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Zitnik\Desktop\URBAN  HEYDUK\2024 POVODNĚ\Oprava trati v úseku Krnov - Skrochovice\KONEČNÝ\"/>
    </mc:Choice>
  </mc:AlternateContent>
  <xr:revisionPtr revIDLastSave="0" documentId="13_ncr:1_{C6F01E43-67A1-4122-9936-66D1406009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PS 01-01 - PZZ P7752 v km..." sheetId="2" r:id="rId2"/>
    <sheet name="PS 01-02 - TZZ Krnov-Skro..." sheetId="3" r:id="rId3"/>
    <sheet name="PS 01-03 - ÚRS" sheetId="4" r:id="rId4"/>
    <sheet name="SO 01 - SO 01 TÚ Krnov - ..." sheetId="5" r:id="rId5"/>
    <sheet name="SO 02 - SO 02 TÚ Krnov - ..." sheetId="6" r:id="rId6"/>
    <sheet name="SO 03 - SO 03 Úprava žele..." sheetId="7" r:id="rId7"/>
    <sheet name="SO 04 - SO 04 Úprava žele..." sheetId="8" r:id="rId8"/>
    <sheet name="SO 05.01 - SO 05.01 Propu..." sheetId="9" r:id="rId9"/>
    <sheet name="SO 05.02 - SO 05.02 Propu..." sheetId="10" r:id="rId10"/>
    <sheet name="SO 05.03 - SO 05.03 Propu..." sheetId="11" r:id="rId11"/>
    <sheet name="SO 05.04 - SO 05.04 Propu..." sheetId="12" r:id="rId12"/>
    <sheet name="SO 05.05 - SO 05.05 Propu..." sheetId="13" r:id="rId13"/>
    <sheet name="SO 05.06 - SO 05.06 Propu..." sheetId="14" r:id="rId14"/>
    <sheet name="SO 05.07 - SO 05.07 Propu..." sheetId="15" r:id="rId15"/>
    <sheet name="SO 05.08 - SO 05.08 Propu..." sheetId="16" r:id="rId16"/>
    <sheet name="SO 05.09 - SO 05.09 Most ..." sheetId="17" r:id="rId17"/>
    <sheet name="SO 05.10 - SO 05.10 Most ..." sheetId="18" r:id="rId18"/>
    <sheet name="SO 05.11 - SO 05.11 Most ..." sheetId="19" r:id="rId19"/>
    <sheet name="SO 05.12 - SO 05.12 Most ..." sheetId="20" r:id="rId20"/>
    <sheet name="SO 05.13 - SO 05.13 Most ..." sheetId="21" r:id="rId21"/>
    <sheet name="SO 05.14 - SO 05.14 Most ..." sheetId="22" r:id="rId22"/>
    <sheet name="SO 06 - SO 06 Přípojky nn..." sheetId="23" r:id="rId23"/>
    <sheet name="SO 06 ZP - SO 06 ZP Přípo..." sheetId="24" r:id="rId24"/>
    <sheet name="SO 07 - SO 07 Dopravy" sheetId="25" r:id="rId25"/>
    <sheet name="VON - Vedlejší rozpočtové..." sheetId="26" r:id="rId26"/>
  </sheets>
  <definedNames>
    <definedName name="_xlnm._FilterDatabase" localSheetId="1" hidden="1">'PS 01-01 - PZZ P7752 v km...'!$C$126:$K$399</definedName>
    <definedName name="_xlnm._FilterDatabase" localSheetId="2" hidden="1">'PS 01-02 - TZZ Krnov-Skro...'!$C$121:$K$245</definedName>
    <definedName name="_xlnm._FilterDatabase" localSheetId="3" hidden="1">'PS 01-03 - ÚRS'!$C$121:$K$132</definedName>
    <definedName name="_xlnm._FilterDatabase" localSheetId="4" hidden="1">'SO 01 - SO 01 TÚ Krnov - ...'!$C$116:$K$341</definedName>
    <definedName name="_xlnm._FilterDatabase" localSheetId="5" hidden="1">'SO 02 - SO 02 TÚ Krnov - ...'!$C$116:$K$220</definedName>
    <definedName name="_xlnm._FilterDatabase" localSheetId="6" hidden="1">'SO 03 - SO 03 Úprava žele...'!$C$116:$K$230</definedName>
    <definedName name="_xlnm._FilterDatabase" localSheetId="7" hidden="1">'SO 04 - SO 04 Úprava žele...'!$C$116:$K$230</definedName>
    <definedName name="_xlnm._FilterDatabase" localSheetId="8" hidden="1">'SO 05.01 - SO 05.01 Propu...'!$C$120:$K$166</definedName>
    <definedName name="_xlnm._FilterDatabase" localSheetId="9" hidden="1">'SO 05.02 - SO 05.02 Propu...'!$C$120:$K$167</definedName>
    <definedName name="_xlnm._FilterDatabase" localSheetId="10" hidden="1">'SO 05.03 - SO 05.03 Propu...'!$C$120:$K$164</definedName>
    <definedName name="_xlnm._FilterDatabase" localSheetId="11" hidden="1">'SO 05.04 - SO 05.04 Propu...'!$C$120:$K$153</definedName>
    <definedName name="_xlnm._FilterDatabase" localSheetId="12" hidden="1">'SO 05.05 - SO 05.05 Propu...'!$C$120:$K$198</definedName>
    <definedName name="_xlnm._FilterDatabase" localSheetId="13" hidden="1">'SO 05.06 - SO 05.06 Propu...'!$C$120:$K$175</definedName>
    <definedName name="_xlnm._FilterDatabase" localSheetId="14" hidden="1">'SO 05.07 - SO 05.07 Propu...'!$C$120:$K$165</definedName>
    <definedName name="_xlnm._FilterDatabase" localSheetId="15" hidden="1">'SO 05.08 - SO 05.08 Propu...'!$C$120:$K$161</definedName>
    <definedName name="_xlnm._FilterDatabase" localSheetId="16" hidden="1">'SO 05.09 - SO 05.09 Most ...'!$C$120:$K$143</definedName>
    <definedName name="_xlnm._FilterDatabase" localSheetId="17" hidden="1">'SO 05.10 - SO 05.10 Most ...'!$C$120:$K$210</definedName>
    <definedName name="_xlnm._FilterDatabase" localSheetId="18" hidden="1">'SO 05.11 - SO 05.11 Most ...'!$C$120:$K$176</definedName>
    <definedName name="_xlnm._FilterDatabase" localSheetId="19" hidden="1">'SO 05.12 - SO 05.12 Most ...'!$C$120:$K$188</definedName>
    <definedName name="_xlnm._FilterDatabase" localSheetId="20" hidden="1">'SO 05.13 - SO 05.13 Most ...'!$C$120:$K$169</definedName>
    <definedName name="_xlnm._FilterDatabase" localSheetId="21" hidden="1">'SO 05.14 - SO 05.14 Most ...'!$C$120:$K$182</definedName>
    <definedName name="_xlnm._FilterDatabase" localSheetId="22" hidden="1">'SO 06 - SO 06 Přípojky nn...'!$C$120:$K$200</definedName>
    <definedName name="_xlnm._FilterDatabase" localSheetId="23" hidden="1">'SO 06 ZP - SO 06 ZP Přípo...'!$C$121:$K$131</definedName>
    <definedName name="_xlnm._FilterDatabase" localSheetId="24" hidden="1">'SO 07 - SO 07 Dopravy'!$C$121:$K$292</definedName>
    <definedName name="_xlnm._FilterDatabase" localSheetId="25" hidden="1">'VON - Vedlejší rozpočtové...'!$C$115:$K$149</definedName>
    <definedName name="_xlnm.Print_Titles" localSheetId="1">'PS 01-01 - PZZ P7752 v km...'!$126:$126</definedName>
    <definedName name="_xlnm.Print_Titles" localSheetId="2">'PS 01-02 - TZZ Krnov-Skro...'!$121:$121</definedName>
    <definedName name="_xlnm.Print_Titles" localSheetId="3">'PS 01-03 - ÚRS'!$121:$121</definedName>
    <definedName name="_xlnm.Print_Titles" localSheetId="0">'Rekapitulace stavby'!$92:$92</definedName>
    <definedName name="_xlnm.Print_Titles" localSheetId="4">'SO 01 - SO 01 TÚ Krnov - ...'!$116:$116</definedName>
    <definedName name="_xlnm.Print_Titles" localSheetId="5">'SO 02 - SO 02 TÚ Krnov - ...'!$116:$116</definedName>
    <definedName name="_xlnm.Print_Titles" localSheetId="6">'SO 03 - SO 03 Úprava žele...'!$116:$116</definedName>
    <definedName name="_xlnm.Print_Titles" localSheetId="7">'SO 04 - SO 04 Úprava žele...'!$116:$116</definedName>
    <definedName name="_xlnm.Print_Titles" localSheetId="8">'SO 05.01 - SO 05.01 Propu...'!$120:$120</definedName>
    <definedName name="_xlnm.Print_Titles" localSheetId="9">'SO 05.02 - SO 05.02 Propu...'!$120:$120</definedName>
    <definedName name="_xlnm.Print_Titles" localSheetId="10">'SO 05.03 - SO 05.03 Propu...'!$120:$120</definedName>
    <definedName name="_xlnm.Print_Titles" localSheetId="11">'SO 05.04 - SO 05.04 Propu...'!$120:$120</definedName>
    <definedName name="_xlnm.Print_Titles" localSheetId="12">'SO 05.05 - SO 05.05 Propu...'!$120:$120</definedName>
    <definedName name="_xlnm.Print_Titles" localSheetId="13">'SO 05.06 - SO 05.06 Propu...'!$120:$120</definedName>
    <definedName name="_xlnm.Print_Titles" localSheetId="14">'SO 05.07 - SO 05.07 Propu...'!$120:$120</definedName>
    <definedName name="_xlnm.Print_Titles" localSheetId="15">'SO 05.08 - SO 05.08 Propu...'!$120:$120</definedName>
    <definedName name="_xlnm.Print_Titles" localSheetId="16">'SO 05.09 - SO 05.09 Most ...'!$120:$120</definedName>
    <definedName name="_xlnm.Print_Titles" localSheetId="17">'SO 05.10 - SO 05.10 Most ...'!$120:$120</definedName>
    <definedName name="_xlnm.Print_Titles" localSheetId="18">'SO 05.11 - SO 05.11 Most ...'!$120:$120</definedName>
    <definedName name="_xlnm.Print_Titles" localSheetId="19">'SO 05.12 - SO 05.12 Most ...'!$120:$120</definedName>
    <definedName name="_xlnm.Print_Titles" localSheetId="20">'SO 05.13 - SO 05.13 Most ...'!$120:$120</definedName>
    <definedName name="_xlnm.Print_Titles" localSheetId="21">'SO 05.14 - SO 05.14 Most ...'!$120:$120</definedName>
    <definedName name="_xlnm.Print_Titles" localSheetId="22">'SO 06 - SO 06 Přípojky nn...'!$120:$120</definedName>
    <definedName name="_xlnm.Print_Titles" localSheetId="23">'SO 06 ZP - SO 06 ZP Přípo...'!$121:$121</definedName>
    <definedName name="_xlnm.Print_Titles" localSheetId="24">'SO 07 - SO 07 Dopravy'!$121:$121</definedName>
    <definedName name="_xlnm.Print_Titles" localSheetId="25">'VON - Vedlejší rozpočtové...'!$115:$115</definedName>
    <definedName name="_xlnm.Print_Area" localSheetId="1">'PS 01-01 - PZZ P7752 v km...'!$C$4:$J$41,'PS 01-01 - PZZ P7752 v km...'!$C$50:$J$76,'PS 01-01 - PZZ P7752 v km...'!$C$82:$J$106,'PS 01-01 - PZZ P7752 v km...'!$C$112:$K$399</definedName>
    <definedName name="_xlnm.Print_Area" localSheetId="2">'PS 01-02 - TZZ Krnov-Skro...'!$C$4:$J$41,'PS 01-02 - TZZ Krnov-Skro...'!$C$50:$J$76,'PS 01-02 - TZZ Krnov-Skro...'!$C$82:$J$101,'PS 01-02 - TZZ Krnov-Skro...'!$C$107:$K$245</definedName>
    <definedName name="_xlnm.Print_Area" localSheetId="3">'PS 01-03 - ÚRS'!$C$4:$J$41,'PS 01-03 - ÚRS'!$C$50:$J$76,'PS 01-03 - ÚRS'!$C$82:$J$101,'PS 01-03 - ÚRS'!$C$107:$K$132</definedName>
    <definedName name="_xlnm.Print_Area" localSheetId="0">'Rekapitulace stavby'!$D$4:$AO$76,'Rekapitulace stavby'!$C$82:$AQ$123</definedName>
    <definedName name="_xlnm.Print_Area" localSheetId="4">'SO 01 - SO 01 TÚ Krnov - ...'!$C$4:$J$39,'SO 01 - SO 01 TÚ Krnov - ...'!$C$50:$J$76,'SO 01 - SO 01 TÚ Krnov - ...'!$C$82:$J$98,'SO 01 - SO 01 TÚ Krnov - ...'!$C$104:$K$341</definedName>
    <definedName name="_xlnm.Print_Area" localSheetId="5">'SO 02 - SO 02 TÚ Krnov - ...'!$C$4:$J$39,'SO 02 - SO 02 TÚ Krnov - ...'!$C$50:$J$76,'SO 02 - SO 02 TÚ Krnov - ...'!$C$82:$J$98,'SO 02 - SO 02 TÚ Krnov - ...'!$C$104:$K$220</definedName>
    <definedName name="_xlnm.Print_Area" localSheetId="6">'SO 03 - SO 03 Úprava žele...'!$C$4:$J$39,'SO 03 - SO 03 Úprava žele...'!$C$50:$J$76,'SO 03 - SO 03 Úprava žele...'!$C$82:$J$98,'SO 03 - SO 03 Úprava žele...'!$C$104:$K$230</definedName>
    <definedName name="_xlnm.Print_Area" localSheetId="7">'SO 04 - SO 04 Úprava žele...'!$C$4:$J$39,'SO 04 - SO 04 Úprava žele...'!$C$50:$J$76,'SO 04 - SO 04 Úprava žele...'!$C$82:$J$98,'SO 04 - SO 04 Úprava žele...'!$C$104:$K$230</definedName>
    <definedName name="_xlnm.Print_Area" localSheetId="8">'SO 05.01 - SO 05.01 Propu...'!$C$4:$J$41,'SO 05.01 - SO 05.01 Propu...'!$C$50:$J$76,'SO 05.01 - SO 05.01 Propu...'!$C$82:$J$100,'SO 05.01 - SO 05.01 Propu...'!$C$106:$K$166</definedName>
    <definedName name="_xlnm.Print_Area" localSheetId="9">'SO 05.02 - SO 05.02 Propu...'!$C$4:$J$41,'SO 05.02 - SO 05.02 Propu...'!$C$50:$J$76,'SO 05.02 - SO 05.02 Propu...'!$C$82:$J$100,'SO 05.02 - SO 05.02 Propu...'!$C$106:$K$167</definedName>
    <definedName name="_xlnm.Print_Area" localSheetId="10">'SO 05.03 - SO 05.03 Propu...'!$C$4:$J$41,'SO 05.03 - SO 05.03 Propu...'!$C$50:$J$76,'SO 05.03 - SO 05.03 Propu...'!$C$82:$J$100,'SO 05.03 - SO 05.03 Propu...'!$C$106:$K$164</definedName>
    <definedName name="_xlnm.Print_Area" localSheetId="11">'SO 05.04 - SO 05.04 Propu...'!$C$4:$J$41,'SO 05.04 - SO 05.04 Propu...'!$C$50:$J$76,'SO 05.04 - SO 05.04 Propu...'!$C$82:$J$100,'SO 05.04 - SO 05.04 Propu...'!$C$106:$K$153</definedName>
    <definedName name="_xlnm.Print_Area" localSheetId="12">'SO 05.05 - SO 05.05 Propu...'!$C$4:$J$41,'SO 05.05 - SO 05.05 Propu...'!$C$50:$J$76,'SO 05.05 - SO 05.05 Propu...'!$C$82:$J$100,'SO 05.05 - SO 05.05 Propu...'!$C$106:$K$198</definedName>
    <definedName name="_xlnm.Print_Area" localSheetId="13">'SO 05.06 - SO 05.06 Propu...'!$C$4:$J$41,'SO 05.06 - SO 05.06 Propu...'!$C$50:$J$76,'SO 05.06 - SO 05.06 Propu...'!$C$82:$J$100,'SO 05.06 - SO 05.06 Propu...'!$C$106:$K$175</definedName>
    <definedName name="_xlnm.Print_Area" localSheetId="14">'SO 05.07 - SO 05.07 Propu...'!$C$4:$J$41,'SO 05.07 - SO 05.07 Propu...'!$C$50:$J$76,'SO 05.07 - SO 05.07 Propu...'!$C$82:$J$100,'SO 05.07 - SO 05.07 Propu...'!$C$106:$K$165</definedName>
    <definedName name="_xlnm.Print_Area" localSheetId="15">'SO 05.08 - SO 05.08 Propu...'!$C$4:$J$41,'SO 05.08 - SO 05.08 Propu...'!$C$50:$J$76,'SO 05.08 - SO 05.08 Propu...'!$C$82:$J$100,'SO 05.08 - SO 05.08 Propu...'!$C$106:$K$161</definedName>
    <definedName name="_xlnm.Print_Area" localSheetId="16">'SO 05.09 - SO 05.09 Most ...'!$C$4:$J$41,'SO 05.09 - SO 05.09 Most ...'!$C$50:$J$76,'SO 05.09 - SO 05.09 Most ...'!$C$82:$J$100,'SO 05.09 - SO 05.09 Most ...'!$C$106:$K$143</definedName>
    <definedName name="_xlnm.Print_Area" localSheetId="17">'SO 05.10 - SO 05.10 Most ...'!$C$4:$J$41,'SO 05.10 - SO 05.10 Most ...'!$C$50:$J$76,'SO 05.10 - SO 05.10 Most ...'!$C$82:$J$100,'SO 05.10 - SO 05.10 Most ...'!$C$106:$K$210</definedName>
    <definedName name="_xlnm.Print_Area" localSheetId="18">'SO 05.11 - SO 05.11 Most ...'!$C$4:$J$41,'SO 05.11 - SO 05.11 Most ...'!$C$50:$J$76,'SO 05.11 - SO 05.11 Most ...'!$C$82:$J$100,'SO 05.11 - SO 05.11 Most ...'!$C$106:$K$176</definedName>
    <definedName name="_xlnm.Print_Area" localSheetId="19">'SO 05.12 - SO 05.12 Most ...'!$C$4:$J$41,'SO 05.12 - SO 05.12 Most ...'!$C$50:$J$76,'SO 05.12 - SO 05.12 Most ...'!$C$82:$J$100,'SO 05.12 - SO 05.12 Most ...'!$C$106:$K$188</definedName>
    <definedName name="_xlnm.Print_Area" localSheetId="20">'SO 05.13 - SO 05.13 Most ...'!$C$4:$J$41,'SO 05.13 - SO 05.13 Most ...'!$C$50:$J$76,'SO 05.13 - SO 05.13 Most ...'!$C$82:$J$100,'SO 05.13 - SO 05.13 Most ...'!$C$106:$K$169</definedName>
    <definedName name="_xlnm.Print_Area" localSheetId="21">'SO 05.14 - SO 05.14 Most ...'!$C$4:$J$41,'SO 05.14 - SO 05.14 Most ...'!$C$50:$J$76,'SO 05.14 - SO 05.14 Most ...'!$C$82:$J$100,'SO 05.14 - SO 05.14 Most ...'!$C$106:$K$182</definedName>
    <definedName name="_xlnm.Print_Area" localSheetId="22">'SO 06 - SO 06 Přípojky nn...'!$C$4:$J$41,'SO 06 - SO 06 Přípojky nn...'!$C$50:$J$76,'SO 06 - SO 06 Přípojky nn...'!$C$82:$J$100,'SO 06 - SO 06 Přípojky nn...'!$C$106:$K$200</definedName>
    <definedName name="_xlnm.Print_Area" localSheetId="23">'SO 06 ZP - SO 06 ZP Přípo...'!$C$4:$J$41,'SO 06 ZP - SO 06 ZP Přípo...'!$C$50:$J$76,'SO 06 ZP - SO 06 ZP Přípo...'!$C$82:$J$101,'SO 06 ZP - SO 06 ZP Přípo...'!$C$107:$K$131</definedName>
    <definedName name="_xlnm.Print_Area" localSheetId="24">'SO 07 - SO 07 Dopravy'!$C$4:$J$39,'SO 07 - SO 07 Dopravy'!$C$50:$J$76,'SO 07 - SO 07 Dopravy'!$C$82:$J$103,'SO 07 - SO 07 Dopravy'!$C$109:$K$292</definedName>
    <definedName name="_xlnm.Print_Area" localSheetId="25">'VON - Vedlejší rozpočtové...'!$C$4:$J$39,'VON - Vedlejší rozpočtové...'!$C$50:$J$76,'VON - Vedlejší rozpočtové...'!$C$82:$J$97,'VON - Vedlejší rozpočtové...'!$C$103:$K$149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6" l="1"/>
  <c r="J36" i="26"/>
  <c r="AY122" i="1"/>
  <c r="J35" i="26"/>
  <c r="AX122" i="1"/>
  <c r="BI147" i="26"/>
  <c r="BH147" i="26"/>
  <c r="BG147" i="26"/>
  <c r="BF147" i="26"/>
  <c r="T147" i="26"/>
  <c r="R147" i="26"/>
  <c r="P147" i="26"/>
  <c r="BI145" i="26"/>
  <c r="BH145" i="26"/>
  <c r="BG145" i="26"/>
  <c r="BF145" i="26"/>
  <c r="T145" i="26"/>
  <c r="R145" i="26"/>
  <c r="P145" i="26"/>
  <c r="BI143" i="26"/>
  <c r="BH143" i="26"/>
  <c r="BG143" i="26"/>
  <c r="BF143" i="26"/>
  <c r="T143" i="26"/>
  <c r="R143" i="26"/>
  <c r="P143" i="26"/>
  <c r="BI141" i="26"/>
  <c r="BH141" i="26"/>
  <c r="BG141" i="26"/>
  <c r="BF141" i="26"/>
  <c r="T141" i="26"/>
  <c r="R141" i="26"/>
  <c r="P141" i="26"/>
  <c r="BI139" i="26"/>
  <c r="BH139" i="26"/>
  <c r="BG139" i="26"/>
  <c r="BF139" i="26"/>
  <c r="T139" i="26"/>
  <c r="R139" i="26"/>
  <c r="P139" i="26"/>
  <c r="BI134" i="26"/>
  <c r="BH134" i="26"/>
  <c r="BG134" i="26"/>
  <c r="BF134" i="26"/>
  <c r="T134" i="26"/>
  <c r="R134" i="26"/>
  <c r="P134" i="26"/>
  <c r="BI132" i="26"/>
  <c r="BH132" i="26"/>
  <c r="BG132" i="26"/>
  <c r="BF132" i="26"/>
  <c r="T132" i="26"/>
  <c r="R132" i="26"/>
  <c r="P132" i="26"/>
  <c r="BI130" i="26"/>
  <c r="BH130" i="26"/>
  <c r="BG130" i="26"/>
  <c r="BF130" i="26"/>
  <c r="T130" i="26"/>
  <c r="R130" i="26"/>
  <c r="P130" i="26"/>
  <c r="BI127" i="26"/>
  <c r="BH127" i="26"/>
  <c r="BG127" i="26"/>
  <c r="BF127" i="26"/>
  <c r="T127" i="26"/>
  <c r="R127" i="26"/>
  <c r="P127" i="26"/>
  <c r="BI125" i="26"/>
  <c r="BH125" i="26"/>
  <c r="BG125" i="26"/>
  <c r="BF125" i="26"/>
  <c r="T125" i="26"/>
  <c r="R125" i="26"/>
  <c r="P125" i="26"/>
  <c r="BI123" i="26"/>
  <c r="BH123" i="26"/>
  <c r="BG123" i="26"/>
  <c r="BF123" i="26"/>
  <c r="T123" i="26"/>
  <c r="R123" i="26"/>
  <c r="P123" i="26"/>
  <c r="BI121" i="26"/>
  <c r="BH121" i="26"/>
  <c r="BG121" i="26"/>
  <c r="BF121" i="26"/>
  <c r="T121" i="26"/>
  <c r="R121" i="26"/>
  <c r="P121" i="26"/>
  <c r="BI119" i="26"/>
  <c r="BH119" i="26"/>
  <c r="BG119" i="26"/>
  <c r="BF119" i="26"/>
  <c r="T119" i="26"/>
  <c r="R119" i="26"/>
  <c r="P119" i="26"/>
  <c r="BI117" i="26"/>
  <c r="BH117" i="26"/>
  <c r="BG117" i="26"/>
  <c r="BF117" i="26"/>
  <c r="T117" i="26"/>
  <c r="R117" i="26"/>
  <c r="P117" i="26"/>
  <c r="J113" i="26"/>
  <c r="J112" i="26"/>
  <c r="F112" i="26"/>
  <c r="F110" i="26"/>
  <c r="E108" i="26"/>
  <c r="J92" i="26"/>
  <c r="J91" i="26"/>
  <c r="F91" i="26"/>
  <c r="F89" i="26"/>
  <c r="E87" i="26"/>
  <c r="J18" i="26"/>
  <c r="E18" i="26"/>
  <c r="F113" i="26" s="1"/>
  <c r="J17" i="26"/>
  <c r="J12" i="26"/>
  <c r="J89" i="26" s="1"/>
  <c r="E7" i="26"/>
  <c r="E85" i="26" s="1"/>
  <c r="J37" i="25"/>
  <c r="J36" i="25"/>
  <c r="AY121" i="1" s="1"/>
  <c r="J35" i="25"/>
  <c r="AX121" i="1"/>
  <c r="BI291" i="25"/>
  <c r="BH291" i="25"/>
  <c r="BG291" i="25"/>
  <c r="BF291" i="25"/>
  <c r="T291" i="25"/>
  <c r="R291" i="25"/>
  <c r="P291" i="25"/>
  <c r="BI288" i="25"/>
  <c r="BH288" i="25"/>
  <c r="BG288" i="25"/>
  <c r="BF288" i="25"/>
  <c r="T288" i="25"/>
  <c r="R288" i="25"/>
  <c r="P288" i="25"/>
  <c r="BI285" i="25"/>
  <c r="BH285" i="25"/>
  <c r="BG285" i="25"/>
  <c r="BF285" i="25"/>
  <c r="T285" i="25"/>
  <c r="R285" i="25"/>
  <c r="P285" i="25"/>
  <c r="BI280" i="25"/>
  <c r="BH280" i="25"/>
  <c r="BG280" i="25"/>
  <c r="BF280" i="25"/>
  <c r="T280" i="25"/>
  <c r="R280" i="25"/>
  <c r="P280" i="25"/>
  <c r="BI274" i="25"/>
  <c r="BH274" i="25"/>
  <c r="BG274" i="25"/>
  <c r="BF274" i="25"/>
  <c r="T274" i="25"/>
  <c r="R274" i="25"/>
  <c r="P274" i="25"/>
  <c r="BI271" i="25"/>
  <c r="BH271" i="25"/>
  <c r="BG271" i="25"/>
  <c r="BF271" i="25"/>
  <c r="T271" i="25"/>
  <c r="R271" i="25"/>
  <c r="P271" i="25"/>
  <c r="BI269" i="25"/>
  <c r="BH269" i="25"/>
  <c r="BG269" i="25"/>
  <c r="BF269" i="25"/>
  <c r="T269" i="25"/>
  <c r="R269" i="25"/>
  <c r="P269" i="25"/>
  <c r="BI266" i="25"/>
  <c r="BH266" i="25"/>
  <c r="BG266" i="25"/>
  <c r="BF266" i="25"/>
  <c r="T266" i="25"/>
  <c r="R266" i="25"/>
  <c r="P266" i="25"/>
  <c r="BI264" i="25"/>
  <c r="BH264" i="25"/>
  <c r="BG264" i="25"/>
  <c r="BF264" i="25"/>
  <c r="T264" i="25"/>
  <c r="R264" i="25"/>
  <c r="P264" i="25"/>
  <c r="BI257" i="25"/>
  <c r="BH257" i="25"/>
  <c r="BG257" i="25"/>
  <c r="BF257" i="25"/>
  <c r="T257" i="25"/>
  <c r="R257" i="25"/>
  <c r="P257" i="25"/>
  <c r="BI254" i="25"/>
  <c r="BH254" i="25"/>
  <c r="BG254" i="25"/>
  <c r="BF254" i="25"/>
  <c r="T254" i="25"/>
  <c r="R254" i="25"/>
  <c r="P254" i="25"/>
  <c r="BI251" i="25"/>
  <c r="BH251" i="25"/>
  <c r="BG251" i="25"/>
  <c r="BF251" i="25"/>
  <c r="T251" i="25"/>
  <c r="R251" i="25"/>
  <c r="P251" i="25"/>
  <c r="BI248" i="25"/>
  <c r="BH248" i="25"/>
  <c r="BG248" i="25"/>
  <c r="BF248" i="25"/>
  <c r="T248" i="25"/>
  <c r="R248" i="25"/>
  <c r="P248" i="25"/>
  <c r="BI243" i="25"/>
  <c r="BH243" i="25"/>
  <c r="BG243" i="25"/>
  <c r="BF243" i="25"/>
  <c r="T243" i="25"/>
  <c r="R243" i="25"/>
  <c r="P243" i="25"/>
  <c r="BI237" i="25"/>
  <c r="BH237" i="25"/>
  <c r="BG237" i="25"/>
  <c r="BF237" i="25"/>
  <c r="T237" i="25"/>
  <c r="R237" i="25"/>
  <c r="P237" i="25"/>
  <c r="BI234" i="25"/>
  <c r="BH234" i="25"/>
  <c r="BG234" i="25"/>
  <c r="BF234" i="25"/>
  <c r="T234" i="25"/>
  <c r="R234" i="25"/>
  <c r="P234" i="25"/>
  <c r="BI232" i="25"/>
  <c r="BH232" i="25"/>
  <c r="BG232" i="25"/>
  <c r="BF232" i="25"/>
  <c r="T232" i="25"/>
  <c r="R232" i="25"/>
  <c r="P232" i="25"/>
  <c r="BI229" i="25"/>
  <c r="BH229" i="25"/>
  <c r="BG229" i="25"/>
  <c r="BF229" i="25"/>
  <c r="T229" i="25"/>
  <c r="R229" i="25"/>
  <c r="P229" i="25"/>
  <c r="BI227" i="25"/>
  <c r="BH227" i="25"/>
  <c r="BG227" i="25"/>
  <c r="BF227" i="25"/>
  <c r="T227" i="25"/>
  <c r="R227" i="25"/>
  <c r="P227" i="25"/>
  <c r="BI220" i="25"/>
  <c r="BH220" i="25"/>
  <c r="BG220" i="25"/>
  <c r="BF220" i="25"/>
  <c r="T220" i="25"/>
  <c r="R220" i="25"/>
  <c r="P220" i="25"/>
  <c r="BI217" i="25"/>
  <c r="BH217" i="25"/>
  <c r="BG217" i="25"/>
  <c r="BF217" i="25"/>
  <c r="T217" i="25"/>
  <c r="R217" i="25"/>
  <c r="P217" i="25"/>
  <c r="BI212" i="25"/>
  <c r="BH212" i="25"/>
  <c r="BG212" i="25"/>
  <c r="BF212" i="25"/>
  <c r="T212" i="25"/>
  <c r="R212" i="25"/>
  <c r="P212" i="25"/>
  <c r="BI206" i="25"/>
  <c r="BH206" i="25"/>
  <c r="BG206" i="25"/>
  <c r="BF206" i="25"/>
  <c r="T206" i="25"/>
  <c r="R206" i="25"/>
  <c r="P206" i="25"/>
  <c r="BI203" i="25"/>
  <c r="BH203" i="25"/>
  <c r="BG203" i="25"/>
  <c r="BF203" i="25"/>
  <c r="T203" i="25"/>
  <c r="R203" i="25"/>
  <c r="P203" i="25"/>
  <c r="BI201" i="25"/>
  <c r="BH201" i="25"/>
  <c r="BG201" i="25"/>
  <c r="BF201" i="25"/>
  <c r="T201" i="25"/>
  <c r="R201" i="25"/>
  <c r="P201" i="25"/>
  <c r="BI198" i="25"/>
  <c r="BH198" i="25"/>
  <c r="BG198" i="25"/>
  <c r="BF198" i="25"/>
  <c r="T198" i="25"/>
  <c r="R198" i="25"/>
  <c r="P198" i="25"/>
  <c r="BI191" i="25"/>
  <c r="BH191" i="25"/>
  <c r="BG191" i="25"/>
  <c r="BF191" i="25"/>
  <c r="T191" i="25"/>
  <c r="R191" i="25"/>
  <c r="P191" i="25"/>
  <c r="BI185" i="25"/>
  <c r="BH185" i="25"/>
  <c r="BG185" i="25"/>
  <c r="BF185" i="25"/>
  <c r="T185" i="25"/>
  <c r="R185" i="25"/>
  <c r="P185" i="25"/>
  <c r="BI179" i="25"/>
  <c r="BH179" i="25"/>
  <c r="BG179" i="25"/>
  <c r="BF179" i="25"/>
  <c r="T179" i="25"/>
  <c r="R179" i="25"/>
  <c r="P179" i="25"/>
  <c r="BI176" i="25"/>
  <c r="BH176" i="25"/>
  <c r="BG176" i="25"/>
  <c r="BF176" i="25"/>
  <c r="T176" i="25"/>
  <c r="R176" i="25"/>
  <c r="P176" i="25"/>
  <c r="BI172" i="25"/>
  <c r="BH172" i="25"/>
  <c r="BG172" i="25"/>
  <c r="BF172" i="25"/>
  <c r="T172" i="25"/>
  <c r="R172" i="25"/>
  <c r="P172" i="25"/>
  <c r="BI167" i="25"/>
  <c r="BH167" i="25"/>
  <c r="BG167" i="25"/>
  <c r="BF167" i="25"/>
  <c r="T167" i="25"/>
  <c r="R167" i="25"/>
  <c r="P167" i="25"/>
  <c r="BI163" i="25"/>
  <c r="BH163" i="25"/>
  <c r="BG163" i="25"/>
  <c r="BF163" i="25"/>
  <c r="T163" i="25"/>
  <c r="R163" i="25"/>
  <c r="P163" i="25"/>
  <c r="BI161" i="25"/>
  <c r="BH161" i="25"/>
  <c r="BG161" i="25"/>
  <c r="BF161" i="25"/>
  <c r="T161" i="25"/>
  <c r="R161" i="25"/>
  <c r="P161" i="25"/>
  <c r="BI158" i="25"/>
  <c r="BH158" i="25"/>
  <c r="BG158" i="25"/>
  <c r="BF158" i="25"/>
  <c r="T158" i="25"/>
  <c r="R158" i="25"/>
  <c r="P158" i="25"/>
  <c r="BI156" i="25"/>
  <c r="BH156" i="25"/>
  <c r="BG156" i="25"/>
  <c r="BF156" i="25"/>
  <c r="T156" i="25"/>
  <c r="R156" i="25"/>
  <c r="P156" i="25"/>
  <c r="BI148" i="25"/>
  <c r="BH148" i="25"/>
  <c r="BG148" i="25"/>
  <c r="BF148" i="25"/>
  <c r="T148" i="25"/>
  <c r="R148" i="25"/>
  <c r="P148" i="25"/>
  <c r="BI140" i="25"/>
  <c r="BH140" i="25"/>
  <c r="BG140" i="25"/>
  <c r="BF140" i="25"/>
  <c r="T140" i="25"/>
  <c r="R140" i="25"/>
  <c r="P140" i="25"/>
  <c r="BI135" i="25"/>
  <c r="BH135" i="25"/>
  <c r="BG135" i="25"/>
  <c r="BF135" i="25"/>
  <c r="T135" i="25"/>
  <c r="R135" i="25"/>
  <c r="P135" i="25"/>
  <c r="BI130" i="25"/>
  <c r="BH130" i="25"/>
  <c r="BG130" i="25"/>
  <c r="BF130" i="25"/>
  <c r="T130" i="25"/>
  <c r="R130" i="25"/>
  <c r="P130" i="25"/>
  <c r="BI125" i="25"/>
  <c r="BH125" i="25"/>
  <c r="BG125" i="25"/>
  <c r="BF125" i="25"/>
  <c r="T125" i="25"/>
  <c r="R125" i="25"/>
  <c r="P125" i="25"/>
  <c r="J119" i="25"/>
  <c r="J118" i="25"/>
  <c r="F118" i="25"/>
  <c r="F116" i="25"/>
  <c r="E114" i="25"/>
  <c r="J92" i="25"/>
  <c r="J91" i="25"/>
  <c r="F91" i="25"/>
  <c r="F89" i="25"/>
  <c r="E87" i="25"/>
  <c r="J18" i="25"/>
  <c r="E18" i="25"/>
  <c r="F92" i="25"/>
  <c r="J17" i="25"/>
  <c r="J12" i="25"/>
  <c r="J116" i="25"/>
  <c r="E7" i="25"/>
  <c r="E85" i="25" s="1"/>
  <c r="J39" i="24"/>
  <c r="J38" i="24"/>
  <c r="AY120" i="1"/>
  <c r="J37" i="24"/>
  <c r="AX120" i="1" s="1"/>
  <c r="BI130" i="24"/>
  <c r="BH130" i="24"/>
  <c r="BG130" i="24"/>
  <c r="BF130" i="24"/>
  <c r="T130" i="24"/>
  <c r="R130" i="24"/>
  <c r="P130" i="24"/>
  <c r="BI125" i="24"/>
  <c r="BH125" i="24"/>
  <c r="BG125" i="24"/>
  <c r="BF125" i="24"/>
  <c r="T125" i="24"/>
  <c r="R125" i="24"/>
  <c r="P125" i="24"/>
  <c r="J119" i="24"/>
  <c r="J118" i="24"/>
  <c r="F118" i="24"/>
  <c r="F116" i="24"/>
  <c r="E114" i="24"/>
  <c r="J94" i="24"/>
  <c r="J93" i="24"/>
  <c r="F93" i="24"/>
  <c r="F91" i="24"/>
  <c r="E89" i="24"/>
  <c r="J20" i="24"/>
  <c r="E20" i="24"/>
  <c r="F94" i="24"/>
  <c r="J19" i="24"/>
  <c r="J14" i="24"/>
  <c r="J116" i="24" s="1"/>
  <c r="E7" i="24"/>
  <c r="E85" i="24"/>
  <c r="J39" i="23"/>
  <c r="J38" i="23"/>
  <c r="AY119" i="1"/>
  <c r="J37" i="23"/>
  <c r="AX119" i="1" s="1"/>
  <c r="BI199" i="23"/>
  <c r="BH199" i="23"/>
  <c r="BG199" i="23"/>
  <c r="BF199" i="23"/>
  <c r="T199" i="23"/>
  <c r="R199" i="23"/>
  <c r="P199" i="23"/>
  <c r="BI197" i="23"/>
  <c r="BH197" i="23"/>
  <c r="BG197" i="23"/>
  <c r="BF197" i="23"/>
  <c r="T197" i="23"/>
  <c r="R197" i="23"/>
  <c r="P197" i="23"/>
  <c r="BI195" i="23"/>
  <c r="BH195" i="23"/>
  <c r="BG195" i="23"/>
  <c r="BF195" i="23"/>
  <c r="T195" i="23"/>
  <c r="R195" i="23"/>
  <c r="P195" i="23"/>
  <c r="BI193" i="23"/>
  <c r="BH193" i="23"/>
  <c r="BG193" i="23"/>
  <c r="BF193" i="23"/>
  <c r="T193" i="23"/>
  <c r="R193" i="23"/>
  <c r="P193" i="23"/>
  <c r="BI191" i="23"/>
  <c r="BH191" i="23"/>
  <c r="BG191" i="23"/>
  <c r="BF191" i="23"/>
  <c r="T191" i="23"/>
  <c r="R191" i="23"/>
  <c r="P191" i="23"/>
  <c r="BI189" i="23"/>
  <c r="BH189" i="23"/>
  <c r="BG189" i="23"/>
  <c r="BF189" i="23"/>
  <c r="T189" i="23"/>
  <c r="R189" i="23"/>
  <c r="P189" i="23"/>
  <c r="BI187" i="23"/>
  <c r="BH187" i="23"/>
  <c r="BG187" i="23"/>
  <c r="BF187" i="23"/>
  <c r="T187" i="23"/>
  <c r="R187" i="23"/>
  <c r="P187" i="23"/>
  <c r="BI185" i="23"/>
  <c r="BH185" i="23"/>
  <c r="BG185" i="23"/>
  <c r="BF185" i="23"/>
  <c r="T185" i="23"/>
  <c r="R185" i="23"/>
  <c r="P185" i="23"/>
  <c r="BI183" i="23"/>
  <c r="BH183" i="23"/>
  <c r="BG183" i="23"/>
  <c r="BF183" i="23"/>
  <c r="T183" i="23"/>
  <c r="R183" i="23"/>
  <c r="P183" i="23"/>
  <c r="BI181" i="23"/>
  <c r="BH181" i="23"/>
  <c r="BG181" i="23"/>
  <c r="BF181" i="23"/>
  <c r="T181" i="23"/>
  <c r="R181" i="23"/>
  <c r="P181" i="23"/>
  <c r="BI179" i="23"/>
  <c r="BH179" i="23"/>
  <c r="BG179" i="23"/>
  <c r="BF179" i="23"/>
  <c r="T179" i="23"/>
  <c r="R179" i="23"/>
  <c r="P179" i="23"/>
  <c r="BI177" i="23"/>
  <c r="BH177" i="23"/>
  <c r="BG177" i="23"/>
  <c r="BF177" i="23"/>
  <c r="T177" i="23"/>
  <c r="R177" i="23"/>
  <c r="P177" i="23"/>
  <c r="BI175" i="23"/>
  <c r="BH175" i="23"/>
  <c r="BG175" i="23"/>
  <c r="BF175" i="23"/>
  <c r="T175" i="23"/>
  <c r="R175" i="23"/>
  <c r="P175" i="23"/>
  <c r="BI173" i="23"/>
  <c r="BH173" i="23"/>
  <c r="BG173" i="23"/>
  <c r="BF173" i="23"/>
  <c r="T173" i="23"/>
  <c r="R173" i="23"/>
  <c r="P173" i="23"/>
  <c r="BI171" i="23"/>
  <c r="BH171" i="23"/>
  <c r="BG171" i="23"/>
  <c r="BF171" i="23"/>
  <c r="T171" i="23"/>
  <c r="R171" i="23"/>
  <c r="P171" i="23"/>
  <c r="BI169" i="23"/>
  <c r="BH169" i="23"/>
  <c r="BG169" i="23"/>
  <c r="BF169" i="23"/>
  <c r="T169" i="23"/>
  <c r="R169" i="23"/>
  <c r="P169" i="23"/>
  <c r="BI167" i="23"/>
  <c r="BH167" i="23"/>
  <c r="BG167" i="23"/>
  <c r="BF167" i="23"/>
  <c r="T167" i="23"/>
  <c r="R167" i="23"/>
  <c r="P167" i="23"/>
  <c r="BI165" i="23"/>
  <c r="BH165" i="23"/>
  <c r="BG165" i="23"/>
  <c r="BF165" i="23"/>
  <c r="T165" i="23"/>
  <c r="R165" i="23"/>
  <c r="P165" i="23"/>
  <c r="BI161" i="23"/>
  <c r="BH161" i="23"/>
  <c r="BG161" i="23"/>
  <c r="BF161" i="23"/>
  <c r="T161" i="23"/>
  <c r="R161" i="23"/>
  <c r="P161" i="23"/>
  <c r="BI159" i="23"/>
  <c r="BH159" i="23"/>
  <c r="BG159" i="23"/>
  <c r="BF159" i="23"/>
  <c r="T159" i="23"/>
  <c r="R159" i="23"/>
  <c r="P159" i="23"/>
  <c r="BI157" i="23"/>
  <c r="BH157" i="23"/>
  <c r="BG157" i="23"/>
  <c r="BF157" i="23"/>
  <c r="T157" i="23"/>
  <c r="R157" i="23"/>
  <c r="P157" i="23"/>
  <c r="BI155" i="23"/>
  <c r="BH155" i="23"/>
  <c r="BG155" i="23"/>
  <c r="BF155" i="23"/>
  <c r="T155" i="23"/>
  <c r="R155" i="23"/>
  <c r="P155" i="23"/>
  <c r="BI153" i="23"/>
  <c r="BH153" i="23"/>
  <c r="BG153" i="23"/>
  <c r="BF153" i="23"/>
  <c r="T153" i="23"/>
  <c r="R153" i="23"/>
  <c r="P153" i="23"/>
  <c r="BI149" i="23"/>
  <c r="BH149" i="23"/>
  <c r="BG149" i="23"/>
  <c r="BF149" i="23"/>
  <c r="T149" i="23"/>
  <c r="R149" i="23"/>
  <c r="P149" i="23"/>
  <c r="BI147" i="23"/>
  <c r="BH147" i="23"/>
  <c r="BG147" i="23"/>
  <c r="BF147" i="23"/>
  <c r="T147" i="23"/>
  <c r="R147" i="23"/>
  <c r="P147" i="23"/>
  <c r="BI145" i="23"/>
  <c r="BH145" i="23"/>
  <c r="BG145" i="23"/>
  <c r="BF145" i="23"/>
  <c r="T145" i="23"/>
  <c r="R145" i="23"/>
  <c r="P145" i="23"/>
  <c r="BI143" i="23"/>
  <c r="BH143" i="23"/>
  <c r="BG143" i="23"/>
  <c r="BF143" i="23"/>
  <c r="T143" i="23"/>
  <c r="R143" i="23"/>
  <c r="P143" i="23"/>
  <c r="BI141" i="23"/>
  <c r="BH141" i="23"/>
  <c r="BG141" i="23"/>
  <c r="BF141" i="23"/>
  <c r="T141" i="23"/>
  <c r="R141" i="23"/>
  <c r="P141" i="23"/>
  <c r="BI139" i="23"/>
  <c r="BH139" i="23"/>
  <c r="BG139" i="23"/>
  <c r="BF139" i="23"/>
  <c r="T139" i="23"/>
  <c r="R139" i="23"/>
  <c r="P139" i="23"/>
  <c r="BI137" i="23"/>
  <c r="BH137" i="23"/>
  <c r="BG137" i="23"/>
  <c r="BF137" i="23"/>
  <c r="T137" i="23"/>
  <c r="R137" i="23"/>
  <c r="P137" i="23"/>
  <c r="BI135" i="23"/>
  <c r="BH135" i="23"/>
  <c r="BG135" i="23"/>
  <c r="BF135" i="23"/>
  <c r="T135" i="23"/>
  <c r="R135" i="23"/>
  <c r="P135" i="23"/>
  <c r="BI133" i="23"/>
  <c r="BH133" i="23"/>
  <c r="BG133" i="23"/>
  <c r="BF133" i="23"/>
  <c r="T133" i="23"/>
  <c r="R133" i="23"/>
  <c r="P133" i="23"/>
  <c r="BI131" i="23"/>
  <c r="BH131" i="23"/>
  <c r="BG131" i="23"/>
  <c r="BF131" i="23"/>
  <c r="T131" i="23"/>
  <c r="R131" i="23"/>
  <c r="P131" i="23"/>
  <c r="BI129" i="23"/>
  <c r="BH129" i="23"/>
  <c r="BG129" i="23"/>
  <c r="BF129" i="23"/>
  <c r="T129" i="23"/>
  <c r="R129" i="23"/>
  <c r="P129" i="23"/>
  <c r="BI127" i="23"/>
  <c r="BH127" i="23"/>
  <c r="BG127" i="23"/>
  <c r="BF127" i="23"/>
  <c r="T127" i="23"/>
  <c r="R127" i="23"/>
  <c r="P127" i="23"/>
  <c r="BI123" i="23"/>
  <c r="BH123" i="23"/>
  <c r="BG123" i="23"/>
  <c r="BF123" i="23"/>
  <c r="T123" i="23"/>
  <c r="R123" i="23"/>
  <c r="P123" i="23"/>
  <c r="J118" i="23"/>
  <c r="J117" i="23"/>
  <c r="F117" i="23"/>
  <c r="F115" i="23"/>
  <c r="E113" i="23"/>
  <c r="J94" i="23"/>
  <c r="J93" i="23"/>
  <c r="F93" i="23"/>
  <c r="F91" i="23"/>
  <c r="E89" i="23"/>
  <c r="J20" i="23"/>
  <c r="E20" i="23"/>
  <c r="F94" i="23"/>
  <c r="J19" i="23"/>
  <c r="J14" i="23"/>
  <c r="J115" i="23"/>
  <c r="E7" i="23"/>
  <c r="E85" i="23" s="1"/>
  <c r="J39" i="22"/>
  <c r="J38" i="22"/>
  <c r="AY117" i="1" s="1"/>
  <c r="J37" i="22"/>
  <c r="AX117" i="1" s="1"/>
  <c r="BI181" i="22"/>
  <c r="BH181" i="22"/>
  <c r="BG181" i="22"/>
  <c r="BF181" i="22"/>
  <c r="T181" i="22"/>
  <c r="R181" i="22"/>
  <c r="P181" i="22"/>
  <c r="BI179" i="22"/>
  <c r="BH179" i="22"/>
  <c r="BG179" i="22"/>
  <c r="BF179" i="22"/>
  <c r="T179" i="22"/>
  <c r="R179" i="22"/>
  <c r="P179" i="22"/>
  <c r="BI177" i="22"/>
  <c r="BH177" i="22"/>
  <c r="BG177" i="22"/>
  <c r="BF177" i="22"/>
  <c r="T177" i="22"/>
  <c r="R177" i="22"/>
  <c r="P177" i="22"/>
  <c r="BI175" i="22"/>
  <c r="BH175" i="22"/>
  <c r="BG175" i="22"/>
  <c r="BF175" i="22"/>
  <c r="T175" i="22"/>
  <c r="R175" i="22"/>
  <c r="P175" i="22"/>
  <c r="BI172" i="22"/>
  <c r="BH172" i="22"/>
  <c r="BG172" i="22"/>
  <c r="BF172" i="22"/>
  <c r="T172" i="22"/>
  <c r="R172" i="22"/>
  <c r="P172" i="22"/>
  <c r="BI170" i="22"/>
  <c r="BH170" i="22"/>
  <c r="BG170" i="22"/>
  <c r="BF170" i="22"/>
  <c r="T170" i="22"/>
  <c r="R170" i="22"/>
  <c r="P170" i="22"/>
  <c r="BI164" i="22"/>
  <c r="BH164" i="22"/>
  <c r="BG164" i="22"/>
  <c r="BF164" i="22"/>
  <c r="T164" i="22"/>
  <c r="R164" i="22"/>
  <c r="P164" i="22"/>
  <c r="BI162" i="22"/>
  <c r="BH162" i="22"/>
  <c r="BG162" i="22"/>
  <c r="BF162" i="22"/>
  <c r="T162" i="22"/>
  <c r="R162" i="22"/>
  <c r="P162" i="22"/>
  <c r="BI160" i="22"/>
  <c r="BH160" i="22"/>
  <c r="BG160" i="22"/>
  <c r="BF160" i="22"/>
  <c r="T160" i="22"/>
  <c r="R160" i="22"/>
  <c r="P160" i="22"/>
  <c r="BI158" i="22"/>
  <c r="BH158" i="22"/>
  <c r="BG158" i="22"/>
  <c r="BF158" i="22"/>
  <c r="T158" i="22"/>
  <c r="R158" i="22"/>
  <c r="P158" i="22"/>
  <c r="BI156" i="22"/>
  <c r="BH156" i="22"/>
  <c r="BG156" i="22"/>
  <c r="BF156" i="22"/>
  <c r="T156" i="22"/>
  <c r="R156" i="22"/>
  <c r="P156" i="22"/>
  <c r="BI154" i="22"/>
  <c r="BH154" i="22"/>
  <c r="BG154" i="22"/>
  <c r="BF154" i="22"/>
  <c r="T154" i="22"/>
  <c r="R154" i="22"/>
  <c r="P154" i="22"/>
  <c r="BI152" i="22"/>
  <c r="BH152" i="22"/>
  <c r="BG152" i="22"/>
  <c r="BF152" i="22"/>
  <c r="T152" i="22"/>
  <c r="R152" i="22"/>
  <c r="P152" i="22"/>
  <c r="BI149" i="22"/>
  <c r="BH149" i="22"/>
  <c r="BG149" i="22"/>
  <c r="BF149" i="22"/>
  <c r="T149" i="22"/>
  <c r="R149" i="22"/>
  <c r="P149" i="22"/>
  <c r="BI146" i="22"/>
  <c r="BH146" i="22"/>
  <c r="BG146" i="22"/>
  <c r="BF146" i="22"/>
  <c r="T146" i="22"/>
  <c r="R146" i="22"/>
  <c r="P146" i="22"/>
  <c r="BI143" i="22"/>
  <c r="BH143" i="22"/>
  <c r="BG143" i="22"/>
  <c r="BF143" i="22"/>
  <c r="T143" i="22"/>
  <c r="R143" i="22"/>
  <c r="P143" i="22"/>
  <c r="BI141" i="22"/>
  <c r="BH141" i="22"/>
  <c r="BG141" i="22"/>
  <c r="BF141" i="22"/>
  <c r="T141" i="22"/>
  <c r="R141" i="22"/>
  <c r="P141" i="22"/>
  <c r="BI139" i="22"/>
  <c r="BH139" i="22"/>
  <c r="BG139" i="22"/>
  <c r="BF139" i="22"/>
  <c r="T139" i="22"/>
  <c r="R139" i="22"/>
  <c r="P139" i="22"/>
  <c r="BI137" i="22"/>
  <c r="BH137" i="22"/>
  <c r="BG137" i="22"/>
  <c r="BF137" i="22"/>
  <c r="T137" i="22"/>
  <c r="R137" i="22"/>
  <c r="P137" i="22"/>
  <c r="BI134" i="22"/>
  <c r="BH134" i="22"/>
  <c r="BG134" i="22"/>
  <c r="BF134" i="22"/>
  <c r="T134" i="22"/>
  <c r="R134" i="22"/>
  <c r="P134" i="22"/>
  <c r="BI132" i="22"/>
  <c r="BH132" i="22"/>
  <c r="BG132" i="22"/>
  <c r="BF132" i="22"/>
  <c r="T132" i="22"/>
  <c r="R132" i="22"/>
  <c r="P132" i="22"/>
  <c r="BI129" i="22"/>
  <c r="BH129" i="22"/>
  <c r="BG129" i="22"/>
  <c r="BF129" i="22"/>
  <c r="T129" i="22"/>
  <c r="R129" i="22"/>
  <c r="P129" i="22"/>
  <c r="BI126" i="22"/>
  <c r="BH126" i="22"/>
  <c r="BG126" i="22"/>
  <c r="BF126" i="22"/>
  <c r="T126" i="22"/>
  <c r="R126" i="22"/>
  <c r="P126" i="22"/>
  <c r="BI123" i="22"/>
  <c r="BH123" i="22"/>
  <c r="BG123" i="22"/>
  <c r="BF123" i="22"/>
  <c r="T123" i="22"/>
  <c r="R123" i="22"/>
  <c r="P123" i="22"/>
  <c r="J118" i="22"/>
  <c r="J117" i="22"/>
  <c r="F117" i="22"/>
  <c r="F115" i="22"/>
  <c r="E113" i="22"/>
  <c r="J94" i="22"/>
  <c r="J93" i="22"/>
  <c r="F93" i="22"/>
  <c r="F91" i="22"/>
  <c r="E89" i="22"/>
  <c r="J20" i="22"/>
  <c r="E20" i="22"/>
  <c r="F94" i="22"/>
  <c r="J19" i="22"/>
  <c r="J14" i="22"/>
  <c r="J91" i="22" s="1"/>
  <c r="E7" i="22"/>
  <c r="E85" i="22" s="1"/>
  <c r="J39" i="21"/>
  <c r="J38" i="21"/>
  <c r="AY116" i="1" s="1"/>
  <c r="J37" i="21"/>
  <c r="AX116" i="1"/>
  <c r="BI168" i="21"/>
  <c r="BH168" i="21"/>
  <c r="BG168" i="21"/>
  <c r="BF168" i="21"/>
  <c r="T168" i="21"/>
  <c r="R168" i="21"/>
  <c r="P168" i="21"/>
  <c r="BI165" i="21"/>
  <c r="BH165" i="21"/>
  <c r="BG165" i="21"/>
  <c r="BF165" i="21"/>
  <c r="T165" i="21"/>
  <c r="R165" i="21"/>
  <c r="P165" i="21"/>
  <c r="BI163" i="21"/>
  <c r="BH163" i="21"/>
  <c r="BG163" i="21"/>
  <c r="BF163" i="21"/>
  <c r="T163" i="21"/>
  <c r="R163" i="21"/>
  <c r="P163" i="21"/>
  <c r="BI158" i="21"/>
  <c r="BH158" i="21"/>
  <c r="BG158" i="21"/>
  <c r="BF158" i="21"/>
  <c r="T158" i="21"/>
  <c r="R158" i="21"/>
  <c r="P158" i="21"/>
  <c r="BI156" i="21"/>
  <c r="BH156" i="21"/>
  <c r="BG156" i="21"/>
  <c r="BF156" i="21"/>
  <c r="T156" i="21"/>
  <c r="R156" i="21"/>
  <c r="P156" i="21"/>
  <c r="BI154" i="21"/>
  <c r="BH154" i="21"/>
  <c r="BG154" i="21"/>
  <c r="BF154" i="21"/>
  <c r="T154" i="21"/>
  <c r="R154" i="21"/>
  <c r="P154" i="21"/>
  <c r="BI152" i="21"/>
  <c r="BH152" i="21"/>
  <c r="BG152" i="21"/>
  <c r="BF152" i="21"/>
  <c r="T152" i="21"/>
  <c r="R152" i="21"/>
  <c r="P152" i="21"/>
  <c r="BI150" i="21"/>
  <c r="BH150" i="21"/>
  <c r="BG150" i="21"/>
  <c r="BF150" i="21"/>
  <c r="T150" i="21"/>
  <c r="R150" i="21"/>
  <c r="P150" i="21"/>
  <c r="BI147" i="21"/>
  <c r="BH147" i="21"/>
  <c r="BG147" i="21"/>
  <c r="BF147" i="21"/>
  <c r="T147" i="21"/>
  <c r="R147" i="21"/>
  <c r="P147" i="21"/>
  <c r="BI145" i="21"/>
  <c r="BH145" i="21"/>
  <c r="BG145" i="21"/>
  <c r="BF145" i="21"/>
  <c r="T145" i="21"/>
  <c r="R145" i="21"/>
  <c r="P145" i="21"/>
  <c r="BI143" i="21"/>
  <c r="BH143" i="21"/>
  <c r="BG143" i="21"/>
  <c r="BF143" i="21"/>
  <c r="T143" i="21"/>
  <c r="R143" i="21"/>
  <c r="P143" i="21"/>
  <c r="BI141" i="21"/>
  <c r="BH141" i="21"/>
  <c r="BG141" i="21"/>
  <c r="BF141" i="21"/>
  <c r="T141" i="21"/>
  <c r="R141" i="21"/>
  <c r="P141" i="21"/>
  <c r="BI139" i="21"/>
  <c r="BH139" i="21"/>
  <c r="BG139" i="21"/>
  <c r="BF139" i="21"/>
  <c r="T139" i="21"/>
  <c r="R139" i="21"/>
  <c r="P139" i="21"/>
  <c r="BI137" i="21"/>
  <c r="BH137" i="21"/>
  <c r="BG137" i="21"/>
  <c r="BF137" i="21"/>
  <c r="T137" i="21"/>
  <c r="R137" i="21"/>
  <c r="P137" i="21"/>
  <c r="BI134" i="21"/>
  <c r="BH134" i="21"/>
  <c r="BG134" i="21"/>
  <c r="BF134" i="21"/>
  <c r="T134" i="21"/>
  <c r="R134" i="21"/>
  <c r="P134" i="21"/>
  <c r="BI132" i="21"/>
  <c r="BH132" i="21"/>
  <c r="BG132" i="21"/>
  <c r="BF132" i="21"/>
  <c r="T132" i="21"/>
  <c r="R132" i="21"/>
  <c r="P132" i="21"/>
  <c r="BI129" i="21"/>
  <c r="BH129" i="21"/>
  <c r="BG129" i="21"/>
  <c r="BF129" i="21"/>
  <c r="T129" i="21"/>
  <c r="R129" i="21"/>
  <c r="P129" i="21"/>
  <c r="BI126" i="21"/>
  <c r="BH126" i="21"/>
  <c r="BG126" i="21"/>
  <c r="BF126" i="21"/>
  <c r="T126" i="21"/>
  <c r="R126" i="21"/>
  <c r="P126" i="21"/>
  <c r="BI123" i="21"/>
  <c r="BH123" i="21"/>
  <c r="BG123" i="21"/>
  <c r="BF123" i="21"/>
  <c r="T123" i="21"/>
  <c r="R123" i="21"/>
  <c r="P123" i="21"/>
  <c r="J118" i="21"/>
  <c r="J117" i="21"/>
  <c r="F117" i="21"/>
  <c r="F115" i="21"/>
  <c r="E113" i="21"/>
  <c r="J94" i="21"/>
  <c r="J93" i="21"/>
  <c r="F93" i="21"/>
  <c r="F91" i="21"/>
  <c r="E89" i="21"/>
  <c r="J20" i="21"/>
  <c r="E20" i="21"/>
  <c r="F118" i="21"/>
  <c r="J19" i="21"/>
  <c r="J14" i="21"/>
  <c r="J91" i="21" s="1"/>
  <c r="E7" i="21"/>
  <c r="E85" i="21" s="1"/>
  <c r="J39" i="20"/>
  <c r="J38" i="20"/>
  <c r="AY115" i="1" s="1"/>
  <c r="J37" i="20"/>
  <c r="AX115" i="1"/>
  <c r="BI187" i="20"/>
  <c r="BH187" i="20"/>
  <c r="BG187" i="20"/>
  <c r="BF187" i="20"/>
  <c r="T187" i="20"/>
  <c r="R187" i="20"/>
  <c r="P187" i="20"/>
  <c r="BI185" i="20"/>
  <c r="BH185" i="20"/>
  <c r="BG185" i="20"/>
  <c r="BF185" i="20"/>
  <c r="T185" i="20"/>
  <c r="R185" i="20"/>
  <c r="P185" i="20"/>
  <c r="BI183" i="20"/>
  <c r="BH183" i="20"/>
  <c r="BG183" i="20"/>
  <c r="BF183" i="20"/>
  <c r="T183" i="20"/>
  <c r="R183" i="20"/>
  <c r="P183" i="20"/>
  <c r="BI181" i="20"/>
  <c r="BH181" i="20"/>
  <c r="BG181" i="20"/>
  <c r="BF181" i="20"/>
  <c r="T181" i="20"/>
  <c r="R181" i="20"/>
  <c r="P181" i="20"/>
  <c r="BI178" i="20"/>
  <c r="BH178" i="20"/>
  <c r="BG178" i="20"/>
  <c r="BF178" i="20"/>
  <c r="T178" i="20"/>
  <c r="R178" i="20"/>
  <c r="P178" i="20"/>
  <c r="BI176" i="20"/>
  <c r="BH176" i="20"/>
  <c r="BG176" i="20"/>
  <c r="BF176" i="20"/>
  <c r="T176" i="20"/>
  <c r="R176" i="20"/>
  <c r="P176" i="20"/>
  <c r="BI170" i="20"/>
  <c r="BH170" i="20"/>
  <c r="BG170" i="20"/>
  <c r="BF170" i="20"/>
  <c r="T170" i="20"/>
  <c r="R170" i="20"/>
  <c r="P170" i="20"/>
  <c r="BI168" i="20"/>
  <c r="BH168" i="20"/>
  <c r="BG168" i="20"/>
  <c r="BF168" i="20"/>
  <c r="T168" i="20"/>
  <c r="R168" i="20"/>
  <c r="P168" i="20"/>
  <c r="BI166" i="20"/>
  <c r="BH166" i="20"/>
  <c r="BG166" i="20"/>
  <c r="BF166" i="20"/>
  <c r="T166" i="20"/>
  <c r="R166" i="20"/>
  <c r="P166" i="20"/>
  <c r="BI164" i="20"/>
  <c r="BH164" i="20"/>
  <c r="BG164" i="20"/>
  <c r="BF164" i="20"/>
  <c r="T164" i="20"/>
  <c r="R164" i="20"/>
  <c r="P164" i="20"/>
  <c r="BI162" i="20"/>
  <c r="BH162" i="20"/>
  <c r="BG162" i="20"/>
  <c r="BF162" i="20"/>
  <c r="T162" i="20"/>
  <c r="R162" i="20"/>
  <c r="P162" i="20"/>
  <c r="BI160" i="20"/>
  <c r="BH160" i="20"/>
  <c r="BG160" i="20"/>
  <c r="BF160" i="20"/>
  <c r="T160" i="20"/>
  <c r="R160" i="20"/>
  <c r="P160" i="20"/>
  <c r="BI158" i="20"/>
  <c r="BH158" i="20"/>
  <c r="BG158" i="20"/>
  <c r="BF158" i="20"/>
  <c r="T158" i="20"/>
  <c r="R158" i="20"/>
  <c r="P158" i="20"/>
  <c r="BI156" i="20"/>
  <c r="BH156" i="20"/>
  <c r="BG156" i="20"/>
  <c r="BF156" i="20"/>
  <c r="T156" i="20"/>
  <c r="R156" i="20"/>
  <c r="P156" i="20"/>
  <c r="BI154" i="20"/>
  <c r="BH154" i="20"/>
  <c r="BG154" i="20"/>
  <c r="BF154" i="20"/>
  <c r="T154" i="20"/>
  <c r="R154" i="20"/>
  <c r="P154" i="20"/>
  <c r="BI152" i="20"/>
  <c r="BH152" i="20"/>
  <c r="BG152" i="20"/>
  <c r="BF152" i="20"/>
  <c r="T152" i="20"/>
  <c r="R152" i="20"/>
  <c r="P152" i="20"/>
  <c r="BI149" i="20"/>
  <c r="BH149" i="20"/>
  <c r="BG149" i="20"/>
  <c r="BF149" i="20"/>
  <c r="T149" i="20"/>
  <c r="R149" i="20"/>
  <c r="P149" i="20"/>
  <c r="BI146" i="20"/>
  <c r="BH146" i="20"/>
  <c r="BG146" i="20"/>
  <c r="BF146" i="20"/>
  <c r="T146" i="20"/>
  <c r="R146" i="20"/>
  <c r="P146" i="20"/>
  <c r="BI143" i="20"/>
  <c r="BH143" i="20"/>
  <c r="BG143" i="20"/>
  <c r="BF143" i="20"/>
  <c r="T143" i="20"/>
  <c r="R143" i="20"/>
  <c r="P143" i="20"/>
  <c r="BI141" i="20"/>
  <c r="BH141" i="20"/>
  <c r="BG141" i="20"/>
  <c r="BF141" i="20"/>
  <c r="T141" i="20"/>
  <c r="R141" i="20"/>
  <c r="P141" i="20"/>
  <c r="BI139" i="20"/>
  <c r="BH139" i="20"/>
  <c r="BG139" i="20"/>
  <c r="BF139" i="20"/>
  <c r="T139" i="20"/>
  <c r="R139" i="20"/>
  <c r="P139" i="20"/>
  <c r="BI137" i="20"/>
  <c r="BH137" i="20"/>
  <c r="BG137" i="20"/>
  <c r="BF137" i="20"/>
  <c r="T137" i="20"/>
  <c r="R137" i="20"/>
  <c r="P137" i="20"/>
  <c r="BI134" i="20"/>
  <c r="BH134" i="20"/>
  <c r="BG134" i="20"/>
  <c r="BF134" i="20"/>
  <c r="T134" i="20"/>
  <c r="R134" i="20"/>
  <c r="P134" i="20"/>
  <c r="BI132" i="20"/>
  <c r="BH132" i="20"/>
  <c r="BG132" i="20"/>
  <c r="BF132" i="20"/>
  <c r="T132" i="20"/>
  <c r="R132" i="20"/>
  <c r="P132" i="20"/>
  <c r="BI129" i="20"/>
  <c r="BH129" i="20"/>
  <c r="BG129" i="20"/>
  <c r="BF129" i="20"/>
  <c r="T129" i="20"/>
  <c r="R129" i="20"/>
  <c r="P129" i="20"/>
  <c r="BI126" i="20"/>
  <c r="BH126" i="20"/>
  <c r="BG126" i="20"/>
  <c r="BF126" i="20"/>
  <c r="T126" i="20"/>
  <c r="R126" i="20"/>
  <c r="P126" i="20"/>
  <c r="BI123" i="20"/>
  <c r="BH123" i="20"/>
  <c r="BG123" i="20"/>
  <c r="BF123" i="20"/>
  <c r="T123" i="20"/>
  <c r="R123" i="20"/>
  <c r="P123" i="20"/>
  <c r="J118" i="20"/>
  <c r="J117" i="20"/>
  <c r="F117" i="20"/>
  <c r="F115" i="20"/>
  <c r="E113" i="20"/>
  <c r="J94" i="20"/>
  <c r="J93" i="20"/>
  <c r="F93" i="20"/>
  <c r="F91" i="20"/>
  <c r="E89" i="20"/>
  <c r="J20" i="20"/>
  <c r="E20" i="20"/>
  <c r="F118" i="20" s="1"/>
  <c r="J19" i="20"/>
  <c r="J14" i="20"/>
  <c r="J91" i="20" s="1"/>
  <c r="E7" i="20"/>
  <c r="E109" i="20"/>
  <c r="J39" i="19"/>
  <c r="J38" i="19"/>
  <c r="AY114" i="1"/>
  <c r="J37" i="19"/>
  <c r="AX114" i="1"/>
  <c r="BI175" i="19"/>
  <c r="BH175" i="19"/>
  <c r="BG175" i="19"/>
  <c r="BF175" i="19"/>
  <c r="T175" i="19"/>
  <c r="R175" i="19"/>
  <c r="P175" i="19"/>
  <c r="BI173" i="19"/>
  <c r="BH173" i="19"/>
  <c r="BG173" i="19"/>
  <c r="BF173" i="19"/>
  <c r="T173" i="19"/>
  <c r="R173" i="19"/>
  <c r="P173" i="19"/>
  <c r="BI171" i="19"/>
  <c r="BH171" i="19"/>
  <c r="BG171" i="19"/>
  <c r="BF171" i="19"/>
  <c r="T171" i="19"/>
  <c r="R171" i="19"/>
  <c r="P171" i="19"/>
  <c r="BI168" i="19"/>
  <c r="BH168" i="19"/>
  <c r="BG168" i="19"/>
  <c r="BF168" i="19"/>
  <c r="T168" i="19"/>
  <c r="R168" i="19"/>
  <c r="P168" i="19"/>
  <c r="BI166" i="19"/>
  <c r="BH166" i="19"/>
  <c r="BG166" i="19"/>
  <c r="BF166" i="19"/>
  <c r="T166" i="19"/>
  <c r="R166" i="19"/>
  <c r="P166" i="19"/>
  <c r="BI161" i="19"/>
  <c r="BH161" i="19"/>
  <c r="BG161" i="19"/>
  <c r="BF161" i="19"/>
  <c r="T161" i="19"/>
  <c r="R161" i="19"/>
  <c r="P161" i="19"/>
  <c r="BI159" i="19"/>
  <c r="BH159" i="19"/>
  <c r="BG159" i="19"/>
  <c r="BF159" i="19"/>
  <c r="T159" i="19"/>
  <c r="R159" i="19"/>
  <c r="P159" i="19"/>
  <c r="BI156" i="19"/>
  <c r="BH156" i="19"/>
  <c r="BG156" i="19"/>
  <c r="BF156" i="19"/>
  <c r="T156" i="19"/>
  <c r="R156" i="19"/>
  <c r="P156" i="19"/>
  <c r="BI154" i="19"/>
  <c r="BH154" i="19"/>
  <c r="BG154" i="19"/>
  <c r="BF154" i="19"/>
  <c r="T154" i="19"/>
  <c r="R154" i="19"/>
  <c r="P154" i="19"/>
  <c r="BI151" i="19"/>
  <c r="BH151" i="19"/>
  <c r="BG151" i="19"/>
  <c r="BF151" i="19"/>
  <c r="T151" i="19"/>
  <c r="R151" i="19"/>
  <c r="P151" i="19"/>
  <c r="BI148" i="19"/>
  <c r="BH148" i="19"/>
  <c r="BG148" i="19"/>
  <c r="BF148" i="19"/>
  <c r="T148" i="19"/>
  <c r="R148" i="19"/>
  <c r="P148" i="19"/>
  <c r="BI145" i="19"/>
  <c r="BH145" i="19"/>
  <c r="BG145" i="19"/>
  <c r="BF145" i="19"/>
  <c r="T145" i="19"/>
  <c r="R145" i="19"/>
  <c r="P145" i="19"/>
  <c r="BI142" i="19"/>
  <c r="BH142" i="19"/>
  <c r="BG142" i="19"/>
  <c r="BF142" i="19"/>
  <c r="T142" i="19"/>
  <c r="R142" i="19"/>
  <c r="P142" i="19"/>
  <c r="BI140" i="19"/>
  <c r="BH140" i="19"/>
  <c r="BG140" i="19"/>
  <c r="BF140" i="19"/>
  <c r="T140" i="19"/>
  <c r="R140" i="19"/>
  <c r="P140" i="19"/>
  <c r="BI138" i="19"/>
  <c r="BH138" i="19"/>
  <c r="BG138" i="19"/>
  <c r="BF138" i="19"/>
  <c r="T138" i="19"/>
  <c r="R138" i="19"/>
  <c r="P138" i="19"/>
  <c r="BI135" i="19"/>
  <c r="BH135" i="19"/>
  <c r="BG135" i="19"/>
  <c r="BF135" i="19"/>
  <c r="T135" i="19"/>
  <c r="R135" i="19"/>
  <c r="P135" i="19"/>
  <c r="BI133" i="19"/>
  <c r="BH133" i="19"/>
  <c r="BG133" i="19"/>
  <c r="BF133" i="19"/>
  <c r="T133" i="19"/>
  <c r="R133" i="19"/>
  <c r="P133" i="19"/>
  <c r="BI131" i="19"/>
  <c r="BH131" i="19"/>
  <c r="BG131" i="19"/>
  <c r="BF131" i="19"/>
  <c r="T131" i="19"/>
  <c r="R131" i="19"/>
  <c r="P131" i="19"/>
  <c r="BI129" i="19"/>
  <c r="BH129" i="19"/>
  <c r="BG129" i="19"/>
  <c r="BF129" i="19"/>
  <c r="T129" i="19"/>
  <c r="R129" i="19"/>
  <c r="P129" i="19"/>
  <c r="BI126" i="19"/>
  <c r="BH126" i="19"/>
  <c r="BG126" i="19"/>
  <c r="BF126" i="19"/>
  <c r="T126" i="19"/>
  <c r="R126" i="19"/>
  <c r="P126" i="19"/>
  <c r="BI123" i="19"/>
  <c r="BH123" i="19"/>
  <c r="BG123" i="19"/>
  <c r="BF123" i="19"/>
  <c r="T123" i="19"/>
  <c r="R123" i="19"/>
  <c r="P123" i="19"/>
  <c r="J118" i="19"/>
  <c r="J117" i="19"/>
  <c r="F117" i="19"/>
  <c r="F115" i="19"/>
  <c r="E113" i="19"/>
  <c r="J94" i="19"/>
  <c r="J93" i="19"/>
  <c r="F93" i="19"/>
  <c r="F91" i="19"/>
  <c r="E89" i="19"/>
  <c r="J20" i="19"/>
  <c r="E20" i="19"/>
  <c r="F118" i="19"/>
  <c r="J19" i="19"/>
  <c r="J14" i="19"/>
  <c r="J115" i="19"/>
  <c r="E7" i="19"/>
  <c r="E85" i="19" s="1"/>
  <c r="J39" i="18"/>
  <c r="J38" i="18"/>
  <c r="AY113" i="1" s="1"/>
  <c r="J37" i="18"/>
  <c r="AX113" i="1" s="1"/>
  <c r="BI209" i="18"/>
  <c r="BH209" i="18"/>
  <c r="BG209" i="18"/>
  <c r="BF209" i="18"/>
  <c r="T209" i="18"/>
  <c r="R209" i="18"/>
  <c r="P209" i="18"/>
  <c r="BI206" i="18"/>
  <c r="BH206" i="18"/>
  <c r="BG206" i="18"/>
  <c r="BF206" i="18"/>
  <c r="T206" i="18"/>
  <c r="R206" i="18"/>
  <c r="P206" i="18"/>
  <c r="BI204" i="18"/>
  <c r="BH204" i="18"/>
  <c r="BG204" i="18"/>
  <c r="BF204" i="18"/>
  <c r="T204" i="18"/>
  <c r="R204" i="18"/>
  <c r="P204" i="18"/>
  <c r="BI202" i="18"/>
  <c r="BH202" i="18"/>
  <c r="BG202" i="18"/>
  <c r="BF202" i="18"/>
  <c r="T202" i="18"/>
  <c r="R202" i="18"/>
  <c r="P202" i="18"/>
  <c r="BI200" i="18"/>
  <c r="BH200" i="18"/>
  <c r="BG200" i="18"/>
  <c r="BF200" i="18"/>
  <c r="T200" i="18"/>
  <c r="R200" i="18"/>
  <c r="P200" i="18"/>
  <c r="BI197" i="18"/>
  <c r="BH197" i="18"/>
  <c r="BG197" i="18"/>
  <c r="BF197" i="18"/>
  <c r="T197" i="18"/>
  <c r="R197" i="18"/>
  <c r="P197" i="18"/>
  <c r="BI195" i="18"/>
  <c r="BH195" i="18"/>
  <c r="BG195" i="18"/>
  <c r="BF195" i="18"/>
  <c r="T195" i="18"/>
  <c r="R195" i="18"/>
  <c r="P195" i="18"/>
  <c r="BI190" i="18"/>
  <c r="BH190" i="18"/>
  <c r="BG190" i="18"/>
  <c r="BF190" i="18"/>
  <c r="T190" i="18"/>
  <c r="R190" i="18"/>
  <c r="P190" i="18"/>
  <c r="BI188" i="18"/>
  <c r="BH188" i="18"/>
  <c r="BG188" i="18"/>
  <c r="BF188" i="18"/>
  <c r="T188" i="18"/>
  <c r="R188" i="18"/>
  <c r="P188" i="18"/>
  <c r="BI186" i="18"/>
  <c r="BH186" i="18"/>
  <c r="BG186" i="18"/>
  <c r="BF186" i="18"/>
  <c r="T186" i="18"/>
  <c r="R186" i="18"/>
  <c r="P186" i="18"/>
  <c r="BI184" i="18"/>
  <c r="BH184" i="18"/>
  <c r="BG184" i="18"/>
  <c r="BF184" i="18"/>
  <c r="T184" i="18"/>
  <c r="R184" i="18"/>
  <c r="P184" i="18"/>
  <c r="BI181" i="18"/>
  <c r="BH181" i="18"/>
  <c r="BG181" i="18"/>
  <c r="BF181" i="18"/>
  <c r="T181" i="18"/>
  <c r="R181" i="18"/>
  <c r="P181" i="18"/>
  <c r="BI179" i="18"/>
  <c r="BH179" i="18"/>
  <c r="BG179" i="18"/>
  <c r="BF179" i="18"/>
  <c r="T179" i="18"/>
  <c r="R179" i="18"/>
  <c r="P179" i="18"/>
  <c r="BI177" i="18"/>
  <c r="BH177" i="18"/>
  <c r="BG177" i="18"/>
  <c r="BF177" i="18"/>
  <c r="T177" i="18"/>
  <c r="R177" i="18"/>
  <c r="P177" i="18"/>
  <c r="BI175" i="18"/>
  <c r="BH175" i="18"/>
  <c r="BG175" i="18"/>
  <c r="BF175" i="18"/>
  <c r="T175" i="18"/>
  <c r="R175" i="18"/>
  <c r="P175" i="18"/>
  <c r="BI173" i="18"/>
  <c r="BH173" i="18"/>
  <c r="BG173" i="18"/>
  <c r="BF173" i="18"/>
  <c r="T173" i="18"/>
  <c r="R173" i="18"/>
  <c r="P173" i="18"/>
  <c r="BI170" i="18"/>
  <c r="BH170" i="18"/>
  <c r="BG170" i="18"/>
  <c r="BF170" i="18"/>
  <c r="T170" i="18"/>
  <c r="R170" i="18"/>
  <c r="P170" i="18"/>
  <c r="BI164" i="18"/>
  <c r="BH164" i="18"/>
  <c r="BG164" i="18"/>
  <c r="BF164" i="18"/>
  <c r="T164" i="18"/>
  <c r="R164" i="18"/>
  <c r="P164" i="18"/>
  <c r="BI162" i="18"/>
  <c r="BH162" i="18"/>
  <c r="BG162" i="18"/>
  <c r="BF162" i="18"/>
  <c r="T162" i="18"/>
  <c r="R162" i="18"/>
  <c r="P162" i="18"/>
  <c r="BI160" i="18"/>
  <c r="BH160" i="18"/>
  <c r="BG160" i="18"/>
  <c r="BF160" i="18"/>
  <c r="T160" i="18"/>
  <c r="R160" i="18"/>
  <c r="P160" i="18"/>
  <c r="BI158" i="18"/>
  <c r="BH158" i="18"/>
  <c r="BG158" i="18"/>
  <c r="BF158" i="18"/>
  <c r="T158" i="18"/>
  <c r="R158" i="18"/>
  <c r="P158" i="18"/>
  <c r="BI156" i="18"/>
  <c r="BH156" i="18"/>
  <c r="BG156" i="18"/>
  <c r="BF156" i="18"/>
  <c r="T156" i="18"/>
  <c r="R156" i="18"/>
  <c r="P156" i="18"/>
  <c r="BI154" i="18"/>
  <c r="BH154" i="18"/>
  <c r="BG154" i="18"/>
  <c r="BF154" i="18"/>
  <c r="T154" i="18"/>
  <c r="R154" i="18"/>
  <c r="P154" i="18"/>
  <c r="BI151" i="18"/>
  <c r="BH151" i="18"/>
  <c r="BG151" i="18"/>
  <c r="BF151" i="18"/>
  <c r="T151" i="18"/>
  <c r="R151" i="18"/>
  <c r="P151" i="18"/>
  <c r="BI148" i="18"/>
  <c r="BH148" i="18"/>
  <c r="BG148" i="18"/>
  <c r="BF148" i="18"/>
  <c r="T148" i="18"/>
  <c r="R148" i="18"/>
  <c r="P148" i="18"/>
  <c r="BI145" i="18"/>
  <c r="BH145" i="18"/>
  <c r="BG145" i="18"/>
  <c r="BF145" i="18"/>
  <c r="T145" i="18"/>
  <c r="R145" i="18"/>
  <c r="P145" i="18"/>
  <c r="BI142" i="18"/>
  <c r="BH142" i="18"/>
  <c r="BG142" i="18"/>
  <c r="BF142" i="18"/>
  <c r="T142" i="18"/>
  <c r="R142" i="18"/>
  <c r="P142" i="18"/>
  <c r="BI140" i="18"/>
  <c r="BH140" i="18"/>
  <c r="BG140" i="18"/>
  <c r="BF140" i="18"/>
  <c r="T140" i="18"/>
  <c r="R140" i="18"/>
  <c r="P140" i="18"/>
  <c r="BI138" i="18"/>
  <c r="BH138" i="18"/>
  <c r="BG138" i="18"/>
  <c r="BF138" i="18"/>
  <c r="T138" i="18"/>
  <c r="R138" i="18"/>
  <c r="P138" i="18"/>
  <c r="BI135" i="18"/>
  <c r="BH135" i="18"/>
  <c r="BG135" i="18"/>
  <c r="BF135" i="18"/>
  <c r="T135" i="18"/>
  <c r="R135" i="18"/>
  <c r="P135" i="18"/>
  <c r="BI133" i="18"/>
  <c r="BH133" i="18"/>
  <c r="BG133" i="18"/>
  <c r="BF133" i="18"/>
  <c r="T133" i="18"/>
  <c r="R133" i="18"/>
  <c r="P133" i="18"/>
  <c r="BI131" i="18"/>
  <c r="BH131" i="18"/>
  <c r="BG131" i="18"/>
  <c r="BF131" i="18"/>
  <c r="T131" i="18"/>
  <c r="R131" i="18"/>
  <c r="P131" i="18"/>
  <c r="BI129" i="18"/>
  <c r="BH129" i="18"/>
  <c r="BG129" i="18"/>
  <c r="BF129" i="18"/>
  <c r="T129" i="18"/>
  <c r="R129" i="18"/>
  <c r="P129" i="18"/>
  <c r="BI126" i="18"/>
  <c r="BH126" i="18"/>
  <c r="BG126" i="18"/>
  <c r="BF126" i="18"/>
  <c r="T126" i="18"/>
  <c r="R126" i="18"/>
  <c r="P126" i="18"/>
  <c r="BI123" i="18"/>
  <c r="BH123" i="18"/>
  <c r="BG123" i="18"/>
  <c r="BF123" i="18"/>
  <c r="T123" i="18"/>
  <c r="R123" i="18"/>
  <c r="P123" i="18"/>
  <c r="J118" i="18"/>
  <c r="J117" i="18"/>
  <c r="F117" i="18"/>
  <c r="F115" i="18"/>
  <c r="E113" i="18"/>
  <c r="J94" i="18"/>
  <c r="J93" i="18"/>
  <c r="F93" i="18"/>
  <c r="F91" i="18"/>
  <c r="E89" i="18"/>
  <c r="J20" i="18"/>
  <c r="E20" i="18"/>
  <c r="F118" i="18"/>
  <c r="J19" i="18"/>
  <c r="J14" i="18"/>
  <c r="J115" i="18" s="1"/>
  <c r="E7" i="18"/>
  <c r="E109" i="18"/>
  <c r="J39" i="17"/>
  <c r="J38" i="17"/>
  <c r="AY112" i="1"/>
  <c r="J37" i="17"/>
  <c r="AX112" i="1" s="1"/>
  <c r="BI142" i="17"/>
  <c r="BH142" i="17"/>
  <c r="BG142" i="17"/>
  <c r="BF142" i="17"/>
  <c r="T142" i="17"/>
  <c r="R142" i="17"/>
  <c r="P142" i="17"/>
  <c r="BI139" i="17"/>
  <c r="BH139" i="17"/>
  <c r="BG139" i="17"/>
  <c r="BF139" i="17"/>
  <c r="T139" i="17"/>
  <c r="R139" i="17"/>
  <c r="P139" i="17"/>
  <c r="BI137" i="17"/>
  <c r="BH137" i="17"/>
  <c r="BG137" i="17"/>
  <c r="BF137" i="17"/>
  <c r="T137" i="17"/>
  <c r="R137" i="17"/>
  <c r="P137" i="17"/>
  <c r="BI134" i="17"/>
  <c r="BH134" i="17"/>
  <c r="BG134" i="17"/>
  <c r="BF134" i="17"/>
  <c r="T134" i="17"/>
  <c r="R134" i="17"/>
  <c r="P134" i="17"/>
  <c r="BI132" i="17"/>
  <c r="BH132" i="17"/>
  <c r="BG132" i="17"/>
  <c r="BF132" i="17"/>
  <c r="T132" i="17"/>
  <c r="R132" i="17"/>
  <c r="P132" i="17"/>
  <c r="BI130" i="17"/>
  <c r="BH130" i="17"/>
  <c r="BG130" i="17"/>
  <c r="BF130" i="17"/>
  <c r="T130" i="17"/>
  <c r="R130" i="17"/>
  <c r="P130" i="17"/>
  <c r="BI127" i="17"/>
  <c r="BH127" i="17"/>
  <c r="BG127" i="17"/>
  <c r="BF127" i="17"/>
  <c r="T127" i="17"/>
  <c r="R127" i="17"/>
  <c r="P127" i="17"/>
  <c r="BI125" i="17"/>
  <c r="BH125" i="17"/>
  <c r="BG125" i="17"/>
  <c r="BF125" i="17"/>
  <c r="T125" i="17"/>
  <c r="R125" i="17"/>
  <c r="P125" i="17"/>
  <c r="BI123" i="17"/>
  <c r="BH123" i="17"/>
  <c r="BG123" i="17"/>
  <c r="BF123" i="17"/>
  <c r="T123" i="17"/>
  <c r="R123" i="17"/>
  <c r="P123" i="17"/>
  <c r="J118" i="17"/>
  <c r="J117" i="17"/>
  <c r="F117" i="17"/>
  <c r="F115" i="17"/>
  <c r="E113" i="17"/>
  <c r="J94" i="17"/>
  <c r="J93" i="17"/>
  <c r="F93" i="17"/>
  <c r="F91" i="17"/>
  <c r="E89" i="17"/>
  <c r="J20" i="17"/>
  <c r="E20" i="17"/>
  <c r="F118" i="17"/>
  <c r="J19" i="17"/>
  <c r="J14" i="17"/>
  <c r="J115" i="17"/>
  <c r="E7" i="17"/>
  <c r="E109" i="17" s="1"/>
  <c r="J39" i="16"/>
  <c r="J38" i="16"/>
  <c r="AY111" i="1" s="1"/>
  <c r="J37" i="16"/>
  <c r="AX111" i="1"/>
  <c r="BI160" i="16"/>
  <c r="BH160" i="16"/>
  <c r="BG160" i="16"/>
  <c r="BF160" i="16"/>
  <c r="T160" i="16"/>
  <c r="R160" i="16"/>
  <c r="P160" i="16"/>
  <c r="BI157" i="16"/>
  <c r="BH157" i="16"/>
  <c r="BG157" i="16"/>
  <c r="BF157" i="16"/>
  <c r="T157" i="16"/>
  <c r="R157" i="16"/>
  <c r="P157" i="16"/>
  <c r="BI155" i="16"/>
  <c r="BH155" i="16"/>
  <c r="BG155" i="16"/>
  <c r="BF155" i="16"/>
  <c r="T155" i="16"/>
  <c r="R155" i="16"/>
  <c r="P155" i="16"/>
  <c r="BI150" i="16"/>
  <c r="BH150" i="16"/>
  <c r="BG150" i="16"/>
  <c r="BF150" i="16"/>
  <c r="T150" i="16"/>
  <c r="R150" i="16"/>
  <c r="P150" i="16"/>
  <c r="BI148" i="16"/>
  <c r="BH148" i="16"/>
  <c r="BG148" i="16"/>
  <c r="BF148" i="16"/>
  <c r="T148" i="16"/>
  <c r="R148" i="16"/>
  <c r="P148" i="16"/>
  <c r="BI146" i="16"/>
  <c r="BH146" i="16"/>
  <c r="BG146" i="16"/>
  <c r="BF146" i="16"/>
  <c r="T146" i="16"/>
  <c r="R146" i="16"/>
  <c r="P146" i="16"/>
  <c r="BI143" i="16"/>
  <c r="BH143" i="16"/>
  <c r="BG143" i="16"/>
  <c r="BF143" i="16"/>
  <c r="T143" i="16"/>
  <c r="R143" i="16"/>
  <c r="P143" i="16"/>
  <c r="BI141" i="16"/>
  <c r="BH141" i="16"/>
  <c r="BG141" i="16"/>
  <c r="BF141" i="16"/>
  <c r="T141" i="16"/>
  <c r="R141" i="16"/>
  <c r="P141" i="16"/>
  <c r="BI139" i="16"/>
  <c r="BH139" i="16"/>
  <c r="BG139" i="16"/>
  <c r="BF139" i="16"/>
  <c r="T139" i="16"/>
  <c r="R139" i="16"/>
  <c r="P139" i="16"/>
  <c r="BI137" i="16"/>
  <c r="BH137" i="16"/>
  <c r="BG137" i="16"/>
  <c r="BF137" i="16"/>
  <c r="T137" i="16"/>
  <c r="R137" i="16"/>
  <c r="P137" i="16"/>
  <c r="BI134" i="16"/>
  <c r="BH134" i="16"/>
  <c r="BG134" i="16"/>
  <c r="BF134" i="16"/>
  <c r="T134" i="16"/>
  <c r="R134" i="16"/>
  <c r="P134" i="16"/>
  <c r="BI132" i="16"/>
  <c r="BH132" i="16"/>
  <c r="BG132" i="16"/>
  <c r="BF132" i="16"/>
  <c r="T132" i="16"/>
  <c r="R132" i="16"/>
  <c r="P132" i="16"/>
  <c r="BI129" i="16"/>
  <c r="BH129" i="16"/>
  <c r="BG129" i="16"/>
  <c r="BF129" i="16"/>
  <c r="T129" i="16"/>
  <c r="R129" i="16"/>
  <c r="P129" i="16"/>
  <c r="BI126" i="16"/>
  <c r="BH126" i="16"/>
  <c r="BG126" i="16"/>
  <c r="BF126" i="16"/>
  <c r="T126" i="16"/>
  <c r="R126" i="16"/>
  <c r="P126" i="16"/>
  <c r="BI123" i="16"/>
  <c r="BH123" i="16"/>
  <c r="BG123" i="16"/>
  <c r="BF123" i="16"/>
  <c r="T123" i="16"/>
  <c r="R123" i="16"/>
  <c r="P123" i="16"/>
  <c r="J118" i="16"/>
  <c r="J117" i="16"/>
  <c r="F117" i="16"/>
  <c r="F115" i="16"/>
  <c r="E113" i="16"/>
  <c r="J94" i="16"/>
  <c r="J93" i="16"/>
  <c r="F93" i="16"/>
  <c r="F91" i="16"/>
  <c r="E89" i="16"/>
  <c r="J20" i="16"/>
  <c r="E20" i="16"/>
  <c r="F94" i="16" s="1"/>
  <c r="J19" i="16"/>
  <c r="J14" i="16"/>
  <c r="J115" i="16" s="1"/>
  <c r="E7" i="16"/>
  <c r="E109" i="16" s="1"/>
  <c r="J39" i="15"/>
  <c r="J38" i="15"/>
  <c r="AY110" i="1" s="1"/>
  <c r="J37" i="15"/>
  <c r="AX110" i="1"/>
  <c r="BI164" i="15"/>
  <c r="BH164" i="15"/>
  <c r="BG164" i="15"/>
  <c r="BF164" i="15"/>
  <c r="T164" i="15"/>
  <c r="R164" i="15"/>
  <c r="P164" i="15"/>
  <c r="BI161" i="15"/>
  <c r="BH161" i="15"/>
  <c r="BG161" i="15"/>
  <c r="BF161" i="15"/>
  <c r="T161" i="15"/>
  <c r="R161" i="15"/>
  <c r="P161" i="15"/>
  <c r="BI159" i="15"/>
  <c r="BH159" i="15"/>
  <c r="BG159" i="15"/>
  <c r="BF159" i="15"/>
  <c r="T159" i="15"/>
  <c r="R159" i="15"/>
  <c r="P159" i="15"/>
  <c r="BI154" i="15"/>
  <c r="BH154" i="15"/>
  <c r="BG154" i="15"/>
  <c r="BF154" i="15"/>
  <c r="T154" i="15"/>
  <c r="R154" i="15"/>
  <c r="P154" i="15"/>
  <c r="BI152" i="15"/>
  <c r="BH152" i="15"/>
  <c r="BG152" i="15"/>
  <c r="BF152" i="15"/>
  <c r="T152" i="15"/>
  <c r="R152" i="15"/>
  <c r="P152" i="15"/>
  <c r="BI150" i="15"/>
  <c r="BH150" i="15"/>
  <c r="BG150" i="15"/>
  <c r="BF150" i="15"/>
  <c r="T150" i="15"/>
  <c r="R150" i="15"/>
  <c r="P150" i="15"/>
  <c r="BI148" i="15"/>
  <c r="BH148" i="15"/>
  <c r="BG148" i="15"/>
  <c r="BF148" i="15"/>
  <c r="T148" i="15"/>
  <c r="R148" i="15"/>
  <c r="P148" i="15"/>
  <c r="BI146" i="15"/>
  <c r="BH146" i="15"/>
  <c r="BG146" i="15"/>
  <c r="BF146" i="15"/>
  <c r="T146" i="15"/>
  <c r="R146" i="15"/>
  <c r="P146" i="15"/>
  <c r="BI143" i="15"/>
  <c r="BH143" i="15"/>
  <c r="BG143" i="15"/>
  <c r="BF143" i="15"/>
  <c r="T143" i="15"/>
  <c r="R143" i="15"/>
  <c r="P143" i="15"/>
  <c r="BI141" i="15"/>
  <c r="BH141" i="15"/>
  <c r="BG141" i="15"/>
  <c r="BF141" i="15"/>
  <c r="T141" i="15"/>
  <c r="R141" i="15"/>
  <c r="P141" i="15"/>
  <c r="BI139" i="15"/>
  <c r="BH139" i="15"/>
  <c r="BG139" i="15"/>
  <c r="BF139" i="15"/>
  <c r="T139" i="15"/>
  <c r="R139" i="15"/>
  <c r="P139" i="15"/>
  <c r="BI136" i="15"/>
  <c r="BH136" i="15"/>
  <c r="BG136" i="15"/>
  <c r="BF136" i="15"/>
  <c r="T136" i="15"/>
  <c r="R136" i="15"/>
  <c r="P136" i="15"/>
  <c r="BI134" i="15"/>
  <c r="BH134" i="15"/>
  <c r="BG134" i="15"/>
  <c r="BF134" i="15"/>
  <c r="T134" i="15"/>
  <c r="R134" i="15"/>
  <c r="P134" i="15"/>
  <c r="BI132" i="15"/>
  <c r="BH132" i="15"/>
  <c r="BG132" i="15"/>
  <c r="BF132" i="15"/>
  <c r="T132" i="15"/>
  <c r="R132" i="15"/>
  <c r="P132" i="15"/>
  <c r="BI129" i="15"/>
  <c r="BH129" i="15"/>
  <c r="BG129" i="15"/>
  <c r="BF129" i="15"/>
  <c r="T129" i="15"/>
  <c r="R129" i="15"/>
  <c r="P129" i="15"/>
  <c r="BI126" i="15"/>
  <c r="BH126" i="15"/>
  <c r="BG126" i="15"/>
  <c r="BF126" i="15"/>
  <c r="T126" i="15"/>
  <c r="R126" i="15"/>
  <c r="P126" i="15"/>
  <c r="BI123" i="15"/>
  <c r="BH123" i="15"/>
  <c r="BG123" i="15"/>
  <c r="BF123" i="15"/>
  <c r="T123" i="15"/>
  <c r="R123" i="15"/>
  <c r="P123" i="15"/>
  <c r="J118" i="15"/>
  <c r="J117" i="15"/>
  <c r="F117" i="15"/>
  <c r="F115" i="15"/>
  <c r="E113" i="15"/>
  <c r="J94" i="15"/>
  <c r="J93" i="15"/>
  <c r="F93" i="15"/>
  <c r="F91" i="15"/>
  <c r="E89" i="15"/>
  <c r="J20" i="15"/>
  <c r="E20" i="15"/>
  <c r="F118" i="15"/>
  <c r="J19" i="15"/>
  <c r="J14" i="15"/>
  <c r="J115" i="15"/>
  <c r="E7" i="15"/>
  <c r="E85" i="15" s="1"/>
  <c r="J39" i="14"/>
  <c r="J38" i="14"/>
  <c r="AY109" i="1"/>
  <c r="J37" i="14"/>
  <c r="AX109" i="1" s="1"/>
  <c r="BI174" i="14"/>
  <c r="BH174" i="14"/>
  <c r="BG174" i="14"/>
  <c r="BF174" i="14"/>
  <c r="T174" i="14"/>
  <c r="R174" i="14"/>
  <c r="P174" i="14"/>
  <c r="BI171" i="14"/>
  <c r="BH171" i="14"/>
  <c r="BG171" i="14"/>
  <c r="BF171" i="14"/>
  <c r="T171" i="14"/>
  <c r="R171" i="14"/>
  <c r="P171" i="14"/>
  <c r="BI169" i="14"/>
  <c r="BH169" i="14"/>
  <c r="BG169" i="14"/>
  <c r="BF169" i="14"/>
  <c r="T169" i="14"/>
  <c r="R169" i="14"/>
  <c r="P169" i="14"/>
  <c r="BI163" i="14"/>
  <c r="BH163" i="14"/>
  <c r="BG163" i="14"/>
  <c r="BF163" i="14"/>
  <c r="T163" i="14"/>
  <c r="R163" i="14"/>
  <c r="P163" i="14"/>
  <c r="BI161" i="14"/>
  <c r="BH161" i="14"/>
  <c r="BG161" i="14"/>
  <c r="BF161" i="14"/>
  <c r="T161" i="14"/>
  <c r="R161" i="14"/>
  <c r="P161" i="14"/>
  <c r="BI159" i="14"/>
  <c r="BH159" i="14"/>
  <c r="BG159" i="14"/>
  <c r="BF159" i="14"/>
  <c r="T159" i="14"/>
  <c r="R159" i="14"/>
  <c r="P159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3" i="14"/>
  <c r="BH153" i="14"/>
  <c r="BG153" i="14"/>
  <c r="BF153" i="14"/>
  <c r="T153" i="14"/>
  <c r="R153" i="14"/>
  <c r="P153" i="14"/>
  <c r="BI148" i="14"/>
  <c r="BH148" i="14"/>
  <c r="BG148" i="14"/>
  <c r="BF148" i="14"/>
  <c r="T148" i="14"/>
  <c r="R148" i="14"/>
  <c r="P148" i="14"/>
  <c r="BI145" i="14"/>
  <c r="BH145" i="14"/>
  <c r="BG145" i="14"/>
  <c r="BF145" i="14"/>
  <c r="T145" i="14"/>
  <c r="R145" i="14"/>
  <c r="P145" i="14"/>
  <c r="BI142" i="14"/>
  <c r="BH142" i="14"/>
  <c r="BG142" i="14"/>
  <c r="BF142" i="14"/>
  <c r="T142" i="14"/>
  <c r="R142" i="14"/>
  <c r="P142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6" i="14"/>
  <c r="BH136" i="14"/>
  <c r="BG136" i="14"/>
  <c r="BF136" i="14"/>
  <c r="T136" i="14"/>
  <c r="R136" i="14"/>
  <c r="P136" i="14"/>
  <c r="BI133" i="14"/>
  <c r="BH133" i="14"/>
  <c r="BG133" i="14"/>
  <c r="BF133" i="14"/>
  <c r="T133" i="14"/>
  <c r="R133" i="14"/>
  <c r="P133" i="14"/>
  <c r="BI131" i="14"/>
  <c r="BH131" i="14"/>
  <c r="BG131" i="14"/>
  <c r="BF131" i="14"/>
  <c r="T131" i="14"/>
  <c r="R131" i="14"/>
  <c r="P131" i="14"/>
  <c r="BI129" i="14"/>
  <c r="BH129" i="14"/>
  <c r="BG129" i="14"/>
  <c r="BF129" i="14"/>
  <c r="T129" i="14"/>
  <c r="R129" i="14"/>
  <c r="P129" i="14"/>
  <c r="BI126" i="14"/>
  <c r="BH126" i="14"/>
  <c r="BG126" i="14"/>
  <c r="BF126" i="14"/>
  <c r="T126" i="14"/>
  <c r="R126" i="14"/>
  <c r="P126" i="14"/>
  <c r="BI123" i="14"/>
  <c r="BH123" i="14"/>
  <c r="BG123" i="14"/>
  <c r="BF123" i="14"/>
  <c r="T123" i="14"/>
  <c r="R123" i="14"/>
  <c r="P123" i="14"/>
  <c r="J118" i="14"/>
  <c r="J117" i="14"/>
  <c r="F117" i="14"/>
  <c r="F115" i="14"/>
  <c r="E113" i="14"/>
  <c r="J94" i="14"/>
  <c r="J93" i="14"/>
  <c r="F93" i="14"/>
  <c r="F91" i="14"/>
  <c r="E89" i="14"/>
  <c r="J20" i="14"/>
  <c r="E20" i="14"/>
  <c r="F118" i="14" s="1"/>
  <c r="J19" i="14"/>
  <c r="J14" i="14"/>
  <c r="J91" i="14" s="1"/>
  <c r="E7" i="14"/>
  <c r="E85" i="14"/>
  <c r="J39" i="13"/>
  <c r="J38" i="13"/>
  <c r="AY108" i="1"/>
  <c r="J37" i="13"/>
  <c r="AX108" i="1" s="1"/>
  <c r="BI197" i="13"/>
  <c r="BH197" i="13"/>
  <c r="BG197" i="13"/>
  <c r="BF197" i="13"/>
  <c r="T197" i="13"/>
  <c r="R197" i="13"/>
  <c r="P197" i="13"/>
  <c r="BI195" i="13"/>
  <c r="BH195" i="13"/>
  <c r="BG195" i="13"/>
  <c r="BF195" i="13"/>
  <c r="T195" i="13"/>
  <c r="R195" i="13"/>
  <c r="P195" i="13"/>
  <c r="BI193" i="13"/>
  <c r="BH193" i="13"/>
  <c r="BG193" i="13"/>
  <c r="BF193" i="13"/>
  <c r="T193" i="13"/>
  <c r="R193" i="13"/>
  <c r="P193" i="13"/>
  <c r="BI191" i="13"/>
  <c r="BH191" i="13"/>
  <c r="BG191" i="13"/>
  <c r="BF191" i="13"/>
  <c r="T191" i="13"/>
  <c r="R191" i="13"/>
  <c r="P191" i="13"/>
  <c r="BI189" i="13"/>
  <c r="BH189" i="13"/>
  <c r="BG189" i="13"/>
  <c r="BF189" i="13"/>
  <c r="T189" i="13"/>
  <c r="R189" i="13"/>
  <c r="P189" i="13"/>
  <c r="BI187" i="13"/>
  <c r="BH187" i="13"/>
  <c r="BG187" i="13"/>
  <c r="BF187" i="13"/>
  <c r="T187" i="13"/>
  <c r="R187" i="13"/>
  <c r="P187" i="13"/>
  <c r="BI185" i="13"/>
  <c r="BH185" i="13"/>
  <c r="BG185" i="13"/>
  <c r="BF185" i="13"/>
  <c r="T185" i="13"/>
  <c r="R185" i="13"/>
  <c r="P185" i="13"/>
  <c r="BI182" i="13"/>
  <c r="BH182" i="13"/>
  <c r="BG182" i="13"/>
  <c r="BF182" i="13"/>
  <c r="T182" i="13"/>
  <c r="R182" i="13"/>
  <c r="P182" i="13"/>
  <c r="BI179" i="13"/>
  <c r="BH179" i="13"/>
  <c r="BG179" i="13"/>
  <c r="BF179" i="13"/>
  <c r="T179" i="13"/>
  <c r="R179" i="13"/>
  <c r="P179" i="13"/>
  <c r="BI176" i="13"/>
  <c r="BH176" i="13"/>
  <c r="BG176" i="13"/>
  <c r="BF176" i="13"/>
  <c r="T176" i="13"/>
  <c r="R176" i="13"/>
  <c r="P176" i="13"/>
  <c r="BI174" i="13"/>
  <c r="BH174" i="13"/>
  <c r="BG174" i="13"/>
  <c r="BF174" i="13"/>
  <c r="T174" i="13"/>
  <c r="R174" i="13"/>
  <c r="P174" i="13"/>
  <c r="BI172" i="13"/>
  <c r="BH172" i="13"/>
  <c r="BG172" i="13"/>
  <c r="BF172" i="13"/>
  <c r="T172" i="13"/>
  <c r="R172" i="13"/>
  <c r="P172" i="13"/>
  <c r="BI169" i="13"/>
  <c r="BH169" i="13"/>
  <c r="BG169" i="13"/>
  <c r="BF169" i="13"/>
  <c r="T169" i="13"/>
  <c r="R169" i="13"/>
  <c r="P169" i="13"/>
  <c r="BI167" i="13"/>
  <c r="BH167" i="13"/>
  <c r="BG167" i="13"/>
  <c r="BF167" i="13"/>
  <c r="T167" i="13"/>
  <c r="R167" i="13"/>
  <c r="P167" i="13"/>
  <c r="BI160" i="13"/>
  <c r="BH160" i="13"/>
  <c r="BG160" i="13"/>
  <c r="BF160" i="13"/>
  <c r="T160" i="13"/>
  <c r="R160" i="13"/>
  <c r="P160" i="13"/>
  <c r="BI158" i="13"/>
  <c r="BH158" i="13"/>
  <c r="BG158" i="13"/>
  <c r="BF158" i="13"/>
  <c r="T158" i="13"/>
  <c r="R158" i="13"/>
  <c r="P158" i="13"/>
  <c r="BI156" i="13"/>
  <c r="BH156" i="13"/>
  <c r="BG156" i="13"/>
  <c r="BF156" i="13"/>
  <c r="T156" i="13"/>
  <c r="R156" i="13"/>
  <c r="P156" i="13"/>
  <c r="BI153" i="13"/>
  <c r="BH153" i="13"/>
  <c r="BG153" i="13"/>
  <c r="BF153" i="13"/>
  <c r="T153" i="13"/>
  <c r="R153" i="13"/>
  <c r="P153" i="13"/>
  <c r="BI151" i="13"/>
  <c r="BH151" i="13"/>
  <c r="BG151" i="13"/>
  <c r="BF151" i="13"/>
  <c r="T151" i="13"/>
  <c r="R151" i="13"/>
  <c r="P151" i="13"/>
  <c r="BI149" i="13"/>
  <c r="BH149" i="13"/>
  <c r="BG149" i="13"/>
  <c r="BF149" i="13"/>
  <c r="T149" i="13"/>
  <c r="R149" i="13"/>
  <c r="P149" i="13"/>
  <c r="BI146" i="13"/>
  <c r="BH146" i="13"/>
  <c r="BG146" i="13"/>
  <c r="BF146" i="13"/>
  <c r="T146" i="13"/>
  <c r="R146" i="13"/>
  <c r="P146" i="13"/>
  <c r="BI144" i="13"/>
  <c r="BH144" i="13"/>
  <c r="BG144" i="13"/>
  <c r="BF144" i="13"/>
  <c r="T144" i="13"/>
  <c r="R144" i="13"/>
  <c r="P144" i="13"/>
  <c r="BI141" i="13"/>
  <c r="BH141" i="13"/>
  <c r="BG141" i="13"/>
  <c r="BF141" i="13"/>
  <c r="T141" i="13"/>
  <c r="R141" i="13"/>
  <c r="P141" i="13"/>
  <c r="BI139" i="13"/>
  <c r="BH139" i="13"/>
  <c r="BG139" i="13"/>
  <c r="BF139" i="13"/>
  <c r="T139" i="13"/>
  <c r="R139" i="13"/>
  <c r="P139" i="13"/>
  <c r="BI137" i="13"/>
  <c r="BH137" i="13"/>
  <c r="BG137" i="13"/>
  <c r="BF137" i="13"/>
  <c r="T137" i="13"/>
  <c r="R137" i="13"/>
  <c r="P137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BI129" i="13"/>
  <c r="BH129" i="13"/>
  <c r="BG129" i="13"/>
  <c r="BF129" i="13"/>
  <c r="T129" i="13"/>
  <c r="R129" i="13"/>
  <c r="P129" i="13"/>
  <c r="BI126" i="13"/>
  <c r="BH126" i="13"/>
  <c r="BG126" i="13"/>
  <c r="BF126" i="13"/>
  <c r="T126" i="13"/>
  <c r="R126" i="13"/>
  <c r="P126" i="13"/>
  <c r="BI123" i="13"/>
  <c r="BH123" i="13"/>
  <c r="BG123" i="13"/>
  <c r="BF123" i="13"/>
  <c r="T123" i="13"/>
  <c r="R123" i="13"/>
  <c r="P123" i="13"/>
  <c r="J118" i="13"/>
  <c r="J117" i="13"/>
  <c r="F117" i="13"/>
  <c r="F115" i="13"/>
  <c r="E113" i="13"/>
  <c r="J94" i="13"/>
  <c r="J93" i="13"/>
  <c r="F93" i="13"/>
  <c r="F91" i="13"/>
  <c r="E89" i="13"/>
  <c r="J20" i="13"/>
  <c r="E20" i="13"/>
  <c r="F118" i="13"/>
  <c r="J19" i="13"/>
  <c r="J14" i="13"/>
  <c r="J91" i="13"/>
  <c r="E7" i="13"/>
  <c r="E109" i="13" s="1"/>
  <c r="J39" i="12"/>
  <c r="J38" i="12"/>
  <c r="AY107" i="1"/>
  <c r="J37" i="12"/>
  <c r="AX107" i="1" s="1"/>
  <c r="BI152" i="12"/>
  <c r="BH152" i="12"/>
  <c r="BG152" i="12"/>
  <c r="BF152" i="12"/>
  <c r="T152" i="12"/>
  <c r="R152" i="12"/>
  <c r="P152" i="12"/>
  <c r="BI149" i="12"/>
  <c r="BH149" i="12"/>
  <c r="BG149" i="12"/>
  <c r="BF149" i="12"/>
  <c r="T149" i="12"/>
  <c r="R149" i="12"/>
  <c r="P149" i="12"/>
  <c r="BI147" i="12"/>
  <c r="BH147" i="12"/>
  <c r="BG147" i="12"/>
  <c r="BF147" i="12"/>
  <c r="T147" i="12"/>
  <c r="R147" i="12"/>
  <c r="P147" i="12"/>
  <c r="BI142" i="12"/>
  <c r="BH142" i="12"/>
  <c r="BG142" i="12"/>
  <c r="BF142" i="12"/>
  <c r="T142" i="12"/>
  <c r="R142" i="12"/>
  <c r="P142" i="12"/>
  <c r="BI140" i="12"/>
  <c r="BH140" i="12"/>
  <c r="BG140" i="12"/>
  <c r="BF140" i="12"/>
  <c r="T140" i="12"/>
  <c r="R140" i="12"/>
  <c r="P140" i="12"/>
  <c r="BI138" i="12"/>
  <c r="BH138" i="12"/>
  <c r="BG138" i="12"/>
  <c r="BF138" i="12"/>
  <c r="T138" i="12"/>
  <c r="R138" i="12"/>
  <c r="P138" i="12"/>
  <c r="BI135" i="12"/>
  <c r="BH135" i="12"/>
  <c r="BG135" i="12"/>
  <c r="BF135" i="12"/>
  <c r="T135" i="12"/>
  <c r="R135" i="12"/>
  <c r="P135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BI126" i="12"/>
  <c r="BH126" i="12"/>
  <c r="BG126" i="12"/>
  <c r="BF126" i="12"/>
  <c r="T126" i="12"/>
  <c r="R126" i="12"/>
  <c r="P126" i="12"/>
  <c r="BI123" i="12"/>
  <c r="BH123" i="12"/>
  <c r="BG123" i="12"/>
  <c r="BF123" i="12"/>
  <c r="T123" i="12"/>
  <c r="R123" i="12"/>
  <c r="P123" i="12"/>
  <c r="J118" i="12"/>
  <c r="J117" i="12"/>
  <c r="F117" i="12"/>
  <c r="F115" i="12"/>
  <c r="E113" i="12"/>
  <c r="J94" i="12"/>
  <c r="J93" i="12"/>
  <c r="F93" i="12"/>
  <c r="F91" i="12"/>
  <c r="E89" i="12"/>
  <c r="J20" i="12"/>
  <c r="E20" i="12"/>
  <c r="F94" i="12"/>
  <c r="J19" i="12"/>
  <c r="J14" i="12"/>
  <c r="J91" i="12" s="1"/>
  <c r="E7" i="12"/>
  <c r="E85" i="12"/>
  <c r="J39" i="11"/>
  <c r="J38" i="11"/>
  <c r="AY106" i="1" s="1"/>
  <c r="J37" i="11"/>
  <c r="AX106" i="1"/>
  <c r="BI163" i="11"/>
  <c r="BH163" i="11"/>
  <c r="BG163" i="11"/>
  <c r="BF163" i="11"/>
  <c r="T163" i="11"/>
  <c r="R163" i="11"/>
  <c r="P163" i="11"/>
  <c r="BI160" i="11"/>
  <c r="BH160" i="11"/>
  <c r="BG160" i="11"/>
  <c r="BF160" i="11"/>
  <c r="T160" i="11"/>
  <c r="R160" i="11"/>
  <c r="P160" i="11"/>
  <c r="BI158" i="11"/>
  <c r="BH158" i="11"/>
  <c r="BG158" i="11"/>
  <c r="BF158" i="11"/>
  <c r="T158" i="11"/>
  <c r="R158" i="11"/>
  <c r="P158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32" i="11"/>
  <c r="BH132" i="11"/>
  <c r="BG132" i="11"/>
  <c r="BF132" i="11"/>
  <c r="T132" i="11"/>
  <c r="R132" i="11"/>
  <c r="P132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R123" i="11"/>
  <c r="P123" i="11"/>
  <c r="J118" i="11"/>
  <c r="J117" i="11"/>
  <c r="F117" i="11"/>
  <c r="F115" i="11"/>
  <c r="E113" i="11"/>
  <c r="J94" i="11"/>
  <c r="J93" i="11"/>
  <c r="F93" i="11"/>
  <c r="F91" i="11"/>
  <c r="E89" i="11"/>
  <c r="J20" i="11"/>
  <c r="E20" i="11"/>
  <c r="F118" i="11"/>
  <c r="J19" i="11"/>
  <c r="J14" i="11"/>
  <c r="J115" i="11" s="1"/>
  <c r="E7" i="11"/>
  <c r="E109" i="11" s="1"/>
  <c r="J39" i="10"/>
  <c r="J38" i="10"/>
  <c r="AY105" i="1" s="1"/>
  <c r="J37" i="10"/>
  <c r="AX105" i="1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5" i="10"/>
  <c r="BH125" i="10"/>
  <c r="BG125" i="10"/>
  <c r="BF125" i="10"/>
  <c r="T125" i="10"/>
  <c r="R125" i="10"/>
  <c r="P125" i="10"/>
  <c r="BI123" i="10"/>
  <c r="BH123" i="10"/>
  <c r="BG123" i="10"/>
  <c r="BF123" i="10"/>
  <c r="T123" i="10"/>
  <c r="R123" i="10"/>
  <c r="P123" i="10"/>
  <c r="J118" i="10"/>
  <c r="J117" i="10"/>
  <c r="F117" i="10"/>
  <c r="F115" i="10"/>
  <c r="E113" i="10"/>
  <c r="J94" i="10"/>
  <c r="J93" i="10"/>
  <c r="F93" i="10"/>
  <c r="F91" i="10"/>
  <c r="E89" i="10"/>
  <c r="J20" i="10"/>
  <c r="E20" i="10"/>
  <c r="F118" i="10" s="1"/>
  <c r="J19" i="10"/>
  <c r="J14" i="10"/>
  <c r="J115" i="10" s="1"/>
  <c r="E7" i="10"/>
  <c r="E109" i="10"/>
  <c r="J39" i="9"/>
  <c r="J38" i="9"/>
  <c r="AY104" i="1"/>
  <c r="J37" i="9"/>
  <c r="AX104" i="1" s="1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J118" i="9"/>
  <c r="J117" i="9"/>
  <c r="F117" i="9"/>
  <c r="F115" i="9"/>
  <c r="E113" i="9"/>
  <c r="J94" i="9"/>
  <c r="J93" i="9"/>
  <c r="F93" i="9"/>
  <c r="F91" i="9"/>
  <c r="E89" i="9"/>
  <c r="J20" i="9"/>
  <c r="E20" i="9"/>
  <c r="F94" i="9" s="1"/>
  <c r="J19" i="9"/>
  <c r="J14" i="9"/>
  <c r="J115" i="9" s="1"/>
  <c r="E7" i="9"/>
  <c r="E109" i="9"/>
  <c r="J37" i="8"/>
  <c r="J36" i="8"/>
  <c r="AY102" i="1"/>
  <c r="J35" i="8"/>
  <c r="AX102" i="1" s="1"/>
  <c r="BI228" i="8"/>
  <c r="BH228" i="8"/>
  <c r="BG228" i="8"/>
  <c r="BF228" i="8"/>
  <c r="T228" i="8"/>
  <c r="R228" i="8"/>
  <c r="P228" i="8"/>
  <c r="BI225" i="8"/>
  <c r="BH225" i="8"/>
  <c r="BG225" i="8"/>
  <c r="BF225" i="8"/>
  <c r="T225" i="8"/>
  <c r="R225" i="8"/>
  <c r="P225" i="8"/>
  <c r="BI223" i="8"/>
  <c r="BH223" i="8"/>
  <c r="BG223" i="8"/>
  <c r="BF223" i="8"/>
  <c r="T223" i="8"/>
  <c r="R223" i="8"/>
  <c r="P223" i="8"/>
  <c r="BI221" i="8"/>
  <c r="BH221" i="8"/>
  <c r="BG221" i="8"/>
  <c r="BF221" i="8"/>
  <c r="T221" i="8"/>
  <c r="R221" i="8"/>
  <c r="P221" i="8"/>
  <c r="BI219" i="8"/>
  <c r="BH219" i="8"/>
  <c r="BG219" i="8"/>
  <c r="BF219" i="8"/>
  <c r="T219" i="8"/>
  <c r="R219" i="8"/>
  <c r="P219" i="8"/>
  <c r="BI217" i="8"/>
  <c r="BH217" i="8"/>
  <c r="BG217" i="8"/>
  <c r="BF217" i="8"/>
  <c r="T217" i="8"/>
  <c r="R217" i="8"/>
  <c r="P217" i="8"/>
  <c r="BI215" i="8"/>
  <c r="BH215" i="8"/>
  <c r="BG215" i="8"/>
  <c r="BF215" i="8"/>
  <c r="T215" i="8"/>
  <c r="R215" i="8"/>
  <c r="P215" i="8"/>
  <c r="BI212" i="8"/>
  <c r="BH212" i="8"/>
  <c r="BG212" i="8"/>
  <c r="BF212" i="8"/>
  <c r="T212" i="8"/>
  <c r="R212" i="8"/>
  <c r="P212" i="8"/>
  <c r="BI209" i="8"/>
  <c r="BH209" i="8"/>
  <c r="BG209" i="8"/>
  <c r="BF209" i="8"/>
  <c r="T209" i="8"/>
  <c r="R209" i="8"/>
  <c r="P209" i="8"/>
  <c r="BI204" i="8"/>
  <c r="BH204" i="8"/>
  <c r="BG204" i="8"/>
  <c r="BF204" i="8"/>
  <c r="T204" i="8"/>
  <c r="R204" i="8"/>
  <c r="P204" i="8"/>
  <c r="BI202" i="8"/>
  <c r="BH202" i="8"/>
  <c r="BG202" i="8"/>
  <c r="BF202" i="8"/>
  <c r="T202" i="8"/>
  <c r="R202" i="8"/>
  <c r="P202" i="8"/>
  <c r="BI200" i="8"/>
  <c r="BH200" i="8"/>
  <c r="BG200" i="8"/>
  <c r="BF200" i="8"/>
  <c r="T200" i="8"/>
  <c r="R200" i="8"/>
  <c r="P200" i="8"/>
  <c r="BI197" i="8"/>
  <c r="BH197" i="8"/>
  <c r="BG197" i="8"/>
  <c r="BF197" i="8"/>
  <c r="T197" i="8"/>
  <c r="R197" i="8"/>
  <c r="P197" i="8"/>
  <c r="BI192" i="8"/>
  <c r="BH192" i="8"/>
  <c r="BG192" i="8"/>
  <c r="BF192" i="8"/>
  <c r="T192" i="8"/>
  <c r="R192" i="8"/>
  <c r="P192" i="8"/>
  <c r="BI189" i="8"/>
  <c r="BH189" i="8"/>
  <c r="BG189" i="8"/>
  <c r="BF189" i="8"/>
  <c r="T189" i="8"/>
  <c r="R189" i="8"/>
  <c r="P189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2" i="8"/>
  <c r="BH182" i="8"/>
  <c r="BG182" i="8"/>
  <c r="BF182" i="8"/>
  <c r="T182" i="8"/>
  <c r="R182" i="8"/>
  <c r="P182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2" i="8"/>
  <c r="BH172" i="8"/>
  <c r="BG172" i="8"/>
  <c r="BF172" i="8"/>
  <c r="T172" i="8"/>
  <c r="R172" i="8"/>
  <c r="P172" i="8"/>
  <c r="BI170" i="8"/>
  <c r="BH170" i="8"/>
  <c r="BG170" i="8"/>
  <c r="BF170" i="8"/>
  <c r="T170" i="8"/>
  <c r="R170" i="8"/>
  <c r="P170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2" i="8"/>
  <c r="BH162" i="8"/>
  <c r="BG162" i="8"/>
  <c r="BF162" i="8"/>
  <c r="T162" i="8"/>
  <c r="R162" i="8"/>
  <c r="P162" i="8"/>
  <c r="BI159" i="8"/>
  <c r="BH159" i="8"/>
  <c r="BG159" i="8"/>
  <c r="BF159" i="8"/>
  <c r="T159" i="8"/>
  <c r="R159" i="8"/>
  <c r="P159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3" i="8"/>
  <c r="BH123" i="8"/>
  <c r="BG123" i="8"/>
  <c r="BF123" i="8"/>
  <c r="T123" i="8"/>
  <c r="R123" i="8"/>
  <c r="P123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J114" i="8"/>
  <c r="J113" i="8"/>
  <c r="F113" i="8"/>
  <c r="F111" i="8"/>
  <c r="E109" i="8"/>
  <c r="J92" i="8"/>
  <c r="J91" i="8"/>
  <c r="F91" i="8"/>
  <c r="F89" i="8"/>
  <c r="E87" i="8"/>
  <c r="J18" i="8"/>
  <c r="E18" i="8"/>
  <c r="F114" i="8" s="1"/>
  <c r="J17" i="8"/>
  <c r="J12" i="8"/>
  <c r="J89" i="8" s="1"/>
  <c r="E7" i="8"/>
  <c r="E107" i="8"/>
  <c r="J37" i="7"/>
  <c r="J36" i="7"/>
  <c r="AY101" i="1"/>
  <c r="J35" i="7"/>
  <c r="AX101" i="1" s="1"/>
  <c r="BI228" i="7"/>
  <c r="BH228" i="7"/>
  <c r="BG228" i="7"/>
  <c r="BF228" i="7"/>
  <c r="T228" i="7"/>
  <c r="R228" i="7"/>
  <c r="P228" i="7"/>
  <c r="BI225" i="7"/>
  <c r="BH225" i="7"/>
  <c r="BG225" i="7"/>
  <c r="BF225" i="7"/>
  <c r="T225" i="7"/>
  <c r="R225" i="7"/>
  <c r="P225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19" i="7"/>
  <c r="BH219" i="7"/>
  <c r="BG219" i="7"/>
  <c r="BF219" i="7"/>
  <c r="T219" i="7"/>
  <c r="R219" i="7"/>
  <c r="P219" i="7"/>
  <c r="BI217" i="7"/>
  <c r="BH217" i="7"/>
  <c r="BG217" i="7"/>
  <c r="BF217" i="7"/>
  <c r="T217" i="7"/>
  <c r="R217" i="7"/>
  <c r="P217" i="7"/>
  <c r="BI215" i="7"/>
  <c r="BH215" i="7"/>
  <c r="BG215" i="7"/>
  <c r="BF215" i="7"/>
  <c r="T215" i="7"/>
  <c r="R215" i="7"/>
  <c r="P215" i="7"/>
  <c r="BI212" i="7"/>
  <c r="BH212" i="7"/>
  <c r="BG212" i="7"/>
  <c r="BF212" i="7"/>
  <c r="T212" i="7"/>
  <c r="R212" i="7"/>
  <c r="P212" i="7"/>
  <c r="BI209" i="7"/>
  <c r="BH209" i="7"/>
  <c r="BG209" i="7"/>
  <c r="BF209" i="7"/>
  <c r="T209" i="7"/>
  <c r="R209" i="7"/>
  <c r="P209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7" i="7"/>
  <c r="BH197" i="7"/>
  <c r="BG197" i="7"/>
  <c r="BF197" i="7"/>
  <c r="T197" i="7"/>
  <c r="R197" i="7"/>
  <c r="P197" i="7"/>
  <c r="BI192" i="7"/>
  <c r="BH192" i="7"/>
  <c r="BG192" i="7"/>
  <c r="BF192" i="7"/>
  <c r="T192" i="7"/>
  <c r="R192" i="7"/>
  <c r="P192" i="7"/>
  <c r="BI189" i="7"/>
  <c r="BH189" i="7"/>
  <c r="BG189" i="7"/>
  <c r="BF189" i="7"/>
  <c r="T189" i="7"/>
  <c r="R189" i="7"/>
  <c r="P189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19" i="7"/>
  <c r="BH119" i="7"/>
  <c r="BG119" i="7"/>
  <c r="BF119" i="7"/>
  <c r="T119" i="7"/>
  <c r="R119" i="7"/>
  <c r="P119" i="7"/>
  <c r="J114" i="7"/>
  <c r="J113" i="7"/>
  <c r="F113" i="7"/>
  <c r="F111" i="7"/>
  <c r="E109" i="7"/>
  <c r="J92" i="7"/>
  <c r="J91" i="7"/>
  <c r="F91" i="7"/>
  <c r="F89" i="7"/>
  <c r="E87" i="7"/>
  <c r="J18" i="7"/>
  <c r="E18" i="7"/>
  <c r="F114" i="7" s="1"/>
  <c r="J17" i="7"/>
  <c r="J12" i="7"/>
  <c r="J111" i="7" s="1"/>
  <c r="E7" i="7"/>
  <c r="E107" i="7"/>
  <c r="J37" i="6"/>
  <c r="J36" i="6"/>
  <c r="AY100" i="1"/>
  <c r="J35" i="6"/>
  <c r="AX100" i="1" s="1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79" i="6"/>
  <c r="BH179" i="6"/>
  <c r="BG179" i="6"/>
  <c r="BF179" i="6"/>
  <c r="T179" i="6"/>
  <c r="R179" i="6"/>
  <c r="P179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57" i="6"/>
  <c r="BH157" i="6"/>
  <c r="BG157" i="6"/>
  <c r="BF157" i="6"/>
  <c r="T157" i="6"/>
  <c r="R157" i="6"/>
  <c r="P157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J114" i="6"/>
  <c r="J113" i="6"/>
  <c r="F113" i="6"/>
  <c r="F111" i="6"/>
  <c r="E109" i="6"/>
  <c r="J92" i="6"/>
  <c r="J91" i="6"/>
  <c r="F91" i="6"/>
  <c r="F89" i="6"/>
  <c r="E87" i="6"/>
  <c r="J18" i="6"/>
  <c r="E18" i="6"/>
  <c r="F114" i="6" s="1"/>
  <c r="J17" i="6"/>
  <c r="J12" i="6"/>
  <c r="J111" i="6"/>
  <c r="E7" i="6"/>
  <c r="E107" i="6"/>
  <c r="J37" i="5"/>
  <c r="J36" i="5"/>
  <c r="AY99" i="1"/>
  <c r="J35" i="5"/>
  <c r="AX99" i="1"/>
  <c r="BI340" i="5"/>
  <c r="BH340" i="5"/>
  <c r="BG340" i="5"/>
  <c r="BF340" i="5"/>
  <c r="T340" i="5"/>
  <c r="R340" i="5"/>
  <c r="P340" i="5"/>
  <c r="BI338" i="5"/>
  <c r="BH338" i="5"/>
  <c r="BG338" i="5"/>
  <c r="BF338" i="5"/>
  <c r="T338" i="5"/>
  <c r="R338" i="5"/>
  <c r="P338" i="5"/>
  <c r="BI335" i="5"/>
  <c r="BH335" i="5"/>
  <c r="BG335" i="5"/>
  <c r="BF335" i="5"/>
  <c r="T335" i="5"/>
  <c r="R335" i="5"/>
  <c r="P335" i="5"/>
  <c r="BI333" i="5"/>
  <c r="BH333" i="5"/>
  <c r="BG333" i="5"/>
  <c r="BF333" i="5"/>
  <c r="T333" i="5"/>
  <c r="R333" i="5"/>
  <c r="P333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3" i="5"/>
  <c r="BH323" i="5"/>
  <c r="BG323" i="5"/>
  <c r="BF323" i="5"/>
  <c r="T323" i="5"/>
  <c r="R323" i="5"/>
  <c r="P323" i="5"/>
  <c r="BI320" i="5"/>
  <c r="BH320" i="5"/>
  <c r="BG320" i="5"/>
  <c r="BF320" i="5"/>
  <c r="T320" i="5"/>
  <c r="R320" i="5"/>
  <c r="P320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4" i="5"/>
  <c r="BH314" i="5"/>
  <c r="BG314" i="5"/>
  <c r="BF314" i="5"/>
  <c r="T314" i="5"/>
  <c r="R314" i="5"/>
  <c r="P314" i="5"/>
  <c r="BI311" i="5"/>
  <c r="BH311" i="5"/>
  <c r="BG311" i="5"/>
  <c r="BF311" i="5"/>
  <c r="T311" i="5"/>
  <c r="R311" i="5"/>
  <c r="P311" i="5"/>
  <c r="BI308" i="5"/>
  <c r="BH308" i="5"/>
  <c r="BG308" i="5"/>
  <c r="BF308" i="5"/>
  <c r="T308" i="5"/>
  <c r="R308" i="5"/>
  <c r="P308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300" i="5"/>
  <c r="BH300" i="5"/>
  <c r="BG300" i="5"/>
  <c r="BF300" i="5"/>
  <c r="T300" i="5"/>
  <c r="R300" i="5"/>
  <c r="P300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4" i="5"/>
  <c r="BH294" i="5"/>
  <c r="BG294" i="5"/>
  <c r="BF294" i="5"/>
  <c r="T294" i="5"/>
  <c r="R294" i="5"/>
  <c r="P294" i="5"/>
  <c r="BI292" i="5"/>
  <c r="BH292" i="5"/>
  <c r="BG292" i="5"/>
  <c r="BF292" i="5"/>
  <c r="T292" i="5"/>
  <c r="R292" i="5"/>
  <c r="P292" i="5"/>
  <c r="BI290" i="5"/>
  <c r="BH290" i="5"/>
  <c r="BG290" i="5"/>
  <c r="BF290" i="5"/>
  <c r="T290" i="5"/>
  <c r="R290" i="5"/>
  <c r="P290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4" i="5"/>
  <c r="BH284" i="5"/>
  <c r="BG284" i="5"/>
  <c r="BF284" i="5"/>
  <c r="T284" i="5"/>
  <c r="R284" i="5"/>
  <c r="P284" i="5"/>
  <c r="BI281" i="5"/>
  <c r="BH281" i="5"/>
  <c r="BG281" i="5"/>
  <c r="BF281" i="5"/>
  <c r="T281" i="5"/>
  <c r="R281" i="5"/>
  <c r="P281" i="5"/>
  <c r="BI278" i="5"/>
  <c r="BH278" i="5"/>
  <c r="BG278" i="5"/>
  <c r="BF278" i="5"/>
  <c r="T278" i="5"/>
  <c r="R278" i="5"/>
  <c r="P278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19" i="5"/>
  <c r="BH219" i="5"/>
  <c r="BG219" i="5"/>
  <c r="BF219" i="5"/>
  <c r="T219" i="5"/>
  <c r="R219" i="5"/>
  <c r="P219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191" i="5"/>
  <c r="BH191" i="5"/>
  <c r="BG191" i="5"/>
  <c r="BF191" i="5"/>
  <c r="T191" i="5"/>
  <c r="R191" i="5"/>
  <c r="P191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39" i="5"/>
  <c r="BH139" i="5"/>
  <c r="BG139" i="5"/>
  <c r="BF139" i="5"/>
  <c r="T139" i="5"/>
  <c r="R139" i="5"/>
  <c r="P139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J114" i="5"/>
  <c r="J113" i="5"/>
  <c r="F113" i="5"/>
  <c r="F111" i="5"/>
  <c r="E109" i="5"/>
  <c r="J92" i="5"/>
  <c r="J91" i="5"/>
  <c r="F91" i="5"/>
  <c r="F89" i="5"/>
  <c r="E87" i="5"/>
  <c r="J18" i="5"/>
  <c r="E18" i="5"/>
  <c r="F114" i="5" s="1"/>
  <c r="J17" i="5"/>
  <c r="J12" i="5"/>
  <c r="J89" i="5" s="1"/>
  <c r="E7" i="5"/>
  <c r="E107" i="5"/>
  <c r="J39" i="4"/>
  <c r="J38" i="4"/>
  <c r="AY98" i="1" s="1"/>
  <c r="J37" i="4"/>
  <c r="AX98" i="1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4" i="4"/>
  <c r="J93" i="4"/>
  <c r="F93" i="4"/>
  <c r="F91" i="4"/>
  <c r="E89" i="4"/>
  <c r="J20" i="4"/>
  <c r="E20" i="4"/>
  <c r="F94" i="4" s="1"/>
  <c r="J19" i="4"/>
  <c r="J14" i="4"/>
  <c r="J116" i="4" s="1"/>
  <c r="E7" i="4"/>
  <c r="E110" i="4"/>
  <c r="J39" i="3"/>
  <c r="J38" i="3"/>
  <c r="AY97" i="1"/>
  <c r="J37" i="3"/>
  <c r="AX97" i="1" s="1"/>
  <c r="BI244" i="3"/>
  <c r="BH244" i="3"/>
  <c r="BG244" i="3"/>
  <c r="BF244" i="3"/>
  <c r="T244" i="3"/>
  <c r="R244" i="3"/>
  <c r="P244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J119" i="3"/>
  <c r="J118" i="3"/>
  <c r="F118" i="3"/>
  <c r="F116" i="3"/>
  <c r="E114" i="3"/>
  <c r="J94" i="3"/>
  <c r="J93" i="3"/>
  <c r="F93" i="3"/>
  <c r="F91" i="3"/>
  <c r="E89" i="3"/>
  <c r="J20" i="3"/>
  <c r="E20" i="3"/>
  <c r="F119" i="3"/>
  <c r="J19" i="3"/>
  <c r="J14" i="3"/>
  <c r="J91" i="3" s="1"/>
  <c r="E7" i="3"/>
  <c r="E110" i="3"/>
  <c r="J39" i="2"/>
  <c r="J38" i="2"/>
  <c r="AY96" i="1"/>
  <c r="J37" i="2"/>
  <c r="AX96" i="1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J124" i="2"/>
  <c r="J123" i="2"/>
  <c r="F123" i="2"/>
  <c r="F121" i="2"/>
  <c r="E119" i="2"/>
  <c r="J94" i="2"/>
  <c r="J93" i="2"/>
  <c r="F93" i="2"/>
  <c r="F91" i="2"/>
  <c r="E89" i="2"/>
  <c r="J20" i="2"/>
  <c r="E20" i="2"/>
  <c r="F124" i="2"/>
  <c r="J19" i="2"/>
  <c r="J14" i="2"/>
  <c r="J91" i="2" s="1"/>
  <c r="E7" i="2"/>
  <c r="E115" i="2"/>
  <c r="L90" i="1"/>
  <c r="AM90" i="1"/>
  <c r="AM89" i="1"/>
  <c r="L89" i="1"/>
  <c r="AM87" i="1"/>
  <c r="L87" i="1"/>
  <c r="L85" i="1"/>
  <c r="L84" i="1"/>
  <c r="J208" i="2"/>
  <c r="BK287" i="2"/>
  <c r="J178" i="2"/>
  <c r="BK390" i="2"/>
  <c r="BK347" i="2"/>
  <c r="BK200" i="2"/>
  <c r="J384" i="2"/>
  <c r="J285" i="2"/>
  <c r="J161" i="2"/>
  <c r="BK220" i="2"/>
  <c r="BK311" i="2"/>
  <c r="J303" i="2"/>
  <c r="BK357" i="2"/>
  <c r="J296" i="2"/>
  <c r="BK166" i="2"/>
  <c r="J155" i="3"/>
  <c r="BK215" i="3"/>
  <c r="BK128" i="3"/>
  <c r="BK205" i="3"/>
  <c r="BK155" i="3"/>
  <c r="J129" i="4"/>
  <c r="J333" i="5"/>
  <c r="J228" i="5"/>
  <c r="J244" i="5"/>
  <c r="J328" i="5"/>
  <c r="BK268" i="5"/>
  <c r="J169" i="5"/>
  <c r="J167" i="5"/>
  <c r="J171" i="5"/>
  <c r="J340" i="5"/>
  <c r="BK314" i="5"/>
  <c r="BK121" i="6"/>
  <c r="J131" i="6"/>
  <c r="J128" i="7"/>
  <c r="BK204" i="7"/>
  <c r="BK228" i="7"/>
  <c r="J172" i="7"/>
  <c r="J215" i="7"/>
  <c r="BK134" i="9"/>
  <c r="J151" i="11"/>
  <c r="BK132" i="11"/>
  <c r="J129" i="12"/>
  <c r="J152" i="12"/>
  <c r="J189" i="13"/>
  <c r="J137" i="13"/>
  <c r="BK137" i="13"/>
  <c r="BK142" i="14"/>
  <c r="J155" i="14"/>
  <c r="J159" i="15"/>
  <c r="J143" i="15"/>
  <c r="BK126" i="16"/>
  <c r="J129" i="16"/>
  <c r="J132" i="17"/>
  <c r="J200" i="18"/>
  <c r="BK209" i="18"/>
  <c r="BK139" i="20"/>
  <c r="BK139" i="21"/>
  <c r="J152" i="21"/>
  <c r="BK170" i="22"/>
  <c r="J123" i="22"/>
  <c r="BK137" i="22"/>
  <c r="BK129" i="22"/>
  <c r="J173" i="23"/>
  <c r="BK127" i="23"/>
  <c r="BK145" i="23"/>
  <c r="J147" i="23"/>
  <c r="BK167" i="23"/>
  <c r="BK161" i="25"/>
  <c r="BK156" i="25"/>
  <c r="BK227" i="25"/>
  <c r="BK257" i="25"/>
  <c r="BK185" i="25"/>
  <c r="J123" i="26"/>
  <c r="J125" i="26"/>
  <c r="BK329" i="2"/>
  <c r="J291" i="2"/>
  <c r="J251" i="2"/>
  <c r="J147" i="2"/>
  <c r="BK155" i="2"/>
  <c r="J255" i="2"/>
  <c r="BK218" i="2"/>
  <c r="BK267" i="2"/>
  <c r="BK392" i="2"/>
  <c r="J351" i="2"/>
  <c r="J323" i="2"/>
  <c r="BK237" i="2"/>
  <c r="J390" i="2"/>
  <c r="J355" i="2"/>
  <c r="J204" i="2"/>
  <c r="BK269" i="2"/>
  <c r="BK190" i="2"/>
  <c r="BK271" i="2"/>
  <c r="J333" i="2"/>
  <c r="BK249" i="2"/>
  <c r="J182" i="2"/>
  <c r="BK140" i="2"/>
  <c r="BK178" i="2"/>
  <c r="BK369" i="2"/>
  <c r="BK349" i="2"/>
  <c r="BK335" i="2"/>
  <c r="J305" i="2"/>
  <c r="J247" i="2"/>
  <c r="BK168" i="2"/>
  <c r="AS95" i="1"/>
  <c r="J223" i="3"/>
  <c r="BK175" i="3"/>
  <c r="BK225" i="3"/>
  <c r="J225" i="3"/>
  <c r="BK138" i="3"/>
  <c r="BK136" i="3"/>
  <c r="J221" i="3"/>
  <c r="BK219" i="3"/>
  <c r="J205" i="3"/>
  <c r="J203" i="3"/>
  <c r="BK167" i="3"/>
  <c r="J159" i="3"/>
  <c r="BK145" i="3"/>
  <c r="BK132" i="3"/>
  <c r="J128" i="3"/>
  <c r="BK124" i="3"/>
  <c r="BK201" i="3"/>
  <c r="J180" i="3"/>
  <c r="BK159" i="3"/>
  <c r="J134" i="3"/>
  <c r="J125" i="4"/>
  <c r="BK154" i="5"/>
  <c r="BK328" i="5"/>
  <c r="J284" i="5"/>
  <c r="BK239" i="5"/>
  <c r="BK288" i="5"/>
  <c r="J152" i="5"/>
  <c r="J318" i="5"/>
  <c r="BK298" i="5"/>
  <c r="J235" i="5"/>
  <c r="BK163" i="5"/>
  <c r="J311" i="5"/>
  <c r="J256" i="5"/>
  <c r="BK252" i="5"/>
  <c r="BK333" i="5"/>
  <c r="J191" i="5"/>
  <c r="J154" i="5"/>
  <c r="J173" i="5"/>
  <c r="BK219" i="5"/>
  <c r="BK157" i="6"/>
  <c r="BK125" i="6"/>
  <c r="BK197" i="6"/>
  <c r="BK213" i="6"/>
  <c r="J215" i="6"/>
  <c r="J190" i="6"/>
  <c r="BK147" i="7"/>
  <c r="BK175" i="7"/>
  <c r="BK182" i="7"/>
  <c r="BK217" i="7"/>
  <c r="J177" i="7"/>
  <c r="BK221" i="7"/>
  <c r="J170" i="7"/>
  <c r="BK168" i="7"/>
  <c r="J147" i="7"/>
  <c r="BK154" i="8"/>
  <c r="BK223" i="8"/>
  <c r="J179" i="8"/>
  <c r="J140" i="8"/>
  <c r="BK228" i="8"/>
  <c r="J154" i="8"/>
  <c r="J170" i="8"/>
  <c r="BK172" i="8"/>
  <c r="J163" i="9"/>
  <c r="BK145" i="9"/>
  <c r="BK131" i="9"/>
  <c r="J149" i="9"/>
  <c r="BK125" i="9"/>
  <c r="J166" i="10"/>
  <c r="BK128" i="10"/>
  <c r="BK149" i="10"/>
  <c r="J123" i="10"/>
  <c r="J125" i="10"/>
  <c r="BK134" i="11"/>
  <c r="J123" i="11"/>
  <c r="J134" i="11"/>
  <c r="BK131" i="12"/>
  <c r="J187" i="13"/>
  <c r="BK158" i="13"/>
  <c r="BK189" i="13"/>
  <c r="BK153" i="13"/>
  <c r="BK134" i="13"/>
  <c r="BK126" i="13"/>
  <c r="BK153" i="14"/>
  <c r="J145" i="14"/>
  <c r="BK136" i="14"/>
  <c r="J136" i="14"/>
  <c r="BK145" i="14"/>
  <c r="J139" i="15"/>
  <c r="BK139" i="15"/>
  <c r="J161" i="15"/>
  <c r="J126" i="15"/>
  <c r="BK143" i="16"/>
  <c r="J148" i="16"/>
  <c r="J155" i="16"/>
  <c r="BK137" i="16"/>
  <c r="J142" i="17"/>
  <c r="BK134" i="17"/>
  <c r="BK127" i="17"/>
  <c r="J209" i="18"/>
  <c r="J154" i="18"/>
  <c r="J123" i="18"/>
  <c r="J188" i="18"/>
  <c r="J170" i="18"/>
  <c r="BK200" i="18"/>
  <c r="J187" i="20"/>
  <c r="BK181" i="20"/>
  <c r="J176" i="20"/>
  <c r="BK154" i="20"/>
  <c r="J181" i="20"/>
  <c r="BK154" i="21"/>
  <c r="J150" i="21"/>
  <c r="J129" i="21"/>
  <c r="BK156" i="21"/>
  <c r="J141" i="22"/>
  <c r="J129" i="22"/>
  <c r="J160" i="22"/>
  <c r="J175" i="22"/>
  <c r="J126" i="22"/>
  <c r="BK141" i="22"/>
  <c r="BK153" i="23"/>
  <c r="BK131" i="23"/>
  <c r="BK195" i="23"/>
  <c r="BK137" i="23"/>
  <c r="J167" i="23"/>
  <c r="J129" i="23"/>
  <c r="J197" i="23"/>
  <c r="BK179" i="23"/>
  <c r="J145" i="23"/>
  <c r="J201" i="25"/>
  <c r="BK248" i="25"/>
  <c r="BK148" i="25"/>
  <c r="J251" i="25"/>
  <c r="BK198" i="25"/>
  <c r="J288" i="25"/>
  <c r="BK203" i="25"/>
  <c r="BK135" i="25"/>
  <c r="J198" i="25"/>
  <c r="J134" i="26"/>
  <c r="BK117" i="26"/>
  <c r="J145" i="26"/>
  <c r="J119" i="26"/>
  <c r="J315" i="2"/>
  <c r="BK265" i="2"/>
  <c r="J337" i="2"/>
  <c r="BK216" i="2"/>
  <c r="BK386" i="2"/>
  <c r="J349" i="2"/>
  <c r="BK186" i="2"/>
  <c r="J392" i="2"/>
  <c r="BK353" i="2"/>
  <c r="J222" i="2"/>
  <c r="J253" i="2"/>
  <c r="BK163" i="2"/>
  <c r="BK174" i="2"/>
  <c r="BK257" i="2"/>
  <c r="J140" i="2"/>
  <c r="J298" i="2"/>
  <c r="J375" i="2"/>
  <c r="BK351" i="2"/>
  <c r="BK317" i="2"/>
  <c r="BK196" i="2"/>
  <c r="BK157" i="3"/>
  <c r="BK192" i="3"/>
  <c r="J126" i="3"/>
  <c r="BK197" i="3"/>
  <c r="J173" i="3"/>
  <c r="J130" i="3"/>
  <c r="J163" i="5"/>
  <c r="J296" i="5"/>
  <c r="J262" i="5"/>
  <c r="J130" i="5"/>
  <c r="BK237" i="5"/>
  <c r="J306" i="5"/>
  <c r="BK210" i="6"/>
  <c r="J168" i="7"/>
  <c r="BK133" i="7"/>
  <c r="J189" i="7"/>
  <c r="J219" i="7"/>
  <c r="BK119" i="7"/>
  <c r="BK142" i="7"/>
  <c r="BK217" i="8"/>
  <c r="BK182" i="8"/>
  <c r="BK209" i="8"/>
  <c r="BK185" i="8"/>
  <c r="J119" i="8"/>
  <c r="BK149" i="9"/>
  <c r="BK154" i="9"/>
  <c r="J134" i="9"/>
  <c r="BK129" i="9"/>
  <c r="BK123" i="9"/>
  <c r="J154" i="9"/>
  <c r="J125" i="9"/>
  <c r="BK166" i="10"/>
  <c r="BK134" i="10"/>
  <c r="J152" i="10"/>
  <c r="BK139" i="10"/>
  <c r="BK159" i="10"/>
  <c r="BK137" i="10"/>
  <c r="J129" i="11"/>
  <c r="J163" i="11"/>
  <c r="J137" i="11"/>
  <c r="J153" i="11"/>
  <c r="J149" i="12"/>
  <c r="J147" i="12"/>
  <c r="J142" i="12"/>
  <c r="BK147" i="12"/>
  <c r="BK133" i="12"/>
  <c r="BK149" i="12"/>
  <c r="BK135" i="12"/>
  <c r="J179" i="13"/>
  <c r="J185" i="13"/>
  <c r="BK187" i="13"/>
  <c r="J195" i="13"/>
  <c r="BK176" i="13"/>
  <c r="BK156" i="13"/>
  <c r="BK174" i="13"/>
  <c r="BK182" i="13"/>
  <c r="BK151" i="13"/>
  <c r="BK123" i="13"/>
  <c r="J169" i="14"/>
  <c r="J153" i="14"/>
  <c r="BK163" i="14"/>
  <c r="BK171" i="14"/>
  <c r="J140" i="14"/>
  <c r="BK155" i="14"/>
  <c r="BK146" i="15"/>
  <c r="J150" i="15"/>
  <c r="J134" i="15"/>
  <c r="J152" i="15"/>
  <c r="BK134" i="15"/>
  <c r="BK126" i="15"/>
  <c r="J132" i="16"/>
  <c r="BK157" i="16"/>
  <c r="BK141" i="16"/>
  <c r="J123" i="16"/>
  <c r="BK150" i="16"/>
  <c r="J139" i="16"/>
  <c r="BK123" i="17"/>
  <c r="BK125" i="17"/>
  <c r="BK130" i="17"/>
  <c r="J160" i="18"/>
  <c r="BK148" i="18"/>
  <c r="J204" i="18"/>
  <c r="BK133" i="18"/>
  <c r="J156" i="18"/>
  <c r="J197" i="18"/>
  <c r="BK197" i="18"/>
  <c r="BK173" i="18"/>
  <c r="BK181" i="18"/>
  <c r="J184" i="18"/>
  <c r="J140" i="18"/>
  <c r="BK164" i="18"/>
  <c r="BK168" i="19"/>
  <c r="J171" i="19"/>
  <c r="BK156" i="19"/>
  <c r="BK135" i="19"/>
  <c r="BK171" i="19"/>
  <c r="J175" i="19"/>
  <c r="J132" i="20"/>
  <c r="J164" i="20"/>
  <c r="J160" i="20"/>
  <c r="BK166" i="20"/>
  <c r="J137" i="20"/>
  <c r="J146" i="20"/>
  <c r="J154" i="20"/>
  <c r="J166" i="20"/>
  <c r="J129" i="20"/>
  <c r="J165" i="21"/>
  <c r="BK141" i="21"/>
  <c r="BK147" i="21"/>
  <c r="J154" i="21"/>
  <c r="BK145" i="21"/>
  <c r="BK132" i="21"/>
  <c r="BK181" i="22"/>
  <c r="J143" i="22"/>
  <c r="J179" i="22"/>
  <c r="BK154" i="22"/>
  <c r="J172" i="22"/>
  <c r="J162" i="22"/>
  <c r="BK162" i="22"/>
  <c r="J185" i="23"/>
  <c r="BK169" i="23"/>
  <c r="J133" i="23"/>
  <c r="BK157" i="23"/>
  <c r="BK193" i="23"/>
  <c r="J135" i="23"/>
  <c r="J187" i="23"/>
  <c r="J141" i="23"/>
  <c r="BK149" i="23"/>
  <c r="BK189" i="23"/>
  <c r="J149" i="23"/>
  <c r="BK185" i="23"/>
  <c r="J130" i="24"/>
  <c r="J212" i="25"/>
  <c r="BK125" i="25"/>
  <c r="BK206" i="25"/>
  <c r="J285" i="25"/>
  <c r="J243" i="25"/>
  <c r="J148" i="25"/>
  <c r="BK229" i="25"/>
  <c r="BK140" i="25"/>
  <c r="J234" i="25"/>
  <c r="BK285" i="25"/>
  <c r="J232" i="25"/>
  <c r="BK130" i="26"/>
  <c r="J147" i="26"/>
  <c r="J139" i="26"/>
  <c r="BK123" i="26"/>
  <c r="J311" i="2"/>
  <c r="J269" i="2"/>
  <c r="BK245" i="2"/>
  <c r="BK379" i="2"/>
  <c r="BK233" i="2"/>
  <c r="J210" i="2"/>
  <c r="BK384" i="2"/>
  <c r="J353" i="2"/>
  <c r="BK319" i="2"/>
  <c r="J206" i="2"/>
  <c r="BK398" i="2"/>
  <c r="J388" i="2"/>
  <c r="J357" i="2"/>
  <c r="BK206" i="2"/>
  <c r="J273" i="2"/>
  <c r="BK227" i="2"/>
  <c r="J277" i="2"/>
  <c r="J186" i="2"/>
  <c r="BK289" i="2"/>
  <c r="J224" i="2"/>
  <c r="BK131" i="2"/>
  <c r="BK147" i="2"/>
  <c r="J361" i="2"/>
  <c r="BK333" i="2"/>
  <c r="BK261" i="2"/>
  <c r="J214" i="2"/>
  <c r="J131" i="2"/>
  <c r="BK207" i="3"/>
  <c r="J147" i="3"/>
  <c r="J236" i="3"/>
  <c r="J157" i="3"/>
  <c r="BK223" i="3"/>
  <c r="BK236" i="3"/>
  <c r="BK177" i="3"/>
  <c r="J124" i="3"/>
  <c r="J131" i="4"/>
  <c r="BK156" i="5"/>
  <c r="BK294" i="5"/>
  <c r="J258" i="5"/>
  <c r="J150" i="5"/>
  <c r="BK286" i="5"/>
  <c r="J219" i="5"/>
  <c r="BK216" i="5"/>
  <c r="J274" i="5"/>
  <c r="BK248" i="5"/>
  <c r="J165" i="5"/>
  <c r="J233" i="5"/>
  <c r="BK206" i="6"/>
  <c r="J208" i="6"/>
  <c r="J195" i="6"/>
  <c r="J188" i="6"/>
  <c r="J123" i="6"/>
  <c r="BK187" i="7"/>
  <c r="J217" i="7"/>
  <c r="J200" i="7"/>
  <c r="BK209" i="7"/>
  <c r="BK149" i="7"/>
  <c r="J202" i="7"/>
  <c r="J123" i="7"/>
  <c r="BK197" i="7"/>
  <c r="J131" i="7"/>
  <c r="J123" i="8"/>
  <c r="J212" i="8"/>
  <c r="BK187" i="8"/>
  <c r="BK152" i="8"/>
  <c r="BK189" i="8"/>
  <c r="J217" i="8"/>
  <c r="BK165" i="8"/>
  <c r="J192" i="8"/>
  <c r="BK159" i="8"/>
  <c r="J165" i="9"/>
  <c r="J138" i="9"/>
  <c r="BK127" i="9"/>
  <c r="J156" i="9"/>
  <c r="J141" i="10"/>
  <c r="BK156" i="10"/>
  <c r="J134" i="10"/>
  <c r="J154" i="10"/>
  <c r="J132" i="11"/>
  <c r="BK158" i="11"/>
  <c r="BK126" i="11"/>
  <c r="BK153" i="11"/>
  <c r="BK152" i="12"/>
  <c r="J126" i="12"/>
  <c r="BK195" i="13"/>
  <c r="J156" i="13"/>
  <c r="BK197" i="13"/>
  <c r="BK167" i="13"/>
  <c r="BK146" i="13"/>
  <c r="BK169" i="13"/>
  <c r="BK129" i="13"/>
  <c r="BK159" i="14"/>
  <c r="J123" i="14"/>
  <c r="BK174" i="14"/>
  <c r="BK123" i="14"/>
  <c r="J138" i="14"/>
  <c r="BK152" i="15"/>
  <c r="BK132" i="15"/>
  <c r="BK148" i="15"/>
  <c r="J136" i="15"/>
  <c r="J177" i="18"/>
  <c r="J133" i="18"/>
  <c r="BK135" i="18"/>
  <c r="BK202" i="18"/>
  <c r="BK151" i="18"/>
  <c r="J202" i="18"/>
  <c r="BK175" i="18"/>
  <c r="BK186" i="18"/>
  <c r="BK138" i="19"/>
  <c r="J166" i="19"/>
  <c r="J148" i="19"/>
  <c r="BK123" i="19"/>
  <c r="J173" i="19"/>
  <c r="BK164" i="20"/>
  <c r="J183" i="20"/>
  <c r="BK187" i="20"/>
  <c r="BK143" i="20"/>
  <c r="BK168" i="20"/>
  <c r="BK126" i="20"/>
  <c r="BK143" i="21"/>
  <c r="J134" i="21"/>
  <c r="BK163" i="21"/>
  <c r="J143" i="21"/>
  <c r="J156" i="22"/>
  <c r="BK158" i="22"/>
  <c r="BK175" i="22"/>
  <c r="BK123" i="22"/>
  <c r="J146" i="22"/>
  <c r="J181" i="23"/>
  <c r="J137" i="23"/>
  <c r="BK159" i="23"/>
  <c r="BK139" i="23"/>
  <c r="J161" i="23"/>
  <c r="BK181" i="23"/>
  <c r="J159" i="23"/>
  <c r="J169" i="23"/>
  <c r="J165" i="23"/>
  <c r="BK177" i="23"/>
  <c r="BK271" i="25"/>
  <c r="J185" i="25"/>
  <c r="BK251" i="25"/>
  <c r="BK163" i="25"/>
  <c r="J269" i="25"/>
  <c r="BK212" i="25"/>
  <c r="J135" i="25"/>
  <c r="J227" i="25"/>
  <c r="J237" i="25"/>
  <c r="BK172" i="25"/>
  <c r="J125" i="25"/>
  <c r="BK125" i="26"/>
  <c r="BK147" i="26"/>
  <c r="BK134" i="26"/>
  <c r="J325" i="2"/>
  <c r="BK273" i="2"/>
  <c r="J261" i="2"/>
  <c r="J202" i="2"/>
  <c r="J166" i="2"/>
  <c r="J321" i="2"/>
  <c r="BK214" i="2"/>
  <c r="BK198" i="2"/>
  <c r="BK388" i="2"/>
  <c r="J359" i="2"/>
  <c r="J313" i="2"/>
  <c r="BK202" i="2"/>
  <c r="BK145" i="2"/>
  <c r="BK277" i="2"/>
  <c r="BK180" i="2"/>
  <c r="J294" i="2"/>
  <c r="BK279" i="2"/>
  <c r="BK377" i="2"/>
  <c r="BK359" i="2"/>
  <c r="J339" i="2"/>
  <c r="BK251" i="2"/>
  <c r="BK184" i="2"/>
  <c r="BK221" i="3"/>
  <c r="J161" i="3"/>
  <c r="BK244" i="3"/>
  <c r="BK227" i="3"/>
  <c r="J201" i="3"/>
  <c r="J132" i="3"/>
  <c r="BK238" i="3"/>
  <c r="J190" i="3"/>
  <c r="BK134" i="3"/>
  <c r="BK129" i="4"/>
  <c r="BK340" i="5"/>
  <c r="J290" i="5"/>
  <c r="J252" i="5"/>
  <c r="J133" i="5"/>
  <c r="J270" i="5"/>
  <c r="BK214" i="5"/>
  <c r="BK139" i="5"/>
  <c r="BK274" i="5"/>
  <c r="BK250" i="5"/>
  <c r="J181" i="5"/>
  <c r="J323" i="5"/>
  <c r="J248" i="5"/>
  <c r="J292" i="5"/>
  <c r="J246" i="5"/>
  <c r="BK254" i="5"/>
  <c r="J300" i="5"/>
  <c r="BK300" i="5"/>
  <c r="J161" i="5"/>
  <c r="BK119" i="5"/>
  <c r="J197" i="6"/>
  <c r="BK195" i="6"/>
  <c r="J204" i="6"/>
  <c r="J172" i="6"/>
  <c r="J121" i="6"/>
  <c r="BK200" i="6"/>
  <c r="BK172" i="7"/>
  <c r="J159" i="7"/>
  <c r="BK177" i="7"/>
  <c r="BK212" i="7"/>
  <c r="BK185" i="7"/>
  <c r="BK128" i="7"/>
  <c r="BK152" i="7"/>
  <c r="J223" i="7"/>
  <c r="BK131" i="7"/>
  <c r="J202" i="8"/>
  <c r="BK221" i="8"/>
  <c r="BK200" i="8"/>
  <c r="BK147" i="8"/>
  <c r="BK192" i="8"/>
  <c r="J221" i="8"/>
  <c r="J187" i="8"/>
  <c r="BK149" i="8"/>
  <c r="J152" i="8"/>
  <c r="J147" i="8"/>
  <c r="J140" i="9"/>
  <c r="J161" i="9"/>
  <c r="J127" i="9"/>
  <c r="J147" i="10"/>
  <c r="BK161" i="10"/>
  <c r="J137" i="10"/>
  <c r="BK123" i="10"/>
  <c r="J158" i="11"/>
  <c r="BK139" i="11"/>
  <c r="J126" i="11"/>
  <c r="BK138" i="12"/>
  <c r="BK129" i="12"/>
  <c r="BK179" i="13"/>
  <c r="J123" i="13"/>
  <c r="J174" i="13"/>
  <c r="J151" i="13"/>
  <c r="J129" i="13"/>
  <c r="BK141" i="13"/>
  <c r="BK138" i="14"/>
  <c r="J148" i="14"/>
  <c r="BK133" i="14"/>
  <c r="J174" i="14"/>
  <c r="J157" i="14"/>
  <c r="J161" i="14"/>
  <c r="J141" i="15"/>
  <c r="J164" i="15"/>
  <c r="BK150" i="15"/>
  <c r="J132" i="15"/>
  <c r="BK131" i="18"/>
  <c r="J145" i="18"/>
  <c r="J135" i="18"/>
  <c r="BK162" i="18"/>
  <c r="J186" i="18"/>
  <c r="J151" i="18"/>
  <c r="BK160" i="18"/>
  <c r="J148" i="18"/>
  <c r="BK158" i="18"/>
  <c r="J140" i="19"/>
  <c r="BK142" i="19"/>
  <c r="J123" i="19"/>
  <c r="BK129" i="19"/>
  <c r="J126" i="19"/>
  <c r="BK176" i="20"/>
  <c r="BK134" i="20"/>
  <c r="BK162" i="20"/>
  <c r="BK137" i="20"/>
  <c r="J149" i="20"/>
  <c r="BK170" i="20"/>
  <c r="BK168" i="21"/>
  <c r="BK126" i="21"/>
  <c r="J145" i="21"/>
  <c r="BK152" i="21"/>
  <c r="J126" i="21"/>
  <c r="J164" i="22"/>
  <c r="BK126" i="22"/>
  <c r="BK134" i="22"/>
  <c r="J154" i="22"/>
  <c r="J157" i="23"/>
  <c r="BK123" i="23"/>
  <c r="BK232" i="25"/>
  <c r="BK158" i="25"/>
  <c r="J179" i="25"/>
  <c r="J264" i="25"/>
  <c r="BK220" i="25"/>
  <c r="J163" i="25"/>
  <c r="J167" i="25"/>
  <c r="J206" i="25"/>
  <c r="BK237" i="25"/>
  <c r="J257" i="25"/>
  <c r="BK139" i="26"/>
  <c r="J121" i="26"/>
  <c r="J141" i="26"/>
  <c r="J327" i="2"/>
  <c r="BK300" i="2"/>
  <c r="BK263" i="2"/>
  <c r="J190" i="2"/>
  <c r="BK161" i="2"/>
  <c r="BK253" i="2"/>
  <c r="J157" i="2"/>
  <c r="BK381" i="2"/>
  <c r="J369" i="2"/>
  <c r="BK337" i="2"/>
  <c r="BK309" i="2"/>
  <c r="BK204" i="2"/>
  <c r="J396" i="2"/>
  <c r="J377" i="2"/>
  <c r="BK229" i="2"/>
  <c r="BK194" i="2"/>
  <c r="BK247" i="2"/>
  <c r="J259" i="2"/>
  <c r="J153" i="2"/>
  <c r="J307" i="2"/>
  <c r="J235" i="2"/>
  <c r="BK129" i="2"/>
  <c r="J257" i="2"/>
  <c r="BK373" i="2"/>
  <c r="BK355" i="2"/>
  <c r="J329" i="2"/>
  <c r="J267" i="2"/>
  <c r="J159" i="2"/>
  <c r="J175" i="3"/>
  <c r="BK130" i="3"/>
  <c r="J229" i="3"/>
  <c r="J151" i="3"/>
  <c r="BK182" i="3"/>
  <c r="BK188" i="3"/>
  <c r="J238" i="3"/>
  <c r="BK126" i="3"/>
  <c r="J278" i="5"/>
  <c r="J338" i="5"/>
  <c r="J266" i="5"/>
  <c r="BK311" i="5"/>
  <c r="BK256" i="5"/>
  <c r="BK167" i="5"/>
  <c r="J314" i="5"/>
  <c r="J276" i="5"/>
  <c r="BK262" i="5"/>
  <c r="J214" i="5"/>
  <c r="BK306" i="5"/>
  <c r="J216" i="5"/>
  <c r="BK290" i="5"/>
  <c r="J156" i="5"/>
  <c r="BK224" i="5"/>
  <c r="BK292" i="5"/>
  <c r="J178" i="5"/>
  <c r="BK215" i="6"/>
  <c r="BK179" i="6"/>
  <c r="BK123" i="6"/>
  <c r="BK131" i="6"/>
  <c r="J154" i="7"/>
  <c r="J142" i="7"/>
  <c r="J209" i="7"/>
  <c r="BK121" i="7"/>
  <c r="BK189" i="7"/>
  <c r="J140" i="7"/>
  <c r="BK140" i="7"/>
  <c r="J121" i="7"/>
  <c r="J185" i="7"/>
  <c r="BK162" i="8"/>
  <c r="J228" i="8"/>
  <c r="BK204" i="8"/>
  <c r="J162" i="8"/>
  <c r="BK168" i="8"/>
  <c r="BK212" i="8"/>
  <c r="BK142" i="8"/>
  <c r="J159" i="8"/>
  <c r="J138" i="8"/>
  <c r="BK147" i="9"/>
  <c r="BK165" i="9"/>
  <c r="J156" i="10"/>
  <c r="BK147" i="10"/>
  <c r="BK160" i="11"/>
  <c r="J149" i="11"/>
  <c r="J140" i="12"/>
  <c r="J123" i="12"/>
  <c r="J176" i="13"/>
  <c r="J134" i="16"/>
  <c r="BK132" i="16"/>
  <c r="J146" i="16"/>
  <c r="J126" i="16"/>
  <c r="BK139" i="17"/>
  <c r="BK206" i="18"/>
  <c r="BK129" i="18"/>
  <c r="J179" i="18"/>
  <c r="BK123" i="18"/>
  <c r="BK175" i="19"/>
  <c r="BK140" i="19"/>
  <c r="BK141" i="20"/>
  <c r="J185" i="20"/>
  <c r="BK156" i="20"/>
  <c r="J141" i="20"/>
  <c r="BK165" i="21"/>
  <c r="J147" i="21"/>
  <c r="J139" i="22"/>
  <c r="BK139" i="22"/>
  <c r="BK143" i="23"/>
  <c r="J175" i="23"/>
  <c r="BK187" i="23"/>
  <c r="J125" i="24"/>
  <c r="J271" i="25"/>
  <c r="J130" i="25"/>
  <c r="BK291" i="25"/>
  <c r="J158" i="25"/>
  <c r="BK141" i="26"/>
  <c r="J345" i="2"/>
  <c r="J309" i="2"/>
  <c r="J279" i="2"/>
  <c r="J249" i="2"/>
  <c r="BK283" i="2"/>
  <c r="J367" i="2"/>
  <c r="BK231" i="2"/>
  <c r="J192" i="2"/>
  <c r="J188" i="2"/>
  <c r="J373" i="2"/>
  <c r="BK339" i="2"/>
  <c r="J289" i="2"/>
  <c r="BK182" i="2"/>
  <c r="BK394" i="2"/>
  <c r="BK371" i="2"/>
  <c r="J231" i="2"/>
  <c r="J200" i="2"/>
  <c r="J170" i="2"/>
  <c r="J198" i="2"/>
  <c r="J142" i="2"/>
  <c r="BK305" i="2"/>
  <c r="J245" i="2"/>
  <c r="AS118" i="1"/>
  <c r="J188" i="3"/>
  <c r="J145" i="3"/>
  <c r="BK147" i="3"/>
  <c r="J177" i="3"/>
  <c r="BK229" i="3"/>
  <c r="BK173" i="3"/>
  <c r="J207" i="3"/>
  <c r="J149" i="3"/>
  <c r="BK178" i="5"/>
  <c r="BK296" i="5"/>
  <c r="BK264" i="5"/>
  <c r="BK233" i="5"/>
  <c r="BK308" i="5"/>
  <c r="BK150" i="5"/>
  <c r="J335" i="5"/>
  <c r="BK181" i="5"/>
  <c r="J239" i="5"/>
  <c r="BK209" i="5"/>
  <c r="BK191" i="5"/>
  <c r="J213" i="6"/>
  <c r="J129" i="6"/>
  <c r="BK172" i="6"/>
  <c r="J157" i="6"/>
  <c r="BK127" i="6"/>
  <c r="J138" i="7"/>
  <c r="J225" i="7"/>
  <c r="BK145" i="7"/>
  <c r="J187" i="7"/>
  <c r="J228" i="7"/>
  <c r="J119" i="7"/>
  <c r="BK179" i="7"/>
  <c r="J175" i="7"/>
  <c r="J175" i="8"/>
  <c r="J225" i="8"/>
  <c r="BK202" i="8"/>
  <c r="J168" i="8"/>
  <c r="BK128" i="8"/>
  <c r="BK219" i="8"/>
  <c r="J156" i="8"/>
  <c r="BK123" i="8"/>
  <c r="BK138" i="8"/>
  <c r="J145" i="8"/>
  <c r="J143" i="9"/>
  <c r="BK161" i="9"/>
  <c r="J123" i="9"/>
  <c r="BK136" i="9"/>
  <c r="J149" i="10"/>
  <c r="BK154" i="10"/>
  <c r="J128" i="10"/>
  <c r="BK152" i="10"/>
  <c r="BK123" i="11"/>
  <c r="BK149" i="11"/>
  <c r="BK146" i="11"/>
  <c r="J131" i="12"/>
  <c r="J149" i="13"/>
  <c r="BK160" i="13"/>
  <c r="J132" i="13"/>
  <c r="BK172" i="13"/>
  <c r="J144" i="13"/>
  <c r="J158" i="13"/>
  <c r="BK132" i="13"/>
  <c r="BK126" i="14"/>
  <c r="BK140" i="14"/>
  <c r="BK157" i="14"/>
  <c r="J159" i="14"/>
  <c r="BK164" i="15"/>
  <c r="BK129" i="15"/>
  <c r="J146" i="15"/>
  <c r="BK141" i="15"/>
  <c r="BK155" i="16"/>
  <c r="BK123" i="16"/>
  <c r="BK146" i="16"/>
  <c r="J160" i="16"/>
  <c r="BK134" i="16"/>
  <c r="J134" i="17"/>
  <c r="BK142" i="17"/>
  <c r="BK170" i="18"/>
  <c r="BK140" i="18"/>
  <c r="BK138" i="18"/>
  <c r="BK142" i="18"/>
  <c r="BK195" i="18"/>
  <c r="J158" i="18"/>
  <c r="BK154" i="18"/>
  <c r="J138" i="18"/>
  <c r="J161" i="19"/>
  <c r="BK151" i="19"/>
  <c r="J151" i="19"/>
  <c r="BK133" i="19"/>
  <c r="J133" i="19"/>
  <c r="BK166" i="19"/>
  <c r="J168" i="20"/>
  <c r="J143" i="20"/>
  <c r="BK158" i="20"/>
  <c r="J162" i="20"/>
  <c r="J170" i="20"/>
  <c r="BK160" i="20"/>
  <c r="BK134" i="21"/>
  <c r="BK137" i="21"/>
  <c r="J168" i="21"/>
  <c r="J123" i="21"/>
  <c r="J139" i="21"/>
  <c r="BK152" i="22"/>
  <c r="J152" i="22"/>
  <c r="J158" i="22"/>
  <c r="BK143" i="22"/>
  <c r="J149" i="22"/>
  <c r="J177" i="22"/>
  <c r="BK183" i="23"/>
  <c r="BK129" i="23"/>
  <c r="BK173" i="23"/>
  <c r="J143" i="23"/>
  <c r="BK191" i="23"/>
  <c r="J139" i="23"/>
  <c r="J191" i="23"/>
  <c r="J177" i="23"/>
  <c r="J179" i="23"/>
  <c r="BK254" i="25"/>
  <c r="BK179" i="25"/>
  <c r="J280" i="25"/>
  <c r="BK201" i="25"/>
  <c r="BK266" i="25"/>
  <c r="J172" i="25"/>
  <c r="BK243" i="25"/>
  <c r="J274" i="25"/>
  <c r="J254" i="25"/>
  <c r="J127" i="26"/>
  <c r="BK321" i="2"/>
  <c r="BK298" i="2"/>
  <c r="J168" i="2"/>
  <c r="BK159" i="2"/>
  <c r="J287" i="2"/>
  <c r="J229" i="2"/>
  <c r="BK375" i="2"/>
  <c r="J335" i="2"/>
  <c r="J241" i="2"/>
  <c r="J398" i="2"/>
  <c r="J381" i="2"/>
  <c r="J331" i="2"/>
  <c r="J218" i="2"/>
  <c r="BK192" i="2"/>
  <c r="BK241" i="2"/>
  <c r="J265" i="2"/>
  <c r="BK151" i="2"/>
  <c r="BK303" i="2"/>
  <c r="BK239" i="2"/>
  <c r="J233" i="2"/>
  <c r="BK307" i="2"/>
  <c r="J300" i="2"/>
  <c r="BK367" i="2"/>
  <c r="BK341" i="2"/>
  <c r="BK315" i="2"/>
  <c r="BK243" i="2"/>
  <c r="J155" i="2"/>
  <c r="J215" i="3"/>
  <c r="BK149" i="3"/>
  <c r="J240" i="3"/>
  <c r="J192" i="3"/>
  <c r="J244" i="3"/>
  <c r="J227" i="3"/>
  <c r="J169" i="3"/>
  <c r="BK131" i="4"/>
  <c r="J119" i="5"/>
  <c r="BK316" i="5"/>
  <c r="J264" i="5"/>
  <c r="J127" i="5"/>
  <c r="BK276" i="5"/>
  <c r="BK323" i="5"/>
  <c r="BK320" i="5"/>
  <c r="BK281" i="5"/>
  <c r="J237" i="5"/>
  <c r="J122" i="5"/>
  <c r="BK270" i="5"/>
  <c r="BK165" i="5"/>
  <c r="BK260" i="5"/>
  <c r="BK133" i="5"/>
  <c r="BK331" i="5"/>
  <c r="BK235" i="5"/>
  <c r="BK258" i="5"/>
  <c r="BK204" i="6"/>
  <c r="J127" i="6"/>
  <c r="J210" i="6"/>
  <c r="BK188" i="6"/>
  <c r="BK208" i="6"/>
  <c r="J165" i="7"/>
  <c r="J212" i="7"/>
  <c r="BK170" i="7"/>
  <c r="BK225" i="7"/>
  <c r="BK200" i="7"/>
  <c r="BK126" i="7"/>
  <c r="J126" i="7"/>
  <c r="J192" i="7"/>
  <c r="J165" i="8"/>
  <c r="BK121" i="8"/>
  <c r="J209" i="8"/>
  <c r="J189" i="8"/>
  <c r="BK145" i="8"/>
  <c r="J182" i="8"/>
  <c r="J204" i="8"/>
  <c r="J177" i="8"/>
  <c r="J197" i="8"/>
  <c r="J149" i="8"/>
  <c r="BK126" i="8"/>
  <c r="BK156" i="9"/>
  <c r="BK159" i="9"/>
  <c r="J136" i="9"/>
  <c r="BK138" i="9"/>
  <c r="BK132" i="10"/>
  <c r="J159" i="10"/>
  <c r="J164" i="10"/>
  <c r="BK151" i="11"/>
  <c r="BK143" i="11"/>
  <c r="J143" i="11"/>
  <c r="J160" i="11"/>
  <c r="BK126" i="12"/>
  <c r="J133" i="12"/>
  <c r="J193" i="13"/>
  <c r="BK144" i="13"/>
  <c r="J182" i="13"/>
  <c r="BK149" i="13"/>
  <c r="J126" i="13"/>
  <c r="J134" i="13"/>
  <c r="BK131" i="14"/>
  <c r="BK169" i="14"/>
  <c r="J126" i="14"/>
  <c r="J131" i="14"/>
  <c r="BK148" i="14"/>
  <c r="J154" i="15"/>
  <c r="BK154" i="15"/>
  <c r="BK136" i="15"/>
  <c r="BK123" i="15"/>
  <c r="J143" i="16"/>
  <c r="J150" i="16"/>
  <c r="BK139" i="16"/>
  <c r="J157" i="16"/>
  <c r="J137" i="17"/>
  <c r="BK137" i="17"/>
  <c r="J123" i="17"/>
  <c r="BK156" i="18"/>
  <c r="BK145" i="18"/>
  <c r="J206" i="18"/>
  <c r="J175" i="18"/>
  <c r="J173" i="18"/>
  <c r="BK177" i="18"/>
  <c r="BK190" i="18"/>
  <c r="J168" i="19"/>
  <c r="BK145" i="19"/>
  <c r="J154" i="19"/>
  <c r="BK154" i="19"/>
  <c r="J142" i="19"/>
  <c r="BK131" i="19"/>
  <c r="J123" i="20"/>
  <c r="BK146" i="20"/>
  <c r="BK183" i="20"/>
  <c r="BK178" i="20"/>
  <c r="J152" i="20"/>
  <c r="J139" i="20"/>
  <c r="J163" i="21"/>
  <c r="BK129" i="21"/>
  <c r="J158" i="21"/>
  <c r="J156" i="21"/>
  <c r="BK179" i="22"/>
  <c r="BK177" i="22"/>
  <c r="BK156" i="22"/>
  <c r="BK164" i="22"/>
  <c r="J132" i="22"/>
  <c r="BK175" i="23"/>
  <c r="J155" i="23"/>
  <c r="J131" i="23"/>
  <c r="BK135" i="23"/>
  <c r="J193" i="23"/>
  <c r="BK133" i="23"/>
  <c r="BK155" i="23"/>
  <c r="J248" i="25"/>
  <c r="BK167" i="25"/>
  <c r="BK234" i="25"/>
  <c r="J161" i="25"/>
  <c r="BK269" i="25"/>
  <c r="BK143" i="26"/>
  <c r="BK127" i="26"/>
  <c r="BK145" i="26"/>
  <c r="BK132" i="26"/>
  <c r="J317" i="2"/>
  <c r="BK170" i="2"/>
  <c r="J275" i="2"/>
  <c r="BK212" i="2"/>
  <c r="BK361" i="2"/>
  <c r="J243" i="2"/>
  <c r="BK396" i="2"/>
  <c r="BK296" i="2"/>
  <c r="BK176" i="2"/>
  <c r="BK313" i="2"/>
  <c r="J196" i="2"/>
  <c r="J174" i="2"/>
  <c r="J347" i="2"/>
  <c r="BK291" i="2"/>
  <c r="J182" i="3"/>
  <c r="J217" i="3"/>
  <c r="BK231" i="3"/>
  <c r="BK161" i="3"/>
  <c r="BK203" i="3"/>
  <c r="BK169" i="3"/>
  <c r="J139" i="5"/>
  <c r="J286" i="5"/>
  <c r="BK272" i="5"/>
  <c r="BK266" i="5"/>
  <c r="J302" i="5"/>
  <c r="BK161" i="5"/>
  <c r="J304" i="5"/>
  <c r="J316" i="5"/>
  <c r="BK228" i="5"/>
  <c r="J219" i="6"/>
  <c r="BK202" i="6"/>
  <c r="BK217" i="6"/>
  <c r="BK156" i="7"/>
  <c r="J156" i="7"/>
  <c r="J182" i="7"/>
  <c r="BK162" i="7"/>
  <c r="J179" i="7"/>
  <c r="BK156" i="8"/>
  <c r="J172" i="8"/>
  <c r="BK133" i="8"/>
  <c r="BK197" i="8"/>
  <c r="J126" i="8"/>
  <c r="J142" i="8"/>
  <c r="J145" i="9"/>
  <c r="J147" i="9"/>
  <c r="J130" i="10"/>
  <c r="BK130" i="10"/>
  <c r="J146" i="11"/>
  <c r="BK140" i="12"/>
  <c r="J135" i="12"/>
  <c r="BK123" i="12"/>
  <c r="J146" i="13"/>
  <c r="BK193" i="13"/>
  <c r="J167" i="13"/>
  <c r="J139" i="13"/>
  <c r="J127" i="17"/>
  <c r="J129" i="18"/>
  <c r="J181" i="18"/>
  <c r="J190" i="18"/>
  <c r="BK159" i="19"/>
  <c r="BK126" i="19"/>
  <c r="J156" i="20"/>
  <c r="J126" i="20"/>
  <c r="BK123" i="20"/>
  <c r="BK150" i="21"/>
  <c r="J132" i="21"/>
  <c r="J134" i="22"/>
  <c r="BK132" i="22"/>
  <c r="J137" i="22"/>
  <c r="BK199" i="23"/>
  <c r="J153" i="23"/>
  <c r="J199" i="23"/>
  <c r="BK130" i="24"/>
  <c r="BK217" i="25"/>
  <c r="BK176" i="25"/>
  <c r="J220" i="25"/>
  <c r="J203" i="25"/>
  <c r="J143" i="26"/>
  <c r="J341" i="2"/>
  <c r="BK294" i="2"/>
  <c r="BK255" i="2"/>
  <c r="J220" i="2"/>
  <c r="J319" i="2"/>
  <c r="BK222" i="2"/>
  <c r="J163" i="2"/>
  <c r="J371" i="2"/>
  <c r="BK327" i="2"/>
  <c r="BK235" i="2"/>
  <c r="J184" i="2"/>
  <c r="J394" i="2"/>
  <c r="J379" i="2"/>
  <c r="BK281" i="2"/>
  <c r="BK208" i="2"/>
  <c r="J145" i="2"/>
  <c r="J194" i="2"/>
  <c r="BK210" i="2"/>
  <c r="BK331" i="2"/>
  <c r="J237" i="2"/>
  <c r="J176" i="2"/>
  <c r="J212" i="2"/>
  <c r="BK153" i="2"/>
  <c r="BK363" i="2"/>
  <c r="BK345" i="2"/>
  <c r="BK325" i="2"/>
  <c r="BK275" i="2"/>
  <c r="J227" i="2"/>
  <c r="J151" i="2"/>
  <c r="BK180" i="3"/>
  <c r="BK240" i="3"/>
  <c r="J219" i="3"/>
  <c r="J167" i="3"/>
  <c r="BK213" i="3"/>
  <c r="J197" i="3"/>
  <c r="BK153" i="3"/>
  <c r="J136" i="3"/>
  <c r="BK125" i="4"/>
  <c r="BK335" i="5"/>
  <c r="BK278" i="5"/>
  <c r="J250" i="5"/>
  <c r="BK122" i="5"/>
  <c r="J268" i="5"/>
  <c r="J224" i="5"/>
  <c r="J308" i="5"/>
  <c r="J272" i="5"/>
  <c r="BK244" i="5"/>
  <c r="J331" i="5"/>
  <c r="BK169" i="5"/>
  <c r="J298" i="5"/>
  <c r="J231" i="5"/>
  <c r="J320" i="5"/>
  <c r="BK302" i="5"/>
  <c r="BK226" i="5"/>
  <c r="J254" i="5"/>
  <c r="BK219" i="6"/>
  <c r="BK190" i="6"/>
  <c r="J179" i="6"/>
  <c r="BK174" i="6"/>
  <c r="J206" i="6"/>
  <c r="J125" i="6"/>
  <c r="J197" i="7"/>
  <c r="BK219" i="7"/>
  <c r="BK192" i="7"/>
  <c r="J149" i="7"/>
  <c r="J204" i="7"/>
  <c r="J162" i="7"/>
  <c r="BK154" i="7"/>
  <c r="J221" i="7"/>
  <c r="BK123" i="7"/>
  <c r="BK225" i="8"/>
  <c r="J219" i="8"/>
  <c r="BK175" i="8"/>
  <c r="J131" i="8"/>
  <c r="BK215" i="8"/>
  <c r="BK179" i="8"/>
  <c r="J128" i="8"/>
  <c r="J185" i="8"/>
  <c r="J121" i="8"/>
  <c r="BK119" i="8"/>
  <c r="J129" i="9"/>
  <c r="J139" i="10"/>
  <c r="J132" i="10"/>
  <c r="BK129" i="11"/>
  <c r="J141" i="11"/>
  <c r="BK142" i="12"/>
  <c r="J138" i="12"/>
  <c r="J169" i="13"/>
  <c r="BK185" i="13"/>
  <c r="J141" i="13"/>
  <c r="J163" i="14"/>
  <c r="J129" i="14"/>
  <c r="BK161" i="15"/>
  <c r="BK143" i="15"/>
  <c r="BK129" i="16"/>
  <c r="BK148" i="16"/>
  <c r="BK132" i="17"/>
  <c r="J162" i="18"/>
  <c r="J142" i="18"/>
  <c r="J164" i="18"/>
  <c r="BK184" i="18"/>
  <c r="BK173" i="19"/>
  <c r="J156" i="19"/>
  <c r="J131" i="19"/>
  <c r="BK185" i="20"/>
  <c r="J134" i="20"/>
  <c r="BK171" i="23"/>
  <c r="BK197" i="23"/>
  <c r="J123" i="23"/>
  <c r="J191" i="25"/>
  <c r="J229" i="25"/>
  <c r="BK130" i="25"/>
  <c r="J291" i="25"/>
  <c r="J140" i="25"/>
  <c r="BK119" i="26"/>
  <c r="BK121" i="26"/>
  <c r="J281" i="2"/>
  <c r="J239" i="2"/>
  <c r="J172" i="2"/>
  <c r="BK285" i="2"/>
  <c r="J271" i="2"/>
  <c r="BK142" i="2"/>
  <c r="J363" i="2"/>
  <c r="BK343" i="2"/>
  <c r="J263" i="2"/>
  <c r="J180" i="2"/>
  <c r="J386" i="2"/>
  <c r="J365" i="2"/>
  <c r="BK224" i="2"/>
  <c r="BK188" i="2"/>
  <c r="J283" i="2"/>
  <c r="BK157" i="2"/>
  <c r="AS103" i="1"/>
  <c r="BK172" i="2"/>
  <c r="BK365" i="2"/>
  <c r="J343" i="2"/>
  <c r="BK323" i="2"/>
  <c r="BK259" i="2"/>
  <c r="J216" i="2"/>
  <c r="J129" i="2"/>
  <c r="J213" i="3"/>
  <c r="J138" i="3"/>
  <c r="J231" i="3"/>
  <c r="J153" i="3"/>
  <c r="BK190" i="3"/>
  <c r="BK217" i="3"/>
  <c r="BK151" i="3"/>
  <c r="BK284" i="5"/>
  <c r="BK338" i="5"/>
  <c r="BK318" i="5"/>
  <c r="J281" i="5"/>
  <c r="J212" i="5"/>
  <c r="BK304" i="5"/>
  <c r="BK246" i="5"/>
  <c r="BK212" i="5"/>
  <c r="BK171" i="5"/>
  <c r="J294" i="5"/>
  <c r="J260" i="5"/>
  <c r="BK130" i="5"/>
  <c r="J288" i="5"/>
  <c r="BK127" i="5"/>
  <c r="BK152" i="5"/>
  <c r="J209" i="5"/>
  <c r="BK173" i="5"/>
  <c r="BK231" i="5"/>
  <c r="J226" i="5"/>
  <c r="BK119" i="6"/>
  <c r="J174" i="6"/>
  <c r="J200" i="6"/>
  <c r="J217" i="6"/>
  <c r="BK129" i="6"/>
  <c r="J202" i="6"/>
  <c r="J119" i="6"/>
  <c r="BK159" i="7"/>
  <c r="BK138" i="7"/>
  <c r="BK223" i="7"/>
  <c r="BK202" i="7"/>
  <c r="J145" i="7"/>
  <c r="BK215" i="7"/>
  <c r="J133" i="7"/>
  <c r="J152" i="7"/>
  <c r="BK165" i="7"/>
  <c r="J223" i="8"/>
  <c r="J215" i="8"/>
  <c r="BK170" i="8"/>
  <c r="J133" i="8"/>
  <c r="BK140" i="8"/>
  <c r="J200" i="8"/>
  <c r="BK131" i="8"/>
  <c r="BK177" i="8"/>
  <c r="J159" i="9"/>
  <c r="BK143" i="9"/>
  <c r="BK163" i="9"/>
  <c r="BK140" i="9"/>
  <c r="J131" i="9"/>
  <c r="BK125" i="10"/>
  <c r="BK164" i="10"/>
  <c r="BK141" i="10"/>
  <c r="J161" i="10"/>
  <c r="BK141" i="11"/>
  <c r="J139" i="11"/>
  <c r="BK163" i="11"/>
  <c r="BK137" i="11"/>
  <c r="J197" i="13"/>
  <c r="J191" i="13"/>
  <c r="J153" i="13"/>
  <c r="BK191" i="13"/>
  <c r="J160" i="13"/>
  <c r="J172" i="13"/>
  <c r="BK139" i="13"/>
  <c r="BK129" i="14"/>
  <c r="J142" i="14"/>
  <c r="BK161" i="14"/>
  <c r="J171" i="14"/>
  <c r="J133" i="14"/>
  <c r="J148" i="15"/>
  <c r="BK159" i="15"/>
  <c r="J129" i="15"/>
  <c r="J123" i="15"/>
  <c r="BK160" i="16"/>
  <c r="J137" i="16"/>
  <c r="J141" i="16"/>
  <c r="J139" i="17"/>
  <c r="J130" i="17"/>
  <c r="J125" i="17"/>
  <c r="J126" i="18"/>
  <c r="J131" i="18"/>
  <c r="BK204" i="18"/>
  <c r="BK179" i="18"/>
  <c r="BK126" i="18"/>
  <c r="BK188" i="18"/>
  <c r="J195" i="18"/>
  <c r="J159" i="19"/>
  <c r="BK148" i="19"/>
  <c r="BK161" i="19"/>
  <c r="J138" i="19"/>
  <c r="J135" i="19"/>
  <c r="J145" i="19"/>
  <c r="J129" i="19"/>
  <c r="J178" i="20"/>
  <c r="BK149" i="20"/>
  <c r="BK132" i="20"/>
  <c r="BK152" i="20"/>
  <c r="BK129" i="20"/>
  <c r="J158" i="20"/>
  <c r="BK158" i="21"/>
  <c r="BK123" i="21"/>
  <c r="J137" i="21"/>
  <c r="J141" i="21"/>
  <c r="J181" i="22"/>
  <c r="BK149" i="22"/>
  <c r="BK172" i="22"/>
  <c r="BK146" i="22"/>
  <c r="BK160" i="22"/>
  <c r="J170" i="22"/>
  <c r="BK141" i="23"/>
  <c r="BK165" i="23"/>
  <c r="J195" i="23"/>
  <c r="BK147" i="23"/>
  <c r="J127" i="23"/>
  <c r="BK161" i="23"/>
  <c r="J171" i="23"/>
  <c r="J183" i="23"/>
  <c r="J189" i="23"/>
  <c r="BK125" i="24"/>
  <c r="J217" i="25"/>
  <c r="J266" i="25"/>
  <c r="J176" i="25"/>
  <c r="BK280" i="25"/>
  <c r="BK191" i="25"/>
  <c r="BK274" i="25"/>
  <c r="J156" i="25"/>
  <c r="BK264" i="25"/>
  <c r="BK288" i="25"/>
  <c r="J132" i="26"/>
  <c r="J117" i="26"/>
  <c r="J130" i="26"/>
  <c r="BK226" i="2" l="1"/>
  <c r="J226" i="2" s="1"/>
  <c r="J102" i="2" s="1"/>
  <c r="P383" i="2"/>
  <c r="BK179" i="3"/>
  <c r="J179" i="3"/>
  <c r="J100" i="3"/>
  <c r="T124" i="4"/>
  <c r="T123" i="4" s="1"/>
  <c r="T122" i="4" s="1"/>
  <c r="BK118" i="8"/>
  <c r="J118" i="8" s="1"/>
  <c r="J97" i="8" s="1"/>
  <c r="P122" i="10"/>
  <c r="P121" i="10"/>
  <c r="AU105" i="1"/>
  <c r="R122" i="11"/>
  <c r="R121" i="11"/>
  <c r="BK122" i="12"/>
  <c r="J122" i="12"/>
  <c r="J99" i="12" s="1"/>
  <c r="P122" i="18"/>
  <c r="P121" i="18" s="1"/>
  <c r="AU113" i="1" s="1"/>
  <c r="T122" i="19"/>
  <c r="T121" i="19" s="1"/>
  <c r="R122" i="23"/>
  <c r="R121" i="23"/>
  <c r="P128" i="2"/>
  <c r="P144" i="2"/>
  <c r="T226" i="2"/>
  <c r="T293" i="2"/>
  <c r="BK118" i="6"/>
  <c r="BK117" i="6"/>
  <c r="J117" i="6" s="1"/>
  <c r="T118" i="7"/>
  <c r="T117" i="7" s="1"/>
  <c r="R118" i="8"/>
  <c r="R117" i="8"/>
  <c r="P122" i="11"/>
  <c r="P121" i="11"/>
  <c r="AU106" i="1"/>
  <c r="T122" i="16"/>
  <c r="T121" i="16" s="1"/>
  <c r="R122" i="17"/>
  <c r="R121" i="17" s="1"/>
  <c r="BK122" i="19"/>
  <c r="BK121" i="19"/>
  <c r="J121" i="19" s="1"/>
  <c r="T122" i="21"/>
  <c r="T121" i="21" s="1"/>
  <c r="T122" i="23"/>
  <c r="T121" i="23"/>
  <c r="R124" i="24"/>
  <c r="R123" i="24" s="1"/>
  <c r="R122" i="24" s="1"/>
  <c r="P147" i="25"/>
  <c r="P256" i="25"/>
  <c r="T165" i="2"/>
  <c r="R293" i="2"/>
  <c r="BK118" i="5"/>
  <c r="J118" i="5"/>
  <c r="J97" i="5" s="1"/>
  <c r="T118" i="8"/>
  <c r="T117" i="8" s="1"/>
  <c r="BK122" i="11"/>
  <c r="BK121" i="11" s="1"/>
  <c r="J121" i="11" s="1"/>
  <c r="J98" i="11" s="1"/>
  <c r="P122" i="12"/>
  <c r="P121" i="12" s="1"/>
  <c r="AU107" i="1" s="1"/>
  <c r="R122" i="16"/>
  <c r="R121" i="16"/>
  <c r="T122" i="17"/>
  <c r="T121" i="17" s="1"/>
  <c r="P122" i="19"/>
  <c r="P121" i="19" s="1"/>
  <c r="AU114" i="1" s="1"/>
  <c r="P122" i="22"/>
  <c r="P121" i="22" s="1"/>
  <c r="AU117" i="1" s="1"/>
  <c r="P122" i="23"/>
  <c r="P121" i="23"/>
  <c r="AU119" i="1" s="1"/>
  <c r="BK124" i="24"/>
  <c r="J124" i="24"/>
  <c r="J100" i="24" s="1"/>
  <c r="R124" i="25"/>
  <c r="T147" i="25"/>
  <c r="T219" i="25"/>
  <c r="BK144" i="2"/>
  <c r="J144" i="2" s="1"/>
  <c r="J100" i="2" s="1"/>
  <c r="P226" i="2"/>
  <c r="BK293" i="2"/>
  <c r="J293" i="2" s="1"/>
  <c r="J103" i="2" s="1"/>
  <c r="R383" i="2"/>
  <c r="T118" i="5"/>
  <c r="T117" i="5"/>
  <c r="R122" i="9"/>
  <c r="R121" i="9"/>
  <c r="R122" i="10"/>
  <c r="R121" i="10" s="1"/>
  <c r="P122" i="13"/>
  <c r="P121" i="13" s="1"/>
  <c r="AU108" i="1" s="1"/>
  <c r="P122" i="14"/>
  <c r="P121" i="14"/>
  <c r="AU109" i="1"/>
  <c r="P122" i="20"/>
  <c r="P121" i="20"/>
  <c r="AU115" i="1" s="1"/>
  <c r="BK122" i="22"/>
  <c r="BK121" i="22" s="1"/>
  <c r="J121" i="22" s="1"/>
  <c r="BK122" i="23"/>
  <c r="J122" i="23" s="1"/>
  <c r="J99" i="23" s="1"/>
  <c r="BK124" i="25"/>
  <c r="J124" i="25"/>
  <c r="J98" i="25"/>
  <c r="BK219" i="25"/>
  <c r="J219" i="25"/>
  <c r="J101" i="25" s="1"/>
  <c r="R165" i="2"/>
  <c r="BK383" i="2"/>
  <c r="J383" i="2" s="1"/>
  <c r="J105" i="2" s="1"/>
  <c r="R179" i="3"/>
  <c r="R123" i="3"/>
  <c r="R122" i="3" s="1"/>
  <c r="T122" i="10"/>
  <c r="T121" i="10"/>
  <c r="R122" i="13"/>
  <c r="R121" i="13"/>
  <c r="BK122" i="14"/>
  <c r="J122" i="14"/>
  <c r="J99" i="14" s="1"/>
  <c r="T122" i="20"/>
  <c r="T121" i="20"/>
  <c r="P124" i="25"/>
  <c r="T256" i="25"/>
  <c r="T128" i="2"/>
  <c r="T302" i="2"/>
  <c r="T179" i="3"/>
  <c r="T123" i="3" s="1"/>
  <c r="T122" i="3" s="1"/>
  <c r="P118" i="6"/>
  <c r="P117" i="6"/>
  <c r="AU100" i="1" s="1"/>
  <c r="P118" i="7"/>
  <c r="P117" i="7" s="1"/>
  <c r="AU101" i="1" s="1"/>
  <c r="P118" i="8"/>
  <c r="P117" i="8" s="1"/>
  <c r="AU102" i="1" s="1"/>
  <c r="BK122" i="9"/>
  <c r="J122" i="9" s="1"/>
  <c r="J99" i="9" s="1"/>
  <c r="T122" i="13"/>
  <c r="T121" i="13"/>
  <c r="BK122" i="15"/>
  <c r="J122" i="15" s="1"/>
  <c r="J99" i="15" s="1"/>
  <c r="BK122" i="17"/>
  <c r="BK121" i="17"/>
  <c r="J121" i="17" s="1"/>
  <c r="R122" i="20"/>
  <c r="R121" i="20"/>
  <c r="R256" i="25"/>
  <c r="T122" i="12"/>
  <c r="T121" i="12"/>
  <c r="T122" i="14"/>
  <c r="T121" i="14" s="1"/>
  <c r="T122" i="15"/>
  <c r="T121" i="15" s="1"/>
  <c r="BK122" i="16"/>
  <c r="J122" i="16"/>
  <c r="J99" i="16" s="1"/>
  <c r="R122" i="18"/>
  <c r="R121" i="18"/>
  <c r="R147" i="25"/>
  <c r="BK256" i="25"/>
  <c r="J256" i="25"/>
  <c r="J102" i="25"/>
  <c r="BK128" i="2"/>
  <c r="J128" i="2" s="1"/>
  <c r="J99" i="2" s="1"/>
  <c r="R144" i="2"/>
  <c r="BK302" i="2"/>
  <c r="J302" i="2" s="1"/>
  <c r="J104" i="2" s="1"/>
  <c r="R124" i="4"/>
  <c r="R123" i="4" s="1"/>
  <c r="R122" i="4" s="1"/>
  <c r="BK122" i="10"/>
  <c r="J122" i="10"/>
  <c r="J99" i="10" s="1"/>
  <c r="T122" i="11"/>
  <c r="T121" i="11" s="1"/>
  <c r="R122" i="19"/>
  <c r="R121" i="19"/>
  <c r="BK122" i="20"/>
  <c r="BK121" i="20"/>
  <c r="J121" i="20"/>
  <c r="J98" i="20" s="1"/>
  <c r="P122" i="21"/>
  <c r="P121" i="21"/>
  <c r="AU116" i="1"/>
  <c r="R122" i="22"/>
  <c r="R121" i="22"/>
  <c r="T124" i="24"/>
  <c r="T123" i="24" s="1"/>
  <c r="T122" i="24" s="1"/>
  <c r="T190" i="25"/>
  <c r="BK165" i="2"/>
  <c r="BK127" i="2" s="1"/>
  <c r="J127" i="2" s="1"/>
  <c r="J32" i="2" s="1"/>
  <c r="J165" i="2"/>
  <c r="J101" i="2" s="1"/>
  <c r="P302" i="2"/>
  <c r="T118" i="6"/>
  <c r="T117" i="6"/>
  <c r="BK118" i="7"/>
  <c r="J118" i="7"/>
  <c r="J97" i="7" s="1"/>
  <c r="T122" i="18"/>
  <c r="T121" i="18"/>
  <c r="R122" i="21"/>
  <c r="R121" i="21"/>
  <c r="T124" i="25"/>
  <c r="T123" i="25" s="1"/>
  <c r="T122" i="25" s="1"/>
  <c r="P219" i="25"/>
  <c r="T144" i="2"/>
  <c r="R302" i="2"/>
  <c r="BK124" i="4"/>
  <c r="J124" i="4" s="1"/>
  <c r="J100" i="4" s="1"/>
  <c r="BK147" i="25"/>
  <c r="J147" i="25" s="1"/>
  <c r="J99" i="25" s="1"/>
  <c r="BK190" i="25"/>
  <c r="J190" i="25" s="1"/>
  <c r="J100" i="25" s="1"/>
  <c r="R219" i="25"/>
  <c r="P116" i="26"/>
  <c r="AU122" i="1" s="1"/>
  <c r="P165" i="2"/>
  <c r="P124" i="4"/>
  <c r="P123" i="4"/>
  <c r="P122" i="4"/>
  <c r="AU98" i="1" s="1"/>
  <c r="P118" i="5"/>
  <c r="P117" i="5"/>
  <c r="AU99" i="1" s="1"/>
  <c r="R118" i="6"/>
  <c r="R117" i="6"/>
  <c r="P122" i="9"/>
  <c r="P121" i="9" s="1"/>
  <c r="AU104" i="1" s="1"/>
  <c r="R122" i="12"/>
  <c r="R121" i="12"/>
  <c r="P122" i="15"/>
  <c r="P121" i="15" s="1"/>
  <c r="AU110" i="1" s="1"/>
  <c r="P122" i="17"/>
  <c r="P121" i="17" s="1"/>
  <c r="AU112" i="1" s="1"/>
  <c r="BK122" i="21"/>
  <c r="J122" i="21"/>
  <c r="J99" i="21" s="1"/>
  <c r="T122" i="22"/>
  <c r="T121" i="22" s="1"/>
  <c r="P124" i="24"/>
  <c r="P123" i="24"/>
  <c r="P122" i="24" s="1"/>
  <c r="AU120" i="1" s="1"/>
  <c r="R190" i="25"/>
  <c r="R116" i="26"/>
  <c r="R128" i="2"/>
  <c r="R226" i="2"/>
  <c r="P293" i="2"/>
  <c r="T383" i="2"/>
  <c r="P179" i="3"/>
  <c r="P123" i="3" s="1"/>
  <c r="P122" i="3" s="1"/>
  <c r="AU97" i="1" s="1"/>
  <c r="R118" i="5"/>
  <c r="R117" i="5"/>
  <c r="R118" i="7"/>
  <c r="R117" i="7" s="1"/>
  <c r="T122" i="9"/>
  <c r="T121" i="9"/>
  <c r="BK122" i="13"/>
  <c r="BK121" i="13" s="1"/>
  <c r="J121" i="13" s="1"/>
  <c r="J98" i="13" s="1"/>
  <c r="R122" i="14"/>
  <c r="R121" i="14" s="1"/>
  <c r="R122" i="15"/>
  <c r="R121" i="15" s="1"/>
  <c r="P122" i="16"/>
  <c r="P121" i="16"/>
  <c r="AU111" i="1" s="1"/>
  <c r="BK122" i="18"/>
  <c r="BK121" i="18"/>
  <c r="J121" i="18"/>
  <c r="J98" i="18" s="1"/>
  <c r="P190" i="25"/>
  <c r="BK116" i="26"/>
  <c r="J116" i="26" s="1"/>
  <c r="J30" i="26" s="1"/>
  <c r="T116" i="26"/>
  <c r="BK123" i="3"/>
  <c r="J123" i="3"/>
  <c r="J99" i="3"/>
  <c r="BE119" i="26"/>
  <c r="BE127" i="26"/>
  <c r="BE132" i="26"/>
  <c r="BE134" i="26"/>
  <c r="BE139" i="26"/>
  <c r="BE143" i="26"/>
  <c r="J110" i="26"/>
  <c r="BE141" i="26"/>
  <c r="BE145" i="26"/>
  <c r="BE147" i="26"/>
  <c r="F92" i="26"/>
  <c r="BE117" i="26"/>
  <c r="E106" i="26"/>
  <c r="BE121" i="26"/>
  <c r="BE123" i="26"/>
  <c r="BE125" i="26"/>
  <c r="BE130" i="26"/>
  <c r="BE232" i="25"/>
  <c r="BE179" i="25"/>
  <c r="BE269" i="25"/>
  <c r="F119" i="25"/>
  <c r="BE135" i="25"/>
  <c r="BE148" i="25"/>
  <c r="BE191" i="25"/>
  <c r="BE291" i="25"/>
  <c r="BE125" i="25"/>
  <c r="BE163" i="25"/>
  <c r="BE229" i="25"/>
  <c r="BE251" i="25"/>
  <c r="BK123" i="24"/>
  <c r="BK122" i="24" s="1"/>
  <c r="J122" i="24" s="1"/>
  <c r="J32" i="24" s="1"/>
  <c r="J89" i="25"/>
  <c r="BE176" i="25"/>
  <c r="BE227" i="25"/>
  <c r="BE185" i="25"/>
  <c r="BE243" i="25"/>
  <c r="BE257" i="25"/>
  <c r="BE266" i="25"/>
  <c r="BE280" i="25"/>
  <c r="BE130" i="25"/>
  <c r="BE167" i="25"/>
  <c r="BE172" i="25"/>
  <c r="BE201" i="25"/>
  <c r="BE206" i="25"/>
  <c r="BE217" i="25"/>
  <c r="BE254" i="25"/>
  <c r="BE271" i="25"/>
  <c r="BE285" i="25"/>
  <c r="BE288" i="25"/>
  <c r="E112" i="25"/>
  <c r="BE140" i="25"/>
  <c r="BE274" i="25"/>
  <c r="BE158" i="25"/>
  <c r="BE161" i="25"/>
  <c r="BE198" i="25"/>
  <c r="BE203" i="25"/>
  <c r="BE212" i="25"/>
  <c r="BE220" i="25"/>
  <c r="BE234" i="25"/>
  <c r="BE237" i="25"/>
  <c r="BE156" i="25"/>
  <c r="BE248" i="25"/>
  <c r="BE264" i="25"/>
  <c r="BK121" i="23"/>
  <c r="J121" i="23"/>
  <c r="E110" i="24"/>
  <c r="BE125" i="24"/>
  <c r="J91" i="24"/>
  <c r="F119" i="24"/>
  <c r="BE130" i="24"/>
  <c r="F118" i="23"/>
  <c r="BE157" i="23"/>
  <c r="BE137" i="23"/>
  <c r="BE191" i="23"/>
  <c r="BE159" i="23"/>
  <c r="E109" i="23"/>
  <c r="BE129" i="23"/>
  <c r="BE131" i="23"/>
  <c r="BE141" i="23"/>
  <c r="BE153" i="23"/>
  <c r="BE165" i="23"/>
  <c r="BE171" i="23"/>
  <c r="BE181" i="23"/>
  <c r="BE167" i="23"/>
  <c r="BE173" i="23"/>
  <c r="BE187" i="23"/>
  <c r="BE193" i="23"/>
  <c r="BE127" i="23"/>
  <c r="BE169" i="23"/>
  <c r="BE185" i="23"/>
  <c r="J91" i="23"/>
  <c r="BE139" i="23"/>
  <c r="BE147" i="23"/>
  <c r="BE177" i="23"/>
  <c r="BE195" i="23"/>
  <c r="BE133" i="23"/>
  <c r="BE155" i="23"/>
  <c r="BE199" i="23"/>
  <c r="BE135" i="23"/>
  <c r="BE161" i="23"/>
  <c r="BE179" i="23"/>
  <c r="BE189" i="23"/>
  <c r="BE123" i="23"/>
  <c r="BE183" i="23"/>
  <c r="BE197" i="23"/>
  <c r="BE143" i="23"/>
  <c r="BE145" i="23"/>
  <c r="BE149" i="23"/>
  <c r="BE175" i="23"/>
  <c r="F118" i="22"/>
  <c r="BE146" i="22"/>
  <c r="BE152" i="22"/>
  <c r="BE170" i="22"/>
  <c r="BE134" i="22"/>
  <c r="BE181" i="22"/>
  <c r="J115" i="22"/>
  <c r="BE129" i="22"/>
  <c r="BE141" i="22"/>
  <c r="BE177" i="22"/>
  <c r="BE126" i="22"/>
  <c r="BE137" i="22"/>
  <c r="BE143" i="22"/>
  <c r="BE154" i="22"/>
  <c r="BE160" i="22"/>
  <c r="E109" i="22"/>
  <c r="BE132" i="22"/>
  <c r="BE139" i="22"/>
  <c r="BE149" i="22"/>
  <c r="BE156" i="22"/>
  <c r="BE158" i="22"/>
  <c r="BE164" i="22"/>
  <c r="BE175" i="22"/>
  <c r="BK121" i="21"/>
  <c r="J121" i="21"/>
  <c r="J32" i="21" s="1"/>
  <c r="BE162" i="22"/>
  <c r="BE172" i="22"/>
  <c r="BE123" i="22"/>
  <c r="BE179" i="22"/>
  <c r="BE129" i="21"/>
  <c r="BE134" i="21"/>
  <c r="BE141" i="21"/>
  <c r="J115" i="21"/>
  <c r="J122" i="20"/>
  <c r="J99" i="20" s="1"/>
  <c r="E109" i="21"/>
  <c r="BE132" i="21"/>
  <c r="BE143" i="21"/>
  <c r="BE123" i="21"/>
  <c r="F94" i="21"/>
  <c r="BE126" i="21"/>
  <c r="BE137" i="21"/>
  <c r="BE147" i="21"/>
  <c r="BE156" i="21"/>
  <c r="BE158" i="21"/>
  <c r="BE165" i="21"/>
  <c r="BE139" i="21"/>
  <c r="BE145" i="21"/>
  <c r="BE150" i="21"/>
  <c r="BE168" i="21"/>
  <c r="BE152" i="21"/>
  <c r="BE154" i="21"/>
  <c r="BE163" i="21"/>
  <c r="BE132" i="20"/>
  <c r="BE152" i="20"/>
  <c r="BE166" i="20"/>
  <c r="E85" i="20"/>
  <c r="J115" i="20"/>
  <c r="BE137" i="20"/>
  <c r="BE146" i="20"/>
  <c r="J122" i="19"/>
  <c r="J99" i="19" s="1"/>
  <c r="BE123" i="20"/>
  <c r="BE178" i="20"/>
  <c r="BE187" i="20"/>
  <c r="F94" i="20"/>
  <c r="BE158" i="20"/>
  <c r="BE170" i="20"/>
  <c r="BE156" i="20"/>
  <c r="BE164" i="20"/>
  <c r="BE126" i="20"/>
  <c r="BE154" i="20"/>
  <c r="BE183" i="20"/>
  <c r="BE134" i="20"/>
  <c r="BE139" i="20"/>
  <c r="BE141" i="20"/>
  <c r="BE168" i="20"/>
  <c r="BE176" i="20"/>
  <c r="BE143" i="20"/>
  <c r="BE129" i="20"/>
  <c r="BE149" i="20"/>
  <c r="BE160" i="20"/>
  <c r="BE162" i="20"/>
  <c r="BE181" i="20"/>
  <c r="BE185" i="20"/>
  <c r="J91" i="19"/>
  <c r="BE131" i="19"/>
  <c r="BE138" i="19"/>
  <c r="BE159" i="19"/>
  <c r="BE126" i="19"/>
  <c r="BE154" i="19"/>
  <c r="E109" i="19"/>
  <c r="BE140" i="19"/>
  <c r="BE148" i="19"/>
  <c r="BE161" i="19"/>
  <c r="BE173" i="19"/>
  <c r="J122" i="18"/>
  <c r="J99" i="18" s="1"/>
  <c r="BE171" i="19"/>
  <c r="BE175" i="19"/>
  <c r="F94" i="19"/>
  <c r="BE123" i="19"/>
  <c r="BE129" i="19"/>
  <c r="BE142" i="19"/>
  <c r="BE151" i="19"/>
  <c r="BE145" i="19"/>
  <c r="BE156" i="19"/>
  <c r="BE168" i="19"/>
  <c r="BE135" i="19"/>
  <c r="BE133" i="19"/>
  <c r="BE166" i="19"/>
  <c r="J122" i="17"/>
  <c r="J99" i="17" s="1"/>
  <c r="E85" i="18"/>
  <c r="BE160" i="18"/>
  <c r="BE186" i="18"/>
  <c r="BE188" i="18"/>
  <c r="BE190" i="18"/>
  <c r="BE200" i="18"/>
  <c r="BE126" i="18"/>
  <c r="BE131" i="18"/>
  <c r="BE142" i="18"/>
  <c r="BE154" i="18"/>
  <c r="BE162" i="18"/>
  <c r="BE204" i="18"/>
  <c r="F94" i="18"/>
  <c r="BE173" i="18"/>
  <c r="BE177" i="18"/>
  <c r="BE179" i="18"/>
  <c r="BE184" i="18"/>
  <c r="BE202" i="18"/>
  <c r="BE206" i="18"/>
  <c r="BE123" i="18"/>
  <c r="BE133" i="18"/>
  <c r="BE140" i="18"/>
  <c r="BE148" i="18"/>
  <c r="BE164" i="18"/>
  <c r="BE175" i="18"/>
  <c r="BE181" i="18"/>
  <c r="J91" i="18"/>
  <c r="BE129" i="18"/>
  <c r="BE135" i="18"/>
  <c r="BE138" i="18"/>
  <c r="BE145" i="18"/>
  <c r="BE158" i="18"/>
  <c r="BE170" i="18"/>
  <c r="BE195" i="18"/>
  <c r="BE197" i="18"/>
  <c r="BE209" i="18"/>
  <c r="BE151" i="18"/>
  <c r="BE156" i="18"/>
  <c r="BE125" i="17"/>
  <c r="J91" i="17"/>
  <c r="BK121" i="16"/>
  <c r="J121" i="16" s="1"/>
  <c r="J32" i="16" s="1"/>
  <c r="F94" i="17"/>
  <c r="BE127" i="17"/>
  <c r="E85" i="17"/>
  <c r="BE130" i="17"/>
  <c r="BE134" i="17"/>
  <c r="BE139" i="17"/>
  <c r="BE142" i="17"/>
  <c r="BE123" i="17"/>
  <c r="BE132" i="17"/>
  <c r="BE137" i="17"/>
  <c r="BK121" i="15"/>
  <c r="J121" i="15"/>
  <c r="F118" i="16"/>
  <c r="J91" i="16"/>
  <c r="BE126" i="16"/>
  <c r="BE129" i="16"/>
  <c r="BE132" i="16"/>
  <c r="BE134" i="16"/>
  <c r="BE139" i="16"/>
  <c r="BE148" i="16"/>
  <c r="BE155" i="16"/>
  <c r="E85" i="16"/>
  <c r="BE123" i="16"/>
  <c r="BE137" i="16"/>
  <c r="BE143" i="16"/>
  <c r="BE146" i="16"/>
  <c r="BE150" i="16"/>
  <c r="BE157" i="16"/>
  <c r="BE160" i="16"/>
  <c r="BE141" i="16"/>
  <c r="BE141" i="15"/>
  <c r="BK121" i="14"/>
  <c r="J121" i="14" s="1"/>
  <c r="J98" i="14" s="1"/>
  <c r="BE132" i="15"/>
  <c r="F94" i="15"/>
  <c r="E109" i="15"/>
  <c r="BE123" i="15"/>
  <c r="BE136" i="15"/>
  <c r="BE146" i="15"/>
  <c r="BE150" i="15"/>
  <c r="BE154" i="15"/>
  <c r="BE161" i="15"/>
  <c r="J91" i="15"/>
  <c r="BE139" i="15"/>
  <c r="BE164" i="15"/>
  <c r="BE126" i="15"/>
  <c r="BE129" i="15"/>
  <c r="BE134" i="15"/>
  <c r="BE143" i="15"/>
  <c r="BE148" i="15"/>
  <c r="BE152" i="15"/>
  <c r="BE159" i="15"/>
  <c r="BE129" i="14"/>
  <c r="BE131" i="14"/>
  <c r="BE153" i="14"/>
  <c r="J115" i="14"/>
  <c r="BE123" i="14"/>
  <c r="BE136" i="14"/>
  <c r="BE138" i="14"/>
  <c r="BE155" i="14"/>
  <c r="BE169" i="14"/>
  <c r="BE171" i="14"/>
  <c r="BE174" i="14"/>
  <c r="BE142" i="14"/>
  <c r="BE159" i="14"/>
  <c r="BE161" i="14"/>
  <c r="E109" i="14"/>
  <c r="BE126" i="14"/>
  <c r="BE133" i="14"/>
  <c r="BE157" i="14"/>
  <c r="F94" i="14"/>
  <c r="BE140" i="14"/>
  <c r="BE145" i="14"/>
  <c r="BE148" i="14"/>
  <c r="BE163" i="14"/>
  <c r="BK121" i="12"/>
  <c r="J121" i="12" s="1"/>
  <c r="J98" i="12" s="1"/>
  <c r="J115" i="13"/>
  <c r="BE126" i="13"/>
  <c r="BE139" i="13"/>
  <c r="BE144" i="13"/>
  <c r="E85" i="13"/>
  <c r="F94" i="13"/>
  <c r="BE146" i="13"/>
  <c r="BE141" i="13"/>
  <c r="BE182" i="13"/>
  <c r="BE158" i="13"/>
  <c r="BE160" i="13"/>
  <c r="BE167" i="13"/>
  <c r="BE174" i="13"/>
  <c r="BE189" i="13"/>
  <c r="BE191" i="13"/>
  <c r="BE193" i="13"/>
  <c r="BE197" i="13"/>
  <c r="BE123" i="13"/>
  <c r="BE129" i="13"/>
  <c r="BE134" i="13"/>
  <c r="BE137" i="13"/>
  <c r="BE149" i="13"/>
  <c r="BE176" i="13"/>
  <c r="BE179" i="13"/>
  <c r="BE132" i="13"/>
  <c r="BE151" i="13"/>
  <c r="BE156" i="13"/>
  <c r="BE187" i="13"/>
  <c r="BE153" i="13"/>
  <c r="BE169" i="13"/>
  <c r="BE172" i="13"/>
  <c r="BE185" i="13"/>
  <c r="BE195" i="13"/>
  <c r="F118" i="12"/>
  <c r="BE147" i="12"/>
  <c r="E109" i="12"/>
  <c r="BE138" i="12"/>
  <c r="BE140" i="12"/>
  <c r="BE129" i="12"/>
  <c r="BE152" i="12"/>
  <c r="BE123" i="12"/>
  <c r="BE142" i="12"/>
  <c r="BE149" i="12"/>
  <c r="J115" i="12"/>
  <c r="BE131" i="12"/>
  <c r="BE126" i="12"/>
  <c r="BE133" i="12"/>
  <c r="BE135" i="12"/>
  <c r="BE123" i="11"/>
  <c r="BK121" i="10"/>
  <c r="J121" i="10"/>
  <c r="J32" i="10" s="1"/>
  <c r="J91" i="11"/>
  <c r="BE134" i="11"/>
  <c r="BE149" i="11"/>
  <c r="BE153" i="11"/>
  <c r="BE158" i="11"/>
  <c r="BE160" i="11"/>
  <c r="F94" i="11"/>
  <c r="BE126" i="11"/>
  <c r="BE139" i="11"/>
  <c r="BE146" i="11"/>
  <c r="BE129" i="11"/>
  <c r="BE132" i="11"/>
  <c r="BE143" i="11"/>
  <c r="BE163" i="11"/>
  <c r="BE141" i="11"/>
  <c r="BE151" i="11"/>
  <c r="E85" i="11"/>
  <c r="BE137" i="11"/>
  <c r="J91" i="10"/>
  <c r="F94" i="10"/>
  <c r="BE139" i="10"/>
  <c r="E85" i="10"/>
  <c r="BE125" i="10"/>
  <c r="BE130" i="10"/>
  <c r="BE123" i="10"/>
  <c r="BE132" i="10"/>
  <c r="BE141" i="10"/>
  <c r="BE147" i="10"/>
  <c r="BE149" i="10"/>
  <c r="BE152" i="10"/>
  <c r="BE154" i="10"/>
  <c r="BE156" i="10"/>
  <c r="BE159" i="10"/>
  <c r="BE128" i="10"/>
  <c r="BE134" i="10"/>
  <c r="BE137" i="10"/>
  <c r="BE161" i="10"/>
  <c r="BE164" i="10"/>
  <c r="BE166" i="10"/>
  <c r="J91" i="9"/>
  <c r="BE149" i="9"/>
  <c r="BK117" i="8"/>
  <c r="J117" i="8" s="1"/>
  <c r="J96" i="8" s="1"/>
  <c r="BE123" i="9"/>
  <c r="BE143" i="9"/>
  <c r="F118" i="9"/>
  <c r="BE156" i="9"/>
  <c r="BE159" i="9"/>
  <c r="BE127" i="9"/>
  <c r="BE138" i="9"/>
  <c r="BE147" i="9"/>
  <c r="BE129" i="9"/>
  <c r="BE134" i="9"/>
  <c r="BE145" i="9"/>
  <c r="E85" i="9"/>
  <c r="BE140" i="9"/>
  <c r="BE154" i="9"/>
  <c r="BE163" i="9"/>
  <c r="BE165" i="9"/>
  <c r="BE125" i="9"/>
  <c r="BE131" i="9"/>
  <c r="BE136" i="9"/>
  <c r="BE161" i="9"/>
  <c r="BK117" i="7"/>
  <c r="J117" i="7" s="1"/>
  <c r="J30" i="7" s="1"/>
  <c r="F92" i="8"/>
  <c r="BE128" i="8"/>
  <c r="BE154" i="8"/>
  <c r="BE182" i="8"/>
  <c r="BE189" i="8"/>
  <c r="BE162" i="8"/>
  <c r="BE192" i="8"/>
  <c r="J111" i="8"/>
  <c r="BE131" i="8"/>
  <c r="E85" i="8"/>
  <c r="BE138" i="8"/>
  <c r="BE209" i="8"/>
  <c r="BE126" i="8"/>
  <c r="BE133" i="8"/>
  <c r="BE147" i="8"/>
  <c r="BE152" i="8"/>
  <c r="BE159" i="8"/>
  <c r="BE168" i="8"/>
  <c r="BE172" i="8"/>
  <c r="BE175" i="8"/>
  <c r="BE177" i="8"/>
  <c r="BE200" i="8"/>
  <c r="BE202" i="8"/>
  <c r="BE223" i="8"/>
  <c r="BE225" i="8"/>
  <c r="BE121" i="8"/>
  <c r="BE142" i="8"/>
  <c r="BE149" i="8"/>
  <c r="BE185" i="8"/>
  <c r="BE197" i="8"/>
  <c r="BE119" i="8"/>
  <c r="BE123" i="8"/>
  <c r="BE156" i="8"/>
  <c r="BE165" i="8"/>
  <c r="BE170" i="8"/>
  <c r="BE179" i="8"/>
  <c r="BE204" i="8"/>
  <c r="BE212" i="8"/>
  <c r="BE215" i="8"/>
  <c r="BE228" i="8"/>
  <c r="BE140" i="8"/>
  <c r="BE145" i="8"/>
  <c r="BE187" i="8"/>
  <c r="BE217" i="8"/>
  <c r="BE219" i="8"/>
  <c r="BE221" i="8"/>
  <c r="BE126" i="7"/>
  <c r="BE138" i="7"/>
  <c r="BE145" i="7"/>
  <c r="BE152" i="7"/>
  <c r="BE156" i="7"/>
  <c r="BE159" i="7"/>
  <c r="BE189" i="7"/>
  <c r="BE119" i="7"/>
  <c r="BE168" i="7"/>
  <c r="BE177" i="7"/>
  <c r="BE162" i="7"/>
  <c r="BE172" i="7"/>
  <c r="BE149" i="7"/>
  <c r="J118" i="6"/>
  <c r="J97" i="6"/>
  <c r="E85" i="7"/>
  <c r="BE179" i="7"/>
  <c r="BE185" i="7"/>
  <c r="BE192" i="7"/>
  <c r="BE204" i="7"/>
  <c r="BE217" i="7"/>
  <c r="F92" i="7"/>
  <c r="BE123" i="7"/>
  <c r="BE165" i="7"/>
  <c r="BE228" i="7"/>
  <c r="J89" i="7"/>
  <c r="BE131" i="7"/>
  <c r="BE133" i="7"/>
  <c r="BE142" i="7"/>
  <c r="BE175" i="7"/>
  <c r="BE197" i="7"/>
  <c r="BE200" i="7"/>
  <c r="BE215" i="7"/>
  <c r="BE219" i="7"/>
  <c r="BE147" i="7"/>
  <c r="BE209" i="7"/>
  <c r="BE221" i="7"/>
  <c r="BE121" i="7"/>
  <c r="BE128" i="7"/>
  <c r="BE182" i="7"/>
  <c r="BE187" i="7"/>
  <c r="BE225" i="7"/>
  <c r="BE140" i="7"/>
  <c r="BE154" i="7"/>
  <c r="BE170" i="7"/>
  <c r="BE212" i="7"/>
  <c r="BE202" i="7"/>
  <c r="BE223" i="7"/>
  <c r="E85" i="6"/>
  <c r="F92" i="6"/>
  <c r="BE129" i="6"/>
  <c r="BE157" i="6"/>
  <c r="BE190" i="6"/>
  <c r="BE213" i="6"/>
  <c r="BE119" i="6"/>
  <c r="BE195" i="6"/>
  <c r="BE125" i="6"/>
  <c r="BE172" i="6"/>
  <c r="BE202" i="6"/>
  <c r="BE219" i="6"/>
  <c r="J89" i="6"/>
  <c r="BE174" i="6"/>
  <c r="BE204" i="6"/>
  <c r="BE208" i="6"/>
  <c r="BE210" i="6"/>
  <c r="BE215" i="6"/>
  <c r="BK117" i="5"/>
  <c r="J117" i="5"/>
  <c r="J96" i="5" s="1"/>
  <c r="BE127" i="6"/>
  <c r="BE200" i="6"/>
  <c r="BE206" i="6"/>
  <c r="BE197" i="6"/>
  <c r="BE131" i="6"/>
  <c r="BE188" i="6"/>
  <c r="BE123" i="6"/>
  <c r="BE179" i="6"/>
  <c r="BE121" i="6"/>
  <c r="BE217" i="6"/>
  <c r="BE266" i="5"/>
  <c r="BE270" i="5"/>
  <c r="BE328" i="5"/>
  <c r="BE212" i="5"/>
  <c r="BE239" i="5"/>
  <c r="BE286" i="5"/>
  <c r="BE290" i="5"/>
  <c r="BE302" i="5"/>
  <c r="BE119" i="5"/>
  <c r="BE127" i="5"/>
  <c r="BE216" i="5"/>
  <c r="BE260" i="5"/>
  <c r="BE316" i="5"/>
  <c r="BE320" i="5"/>
  <c r="E85" i="5"/>
  <c r="BE133" i="5"/>
  <c r="BE167" i="5"/>
  <c r="BE169" i="5"/>
  <c r="BE233" i="5"/>
  <c r="BE250" i="5"/>
  <c r="BE256" i="5"/>
  <c r="BE262" i="5"/>
  <c r="BE281" i="5"/>
  <c r="BK123" i="4"/>
  <c r="BK122" i="4"/>
  <c r="J122" i="4" s="1"/>
  <c r="J98" i="4" s="1"/>
  <c r="F92" i="5"/>
  <c r="BE150" i="5"/>
  <c r="BE181" i="5"/>
  <c r="BE209" i="5"/>
  <c r="BE235" i="5"/>
  <c r="BE237" i="5"/>
  <c r="BE244" i="5"/>
  <c r="BE294" i="5"/>
  <c r="BE300" i="5"/>
  <c r="BE333" i="5"/>
  <c r="BE130" i="5"/>
  <c r="BE156" i="5"/>
  <c r="BE163" i="5"/>
  <c r="BE178" i="5"/>
  <c r="BE191" i="5"/>
  <c r="BE272" i="5"/>
  <c r="BE296" i="5"/>
  <c r="BE318" i="5"/>
  <c r="BE338" i="5"/>
  <c r="BE171" i="5"/>
  <c r="BE173" i="5"/>
  <c r="BE219" i="5"/>
  <c r="BE228" i="5"/>
  <c r="BE254" i="5"/>
  <c r="BE258" i="5"/>
  <c r="BE284" i="5"/>
  <c r="BE288" i="5"/>
  <c r="BE292" i="5"/>
  <c r="BE304" i="5"/>
  <c r="BE311" i="5"/>
  <c r="BE323" i="5"/>
  <c r="BE331" i="5"/>
  <c r="BE122" i="5"/>
  <c r="BE214" i="5"/>
  <c r="BE231" i="5"/>
  <c r="BE248" i="5"/>
  <c r="BE308" i="5"/>
  <c r="BE139" i="5"/>
  <c r="BE154" i="5"/>
  <c r="BE161" i="5"/>
  <c r="BE226" i="5"/>
  <c r="BE252" i="5"/>
  <c r="BE264" i="5"/>
  <c r="BE278" i="5"/>
  <c r="J111" i="5"/>
  <c r="BE165" i="5"/>
  <c r="BE224" i="5"/>
  <c r="BE246" i="5"/>
  <c r="BE268" i="5"/>
  <c r="BE274" i="5"/>
  <c r="BE276" i="5"/>
  <c r="BE298" i="5"/>
  <c r="BE314" i="5"/>
  <c r="BE335" i="5"/>
  <c r="BE340" i="5"/>
  <c r="BE152" i="5"/>
  <c r="BE306" i="5"/>
  <c r="J91" i="4"/>
  <c r="BE125" i="4"/>
  <c r="BE131" i="4"/>
  <c r="BK122" i="3"/>
  <c r="J122" i="3"/>
  <c r="J98" i="3" s="1"/>
  <c r="E85" i="4"/>
  <c r="F119" i="4"/>
  <c r="BE129" i="4"/>
  <c r="E85" i="3"/>
  <c r="BE167" i="3"/>
  <c r="BE213" i="3"/>
  <c r="F94" i="3"/>
  <c r="BE153" i="3"/>
  <c r="BE180" i="3"/>
  <c r="BE190" i="3"/>
  <c r="BE192" i="3"/>
  <c r="BE217" i="3"/>
  <c r="BE236" i="3"/>
  <c r="BE132" i="3"/>
  <c r="BE157" i="3"/>
  <c r="BE177" i="3"/>
  <c r="BE188" i="3"/>
  <c r="BE151" i="3"/>
  <c r="BE155" i="3"/>
  <c r="J116" i="3"/>
  <c r="BE126" i="3"/>
  <c r="BE147" i="3"/>
  <c r="BE173" i="3"/>
  <c r="BE175" i="3"/>
  <c r="BE215" i="3"/>
  <c r="BE219" i="3"/>
  <c r="BE229" i="3"/>
  <c r="BE138" i="3"/>
  <c r="BE149" i="3"/>
  <c r="BE201" i="3"/>
  <c r="BE227" i="3"/>
  <c r="BE124" i="3"/>
  <c r="BE134" i="3"/>
  <c r="BE136" i="3"/>
  <c r="BE145" i="3"/>
  <c r="BE159" i="3"/>
  <c r="BE161" i="3"/>
  <c r="BE197" i="3"/>
  <c r="BE207" i="3"/>
  <c r="BE238" i="3"/>
  <c r="BE130" i="3"/>
  <c r="BE169" i="3"/>
  <c r="BE203" i="3"/>
  <c r="BE244" i="3"/>
  <c r="BE182" i="3"/>
  <c r="BE225" i="3"/>
  <c r="BE231" i="3"/>
  <c r="BE240" i="3"/>
  <c r="BE128" i="3"/>
  <c r="BE205" i="3"/>
  <c r="BE221" i="3"/>
  <c r="BE223" i="3"/>
  <c r="BE131" i="2"/>
  <c r="BE140" i="2"/>
  <c r="BE153" i="2"/>
  <c r="BE157" i="2"/>
  <c r="BE222" i="2"/>
  <c r="BE245" i="2"/>
  <c r="BE265" i="2"/>
  <c r="BE303" i="2"/>
  <c r="BE313" i="2"/>
  <c r="BE321" i="2"/>
  <c r="BE327" i="2"/>
  <c r="BE353" i="2"/>
  <c r="BE361" i="2"/>
  <c r="BE363" i="2"/>
  <c r="BE367" i="2"/>
  <c r="BE371" i="2"/>
  <c r="BE375" i="2"/>
  <c r="BE379" i="2"/>
  <c r="BE398" i="2"/>
  <c r="BE182" i="2"/>
  <c r="BE206" i="2"/>
  <c r="BE216" i="2"/>
  <c r="BE233" i="2"/>
  <c r="BE243" i="2"/>
  <c r="BE294" i="2"/>
  <c r="BE145" i="2"/>
  <c r="BE224" i="2"/>
  <c r="BE231" i="2"/>
  <c r="BE298" i="2"/>
  <c r="BE311" i="2"/>
  <c r="BE159" i="2"/>
  <c r="BE161" i="2"/>
  <c r="BE200" i="2"/>
  <c r="BE202" i="2"/>
  <c r="BE208" i="2"/>
  <c r="BE210" i="2"/>
  <c r="BE212" i="2"/>
  <c r="BE214" i="2"/>
  <c r="BE229" i="2"/>
  <c r="BE247" i="2"/>
  <c r="BE251" i="2"/>
  <c r="BE255" i="2"/>
  <c r="BE271" i="2"/>
  <c r="BE317" i="2"/>
  <c r="BE345" i="2"/>
  <c r="BE347" i="2"/>
  <c r="BE237" i="2"/>
  <c r="BE281" i="2"/>
  <c r="E85" i="2"/>
  <c r="F94" i="2"/>
  <c r="BE151" i="2"/>
  <c r="BE257" i="2"/>
  <c r="BE285" i="2"/>
  <c r="BE163" i="2"/>
  <c r="BE166" i="2"/>
  <c r="BE178" i="2"/>
  <c r="BE190" i="2"/>
  <c r="BE220" i="2"/>
  <c r="BE227" i="2"/>
  <c r="BE235" i="2"/>
  <c r="BE337" i="2"/>
  <c r="BE349" i="2"/>
  <c r="BE351" i="2"/>
  <c r="BE369" i="2"/>
  <c r="BE381" i="2"/>
  <c r="BE384" i="2"/>
  <c r="BE386" i="2"/>
  <c r="BE388" i="2"/>
  <c r="BE390" i="2"/>
  <c r="BE392" i="2"/>
  <c r="BE394" i="2"/>
  <c r="BE396" i="2"/>
  <c r="J121" i="2"/>
  <c r="BE170" i="2"/>
  <c r="BE188" i="2"/>
  <c r="BE249" i="2"/>
  <c r="BE261" i="2"/>
  <c r="BE267" i="2"/>
  <c r="BE273" i="2"/>
  <c r="BE275" i="2"/>
  <c r="BE279" i="2"/>
  <c r="BE307" i="2"/>
  <c r="BE325" i="2"/>
  <c r="BE331" i="2"/>
  <c r="BE333" i="2"/>
  <c r="BE341" i="2"/>
  <c r="BE147" i="2"/>
  <c r="BE184" i="2"/>
  <c r="BE192" i="2"/>
  <c r="BE204" i="2"/>
  <c r="BE218" i="2"/>
  <c r="BE239" i="2"/>
  <c r="BE253" i="2"/>
  <c r="BE263" i="2"/>
  <c r="BE296" i="2"/>
  <c r="BE300" i="2"/>
  <c r="BE129" i="2"/>
  <c r="BE168" i="2"/>
  <c r="BE174" i="2"/>
  <c r="BE180" i="2"/>
  <c r="BE198" i="2"/>
  <c r="BE259" i="2"/>
  <c r="BE269" i="2"/>
  <c r="BE283" i="2"/>
  <c r="BE287" i="2"/>
  <c r="BE291" i="2"/>
  <c r="BE305" i="2"/>
  <c r="BE315" i="2"/>
  <c r="BE329" i="2"/>
  <c r="BE355" i="2"/>
  <c r="BE357" i="2"/>
  <c r="BE359" i="2"/>
  <c r="BE365" i="2"/>
  <c r="BE373" i="2"/>
  <c r="BE377" i="2"/>
  <c r="BE142" i="2"/>
  <c r="BE155" i="2"/>
  <c r="BE172" i="2"/>
  <c r="BE176" i="2"/>
  <c r="BE186" i="2"/>
  <c r="BE194" i="2"/>
  <c r="BE196" i="2"/>
  <c r="BE241" i="2"/>
  <c r="BE277" i="2"/>
  <c r="BE289" i="2"/>
  <c r="BE309" i="2"/>
  <c r="BE319" i="2"/>
  <c r="BE323" i="2"/>
  <c r="BE335" i="2"/>
  <c r="BE339" i="2"/>
  <c r="BE343" i="2"/>
  <c r="AS94" i="1"/>
  <c r="J36" i="4"/>
  <c r="AW98" i="1" s="1"/>
  <c r="F39" i="4"/>
  <c r="BD98" i="1"/>
  <c r="F38" i="4"/>
  <c r="BC98" i="1" s="1"/>
  <c r="F37" i="4"/>
  <c r="BB98" i="1"/>
  <c r="F35" i="5"/>
  <c r="BB99" i="1"/>
  <c r="J34" i="6"/>
  <c r="AW100" i="1"/>
  <c r="F35" i="8"/>
  <c r="BB102" i="1" s="1"/>
  <c r="F39" i="11"/>
  <c r="BD106" i="1"/>
  <c r="F38" i="12"/>
  <c r="BC107" i="1" s="1"/>
  <c r="F38" i="15"/>
  <c r="BC110" i="1" s="1"/>
  <c r="F39" i="15"/>
  <c r="BD110" i="1"/>
  <c r="J36" i="19"/>
  <c r="AW114" i="1"/>
  <c r="F39" i="21"/>
  <c r="BD116" i="1" s="1"/>
  <c r="F39" i="23"/>
  <c r="BD119" i="1"/>
  <c r="F39" i="3"/>
  <c r="BD97" i="1" s="1"/>
  <c r="J34" i="5"/>
  <c r="AW99" i="1" s="1"/>
  <c r="F36" i="6"/>
  <c r="BC100" i="1"/>
  <c r="F36" i="8"/>
  <c r="BC102" i="1"/>
  <c r="F36" i="11"/>
  <c r="BA106" i="1" s="1"/>
  <c r="F37" i="13"/>
  <c r="BB108" i="1"/>
  <c r="J36" i="16"/>
  <c r="AW111" i="1" s="1"/>
  <c r="F37" i="19"/>
  <c r="BB114" i="1" s="1"/>
  <c r="F36" i="20"/>
  <c r="BA115" i="1"/>
  <c r="F36" i="21"/>
  <c r="BA116" i="1"/>
  <c r="F39" i="22"/>
  <c r="BD117" i="1" s="1"/>
  <c r="F34" i="25"/>
  <c r="BA121" i="1"/>
  <c r="F36" i="3"/>
  <c r="BA97" i="1" s="1"/>
  <c r="F35" i="6"/>
  <c r="BB100" i="1" s="1"/>
  <c r="J36" i="9"/>
  <c r="AW104" i="1" s="1"/>
  <c r="F39" i="10"/>
  <c r="BD105" i="1"/>
  <c r="F38" i="14"/>
  <c r="BC109" i="1"/>
  <c r="F36" i="16"/>
  <c r="BA111" i="1"/>
  <c r="F36" i="18"/>
  <c r="BA113" i="1"/>
  <c r="F37" i="22"/>
  <c r="BB117" i="1"/>
  <c r="F38" i="24"/>
  <c r="BC120" i="1"/>
  <c r="F35" i="25"/>
  <c r="BB121" i="1" s="1"/>
  <c r="F36" i="2"/>
  <c r="BA96" i="1"/>
  <c r="F34" i="6"/>
  <c r="BA100" i="1" s="1"/>
  <c r="F34" i="8"/>
  <c r="BA102" i="1" s="1"/>
  <c r="F37" i="12"/>
  <c r="BB107" i="1" s="1"/>
  <c r="F37" i="14"/>
  <c r="BB109" i="1"/>
  <c r="F37" i="15"/>
  <c r="BB110" i="1"/>
  <c r="F39" i="18"/>
  <c r="BD113" i="1"/>
  <c r="F37" i="23"/>
  <c r="BB119" i="1" s="1"/>
  <c r="F37" i="3"/>
  <c r="BB97" i="1"/>
  <c r="F37" i="6"/>
  <c r="BD100" i="1"/>
  <c r="F36" i="9"/>
  <c r="BA104" i="1" s="1"/>
  <c r="J36" i="10"/>
  <c r="AW105" i="1"/>
  <c r="F39" i="14"/>
  <c r="BD109" i="1" s="1"/>
  <c r="F38" i="16"/>
  <c r="BC111" i="1" s="1"/>
  <c r="J36" i="18"/>
  <c r="AW113" i="1"/>
  <c r="J36" i="22"/>
  <c r="AW117" i="1"/>
  <c r="F39" i="24"/>
  <c r="BD120" i="1" s="1"/>
  <c r="F36" i="25"/>
  <c r="BC121" i="1"/>
  <c r="F39" i="2"/>
  <c r="BD96" i="1" s="1"/>
  <c r="F35" i="7"/>
  <c r="BB101" i="1"/>
  <c r="F38" i="10"/>
  <c r="BC105" i="1"/>
  <c r="J36" i="14"/>
  <c r="AW109" i="1" s="1"/>
  <c r="F39" i="16"/>
  <c r="BD111" i="1"/>
  <c r="F36" i="19"/>
  <c r="BA114" i="1" s="1"/>
  <c r="F39" i="20"/>
  <c r="BD115" i="1"/>
  <c r="F38" i="23"/>
  <c r="BC119" i="1" s="1"/>
  <c r="J34" i="26"/>
  <c r="AW122" i="1" s="1"/>
  <c r="F36" i="4"/>
  <c r="BA98" i="1"/>
  <c r="F34" i="5"/>
  <c r="BA99" i="1" s="1"/>
  <c r="F36" i="7"/>
  <c r="BC101" i="1" s="1"/>
  <c r="F37" i="10"/>
  <c r="BB105" i="1"/>
  <c r="F36" i="12"/>
  <c r="BA107" i="1"/>
  <c r="J36" i="15"/>
  <c r="AW110" i="1" s="1"/>
  <c r="F37" i="16"/>
  <c r="BB111" i="1"/>
  <c r="F37" i="18"/>
  <c r="BB113" i="1" s="1"/>
  <c r="F38" i="21"/>
  <c r="BC116" i="1" s="1"/>
  <c r="F36" i="23"/>
  <c r="BA119" i="1"/>
  <c r="F34" i="26"/>
  <c r="BA122" i="1" s="1"/>
  <c r="F37" i="2"/>
  <c r="BB96" i="1" s="1"/>
  <c r="F37" i="7"/>
  <c r="BD101" i="1"/>
  <c r="F39" i="9"/>
  <c r="BD104" i="1" s="1"/>
  <c r="F38" i="11"/>
  <c r="BC106" i="1" s="1"/>
  <c r="J36" i="13"/>
  <c r="AW108" i="1"/>
  <c r="J36" i="17"/>
  <c r="AW112" i="1"/>
  <c r="F38" i="19"/>
  <c r="BC114" i="1"/>
  <c r="J36" i="21"/>
  <c r="AW116" i="1"/>
  <c r="F36" i="24"/>
  <c r="BA120" i="1"/>
  <c r="F37" i="24"/>
  <c r="BB120" i="1"/>
  <c r="F37" i="25"/>
  <c r="BD121" i="1" s="1"/>
  <c r="J36" i="3"/>
  <c r="AW97" i="1" s="1"/>
  <c r="F36" i="5"/>
  <c r="BC99" i="1"/>
  <c r="F37" i="8"/>
  <c r="BD102" i="1"/>
  <c r="J36" i="11"/>
  <c r="AW106" i="1"/>
  <c r="F38" i="13"/>
  <c r="BC108" i="1" s="1"/>
  <c r="F37" i="17"/>
  <c r="BB112" i="1"/>
  <c r="J36" i="20"/>
  <c r="AW115" i="1"/>
  <c r="F38" i="22"/>
  <c r="BC117" i="1"/>
  <c r="F36" i="26"/>
  <c r="BC122" i="1" s="1"/>
  <c r="F38" i="3"/>
  <c r="BC97" i="1"/>
  <c r="F37" i="5"/>
  <c r="BD99" i="1"/>
  <c r="J34" i="8"/>
  <c r="AW102" i="1" s="1"/>
  <c r="F39" i="12"/>
  <c r="BD107" i="1"/>
  <c r="F39" i="13"/>
  <c r="BD108" i="1" s="1"/>
  <c r="F38" i="17"/>
  <c r="BC112" i="1" s="1"/>
  <c r="F39" i="19"/>
  <c r="BD114" i="1"/>
  <c r="F37" i="20"/>
  <c r="BB115" i="1"/>
  <c r="J32" i="23"/>
  <c r="J36" i="24"/>
  <c r="AW120" i="1"/>
  <c r="F35" i="26"/>
  <c r="BB122" i="1" s="1"/>
  <c r="J36" i="2"/>
  <c r="AW96" i="1"/>
  <c r="J34" i="7"/>
  <c r="AW101" i="1"/>
  <c r="F38" i="9"/>
  <c r="BC104" i="1" s="1"/>
  <c r="F37" i="11"/>
  <c r="BB106" i="1"/>
  <c r="F36" i="13"/>
  <c r="BA108" i="1"/>
  <c r="F39" i="17"/>
  <c r="BD112" i="1"/>
  <c r="F38" i="20"/>
  <c r="BC115" i="1" s="1"/>
  <c r="F36" i="22"/>
  <c r="BA117" i="1"/>
  <c r="J34" i="25"/>
  <c r="AW121" i="1"/>
  <c r="F38" i="2"/>
  <c r="BC96" i="1" s="1"/>
  <c r="F34" i="7"/>
  <c r="BA101" i="1"/>
  <c r="F37" i="9"/>
  <c r="BB104" i="1" s="1"/>
  <c r="F36" i="10"/>
  <c r="BA105" i="1" s="1"/>
  <c r="J36" i="12"/>
  <c r="AW107" i="1"/>
  <c r="F36" i="14"/>
  <c r="BA109" i="1"/>
  <c r="F36" i="15"/>
  <c r="BA110" i="1" s="1"/>
  <c r="J32" i="15"/>
  <c r="F36" i="17"/>
  <c r="BA112" i="1"/>
  <c r="F38" i="18"/>
  <c r="BC113" i="1"/>
  <c r="F37" i="21"/>
  <c r="BB116" i="1"/>
  <c r="J36" i="23"/>
  <c r="AW119" i="1" s="1"/>
  <c r="F37" i="26"/>
  <c r="BD122" i="1" s="1"/>
  <c r="J30" i="6" l="1"/>
  <c r="J96" i="6"/>
  <c r="J98" i="19"/>
  <c r="J32" i="19"/>
  <c r="J98" i="17"/>
  <c r="J32" i="17"/>
  <c r="AG112" i="1" s="1"/>
  <c r="AN112" i="1" s="1"/>
  <c r="J98" i="22"/>
  <c r="J32" i="22"/>
  <c r="AG117" i="1" s="1"/>
  <c r="J122" i="22"/>
  <c r="J99" i="22" s="1"/>
  <c r="J32" i="20"/>
  <c r="AG115" i="1" s="1"/>
  <c r="AN115" i="1" s="1"/>
  <c r="J32" i="18"/>
  <c r="AG113" i="1" s="1"/>
  <c r="AN113" i="1" s="1"/>
  <c r="J122" i="13"/>
  <c r="J99" i="13" s="1"/>
  <c r="J122" i="11"/>
  <c r="J99" i="11" s="1"/>
  <c r="BK123" i="25"/>
  <c r="J123" i="25" s="1"/>
  <c r="J97" i="25" s="1"/>
  <c r="R127" i="2"/>
  <c r="R123" i="25"/>
  <c r="R122" i="25" s="1"/>
  <c r="P123" i="25"/>
  <c r="P122" i="25" s="1"/>
  <c r="AU121" i="1" s="1"/>
  <c r="AU94" i="1" s="1"/>
  <c r="T127" i="2"/>
  <c r="P127" i="2"/>
  <c r="AU96" i="1"/>
  <c r="AG122" i="1"/>
  <c r="BK121" i="9"/>
  <c r="J121" i="9"/>
  <c r="J96" i="26"/>
  <c r="BK122" i="25"/>
  <c r="J122" i="25" s="1"/>
  <c r="J96" i="25" s="1"/>
  <c r="AG120" i="1"/>
  <c r="J98" i="24"/>
  <c r="J123" i="24"/>
  <c r="J99" i="24"/>
  <c r="AG119" i="1"/>
  <c r="J98" i="23"/>
  <c r="AG116" i="1"/>
  <c r="J98" i="21"/>
  <c r="AG114" i="1"/>
  <c r="AG111" i="1"/>
  <c r="J98" i="16"/>
  <c r="AG110" i="1"/>
  <c r="J98" i="15"/>
  <c r="AG105" i="1"/>
  <c r="J98" i="10"/>
  <c r="AG101" i="1"/>
  <c r="J96" i="7"/>
  <c r="AG100" i="1"/>
  <c r="J123" i="4"/>
  <c r="J99" i="4"/>
  <c r="AG96" i="1"/>
  <c r="J98" i="2"/>
  <c r="BB95" i="1"/>
  <c r="AX95" i="1" s="1"/>
  <c r="J33" i="7"/>
  <c r="AV101" i="1" s="1"/>
  <c r="AT101" i="1" s="1"/>
  <c r="AN101" i="1" s="1"/>
  <c r="J35" i="17"/>
  <c r="AV112" i="1"/>
  <c r="AT112" i="1"/>
  <c r="F35" i="21"/>
  <c r="AZ116" i="1" s="1"/>
  <c r="J32" i="9"/>
  <c r="AG104" i="1" s="1"/>
  <c r="AN104" i="1" s="1"/>
  <c r="BD95" i="1"/>
  <c r="J30" i="5"/>
  <c r="AG99" i="1"/>
  <c r="F33" i="7"/>
  <c r="AZ101" i="1" s="1"/>
  <c r="J35" i="14"/>
  <c r="AV109" i="1"/>
  <c r="AT109" i="1"/>
  <c r="J35" i="21"/>
  <c r="AV116" i="1" s="1"/>
  <c r="AT116" i="1" s="1"/>
  <c r="AN116" i="1" s="1"/>
  <c r="AU118" i="1"/>
  <c r="F35" i="4"/>
  <c r="AZ98" i="1"/>
  <c r="J33" i="5"/>
  <c r="AV99" i="1" s="1"/>
  <c r="AT99" i="1" s="1"/>
  <c r="F35" i="14"/>
  <c r="AZ109" i="1"/>
  <c r="J35" i="19"/>
  <c r="AV114" i="1" s="1"/>
  <c r="AT114" i="1" s="1"/>
  <c r="AN114" i="1" s="1"/>
  <c r="J35" i="22"/>
  <c r="AV117" i="1" s="1"/>
  <c r="AT117" i="1" s="1"/>
  <c r="BA118" i="1"/>
  <c r="AW118" i="1"/>
  <c r="J33" i="26"/>
  <c r="AV122" i="1" s="1"/>
  <c r="AT122" i="1" s="1"/>
  <c r="AN122" i="1" s="1"/>
  <c r="AU103" i="1"/>
  <c r="J35" i="3"/>
  <c r="AV97" i="1" s="1"/>
  <c r="AT97" i="1" s="1"/>
  <c r="J30" i="8"/>
  <c r="AG102" i="1"/>
  <c r="J35" i="9"/>
  <c r="AV104" i="1"/>
  <c r="AT104" i="1"/>
  <c r="F35" i="10"/>
  <c r="AZ105" i="1" s="1"/>
  <c r="F35" i="12"/>
  <c r="AZ107" i="1"/>
  <c r="F35" i="16"/>
  <c r="AZ111" i="1"/>
  <c r="J35" i="18"/>
  <c r="AV113" i="1"/>
  <c r="AT113" i="1" s="1"/>
  <c r="BA103" i="1"/>
  <c r="AW103" i="1"/>
  <c r="F35" i="23"/>
  <c r="AZ119" i="1" s="1"/>
  <c r="AU95" i="1"/>
  <c r="F35" i="2"/>
  <c r="AZ96" i="1"/>
  <c r="BB103" i="1"/>
  <c r="AX103" i="1"/>
  <c r="F35" i="24"/>
  <c r="AZ120" i="1"/>
  <c r="F35" i="3"/>
  <c r="AZ97" i="1"/>
  <c r="F35" i="9"/>
  <c r="AZ104" i="1" s="1"/>
  <c r="J35" i="10"/>
  <c r="AV105" i="1"/>
  <c r="AT105" i="1"/>
  <c r="AN105" i="1" s="1"/>
  <c r="J32" i="11"/>
  <c r="AG106" i="1"/>
  <c r="J35" i="12"/>
  <c r="AV107" i="1"/>
  <c r="AT107" i="1"/>
  <c r="F35" i="15"/>
  <c r="AZ110" i="1"/>
  <c r="F35" i="18"/>
  <c r="AZ113" i="1"/>
  <c r="BC103" i="1"/>
  <c r="AY103" i="1"/>
  <c r="BC118" i="1"/>
  <c r="AY118" i="1"/>
  <c r="BD118" i="1"/>
  <c r="AG118" i="1"/>
  <c r="J35" i="2"/>
  <c r="AV96" i="1"/>
  <c r="AT96" i="1"/>
  <c r="AN96" i="1"/>
  <c r="F33" i="25"/>
  <c r="AZ121" i="1"/>
  <c r="BC95" i="1"/>
  <c r="J33" i="8"/>
  <c r="AV102" i="1"/>
  <c r="AT102" i="1"/>
  <c r="F35" i="17"/>
  <c r="AZ112" i="1" s="1"/>
  <c r="J35" i="20"/>
  <c r="AV115" i="1"/>
  <c r="AT115" i="1"/>
  <c r="J32" i="3"/>
  <c r="AG97" i="1"/>
  <c r="BA95" i="1"/>
  <c r="AW95" i="1"/>
  <c r="F33" i="5"/>
  <c r="AZ99" i="1"/>
  <c r="F35" i="13"/>
  <c r="AZ108" i="1" s="1"/>
  <c r="F35" i="22"/>
  <c r="AZ117" i="1"/>
  <c r="BB118" i="1"/>
  <c r="AX118" i="1"/>
  <c r="J33" i="25"/>
  <c r="AV121" i="1"/>
  <c r="AT121" i="1"/>
  <c r="J35" i="4"/>
  <c r="AV98" i="1"/>
  <c r="AT98" i="1"/>
  <c r="F33" i="8"/>
  <c r="AZ102" i="1" s="1"/>
  <c r="J35" i="13"/>
  <c r="AV108" i="1"/>
  <c r="AT108" i="1"/>
  <c r="BD103" i="1"/>
  <c r="J35" i="24"/>
  <c r="AV120" i="1"/>
  <c r="AT120" i="1"/>
  <c r="AN120" i="1"/>
  <c r="J32" i="4"/>
  <c r="AG98" i="1"/>
  <c r="J33" i="6"/>
  <c r="AV100" i="1" s="1"/>
  <c r="AT100" i="1" s="1"/>
  <c r="AN100" i="1" s="1"/>
  <c r="J35" i="11"/>
  <c r="AV106" i="1"/>
  <c r="AT106" i="1" s="1"/>
  <c r="J32" i="14"/>
  <c r="AG109" i="1"/>
  <c r="J35" i="16"/>
  <c r="AV111" i="1"/>
  <c r="AT111" i="1"/>
  <c r="AN111" i="1"/>
  <c r="F35" i="20"/>
  <c r="AZ115" i="1"/>
  <c r="F33" i="26"/>
  <c r="AZ122" i="1" s="1"/>
  <c r="F33" i="6"/>
  <c r="AZ100" i="1" s="1"/>
  <c r="F35" i="11"/>
  <c r="AZ106" i="1"/>
  <c r="J32" i="12"/>
  <c r="AG107" i="1"/>
  <c r="J32" i="13"/>
  <c r="AG108" i="1"/>
  <c r="J35" i="15"/>
  <c r="AV110" i="1"/>
  <c r="AT110" i="1"/>
  <c r="AN110" i="1"/>
  <c r="F35" i="19"/>
  <c r="AZ114" i="1" s="1"/>
  <c r="J35" i="23"/>
  <c r="AV119" i="1"/>
  <c r="AT119" i="1"/>
  <c r="AN119" i="1"/>
  <c r="AN117" i="1" l="1"/>
  <c r="J98" i="9"/>
  <c r="J39" i="26"/>
  <c r="J41" i="24"/>
  <c r="J41" i="23"/>
  <c r="J41" i="22"/>
  <c r="J41" i="21"/>
  <c r="J41" i="20"/>
  <c r="J41" i="19"/>
  <c r="J41" i="18"/>
  <c r="J41" i="17"/>
  <c r="J41" i="16"/>
  <c r="AN109" i="1"/>
  <c r="J41" i="15"/>
  <c r="AN108" i="1"/>
  <c r="J41" i="14"/>
  <c r="AN107" i="1"/>
  <c r="J41" i="13"/>
  <c r="AN106" i="1"/>
  <c r="J41" i="12"/>
  <c r="J41" i="11"/>
  <c r="J41" i="10"/>
  <c r="AN102" i="1"/>
  <c r="J41" i="9"/>
  <c r="J39" i="8"/>
  <c r="J39" i="7"/>
  <c r="AN99" i="1"/>
  <c r="J39" i="6"/>
  <c r="AN98" i="1"/>
  <c r="J39" i="5"/>
  <c r="AN97" i="1"/>
  <c r="J41" i="4"/>
  <c r="J41" i="3"/>
  <c r="J41" i="2"/>
  <c r="AZ103" i="1"/>
  <c r="AV103" i="1"/>
  <c r="AT103" i="1"/>
  <c r="BA94" i="1"/>
  <c r="W30" i="1" s="1"/>
  <c r="AG95" i="1"/>
  <c r="AY95" i="1"/>
  <c r="J30" i="25"/>
  <c r="AG121" i="1" s="1"/>
  <c r="AN121" i="1" s="1"/>
  <c r="AG103" i="1"/>
  <c r="BC94" i="1"/>
  <c r="AY94" i="1" s="1"/>
  <c r="AZ95" i="1"/>
  <c r="BD94" i="1"/>
  <c r="W33" i="1" s="1"/>
  <c r="BB94" i="1"/>
  <c r="W31" i="1" s="1"/>
  <c r="AZ118" i="1"/>
  <c r="AV118" i="1"/>
  <c r="AT118" i="1"/>
  <c r="AN118" i="1"/>
  <c r="J39" i="25" l="1"/>
  <c r="AN103" i="1"/>
  <c r="AV95" i="1"/>
  <c r="AT95" i="1" s="1"/>
  <c r="AN95" i="1" s="1"/>
  <c r="W32" i="1"/>
  <c r="AZ94" i="1"/>
  <c r="W29" i="1" s="1"/>
  <c r="AG94" i="1"/>
  <c r="AK26" i="1" s="1"/>
  <c r="AW94" i="1"/>
  <c r="AK30" i="1" s="1"/>
  <c r="AX94" i="1"/>
  <c r="AV94" i="1" l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<sst xmlns="http://schemas.openxmlformats.org/spreadsheetml/2006/main" count="21593" uniqueCount="2563">
  <si>
    <t>Export Komplet</t>
  </si>
  <si>
    <t/>
  </si>
  <si>
    <t>2.0</t>
  </si>
  <si>
    <t>ZAMOK</t>
  </si>
  <si>
    <t>False</t>
  </si>
  <si>
    <t>{c8dc2cef-ddd8-495e-9c84-70c9c7f3692e}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</si>
  <si>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</si>
  <si>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</si>
  <si>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</si>
  <si>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</si>
  <si>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</si>
  <si>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</si>
  <si>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</si>
  <si>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</si>
  <si>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63524184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</si>
  <si>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</si>
  <si>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</si>
  <si>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Odstranění havarijního stavu po povodních 2024 - komplexní  oprava trati v úseku Krnov - Skrochovice</t>
  </si>
  <si>
    <t>KSO:</t>
  </si>
  <si>
    <t>CC-CZ:</t>
  </si>
  <si>
    <t>Místo:</t>
  </si>
  <si>
    <t xml:space="preserve"> </t>
  </si>
  <si>
    <t>Datum:</t>
  </si>
  <si>
    <t>9. 10. 2024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</si>
  <si>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</si>
  <si>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</si>
  <si>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</si>
  <si>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</si>
  <si>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</si>
  <si>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</si>
  <si>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</si>
  <si>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</si>
  <si>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</si>
  <si>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</si>
  <si>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</si>
  <si>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</si>
  <si>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</si>
  <si>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</si>
  <si>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</si>
  <si>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</si>
  <si>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</si>
  <si>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</si>
  <si>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</si>
  <si>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</si>
  <si>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</si>
  <si>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</si>
  <si>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</si>
  <si>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</si>
  <si>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</si>
  <si>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</si>
  <si>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</si>
  <si>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</si>
  <si>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</si>
  <si>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</si>
  <si>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</si>
  <si>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</si>
  <si>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</si>
  <si>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</si>
  <si>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</si>
  <si>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</si>
  <si>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</si>
  <si>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</si>
  <si>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</si>
  <si>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</si>
  <si>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</si>
  <si>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</si>
  <si>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</si>
  <si>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</si>
  <si>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</si>
  <si>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</si>
  <si>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</si>
  <si>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</si>
  <si>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</si>
  <si>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</si>
  <si>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</si>
  <si>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</si>
  <si>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</si>
  <si>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</si>
  <si>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</si>
  <si>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</si>
  <si>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</t>
  </si>
  <si>
    <t>PS 01 Oprava TZZ, PZZ Krnov-Skrochovice - Zabezpečovací zařízení</t>
  </si>
  <si>
    <t>STA</t>
  </si>
  <si>
    <t>1</t>
  </si>
  <si>
    <t>{727c5435-e3d5-4d29-863e-ebbe69f0e97b}</t>
  </si>
  <si>
    <t>2</t>
  </si>
  <si>
    <t>/</t>
  </si>
  <si>
    <t>PS 01-01</t>
  </si>
  <si>
    <t>PZZ P7752 v km 91,490</t>
  </si>
  <si>
    <t>Soupis</t>
  </si>
  <si>
    <t>{789790f0-9d9a-457b-a5bc-ed3caa4a053f}</t>
  </si>
  <si>
    <t>PS 01-02</t>
  </si>
  <si>
    <t>TZZ Krnov-Skrochovice venkovní prvky</t>
  </si>
  <si>
    <t>{f1d7d97f-5de0-43cd-9357-b161b6c17555}</t>
  </si>
  <si>
    <t>PS 01-03</t>
  </si>
  <si>
    <t>ÚRS</t>
  </si>
  <si>
    <t>{4457a6be-1a8e-4147-a4fc-c34fb7e4f5fd}</t>
  </si>
  <si>
    <t>SO 01</t>
  </si>
  <si>
    <t>SO 01 TÚ Krnov - Skrochovice, železniční svršek</t>
  </si>
  <si>
    <t>{268f65e1-1d86-4cd4-8200-9b2a881a7407}</t>
  </si>
  <si>
    <t>SO 02</t>
  </si>
  <si>
    <t>SO 02 TÚ Krnov - Skrochovice, železniční spodek</t>
  </si>
  <si>
    <t>{a04065b9-6115-471d-9a75-c4415666284e}</t>
  </si>
  <si>
    <t>SO 03</t>
  </si>
  <si>
    <t>SO 03 Úprava železničního přejezdu P7751 v km 90,890</t>
  </si>
  <si>
    <t>{6d3a7abb-f5f7-45b5-87e6-38aa8c7d4de4}</t>
  </si>
  <si>
    <t>SO 04</t>
  </si>
  <si>
    <t>SO 04 Úprava železničního přejezdu P7755 v km 93,132</t>
  </si>
  <si>
    <t>{87226978-dc2c-4e55-a448-2dda62de3ba9}</t>
  </si>
  <si>
    <t>SO 05</t>
  </si>
  <si>
    <t>Oprava objektů SMT</t>
  </si>
  <si>
    <t>{ff8f7abd-6da0-4301-ba91-0146d6ca9df8}</t>
  </si>
  <si>
    <t>SO 05.01</t>
  </si>
  <si>
    <t>SO 05.01 Propustek km 92,429</t>
  </si>
  <si>
    <t>{6eea5a82-0ade-4e48-aa0b-9878fcf35837}</t>
  </si>
  <si>
    <t>SO 05.02</t>
  </si>
  <si>
    <t>SO 05.02 Propustek km 92,457</t>
  </si>
  <si>
    <t>{7122a648-a59c-4026-91e7-2f75067f0190}</t>
  </si>
  <si>
    <t>SO 05.03</t>
  </si>
  <si>
    <t>SO 05.03 Propustek km 92,679</t>
  </si>
  <si>
    <t>{2a7fce2c-1f27-4d47-b6f8-925d5f1c54cb}</t>
  </si>
  <si>
    <t>SO 05.04</t>
  </si>
  <si>
    <t>SO 05.04 Propustek km 93,111</t>
  </si>
  <si>
    <t>{cae5eab5-cb0b-4708-b06a-ae5e3624b04c}</t>
  </si>
  <si>
    <t>SO 05.05</t>
  </si>
  <si>
    <t>SO 05.05 Propustek km 93,544</t>
  </si>
  <si>
    <t>{1f701a28-7344-469f-a71b-c992b4c25986}</t>
  </si>
  <si>
    <t>SO 05.06</t>
  </si>
  <si>
    <t>SO 05.06 Propustek km 98,623</t>
  </si>
  <si>
    <t>{50f77d36-d606-47b8-a970-aaf00a87bd81}</t>
  </si>
  <si>
    <t>SO 05.07</t>
  </si>
  <si>
    <t>SO 05.07 Propustek km 99,003</t>
  </si>
  <si>
    <t>{2572c965-6081-4f67-85ab-b10be88bfd72}</t>
  </si>
  <si>
    <t>SO 05.08</t>
  </si>
  <si>
    <t>SO 05.08 Propustek km 99,059</t>
  </si>
  <si>
    <t>{cb3c751d-1ed1-47b3-a733-5d9ae5b19651}</t>
  </si>
  <si>
    <t>SO 05.09</t>
  </si>
  <si>
    <t>SO 05.09 Most km 87,830</t>
  </si>
  <si>
    <t>{3b58a639-9f45-418e-9297-20f4a2237dd4}</t>
  </si>
  <si>
    <t>SO 05.10</t>
  </si>
  <si>
    <t>SO 05.10 Most km 90,364</t>
  </si>
  <si>
    <t>{4e353416-9596-41b9-be80-0be0a9084f82}</t>
  </si>
  <si>
    <t>SO 05.11</t>
  </si>
  <si>
    <t>SO 05.11 Most km 90,390</t>
  </si>
  <si>
    <t>{802f79fa-f2d8-4198-9d5a-3395182d4f14}</t>
  </si>
  <si>
    <t>SO 05.12</t>
  </si>
  <si>
    <t>SO 05.12 Most v km 99,416</t>
  </si>
  <si>
    <t>{5408345f-079e-48dc-a8a3-a5821d415615}</t>
  </si>
  <si>
    <t>SO 05.13</t>
  </si>
  <si>
    <t>SO 05.13 Most v km 99,583</t>
  </si>
  <si>
    <t>{1f20bafd-7508-46e1-8b82-e36a2b6893d4}</t>
  </si>
  <si>
    <t>SO 05.14</t>
  </si>
  <si>
    <t>SO 05.14 Most v km 99,673</t>
  </si>
  <si>
    <t>{8a36d92f-1804-409b-99ad-48d7f20f0545}</t>
  </si>
  <si>
    <t>SO 06</t>
  </si>
  <si>
    <t>SO 06 Přípojky nn PZS</t>
  </si>
  <si>
    <t>{6a9ca12e-180b-4773-8ea2-8a1caa2bedb3}</t>
  </si>
  <si>
    <t>SO 06 Přípojky nn PZS P7751 - P7756</t>
  </si>
  <si>
    <t>{5c036650-030f-4a66-874a-acde9b55862b}</t>
  </si>
  <si>
    <t>SO 06 ZP</t>
  </si>
  <si>
    <t>SO 06 ZP Přípojky nn PZS P7751 - P7756 - Zemní práce</t>
  </si>
  <si>
    <t>{d87f4ed3-892e-4197-b4ea-bd4543bfca9e}</t>
  </si>
  <si>
    <t>SO 07</t>
  </si>
  <si>
    <t>SO 07 Dopravy</t>
  </si>
  <si>
    <t>{8f529b66-cd99-454e-8898-f1a1174fc2b6}</t>
  </si>
  <si>
    <t>VON</t>
  </si>
  <si>
    <t>Vedlejší rozpočtové náklady</t>
  </si>
  <si>
    <t>{64ca1f9e-47ed-44e4-8f83-3a9fa3448f3b}</t>
  </si>
  <si>
    <t>KRYCÍ LIST SOUPISU PRACÍ</t>
  </si>
  <si>
    <t>Objekt:</t>
  </si>
  <si>
    <t>PS 01 - PS 01 Oprava TZZ, PZZ Krnov-Skrochovice - Zabezpečovací zařízení</t>
  </si>
  <si>
    <t>Soupis:</t>
  </si>
  <si>
    <t>PS 01-01 - PZZ P7752 v km 91,490</t>
  </si>
  <si>
    <t>REKAPITULACE ČLENĚNÍ SOUPISU PRACÍ</t>
  </si>
  <si>
    <t>Kód dílu - Popis</t>
  </si>
  <si>
    <t>Cena celkem [CZK]</t>
  </si>
  <si>
    <t>Náklady ze soupisu prací</t>
  </si>
  <si>
    <t>-1</t>
  </si>
  <si>
    <t>01 - Zemní práce</t>
  </si>
  <si>
    <t>03 - Kabelizace venkovní včetně ukončení</t>
  </si>
  <si>
    <t>07 - Počítač náprav</t>
  </si>
  <si>
    <t>08 - PZZ - venkovní část</t>
  </si>
  <si>
    <t>10 - DDTS, PZTS, Optika</t>
  </si>
  <si>
    <t>11 - Reléové a kabelové skříně, jištění</t>
  </si>
  <si>
    <t>16 - Zkoušky, regulace, revize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</si>
  <si>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</si>
  <si>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</si>
  <si>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</si>
  <si>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</si>
  <si>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</si>
  <si>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</si>
  <si>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</si>
  <si>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</si>
  <si>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</si>
  <si>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</si>
  <si>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</si>
  <si>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</si>
  <si>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</si>
  <si>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</si>
  <si>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Zemní práce</t>
  </si>
  <si>
    <t>ROZPOCET</t>
  </si>
  <si>
    <t>K</t>
  </si>
  <si>
    <t>5915005040</t>
  </si>
  <si>
    <t>Hloubení rýh nebo jam ručně na železničním spodku třídy těžitelnosti II skupiny 4</t>
  </si>
  <si>
    <t>m3</t>
  </si>
  <si>
    <t>Sborník UOŽI 01 2024</t>
  </si>
  <si>
    <t>4</t>
  </si>
  <si>
    <t>969058446</t>
  </si>
  <si>
    <t>PP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</si>
  <si>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</si>
  <si>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</si>
  <si>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</si>
  <si>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-1527392337</t>
  </si>
  <si>
    <t>Zásyp jam nebo rýh sypaninou na železničním spodku bez zhutnění Poznámka: 1. Ceny zásypu jam a rýh se zhutněním jsou určeny pro jakoukoliv míru zhutnění.</t>
  </si>
  <si>
    <t>VV</t>
  </si>
  <si>
    <t>2*0,489</t>
  </si>
  <si>
    <t>2 ks základ</t>
  </si>
  <si>
    <t>8*0,512</t>
  </si>
  <si>
    <t>UPM/UKM</t>
  </si>
  <si>
    <t>0,35*0,8*350</t>
  </si>
  <si>
    <t>rýha 35cm šířka * 80cm hloubka * 350m délka</t>
  </si>
  <si>
    <t>Součet</t>
  </si>
  <si>
    <t>3</t>
  </si>
  <si>
    <t>7593505150</t>
  </si>
  <si>
    <t>Pokládka výstražné fólie do výkopu</t>
  </si>
  <si>
    <t>m</t>
  </si>
  <si>
    <t>691359752</t>
  </si>
  <si>
    <t>M</t>
  </si>
  <si>
    <t>7593500600</t>
  </si>
  <si>
    <t>Trasy kabelového vedení Kabelové krycí desky a pásy Fólie výstražná modrá š. 34cm (HM0673909991034)</t>
  </si>
  <si>
    <t>128</t>
  </si>
  <si>
    <t>1989943077</t>
  </si>
  <si>
    <t>03</t>
  </si>
  <si>
    <t>Kabelizace venkovní včetně ukončení</t>
  </si>
  <si>
    <t>5</t>
  </si>
  <si>
    <t>7590525230</t>
  </si>
  <si>
    <t>Montáž kabelu návěstního volně uloženého s jádrem 1 mm Cu TCEKEZE, TCEKFE, TCEKPFLEY, TCEKPFLEZE do 7 P</t>
  </si>
  <si>
    <t>1897391301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</si>
  <si>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</si>
  <si>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6</t>
  </si>
  <si>
    <t>7590525231</t>
  </si>
  <si>
    <t>Montáž kabelu návěstního volně uloženého s jádrem 1 mm Cu TCEKEZE, TCEKFE, TCEKPFLEY, TCEKPFLEZE do 16 P</t>
  </si>
  <si>
    <t>1295910281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</si>
  <si>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</si>
  <si>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120"12p1 ZE</t>
  </si>
  <si>
    <t>7</t>
  </si>
  <si>
    <t>7590525245</t>
  </si>
  <si>
    <t>Zatažení kabelu do objektu do 9 kg/m</t>
  </si>
  <si>
    <t>1856541435</t>
  </si>
  <si>
    <t>Zatažení kabelu do objektu včetně vyčištění přístupu do objektu, odvinutí a zatažení kabelu do objektu do 9 kg/m</t>
  </si>
  <si>
    <t>8</t>
  </si>
  <si>
    <t>7492400460</t>
  </si>
  <si>
    <t>Kabely, vodiče - vn Kabely nad 22kV Označovací štítek na kabel (100 ks)</t>
  </si>
  <si>
    <t>sada</t>
  </si>
  <si>
    <t>-2040938721</t>
  </si>
  <si>
    <t>9</t>
  </si>
  <si>
    <t>7590555132</t>
  </si>
  <si>
    <t>Montáž forma pro kabely TCEKPFLE, TCEKPFLEY, TCEKPFLEZE, TCEKPFLEZY do 3 P 1,0</t>
  </si>
  <si>
    <t>kus</t>
  </si>
  <si>
    <t>-138014933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</si>
  <si>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</si>
  <si>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</t>
  </si>
  <si>
    <t>7590555138</t>
  </si>
  <si>
    <t>Montáž forma pro kabely TCEKPFLE, TCEKPFLEY, TCEKPFLEZE, TCEKPFLEZY do 12 P 1,0</t>
  </si>
  <si>
    <t>-203333145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</si>
  <si>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</si>
  <si>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</t>
  </si>
  <si>
    <t>7590521589</t>
  </si>
  <si>
    <t>Venkovní vedení kabelová - metalické sítě Plněné, párované s ochr. vodičem, armované Al dráty TCEKPFLEZE 3 P 1,0 D</t>
  </si>
  <si>
    <t>1330681450</t>
  </si>
  <si>
    <t>7590521609</t>
  </si>
  <si>
    <t>Venkovní vedení kabelová - metalické sítě Plněné, párované s ochr. vodičem, armované Al dráty TCEKPFLEZE 12 P 1,0 D</t>
  </si>
  <si>
    <t>-989615803</t>
  </si>
  <si>
    <t>13</t>
  </si>
  <si>
    <t>7598015190</t>
  </si>
  <si>
    <t>Kontrolní a závěrečné měření kabelu pro rozvoj signalizace</t>
  </si>
  <si>
    <t>-1629580336</t>
  </si>
  <si>
    <t>07</t>
  </si>
  <si>
    <t>Počítač náprav</t>
  </si>
  <si>
    <t>14</t>
  </si>
  <si>
    <t>7492500680</t>
  </si>
  <si>
    <t>Kabely, vodiče, šňůry Cu - nn Vodič jednožílový Cu, plastová izolace H05V-K 1</t>
  </si>
  <si>
    <t>1630709331</t>
  </si>
  <si>
    <t>15</t>
  </si>
  <si>
    <t>7594300268</t>
  </si>
  <si>
    <t>Počítače náprav Vnitřní prvky PN Frauscher Přepěťová ochrana vyhodnocovací jednotky BSI005</t>
  </si>
  <si>
    <t>160125970</t>
  </si>
  <si>
    <t>16</t>
  </si>
  <si>
    <t>7592010102</t>
  </si>
  <si>
    <t>Kolové senzory a snímače počítačů náprav Snímač průjezdu kola RSR 180 (5 m kabel)</t>
  </si>
  <si>
    <t>-1517996994</t>
  </si>
  <si>
    <t>17</t>
  </si>
  <si>
    <t>7592010142</t>
  </si>
  <si>
    <t>Kolové senzory a snímače počítačů náprav Neoprénová ochr. hadice 4,8 m</t>
  </si>
  <si>
    <t>674932913</t>
  </si>
  <si>
    <t>18</t>
  </si>
  <si>
    <t>7592010152</t>
  </si>
  <si>
    <t>Kolové senzory a snímače počítačů náprav Montážní sada neoprénové ochr.hadice</t>
  </si>
  <si>
    <t>-127316929</t>
  </si>
  <si>
    <t>19</t>
  </si>
  <si>
    <t>7594300032</t>
  </si>
  <si>
    <t>Počítače náprav Vnitřní prvky PN AZF Drátová forma pro skříň 42TE</t>
  </si>
  <si>
    <t>981183920</t>
  </si>
  <si>
    <t>20</t>
  </si>
  <si>
    <t>7592010166</t>
  </si>
  <si>
    <t>Kolové senzory a snímače počítačů náprav Upevňovací souprava SK140</t>
  </si>
  <si>
    <t>-768851141</t>
  </si>
  <si>
    <t>7592010172</t>
  </si>
  <si>
    <t>Kolové senzory a snímače počítačů náprav Připevňovací čep BBK pro upevňovací soupravu SK140</t>
  </si>
  <si>
    <t>pár</t>
  </si>
  <si>
    <t>45099334</t>
  </si>
  <si>
    <t>22</t>
  </si>
  <si>
    <t>7592010202</t>
  </si>
  <si>
    <t>Kolové senzory a snímače počítačů náprav Kabelový závěr KSL-FP pro RSR (s EPO)</t>
  </si>
  <si>
    <t>-1146264719</t>
  </si>
  <si>
    <t>23</t>
  </si>
  <si>
    <t>7592010206</t>
  </si>
  <si>
    <t>Kolové senzory a snímače počítačů náprav Uzemňovací souprava pro KSL-FP</t>
  </si>
  <si>
    <t>1613052672</t>
  </si>
  <si>
    <t>24</t>
  </si>
  <si>
    <t>7494371020</t>
  </si>
  <si>
    <t>Demontáž zařízení stykače nebo relé z rozvaděče nn</t>
  </si>
  <si>
    <t>-1286110027</t>
  </si>
  <si>
    <t>Demontáž zařízení stykače nebo relé z rozvaděče nn - stávajícího z rozvaděče nn včetně odpojení přívodních kabelů nebo pasů a nakládky na určený prostředek</t>
  </si>
  <si>
    <t>25</t>
  </si>
  <si>
    <t>7494559020</t>
  </si>
  <si>
    <t>Montáž relé paticového včetně patice</t>
  </si>
  <si>
    <t>-960313968</t>
  </si>
  <si>
    <t>26</t>
  </si>
  <si>
    <t>7495353010</t>
  </si>
  <si>
    <t>Montáž jistících přístrojů pojistkových spodků jednopólových</t>
  </si>
  <si>
    <t>-490055458</t>
  </si>
  <si>
    <t>Montáž jistících přístrojů pojistkových spodků jednopólových - včetně uvedení do provozu včetně předepsaných zkoušek a atestů</t>
  </si>
  <si>
    <t>27</t>
  </si>
  <si>
    <t>7592005050</t>
  </si>
  <si>
    <t>Montáž počítacího bodu (senzoru) RSR 180</t>
  </si>
  <si>
    <t>2015612410</t>
  </si>
  <si>
    <t>Montáž počítacího bodu (senzoru) RSR 180 - uložení a připevnění na určené místo, seřízení polohy, přezkoušení</t>
  </si>
  <si>
    <t>28</t>
  </si>
  <si>
    <t>7594305010</t>
  </si>
  <si>
    <t>Montáž součástí počítače náprav vyhodnocovací části</t>
  </si>
  <si>
    <t>-1094615213</t>
  </si>
  <si>
    <t>29</t>
  </si>
  <si>
    <t>7594305015</t>
  </si>
  <si>
    <t>Montáž součástí počítače náprav neoprénové ochranné hadice se soupravou pro upevnění k pražci</t>
  </si>
  <si>
    <t>960587637</t>
  </si>
  <si>
    <t>30</t>
  </si>
  <si>
    <t>7594305020</t>
  </si>
  <si>
    <t>Montáž součástí počítače náprav bleskojistkové svorkovnice</t>
  </si>
  <si>
    <t>934959326</t>
  </si>
  <si>
    <t>31</t>
  </si>
  <si>
    <t>7594305035</t>
  </si>
  <si>
    <t>Montáž součástí počítače náprav kabelového závěru KSL-FP pro RSR</t>
  </si>
  <si>
    <t>-315753025</t>
  </si>
  <si>
    <t>32</t>
  </si>
  <si>
    <t>7594305040</t>
  </si>
  <si>
    <t>Montáž součástí počítače náprav upevňovací kolejnicové čelisti SK 140</t>
  </si>
  <si>
    <t>-488048165</t>
  </si>
  <si>
    <t>33</t>
  </si>
  <si>
    <t>7594305045</t>
  </si>
  <si>
    <t>Montáž součástí počítače náprav AZF upevňovacího šroubu BBK</t>
  </si>
  <si>
    <t>-1484097064</t>
  </si>
  <si>
    <t>34</t>
  </si>
  <si>
    <t>7594305050</t>
  </si>
  <si>
    <t>Montáž součástí počítače náprav AZF bloku čítače ZBG</t>
  </si>
  <si>
    <t>-1937453207</t>
  </si>
  <si>
    <t>35</t>
  </si>
  <si>
    <t>7594305055</t>
  </si>
  <si>
    <t>Montáž součástí počítače náprav bloku pro počítače náprav</t>
  </si>
  <si>
    <t>-2071192320</t>
  </si>
  <si>
    <t>36</t>
  </si>
  <si>
    <t>7594305065</t>
  </si>
  <si>
    <t>Montáž součástí počítače náprav skříně pro bloky šíře 42TE BGT 02</t>
  </si>
  <si>
    <t>1719474461</t>
  </si>
  <si>
    <t>37</t>
  </si>
  <si>
    <t>7594305085</t>
  </si>
  <si>
    <t>Montáž součástí počítače náprav drátové formy pro skříň 42TE</t>
  </si>
  <si>
    <t>-1119799974</t>
  </si>
  <si>
    <t>38</t>
  </si>
  <si>
    <t>7594307010</t>
  </si>
  <si>
    <t>Demontáž součástí počítače náprav vyhodnocovací části</t>
  </si>
  <si>
    <t>1304123385</t>
  </si>
  <si>
    <t>39</t>
  </si>
  <si>
    <t>7594307020</t>
  </si>
  <si>
    <t>Demontáž součástí počítače náprav bleskojistkové svorkovnice</t>
  </si>
  <si>
    <t>460263975</t>
  </si>
  <si>
    <t>40</t>
  </si>
  <si>
    <t>7594307050</t>
  </si>
  <si>
    <t>Demontáž součástí počítače náprav AZF bloku čítače ZBG</t>
  </si>
  <si>
    <t>-898651699</t>
  </si>
  <si>
    <t>41</t>
  </si>
  <si>
    <t>7594307055</t>
  </si>
  <si>
    <t>Demontáž součástí počítače náprav bloku pro počítače náprav</t>
  </si>
  <si>
    <t>1873434987</t>
  </si>
  <si>
    <t>42</t>
  </si>
  <si>
    <t>7594307065</t>
  </si>
  <si>
    <t>Demontáž součástí počítače náprav skříně pro bloky šíře 42TE BGT 02</t>
  </si>
  <si>
    <t>284496632</t>
  </si>
  <si>
    <t>43</t>
  </si>
  <si>
    <t>7594307085</t>
  </si>
  <si>
    <t>Demontáž součástí počítače náprav drátové formy pro skříň 42TE</t>
  </si>
  <si>
    <t>215379193</t>
  </si>
  <si>
    <t>08</t>
  </si>
  <si>
    <t>PZZ - venkovní část</t>
  </si>
  <si>
    <t>44</t>
  </si>
  <si>
    <t>7590720425</t>
  </si>
  <si>
    <t>Součásti světelných návěstidel Základ svět.náv. T I Z 51x71x135cm (HM0592110090000)</t>
  </si>
  <si>
    <t>-1476132547</t>
  </si>
  <si>
    <t>45</t>
  </si>
  <si>
    <t>7590120140</t>
  </si>
  <si>
    <t>Skříně Skříňka přejezdového zařízení inovovaná (HM0404134120002)</t>
  </si>
  <si>
    <t>1880918273</t>
  </si>
  <si>
    <t>46</t>
  </si>
  <si>
    <t>7596910040</t>
  </si>
  <si>
    <t>Venkovní telefonní objekty Objekt telef.venk.VTO 7 na stěnu (CV540329007)</t>
  </si>
  <si>
    <t>-1743467877</t>
  </si>
  <si>
    <t>47</t>
  </si>
  <si>
    <t>7590120175</t>
  </si>
  <si>
    <t>Skříně Skříň přístroj.pro přejezdy sp 133/313.1.12 (HM0354399998281)</t>
  </si>
  <si>
    <t>1051413339</t>
  </si>
  <si>
    <t>48</t>
  </si>
  <si>
    <t>7592810104</t>
  </si>
  <si>
    <t>Výstražníky Výstražník VL4 s LED (CV708439004)</t>
  </si>
  <si>
    <t>656716718</t>
  </si>
  <si>
    <t>49</t>
  </si>
  <si>
    <t>7592830570</t>
  </si>
  <si>
    <t>Součásti stojanu se závorou Závora PZA 100 (Al odlitek) (CV708459003)</t>
  </si>
  <si>
    <t>-589427219</t>
  </si>
  <si>
    <t>50</t>
  </si>
  <si>
    <t>7592830200</t>
  </si>
  <si>
    <t>Součásti stojanu se závorou Křídla s protizávaž.velkým (CV708405007)</t>
  </si>
  <si>
    <t>1914360351</t>
  </si>
  <si>
    <t>51</t>
  </si>
  <si>
    <t>7592830985</t>
  </si>
  <si>
    <t>Součásti stojanu se závorou Unašeč Al břevna pro sklád. křídla PZA100 (CV708455594)</t>
  </si>
  <si>
    <t>-1634653364</t>
  </si>
  <si>
    <t>52</t>
  </si>
  <si>
    <t>7592830582</t>
  </si>
  <si>
    <t>Součásti stojanu se závorou Nosič výstražníku SUP zvýšený (CV708455022)</t>
  </si>
  <si>
    <t>-567058985</t>
  </si>
  <si>
    <t>53</t>
  </si>
  <si>
    <t>7592820030</t>
  </si>
  <si>
    <t>Součásti výstražníku Stožár výstražníku SVV (CV708275022)</t>
  </si>
  <si>
    <t>643621835</t>
  </si>
  <si>
    <t>54</t>
  </si>
  <si>
    <t>7592820202</t>
  </si>
  <si>
    <t>Součásti výstražníku Kříž výstr. jednokol. kompl. refl. A32a zvýrazněný (HM0404229200108) od r. 2020</t>
  </si>
  <si>
    <t>-436614011</t>
  </si>
  <si>
    <t>55</t>
  </si>
  <si>
    <t>7592820110</t>
  </si>
  <si>
    <t>Součásti výstražníku Nosič kříže (CV708405063)</t>
  </si>
  <si>
    <t>104928372</t>
  </si>
  <si>
    <t>56</t>
  </si>
  <si>
    <t>7592820750</t>
  </si>
  <si>
    <t>Součásti výstražníku Zdroj akust.signálu pro nevido ZN 24 24V (HM0404229200020)</t>
  </si>
  <si>
    <t>-1893542355</t>
  </si>
  <si>
    <t>57</t>
  </si>
  <si>
    <t>7592820550</t>
  </si>
  <si>
    <t>Součásti výstražníku Přijímač AS úplný (CV708285107)</t>
  </si>
  <si>
    <t>-961133654</t>
  </si>
  <si>
    <t>58</t>
  </si>
  <si>
    <t>7592820230</t>
  </si>
  <si>
    <t>Součásti výstražníku Tabulka 'POZOR VLAK' hlinik. POZOR VLAK (HM0404229991005)</t>
  </si>
  <si>
    <t>-313979170</t>
  </si>
  <si>
    <t>59</t>
  </si>
  <si>
    <t>7592830925</t>
  </si>
  <si>
    <t>Součásti stojanu se závorou Břevno aluminiové 5 m (CV708495416)</t>
  </si>
  <si>
    <t>574189647</t>
  </si>
  <si>
    <t>60</t>
  </si>
  <si>
    <t>7592830950</t>
  </si>
  <si>
    <t>Součásti stojanu se závorou Lámací člen 5000 (CV708495079)</t>
  </si>
  <si>
    <t>-1749474131</t>
  </si>
  <si>
    <t>61</t>
  </si>
  <si>
    <t>7592830922</t>
  </si>
  <si>
    <t>Součásti stojanu se závorou Břevno aluminiové 6,5 m (CV708495413)</t>
  </si>
  <si>
    <t>-1680702917</t>
  </si>
  <si>
    <t>62</t>
  </si>
  <si>
    <t>7592830947</t>
  </si>
  <si>
    <t>Součásti stojanu se závorou Lámací člen 6500 (CV708495072)</t>
  </si>
  <si>
    <t>-1326625194</t>
  </si>
  <si>
    <t>63</t>
  </si>
  <si>
    <t>7590125057</t>
  </si>
  <si>
    <t>Montáž skříně společné přístrojové pro přejezdy</t>
  </si>
  <si>
    <t>-783087729</t>
  </si>
  <si>
    <t>Montáž skříně společné přístrojové pro přejezdy - usazení skříně a zatažení kabelů bez zhotovení a zapojení kabelových forem. Bez kabelových příchytek</t>
  </si>
  <si>
    <t>64</t>
  </si>
  <si>
    <t>7590725140</t>
  </si>
  <si>
    <t>Situování stožáru návěstidla nebo výstražníku přejezdového zařízení</t>
  </si>
  <si>
    <t>-2083081635</t>
  </si>
  <si>
    <t>Situování stožáru návěstidla nebo výstražníku včetně vytýčení umístění a označení místa označovacím kolíkem přejezdového zařízení</t>
  </si>
  <si>
    <t>65</t>
  </si>
  <si>
    <t>7591505020</t>
  </si>
  <si>
    <t>Pronájem přechodného dopravního značení při vypnutí přejezdového zabezpečovacího zařízení za 1 týden základní sestavy</t>
  </si>
  <si>
    <t>-299310174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</si>
  <si>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</si>
  <si>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66</t>
  </si>
  <si>
    <t>7591505030</t>
  </si>
  <si>
    <t>Osazení přechodného dopravního značení při vypnutí přejezdového zabezpečovacího zařízení základní sestavy</t>
  </si>
  <si>
    <t>299973218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</si>
  <si>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</si>
  <si>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67</t>
  </si>
  <si>
    <t>7592815040</t>
  </si>
  <si>
    <t>Montáž plastového výstražníku AŽD 97 s 1 skříní a se závorou AŽD - 99</t>
  </si>
  <si>
    <t>940564969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</si>
  <si>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</si>
  <si>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68</t>
  </si>
  <si>
    <t>7592817010</t>
  </si>
  <si>
    <t>Demontáž výstražníku</t>
  </si>
  <si>
    <t>-1723208431</t>
  </si>
  <si>
    <t>69</t>
  </si>
  <si>
    <t>7592825010</t>
  </si>
  <si>
    <t>Montáž součástí výstražníku nosiče výstražníku</t>
  </si>
  <si>
    <t>1415045433</t>
  </si>
  <si>
    <t>70</t>
  </si>
  <si>
    <t>7592825105</t>
  </si>
  <si>
    <t>Montáž zařízení pro nevidomé do jednoho výstražníku</t>
  </si>
  <si>
    <t>-720447463</t>
  </si>
  <si>
    <t>71</t>
  </si>
  <si>
    <t>7592825110</t>
  </si>
  <si>
    <t>Montáž kříže výstražného</t>
  </si>
  <si>
    <t>1999751544</t>
  </si>
  <si>
    <t>72</t>
  </si>
  <si>
    <t>7592827110</t>
  </si>
  <si>
    <t>Demontáž kříže výstražného</t>
  </si>
  <si>
    <t>-877694649</t>
  </si>
  <si>
    <t>73</t>
  </si>
  <si>
    <t>7592835040</t>
  </si>
  <si>
    <t>Montáž součástí stojanu se závorou soupravy křídel s protizávažím</t>
  </si>
  <si>
    <t>-2121237707</t>
  </si>
  <si>
    <t>74</t>
  </si>
  <si>
    <t>7592835100</t>
  </si>
  <si>
    <t>Montáž břevna závory</t>
  </si>
  <si>
    <t>-1459629358</t>
  </si>
  <si>
    <t>75</t>
  </si>
  <si>
    <t>7592837090</t>
  </si>
  <si>
    <t>Demontáž stojanu se závorou bez výstražníku</t>
  </si>
  <si>
    <t>-1346243208</t>
  </si>
  <si>
    <t>76</t>
  </si>
  <si>
    <t>7596915035</t>
  </si>
  <si>
    <t>Montáž telefonního objektu VTO 3 - 11 do společné přístrojové skříně</t>
  </si>
  <si>
    <t>353187409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</si>
  <si>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</si>
  <si>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DDTS, PZTS, Optika</t>
  </si>
  <si>
    <t>77</t>
  </si>
  <si>
    <t>7592525162R</t>
  </si>
  <si>
    <t>parametrizace a naplnění nových nebo upravovaných datových struktur</t>
  </si>
  <si>
    <t>1974763270</t>
  </si>
  <si>
    <t>78</t>
  </si>
  <si>
    <t>7592525180R</t>
  </si>
  <si>
    <t>Odzkoušení programového vybavení po montáži nebo úpravě DDTS ŽDC</t>
  </si>
  <si>
    <t>1090274566</t>
  </si>
  <si>
    <t>79</t>
  </si>
  <si>
    <t>7592605012R</t>
  </si>
  <si>
    <t>začlenění a integrace prvků PZTS</t>
  </si>
  <si>
    <t>soubor</t>
  </si>
  <si>
    <t>123103269</t>
  </si>
  <si>
    <t>80</t>
  </si>
  <si>
    <t>7592605013R</t>
  </si>
  <si>
    <t>optický rozvaděč, kabelizace OK a TK, měření komplexní optického kabelu</t>
  </si>
  <si>
    <t>1089132986</t>
  </si>
  <si>
    <t>Reléové a kabelové skříně, jištění</t>
  </si>
  <si>
    <t>81</t>
  </si>
  <si>
    <t>7494003390</t>
  </si>
  <si>
    <t>Modulární přístroje Jističe do 80 A; 10 kA 3-pólové In 25 A, Ue AC 230/400 V / DC 216 V, charakteristika B, 3pól, Icn 10 kA</t>
  </si>
  <si>
    <t>572905790</t>
  </si>
  <si>
    <t>82</t>
  </si>
  <si>
    <t>7492554010</t>
  </si>
  <si>
    <t>Montáž kabelů 4- a 5-žílových Cu do 16 mm2</t>
  </si>
  <si>
    <t>-1643798548</t>
  </si>
  <si>
    <t>Montáž kabelů 4- a 5-žílových Cu do 16 mm2 - uložení do země, chráničky, na rošty, pod omítku apod.</t>
  </si>
  <si>
    <t>83</t>
  </si>
  <si>
    <t>7492554014</t>
  </si>
  <si>
    <t>Montáž kabelů 4- a 5-žílových Cu do 50 mm2</t>
  </si>
  <si>
    <t>-549733937</t>
  </si>
  <si>
    <t>Montáž kabelů 4- a 5-žílových Cu do 50 mm2 - uložení do země, chráničky, na rošty, pod omítku apod.</t>
  </si>
  <si>
    <t>84</t>
  </si>
  <si>
    <t>7590540519</t>
  </si>
  <si>
    <t>Slaboproudé rozvody, kabely pro přívod a vnitřní instalaci UTP/FTP kategorie 5e 100Mhz  1 Gbps UTP Nestíněný vnitřní, drát, nehořlavý, bezhalogenní, nízkodýmavý</t>
  </si>
  <si>
    <t>1168662965</t>
  </si>
  <si>
    <t>85</t>
  </si>
  <si>
    <t>7494351020</t>
  </si>
  <si>
    <t>Montáž jističů (do 10 kA) dvoupólových nebo 1+N pólových do 20 A</t>
  </si>
  <si>
    <t>459436617</t>
  </si>
  <si>
    <t>86</t>
  </si>
  <si>
    <t>7494351032</t>
  </si>
  <si>
    <t>Montáž jističů (do 10 kA) třípólových přes 20 do 63 A</t>
  </si>
  <si>
    <t>2027856290</t>
  </si>
  <si>
    <t>87</t>
  </si>
  <si>
    <t>7494003056</t>
  </si>
  <si>
    <t>Modulární přístroje Jističe do 63 A; 6 kA 2-pólové In 10 A, Ue AC 230/400 V / DC 144 V, charakteristika C, 2pól, Icn 6 kA</t>
  </si>
  <si>
    <t>837790698</t>
  </si>
  <si>
    <t>88</t>
  </si>
  <si>
    <t>7494752010</t>
  </si>
  <si>
    <t>Montáž svodičů přepětí pro sítě nn - typ 1+2 (třída B+C) pro třífázové sítě</t>
  </si>
  <si>
    <t>-1330085812</t>
  </si>
  <si>
    <t>Montáž svodičů přepětí pro sítě nn - typ 1+2 (třída B+C) pro třífázové sítě - do rozvaděče nebo skříně</t>
  </si>
  <si>
    <t>89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</si>
  <si>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</si>
  <si>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</si>
  <si>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-549717434</t>
  </si>
  <si>
    <t>90</t>
  </si>
  <si>
    <t>7492501130</t>
  </si>
  <si>
    <t>Kabely, vodiče, šňůry Cu - nn Vodič jednožílový Cu, plastová izolace H07V-K 35</t>
  </si>
  <si>
    <t>-1388027852</t>
  </si>
  <si>
    <t>91</t>
  </si>
  <si>
    <t>7494753012</t>
  </si>
  <si>
    <t>Montáž svodičů přepětí pro sítě nn - typ 2 (třída C) pro jednofázové sítě</t>
  </si>
  <si>
    <t>-1251499982</t>
  </si>
  <si>
    <t>Montáž svodičů přepětí pro sítě nn - typ 2 (třída C) pro jednofázové sítě - do rozvaděče nebo skříně</t>
  </si>
  <si>
    <t>92</t>
  </si>
  <si>
    <t>7494754012</t>
  </si>
  <si>
    <t>Montáž svodičů přepětí pro sítě nn - typ 3 (třída D) pro jednofázové sítě</t>
  </si>
  <si>
    <t>1055664357</t>
  </si>
  <si>
    <t>Montáž svodičů přepětí pro sítě nn - typ 3 (třída D) pro jednofázové sítě - do rozvaděče nebo skříně</t>
  </si>
  <si>
    <t>93</t>
  </si>
  <si>
    <t>7591505010</t>
  </si>
  <si>
    <t>Vypracování a projednání přechodné úpravy provozu na pozemní komunikaci při vypnutí přejezdového zabezpečovacího zařízení</t>
  </si>
  <si>
    <t>1751509289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</si>
  <si>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</si>
  <si>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94</t>
  </si>
  <si>
    <t>1116010092</t>
  </si>
  <si>
    <t>95</t>
  </si>
  <si>
    <t>7592905040</t>
  </si>
  <si>
    <t>Montáž bloku baterie olověné 6 V a 12 V kapacity do 200 Ah</t>
  </si>
  <si>
    <t>-791436163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</si>
  <si>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</si>
  <si>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96</t>
  </si>
  <si>
    <t>7592930575</t>
  </si>
  <si>
    <t>Baterie Staniční akumulátory Pb blok 12 V/150 Ah s mřížkovou elektrodou, uzavřený - AGM, 5+, cena včetně spojovacího materiálu a bateriového nosiče či stojanu</t>
  </si>
  <si>
    <t>-2136540259</t>
  </si>
  <si>
    <t>97</t>
  </si>
  <si>
    <t>7593310030</t>
  </si>
  <si>
    <t>Konstrukční díly Baterová skříň klimatizovaná BSK 1</t>
  </si>
  <si>
    <t>-1162962891</t>
  </si>
  <si>
    <t>98</t>
  </si>
  <si>
    <t>7593005010</t>
  </si>
  <si>
    <t>Montáž dobíječe, usměrňovače, napáječe do stojanové řady</t>
  </si>
  <si>
    <t>-883323735</t>
  </si>
  <si>
    <t>Montáž dobíječe, usměrňovače, napáječe do stojanové řady - včetně připojení vodičů elektrické sítě ss rozvodu a uzemnění, přezkoušení funkce</t>
  </si>
  <si>
    <t>99</t>
  </si>
  <si>
    <t>7593005042</t>
  </si>
  <si>
    <t>Montáž zdroje napájecího</t>
  </si>
  <si>
    <t>-1275396022</t>
  </si>
  <si>
    <t>Montáž zdroje napájecího - se zapojením vodičů a přezkoušení funkce</t>
  </si>
  <si>
    <t>100</t>
  </si>
  <si>
    <t>7498100310</t>
  </si>
  <si>
    <t>DŘT, SKŘ technologie DŘT a SKŘ skříně pro automatizaci Napájecí zdroje Spínané Napájecí zdroj externí 230V AC/24V 150W, DIN</t>
  </si>
  <si>
    <t>619784214</t>
  </si>
  <si>
    <t>101</t>
  </si>
  <si>
    <t>7593007010</t>
  </si>
  <si>
    <t>Demontáž dobíječe, usměrňovače, napáječe ze stojanové řady</t>
  </si>
  <si>
    <t>-1430499196</t>
  </si>
  <si>
    <t>102</t>
  </si>
  <si>
    <t>7593000170</t>
  </si>
  <si>
    <t>Dobíječe, usměrňovače, napáječe Usměrňovač D400 G24/40, oceloplechová skříň 1200x600x400, základní stavová indikace opticky i bezpotenciálově</t>
  </si>
  <si>
    <t>1463528554</t>
  </si>
  <si>
    <t>103</t>
  </si>
  <si>
    <t>7593315090</t>
  </si>
  <si>
    <t>Montáž bateriové skříně do reléového objektu 2,5/3,6</t>
  </si>
  <si>
    <t>-1773192717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</si>
  <si>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osazení skříně bateriemi</t>
  </si>
  <si>
    <t>104</t>
  </si>
  <si>
    <t>7593321521</t>
  </si>
  <si>
    <t>Prvky Translátor 600:600 (4kV)</t>
  </si>
  <si>
    <t>-2137787822</t>
  </si>
  <si>
    <t>105</t>
  </si>
  <si>
    <t>7593315214</t>
  </si>
  <si>
    <t>Montáž skříně s otočným rámem</t>
  </si>
  <si>
    <t>1678318877</t>
  </si>
  <si>
    <t>Montáž skříně pro zabezpečovací ústředny s otočným rámem</t>
  </si>
  <si>
    <t>106</t>
  </si>
  <si>
    <t>7593315320</t>
  </si>
  <si>
    <t>Montáž translátoru</t>
  </si>
  <si>
    <t>-1248476303</t>
  </si>
  <si>
    <t>Montáž translátoru včetně přeměření kontinuity a zapojení</t>
  </si>
  <si>
    <t>107</t>
  </si>
  <si>
    <t>7593317090</t>
  </si>
  <si>
    <t>Demontáž bateriové skříně do reléového objektu 2,5/3,6</t>
  </si>
  <si>
    <t>221022816</t>
  </si>
  <si>
    <t>108</t>
  </si>
  <si>
    <t>7593317214</t>
  </si>
  <si>
    <t>Demontáž skříně s otočným rámem</t>
  </si>
  <si>
    <t>-951697976</t>
  </si>
  <si>
    <t>Demontáž skříně pro zabezpečovací ústředny s otočným rámem</t>
  </si>
  <si>
    <t>109</t>
  </si>
  <si>
    <t>7592810908</t>
  </si>
  <si>
    <t>Reléový stojan PZS vystrojený na dvoukolejné trati s automatickými závorami 2 - 4 kusy výstražníků - kategorie dle ČSN 34 2650 ed.2: PZS 3(2) S,B(N),I(L)</t>
  </si>
  <si>
    <t>komplet</t>
  </si>
  <si>
    <t>935943571</t>
  </si>
  <si>
    <t>110</t>
  </si>
  <si>
    <t>7593335040</t>
  </si>
  <si>
    <t>Montáž malorozměrného relé</t>
  </si>
  <si>
    <t>1417590268</t>
  </si>
  <si>
    <t>111</t>
  </si>
  <si>
    <t>7593337040</t>
  </si>
  <si>
    <t>Demontáž malorozměrného relé</t>
  </si>
  <si>
    <t>-89966811</t>
  </si>
  <si>
    <t>112</t>
  </si>
  <si>
    <t>7593330040</t>
  </si>
  <si>
    <t>Výměnné díly Relé NMŠ 1-2000 (HM0404221990407)</t>
  </si>
  <si>
    <t>-1602597825</t>
  </si>
  <si>
    <t>113</t>
  </si>
  <si>
    <t>7593330120</t>
  </si>
  <si>
    <t>Výměnné díly Relé NMŠM 1-1500 (HM0404221990415)</t>
  </si>
  <si>
    <t>-1686073134</t>
  </si>
  <si>
    <t>114</t>
  </si>
  <si>
    <t>7593330160</t>
  </si>
  <si>
    <t>Výměnné díly Relé NMŠ 2-4000 (HM0404221990419)</t>
  </si>
  <si>
    <t>-101816297</t>
  </si>
  <si>
    <t>115</t>
  </si>
  <si>
    <t>7592500335</t>
  </si>
  <si>
    <t>Diagnostická zařízení Jednotka NMOD2</t>
  </si>
  <si>
    <t>819773520</t>
  </si>
  <si>
    <t>116</t>
  </si>
  <si>
    <t>7595605150</t>
  </si>
  <si>
    <t>Montáž modemu, převodníku, repeatru instalace a konfigurace mediakonvertoru</t>
  </si>
  <si>
    <t>-395835487</t>
  </si>
  <si>
    <t>117</t>
  </si>
  <si>
    <t>7494004130</t>
  </si>
  <si>
    <t>Modulární přístroje Přepěťové ochrany Svodiče přepětí typ 2, Imax 40 kA, Uc AC 350 V, výměnné moduly, varistor, 4pól</t>
  </si>
  <si>
    <t>-637122059</t>
  </si>
  <si>
    <t>118</t>
  </si>
  <si>
    <t>7595605155</t>
  </si>
  <si>
    <t>Montáž modemu, převodníku, repeatru instalace a konfigurace modemu</t>
  </si>
  <si>
    <t>1750536843</t>
  </si>
  <si>
    <t>119</t>
  </si>
  <si>
    <t>7595600590</t>
  </si>
  <si>
    <t>Přenosová a datová zařízení Datové - modem Převodník RS 232 / ethernet</t>
  </si>
  <si>
    <t>-559927827</t>
  </si>
  <si>
    <t>120</t>
  </si>
  <si>
    <t>7598095225</t>
  </si>
  <si>
    <t>Kapacitní zkouška baterie staniční (bez ohledu na počet článků)</t>
  </si>
  <si>
    <t>999445459</t>
  </si>
  <si>
    <t>Zkoušky, regulace, revize</t>
  </si>
  <si>
    <t>121</t>
  </si>
  <si>
    <t>7598095125</t>
  </si>
  <si>
    <t>Přezkoušení a regulace diagnostiky</t>
  </si>
  <si>
    <t>2034533286</t>
  </si>
  <si>
    <t>Přezkoušení a regulace diagnostiky - kontrola zapojení včetně příslušného zkoušení hodnot zařízení</t>
  </si>
  <si>
    <t>122</t>
  </si>
  <si>
    <t>7598095150</t>
  </si>
  <si>
    <t>Regulování a aktivování automatického přejezdového zařízení se závorami</t>
  </si>
  <si>
    <t>310296712</t>
  </si>
  <si>
    <t>Regulování a aktivování přejezdového zařízení automatického se závorami</t>
  </si>
  <si>
    <t>123</t>
  </si>
  <si>
    <t>7598095185</t>
  </si>
  <si>
    <t>Přezkoušení vlakových cest (vlakových i posunových) za 1 vlakovou cestu</t>
  </si>
  <si>
    <t>-703945500</t>
  </si>
  <si>
    <t>Přezkoušení vlakových cest vlakových i posunových za 1 vlakovou cestu</t>
  </si>
  <si>
    <t>124</t>
  </si>
  <si>
    <t>7598095435</t>
  </si>
  <si>
    <t>Příprava ke komplexním zkouškám automatických přejezdových zabezpečovacích zařízení se závorami jednokolejné</t>
  </si>
  <si>
    <t>833555359</t>
  </si>
  <si>
    <t>Příprava ke komplexním zkouškám automatických přejezdových zabezpečovacích zařízení se závorami jednokolejné - oživení, seřízení a nastavení zařízení s ohledem na postup jeho uvádění do provozu</t>
  </si>
  <si>
    <t>125</t>
  </si>
  <si>
    <t>7598095505</t>
  </si>
  <si>
    <t>Komplexní zkouška automatických přejezdových zabezpečovacích zařízení se závorami jednokolejné</t>
  </si>
  <si>
    <t>-786798328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</si>
  <si>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</si>
  <si>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126</t>
  </si>
  <si>
    <t>7598095560</t>
  </si>
  <si>
    <t>Vyhotovení protokolu UTZ pro PZZ se závorou jedna kolej</t>
  </si>
  <si>
    <t>-1558755395</t>
  </si>
  <si>
    <t>Vyhotovení protokolu UTZ pro PZZ se závorou jedna kolej - vykonání prohlídky a zkoušky včetně vyhotovení protokolu podle vyhl. 100/1995 Sb.</t>
  </si>
  <si>
    <t>127</t>
  </si>
  <si>
    <t>7598095635</t>
  </si>
  <si>
    <t>Vyhotovení revizní zprávy PZZ</t>
  </si>
  <si>
    <t>271722138</t>
  </si>
  <si>
    <t>Vyhotovení revizní zprávy PZZ - vykonání prohlídky a zkoušky pro napájení elektrického zařízení včetně vyhotovení revizní zprávy podle vyhl. 100/1995 Sb. a norem ČSN</t>
  </si>
  <si>
    <t>7499451010</t>
  </si>
  <si>
    <t>Vydání průkazu způsobilosti pro funkční celek, provizorní stav</t>
  </si>
  <si>
    <t>759215940</t>
  </si>
  <si>
    <t>Vydání průkazu způsobilosti pro funkční celek, provizorní stav - vyhotovení dokladu o silnoproudých zařízeních a vydání průkazu způsobilosti</t>
  </si>
  <si>
    <t>PS 01-02 - TZZ Krnov-Skrochovice venkovní prvky</t>
  </si>
  <si>
    <t>OST - Ostatní</t>
  </si>
  <si>
    <t xml:space="preserve">    OST1 - PZZ-vnitřřní technologie</t>
  </si>
  <si>
    <t>OST</t>
  </si>
  <si>
    <t>Ostatní</t>
  </si>
  <si>
    <t>7590147046</t>
  </si>
  <si>
    <t>Demontáž závěru kabelového zabezpečovacího na zemní podpěru UPMP</t>
  </si>
  <si>
    <t>-1087472260</t>
  </si>
  <si>
    <t>7590145046</t>
  </si>
  <si>
    <t>Montáž závěru kabelového zabezpečovacího na zemní podpěru UPMP</t>
  </si>
  <si>
    <t>-523181761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</si>
  <si>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</si>
  <si>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7590140160</t>
  </si>
  <si>
    <t>Závěry Závěr kabelový UPMP-WM II. (CV736709002)</t>
  </si>
  <si>
    <t>-880658054</t>
  </si>
  <si>
    <t>7590727020</t>
  </si>
  <si>
    <t>Demontáž součástí ke světelnému návěstidlu návěstního transformátoru</t>
  </si>
  <si>
    <t>1574280379</t>
  </si>
  <si>
    <t>7590725020</t>
  </si>
  <si>
    <t>Montáž doplňujících součástí ke světelnému návěstidlu návěstního transformátoru</t>
  </si>
  <si>
    <t>-1959740470</t>
  </si>
  <si>
    <t>7590720580</t>
  </si>
  <si>
    <t>Součásti světelných návěstidel Transformátor ST4C (HM0374215010003)</t>
  </si>
  <si>
    <t>-1457047375</t>
  </si>
  <si>
    <t>7593320390</t>
  </si>
  <si>
    <t>Prvky Svorkovnice SV-12 C svorník-svorník (CV731169003)</t>
  </si>
  <si>
    <t>1383854501</t>
  </si>
  <si>
    <t>7598095075</t>
  </si>
  <si>
    <t>Přezkoušení a regulace proudokruhu světelných návěstidel</t>
  </si>
  <si>
    <t>548965354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</si>
  <si>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</si>
  <si>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2"PřL</t>
  </si>
  <si>
    <t>2"PřSo</t>
  </si>
  <si>
    <t>3"Lo</t>
  </si>
  <si>
    <t>3"So</t>
  </si>
  <si>
    <t>7592007050</t>
  </si>
  <si>
    <t>Demontáž počítacího bodu (senzoru) RSR 180</t>
  </si>
  <si>
    <t>2140528374</t>
  </si>
  <si>
    <t>-1108604421</t>
  </si>
  <si>
    <t>-1659119462</t>
  </si>
  <si>
    <t>7598095085</t>
  </si>
  <si>
    <t>Přezkoušení a regulace senzoru počítacího bodu</t>
  </si>
  <si>
    <t>-791037068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</si>
  <si>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</si>
  <si>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</si>
  <si>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</si>
  <si>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-1431400140</t>
  </si>
  <si>
    <t>Přezkoušení a regulace počítače náprav včetně vyhotovení protokolu za 1 úsek - provedení příslušných měření, nastavení zařízení, přezkoušení funkce a vyhotovení protokolu</t>
  </si>
  <si>
    <t>7594307015</t>
  </si>
  <si>
    <t>Demontáž součástí počítače náprav neoprénové ochranné hadice se soupravou pro upevnění k pražci</t>
  </si>
  <si>
    <t>-1831464794</t>
  </si>
  <si>
    <t>-80672521</t>
  </si>
  <si>
    <t>-1253934489</t>
  </si>
  <si>
    <t>7590557362</t>
  </si>
  <si>
    <t>Demontáž svorkovnice se šrouby</t>
  </si>
  <si>
    <t>-2012264079</t>
  </si>
  <si>
    <t>18"patky výstražníků</t>
  </si>
  <si>
    <t>10"do návěstidel</t>
  </si>
  <si>
    <t>12"pro KO</t>
  </si>
  <si>
    <t>7590555362</t>
  </si>
  <si>
    <t>Montáž svorkovnice se šrouby</t>
  </si>
  <si>
    <t>1906132030</t>
  </si>
  <si>
    <t>7592820300</t>
  </si>
  <si>
    <t>Součásti výstražníku Svorkovnice levá (CV708275032)</t>
  </si>
  <si>
    <t>1712506957</t>
  </si>
  <si>
    <t>18"k výstražníkům</t>
  </si>
  <si>
    <t>7590545070</t>
  </si>
  <si>
    <t>Montáž ukončení kabelu CYKY 4x10 ve stojanu závor nebo rozvaděči</t>
  </si>
  <si>
    <t>-687998762</t>
  </si>
  <si>
    <t>Montáž ukončení kabelu CYKY 4x10 ve stojanu závor nebo rozvaděči - zatažení kabelu a jeho upevnění, odstranění pláště, rozpletení, odizolování žil, prozvonění a zapojení na svorkovnici</t>
  </si>
  <si>
    <t>1344617515</t>
  </si>
  <si>
    <t>7492501870</t>
  </si>
  <si>
    <t>Kabely, vodiče, šňůry Cu - nn Kabel silový 4 a 5-žílový Cu, plastová izolace CYKY 4J10 (4Bx10)</t>
  </si>
  <si>
    <t>-1357285014</t>
  </si>
  <si>
    <t>OST1</t>
  </si>
  <si>
    <t>PZZ-vnitřřní technologie</t>
  </si>
  <si>
    <t>7590525790</t>
  </si>
  <si>
    <t>Montáž sady svorkovnic WAGO na DIN lištu</t>
  </si>
  <si>
    <t>512</t>
  </si>
  <si>
    <t>1685008608</t>
  </si>
  <si>
    <t>7593311050</t>
  </si>
  <si>
    <t>Konstrukční díly Svorkovnice WAGO 12-ti dílná (CV721225082)</t>
  </si>
  <si>
    <t>181369569</t>
  </si>
  <si>
    <t>2"PZZ P7755</t>
  </si>
  <si>
    <t>2"PZZ P7754</t>
  </si>
  <si>
    <t>2" PZZ P7751</t>
  </si>
  <si>
    <t>7592907040</t>
  </si>
  <si>
    <t>Demontáž bloku baterie olověné 6 V a 12 V kapacity do 200 Ah</t>
  </si>
  <si>
    <t>-1075409978</t>
  </si>
  <si>
    <t>-1575458899</t>
  </si>
  <si>
    <t>7592920625</t>
  </si>
  <si>
    <t>Baterie Staniční akumulátory Pb blok 6 V/125 Ah C10 s pancéřovanou trubkovou elektrodou, uzavřený - gel, cena včetně spojovacího materiálu a bateriového nosiče či stojanu</t>
  </si>
  <si>
    <t>1537172036</t>
  </si>
  <si>
    <t>4"P7755</t>
  </si>
  <si>
    <t>4"P7754</t>
  </si>
  <si>
    <t>7592920630</t>
  </si>
  <si>
    <t>Baterie Staniční akumulátory Pb blok 6 V/140 Ah C10 s pancéřovanou trubkovou elektrodou, uzavřený - gel, cena včetně spojovacího materiálu a bateriového nosiče či stojanu</t>
  </si>
  <si>
    <t>599033013</t>
  </si>
  <si>
    <t>4"P7751</t>
  </si>
  <si>
    <t>-222819112</t>
  </si>
  <si>
    <t>7590127025</t>
  </si>
  <si>
    <t>Demontáž skříně ŠM, PSK, SKP, SPP, KS</t>
  </si>
  <si>
    <t>-447756986</t>
  </si>
  <si>
    <t>Demontáž skříně ŠM, PSK, SKP, SPP, KS - včetně odpojení zařízení od kabelových rozvodů</t>
  </si>
  <si>
    <t>7590125030</t>
  </si>
  <si>
    <t>Montáž skříně PSK, SKP, SPP</t>
  </si>
  <si>
    <t>-1181521092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</si>
  <si>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</si>
  <si>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1465552230</t>
  </si>
  <si>
    <t>1"P7755</t>
  </si>
  <si>
    <t>1"P7754</t>
  </si>
  <si>
    <t>1"P7751</t>
  </si>
  <si>
    <t>7590120160</t>
  </si>
  <si>
    <t>Skříně Skříňka ovl. pro PZZ-RE (CV723089004)</t>
  </si>
  <si>
    <t>1082468924</t>
  </si>
  <si>
    <t>7596917030</t>
  </si>
  <si>
    <t>Demontáž telefonních objektů VTO 3 - 11</t>
  </si>
  <si>
    <t>952476756</t>
  </si>
  <si>
    <t>7596915030</t>
  </si>
  <si>
    <t>Montáž telefonního objektu VTO 3 - 11 plastového ve sloupu</t>
  </si>
  <si>
    <t>2000095920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</si>
  <si>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</si>
  <si>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7596910050</t>
  </si>
  <si>
    <t>Venkovní telefonní objekty Objekt telef.venk.VTO 9 plastový sloupek (CV540329009)</t>
  </si>
  <si>
    <t>238414243</t>
  </si>
  <si>
    <t>-1597338849</t>
  </si>
  <si>
    <t>7596910060</t>
  </si>
  <si>
    <t>Venkovní telefonní objekty Objekt telef.venk. VTO 10 na stěnu (CV540329010)</t>
  </si>
  <si>
    <t>-1569590250</t>
  </si>
  <si>
    <t>7593100910</t>
  </si>
  <si>
    <t>Měniče Měnič DC/DC1 pro MB telefony, napětí DC/DC 12-36 V pro ústřední napájení mb venkovních telefonních objektů</t>
  </si>
  <si>
    <t>-1442531798</t>
  </si>
  <si>
    <t>786013300</t>
  </si>
  <si>
    <t>7592815044</t>
  </si>
  <si>
    <t>Montáž plastového výstražníku AŽD 97 s jednou skříní</t>
  </si>
  <si>
    <t>1780136241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</si>
  <si>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</si>
  <si>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7592810030</t>
  </si>
  <si>
    <t>Výstražníky Výstražník V3 (CV708289004)</t>
  </si>
  <si>
    <t>-940105806</t>
  </si>
  <si>
    <t>7592827010</t>
  </si>
  <si>
    <t>Demontáž součástí výstražníku nosiče výstražníku</t>
  </si>
  <si>
    <t>454655023</t>
  </si>
  <si>
    <t>1678905329</t>
  </si>
  <si>
    <t>7593320366</t>
  </si>
  <si>
    <t>Prvky Svorkovnice dvoudílná (CV731019001)</t>
  </si>
  <si>
    <t>507150403</t>
  </si>
  <si>
    <t xml:space="preserve">12"pro KO </t>
  </si>
  <si>
    <t>1762579400</t>
  </si>
  <si>
    <t>PS 01-03 - ÚRS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</si>
  <si>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</si>
  <si>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</si>
  <si>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</si>
  <si>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</si>
  <si>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</si>
  <si>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952905131</t>
  </si>
  <si>
    <t>Vyklizení bahna s vodorovným přemístěním do 10 m</t>
  </si>
  <si>
    <t>CS ÚRS 2024 02</t>
  </si>
  <si>
    <t>-1088287572</t>
  </si>
  <si>
    <t>Čištění objektů po zatopení nebo záplavách vyklizení bahna z objektů s vodorovným přemístěním do 10 m</t>
  </si>
  <si>
    <t>0,5"čištění výstražníků P7755</t>
  </si>
  <si>
    <t>952905111</t>
  </si>
  <si>
    <t>Čerpání vody ze zatopených prostor</t>
  </si>
  <si>
    <t>hod</t>
  </si>
  <si>
    <t>-968904299</t>
  </si>
  <si>
    <t>Čištění objektů po zatopení nebo záplavách čerpání vody</t>
  </si>
  <si>
    <t>952905311</t>
  </si>
  <si>
    <t>Vysoušení objektů po zatopení při výšce hladiny vody do 60 cm</t>
  </si>
  <si>
    <t>m2</t>
  </si>
  <si>
    <t>1124375045</t>
  </si>
  <si>
    <t>Vysoušení objektů po zatopení nebo záplavách při výšce hladiny vody do 60 cm</t>
  </si>
  <si>
    <t>SO 01 - SO 01 TÚ Krnov - Skrochovice, železniční svršek</t>
  </si>
  <si>
    <t>5905010010</t>
  </si>
  <si>
    <t>Odstranění nánosu nad horní plochou pražce</t>
  </si>
  <si>
    <t>ÚOŽI 2024 01</t>
  </si>
  <si>
    <t>-1048057813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</si>
  <si>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</si>
  <si>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"87,890-99,700" 11810*3,2</t>
  </si>
  <si>
    <t>5905015020</t>
  </si>
  <si>
    <t>Oprava stezky ručně s odstraněním drnu a nánosu přes 10 cm do 20 cm</t>
  </si>
  <si>
    <t>314463665</t>
  </si>
  <si>
    <t>Oprava stezky ručně s odstraněním drnu a nánosu přes 10 cm do 20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</si>
  <si>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"u 12 přejezdů "12*10*4*0,8</t>
  </si>
  <si>
    <t>"u stanic a zastávek"4*10*4*0,8</t>
  </si>
  <si>
    <t>5905025110</t>
  </si>
  <si>
    <t>Doplnění stezky štěrkodrtí souvislé</t>
  </si>
  <si>
    <t>-1721835098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</si>
  <si>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</si>
  <si>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512*0,1</t>
  </si>
  <si>
    <t>5955101007</t>
  </si>
  <si>
    <t>Kamenivo drcené štěrk frakce 8/16</t>
  </si>
  <si>
    <t>t</t>
  </si>
  <si>
    <t>1596245400</t>
  </si>
  <si>
    <t>51,2*1,8</t>
  </si>
  <si>
    <t>5907050020</t>
  </si>
  <si>
    <t>Dělení kolejnic řezáním nebo rozbroušením, soustavy S49 nebo T</t>
  </si>
  <si>
    <t>-219089860</t>
  </si>
  <si>
    <t>Dělení kolejnic řezáním nebo rozbroušením, soustavy S49 nebo T Poznámka: 1. V cenách jsou započteny náklady na manipulaci, podložení, označení a provedení řezu kolejnice.</t>
  </si>
  <si>
    <t>"demontáže" 925/25*2</t>
  </si>
  <si>
    <t>"čistění" 14*2</t>
  </si>
  <si>
    <t>"ostatní" 10</t>
  </si>
  <si>
    <t>5906140155</t>
  </si>
  <si>
    <t>Demontáž kolejového roštu koleje v ose koleje pražce betonové, tvar S49, T, 49E1</t>
  </si>
  <si>
    <t>km</t>
  </si>
  <si>
    <t>-811214643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</si>
  <si>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</si>
  <si>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"km 89,900-90,135" 90,135-89,900</t>
  </si>
  <si>
    <t>"km 91,690-91,050" 91,050-90,690</t>
  </si>
  <si>
    <t>"km 91,680-92,00"92,000-91,680</t>
  </si>
  <si>
    <t>"km 92,100-92,140"92,140-92,100</t>
  </si>
  <si>
    <t>"km 92,247-92,290" 92,290-92,247</t>
  </si>
  <si>
    <t>"km 92,490-92,530" 92,530-92,490</t>
  </si>
  <si>
    <t>"km 93,128-93,240" 93,240-93,128</t>
  </si>
  <si>
    <t>"km 93,300-93,760" 93,760-93,300</t>
  </si>
  <si>
    <t>5906130345</t>
  </si>
  <si>
    <t>Montáž kolejového roštu v ose koleje pražce betonové vystrojené, tvar S49, 49E1</t>
  </si>
  <si>
    <t>-1791907556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</si>
  <si>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</si>
  <si>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5907025016</t>
  </si>
  <si>
    <t>Výměna kolejnicových pásů stávající upevnění, tvar S49, T, 49E1</t>
  </si>
  <si>
    <t>1291715930</t>
  </si>
  <si>
    <t>Výměna kolejnicových pásů stávající upevnění,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</si>
  <si>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5956140030</t>
  </si>
  <si>
    <t>Pražec betonový příčný vystrojený včetně kompletů pro pružné bezpodkladnicové upevnění, dl. 2,6 m, upevnění W14, pro kolejnici 49E1 v úklonu 1:40</t>
  </si>
  <si>
    <t>2134989642</t>
  </si>
  <si>
    <t>5958158005</t>
  </si>
  <si>
    <t>Podložka pryžová pod patu kolejnice S49 183/126/6</t>
  </si>
  <si>
    <t>-64584251</t>
  </si>
  <si>
    <t>"montáž koleje"(1610/0,6)*2+1,333</t>
  </si>
  <si>
    <t>"souvislá výměna" 2780/0,6+0,667</t>
  </si>
  <si>
    <t>5908050050</t>
  </si>
  <si>
    <t>Výměna upevnění bezpokladnicového komplety a pryžová podložka</t>
  </si>
  <si>
    <t>úl.pl.</t>
  </si>
  <si>
    <t>698609093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</si>
  <si>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</si>
  <si>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5908050060</t>
  </si>
  <si>
    <t>Výměna upevnění bezpokladnicového komplety a úhlové vodicí vložky</t>
  </si>
  <si>
    <t>-1566656672</t>
  </si>
  <si>
    <t>Výměna upevnění bezpokladnicového komplety a úhlové vodicí vložky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</si>
  <si>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5908050070</t>
  </si>
  <si>
    <t>Výměna upevnění bezpokladnicového komplety, pryžová podložka a úhlové vodicí vložky nebo boční izolátory</t>
  </si>
  <si>
    <t>-519259997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</si>
  <si>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</si>
  <si>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5958128000</t>
  </si>
  <si>
    <t>Komplety Skl 14 (svěrka Skl 14, vrtule R1,podložka Uls7)</t>
  </si>
  <si>
    <t>1480279961</t>
  </si>
  <si>
    <t>5908053050</t>
  </si>
  <si>
    <t>Výměna drobného kolejiva vložka vodící úhlová</t>
  </si>
  <si>
    <t>-1132124859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</si>
  <si>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</si>
  <si>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5958155000</t>
  </si>
  <si>
    <t>Úhlové vodicí vložky Wfp 14K -12 (základní)</t>
  </si>
  <si>
    <t>-1692675819</t>
  </si>
  <si>
    <t>5905085045</t>
  </si>
  <si>
    <t>Souvislé čištění KL strojně koleje pražce betonové</t>
  </si>
  <si>
    <t>-1376881272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</si>
  <si>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</si>
  <si>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"km 87,890-93,989" 93,989-87,890</t>
  </si>
  <si>
    <t>"km 98,600-99,200" 99,200-98,600</t>
  </si>
  <si>
    <t>5905080120</t>
  </si>
  <si>
    <t>Ojedinělé čištění KL včetně lavičky (pod ložnou plochou pražce) lože zapuštěné</t>
  </si>
  <si>
    <t>-1192914089</t>
  </si>
  <si>
    <t>Ojedinělé čištění KL včetně lavičky (pod ložnou plochou pražce)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</si>
  <si>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"přejezd P7752"8*6</t>
  </si>
  <si>
    <t>5905060010</t>
  </si>
  <si>
    <t>Zřízení nového kolejového lože v koleji</t>
  </si>
  <si>
    <t>1130205930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</si>
  <si>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</si>
  <si>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"km 89,900-90,135"(90,135-89,900)*1000*2</t>
  </si>
  <si>
    <t>"km 90,690-91,050"(91,050-90,690)*1000*2</t>
  </si>
  <si>
    <t>"km 91,680-91,900" (91,900-91,680)*1000*2</t>
  </si>
  <si>
    <t>"km 91,900-92,000" (92,000-91,900)*1000*2</t>
  </si>
  <si>
    <t>"km 92,100-92,140" (92,140-92,100)*1000*2</t>
  </si>
  <si>
    <t>"km 92,490-92,530" (92,530-92,490)*1000*2</t>
  </si>
  <si>
    <t>"km 93,128-93,240" (93,240-93,128)*1000*2</t>
  </si>
  <si>
    <t>5905105030</t>
  </si>
  <si>
    <t>Doplnění KL kamenivem souvisle strojně v koleji</t>
  </si>
  <si>
    <t>-3574342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</si>
  <si>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</si>
  <si>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"po čistění" 6,699*1000*0,4</t>
  </si>
  <si>
    <t>50% štěrku na doplnění</t>
  </si>
  <si>
    <t>"km 88,330-88,410" (88,410-88,330)*1000*1</t>
  </si>
  <si>
    <t>"km 88,770-88,800" (88,800-88,770)*1000*1</t>
  </si>
  <si>
    <t>"km 88,816-88,830" (88,830-88,816)*1000*1</t>
  </si>
  <si>
    <t>"km 88,920-88,940" (88,940-88,920)*1000*1</t>
  </si>
  <si>
    <t>"km 89,120-89,180" (89,180-89,120)*1000*1</t>
  </si>
  <si>
    <t>"km 89,461-89,900"(89,900-89,461)*1000*1</t>
  </si>
  <si>
    <t>"km 90,550-90,580"(90,580-90,550)*1000*1</t>
  </si>
  <si>
    <t>"km 90,600-90,890" (90,890-90,600)*1000*1</t>
  </si>
  <si>
    <t>"km 91,350-91,360" (91,360-91,350)*1000*1</t>
  </si>
  <si>
    <t>"km 92,247-92,290" (92,290-92,247)*1000*1</t>
  </si>
  <si>
    <t>"km 92,350-92,360" (92,360-92,350)*1000*1</t>
  </si>
  <si>
    <t>"km 92,200" 10*1</t>
  </si>
  <si>
    <t>"km 93,300-93,760" (93,760-93,300)*1000*1</t>
  </si>
  <si>
    <t>5915025010</t>
  </si>
  <si>
    <t>Úprava vrstvy KL po snesení kolejového roštu koleje nebo výhybky</t>
  </si>
  <si>
    <t>-1291440566</t>
  </si>
  <si>
    <t>Úprava vrstvy KL po snesení kolejového roštu koleje nebo výhybky Poznámka: 1. V cenách jsou započteny náklady na rozhrnutí a urovnání KL a terénu z důvodu rušení trati.</t>
  </si>
  <si>
    <t>1610*3</t>
  </si>
  <si>
    <t>5905030110</t>
  </si>
  <si>
    <t>Ojedinělá výměna KL včetně lavičky pod ložnou plochou pražce lože otevřené</t>
  </si>
  <si>
    <t>-1891465946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</si>
  <si>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</si>
  <si>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5955101000</t>
  </si>
  <si>
    <t>Kamenivo drcené štěrk frakce 31,5/63 (32/63) třídy BI</t>
  </si>
  <si>
    <t>49578481</t>
  </si>
  <si>
    <t>5955101055</t>
  </si>
  <si>
    <t>Kamenivo drcené recyklované štěrk frakce 31,5/63</t>
  </si>
  <si>
    <t>674715994</t>
  </si>
  <si>
    <t>"30% recyklát " 11591,35*0,3</t>
  </si>
  <si>
    <t>5909031020</t>
  </si>
  <si>
    <t>Úprava GPK koleje směrové a výškové uspořádání pražce betonové</t>
  </si>
  <si>
    <t>704833531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</si>
  <si>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</si>
  <si>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"v místě montáže koleje"1,610*2</t>
  </si>
  <si>
    <t>11,810-1,610-6,699</t>
  </si>
  <si>
    <t>5905100010</t>
  </si>
  <si>
    <t>Úprava kolejového lože souvisle strojně v koleji lože otevřené</t>
  </si>
  <si>
    <t>1593166631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</si>
  <si>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</si>
  <si>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5905095010</t>
  </si>
  <si>
    <t>Úprava kolejového lože ojediněle ručně v koleji lože otevřené</t>
  </si>
  <si>
    <t>-217320377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</si>
  <si>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</si>
  <si>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5906115010</t>
  </si>
  <si>
    <t>Odsunutí pražce pro umožnění provedení svaru</t>
  </si>
  <si>
    <t>19068741</t>
  </si>
  <si>
    <t>Odsunutí pražce pro umožnění provedení svaru Poznámka: 1. V cenách jsou započteny náklady na odstranění kameniva, odsunutí pražce, jeho vrácení do původní polohy a dohození kameniva.</t>
  </si>
  <si>
    <t>"112 svarů - 2 pražce" 112*2</t>
  </si>
  <si>
    <t>5910015120</t>
  </si>
  <si>
    <t>Odtavovací stykové svařování mobilní svářečkou kolejnic nových délky přes 150 m tv. S49</t>
  </si>
  <si>
    <t>svar</t>
  </si>
  <si>
    <t>-590947783</t>
  </si>
  <si>
    <t>Odtavovací stykové svařování mobilní svářečkou kolejnic nových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</si>
  <si>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</si>
  <si>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</si>
  <si>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2084533455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</si>
  <si>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</si>
  <si>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</si>
  <si>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</si>
  <si>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1154307273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</si>
  <si>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</si>
  <si>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</si>
  <si>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</si>
  <si>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1637262050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</si>
  <si>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</si>
  <si>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5910040315</t>
  </si>
  <si>
    <t>Umožnění volné dilatace kolejnice demontáž upevňovadel s osazením kluzných podložek</t>
  </si>
  <si>
    <t>575446502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</si>
  <si>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</si>
  <si>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"v místě montáže"925</t>
  </si>
  <si>
    <t>"v místě čistění" 4095</t>
  </si>
  <si>
    <t>5910040415</t>
  </si>
  <si>
    <t>Umožnění volné dilatace kolejnice montáž upevňovadel s odstraněním kluzných podložek</t>
  </si>
  <si>
    <t>110177247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</si>
  <si>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</si>
  <si>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7497371630</t>
  </si>
  <si>
    <t>Demontáže zařízení trakčního vedení svodu propojení nebo ukolejnění na elektrizovaných tratích nebo v kolejových obvodech</t>
  </si>
  <si>
    <t>-1832538397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</si>
  <si>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</si>
  <si>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</si>
  <si>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</si>
  <si>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-1130674492</t>
  </si>
  <si>
    <t>7594110780</t>
  </si>
  <si>
    <t>Lanové propojení s kolíkovým ukončením LJI 2xFe20/70</t>
  </si>
  <si>
    <t>-1542518658</t>
  </si>
  <si>
    <t>7594110795</t>
  </si>
  <si>
    <t>Lanové propojení s kolíkovým ukončením LJI 2xFe20/170 norma 708579009 (HM0404223990494)</t>
  </si>
  <si>
    <t>-1975615647</t>
  </si>
  <si>
    <t>7592007120</t>
  </si>
  <si>
    <t>Demontáž informačního bodu MIB 6</t>
  </si>
  <si>
    <t>-1819928870</t>
  </si>
  <si>
    <t>7592005120</t>
  </si>
  <si>
    <t>Montáž informačního bodu MIB 6</t>
  </si>
  <si>
    <t>-1386890303</t>
  </si>
  <si>
    <t>Montáž informačního bodu včetně vyměření místa montáže, osazení magnetů, montáže připevňovací soupravy, montáže korpusu na soupravu, zaměření a přezkoušení s jízdou měřicího vozu magnetického MIB 6</t>
  </si>
  <si>
    <t>7592007160</t>
  </si>
  <si>
    <t>Demontáž balízy úplná včetně upevňovací sady</t>
  </si>
  <si>
    <t>522664833</t>
  </si>
  <si>
    <t>7592005162</t>
  </si>
  <si>
    <t>Montáž balízy do kolejiště pomocí mezikolejnicového upevňovadla (Clamp, Vortok apod)</t>
  </si>
  <si>
    <t>-1097812163</t>
  </si>
  <si>
    <t>7592007070</t>
  </si>
  <si>
    <t>Demontáž počítacího bodu počítače náprav PZN 1</t>
  </si>
  <si>
    <t>-555945857</t>
  </si>
  <si>
    <t>7592005070</t>
  </si>
  <si>
    <t>Montáž počítacího bodu počítače náprav PZN 1</t>
  </si>
  <si>
    <t>-54237769</t>
  </si>
  <si>
    <t>Montáž počítacího bodu počítače náprav PZN 1 - uložení a připevnění na určené místo, seřízení polohy, přezkoušení</t>
  </si>
  <si>
    <t>1953847131</t>
  </si>
  <si>
    <t>485410901</t>
  </si>
  <si>
    <t>-468828748</t>
  </si>
  <si>
    <t>-240137104</t>
  </si>
  <si>
    <t>7590157040</t>
  </si>
  <si>
    <t>Demontáž uzemnění pasivní ochrany u neelektrizovaných tratí</t>
  </si>
  <si>
    <t>-816364429</t>
  </si>
  <si>
    <t>7590155042</t>
  </si>
  <si>
    <t>Montáž pasivní ochrany pro omezení atmosférických vlivů u neelektrizovaných tratí pro návěstidla, výstražníky a přejezd</t>
  </si>
  <si>
    <t>187528115</t>
  </si>
  <si>
    <t>5909030020</t>
  </si>
  <si>
    <t>Následná úprava GPK koleje směrové a výškové uspořádání pražce betonové</t>
  </si>
  <si>
    <t>1295941732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</si>
  <si>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</si>
  <si>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"km 87,890-99,700"99,700-87,890</t>
  </si>
  <si>
    <t>-465214964</t>
  </si>
  <si>
    <t>(11,810*1000)*3,0*0,03*1,8</t>
  </si>
  <si>
    <t>5905110010</t>
  </si>
  <si>
    <t>Snížení KL pod patou kolejnice v koleji</t>
  </si>
  <si>
    <t>579092560</t>
  </si>
  <si>
    <t>Snížení KL pod patou kolejnice v koleji Poznámka: 1. V cenách jsou započteny náklady na snížení KL pod patou kolejnice ručně vidlemi. 2. V cenách nejsou obsaženy náklady na doplnění a dodávku kameniva.</t>
  </si>
  <si>
    <t>5912030090</t>
  </si>
  <si>
    <t>Demontáž návěstidla včetně sloupku a patky staničníku</t>
  </si>
  <si>
    <t>1940584433</t>
  </si>
  <si>
    <t>Demontáž návěstidla včetně sloupku a patky staničníku Poznámka: 1. V cenách jsou započteny náklady na demontáž návěstidla, sloupku a patky, zához, úpravu terénu a naložení na dopravní prostředek.</t>
  </si>
  <si>
    <t>5912045090</t>
  </si>
  <si>
    <t>Montáž návěstidla včetně sloupku a patky staničníku</t>
  </si>
  <si>
    <t>880655086</t>
  </si>
  <si>
    <t>Montáž návěstidla včetně sloupku a patky staničníku Poznámka: 1. V cenách jsou započteny náklady na zemní práce, montáž patky, sloupku a návěstidla, úpravu a rozprostření zeminy na terén. 2. V cenách nejsou obsaženy náklady na dodávku materiálu.</t>
  </si>
  <si>
    <t>591203R</t>
  </si>
  <si>
    <t xml:space="preserve">Demontáž návěstidla včetně sloupku a patky </t>
  </si>
  <si>
    <t>634668595</t>
  </si>
  <si>
    <t>Demontáž návěstidla včetně sloupku a patky. Poznámka: 1. V cenách jsou započteny náklady na demontáž návěstidla, sloupku a patky, zához, úpravu terénu a naložení na dopravní prostředek.</t>
  </si>
  <si>
    <t>5912045R</t>
  </si>
  <si>
    <t xml:space="preserve">Montáž návěstidla včetně sloupku a patky </t>
  </si>
  <si>
    <t>-20387179</t>
  </si>
  <si>
    <t>Montáž návěstidla včetně sloupku a patky drhlíku Poznámka: 1. V cenách jsou započteny náklady na zemní práce, montáž patky, sloupku a návěstidla, úpravu a rozprostření zeminy na terén. 2. V cenách nejsou obsaženy náklady na dodávku materiálu.</t>
  </si>
  <si>
    <t>5962101R</t>
  </si>
  <si>
    <t>Návěstidlo vč. sloupku a patky</t>
  </si>
  <si>
    <t>-969035936</t>
  </si>
  <si>
    <t>Návěstidlo</t>
  </si>
  <si>
    <t>5912050110</t>
  </si>
  <si>
    <t>Staničení demontáž kilometrovníku</t>
  </si>
  <si>
    <t>-741238618</t>
  </si>
  <si>
    <t>Staničení demontáž kilometrovníku Poznámka: 1. V cenách jsou započteny náklady na zemní práce a výměnu, demontáž nebo montáž staničení. 2. V cenách nejsou obsaženy náklady na dodávku materiálu.</t>
  </si>
  <si>
    <t>5912050120</t>
  </si>
  <si>
    <t>Staničení demontáž hektometrovníku</t>
  </si>
  <si>
    <t>-1333918252</t>
  </si>
  <si>
    <t>Staničení demontáž hektometrovníku Poznámka: 1. V cenách jsou započteny náklady na zemní práce a výměnu, demontáž nebo montáž staničení. 2. V cenách nejsou obsaženy náklady na dodávku materiálu.</t>
  </si>
  <si>
    <t>5912050210</t>
  </si>
  <si>
    <t>Staničení montáž kilometrovníku</t>
  </si>
  <si>
    <t>30519318</t>
  </si>
  <si>
    <t>Staničení montáž kilometrovníku Poznámka: 1. V cenách jsou započteny náklady na zemní práce a výměnu, demontáž nebo montáž staničení. 2. V cenách nejsou obsaženy náklady na dodávku materiálu.</t>
  </si>
  <si>
    <t>5962101115</t>
  </si>
  <si>
    <t>Návěstidlo kilometrovník železobetonový se znaky</t>
  </si>
  <si>
    <t>1455350194</t>
  </si>
  <si>
    <t>5912050220</t>
  </si>
  <si>
    <t>Staničení montáž hektometrovníku</t>
  </si>
  <si>
    <t>802308453</t>
  </si>
  <si>
    <t>Staničení montáž hektometrovníku Poznámka: 1. V cenách jsou započteny náklady na zemní práce a výměnu, demontáž nebo montáž staničení. 2. V cenách nejsou obsaženy náklady na dodávku materiálu.</t>
  </si>
  <si>
    <t>5962101120</t>
  </si>
  <si>
    <t>Návěstidlo hektometrovník železobetonový se znaky</t>
  </si>
  <si>
    <t>-911838713</t>
  </si>
  <si>
    <t>5964161005</t>
  </si>
  <si>
    <t>Beton lehce zhutnitelný C 16/20;X0 F5 2 200 2 662</t>
  </si>
  <si>
    <t>-1321727351</t>
  </si>
  <si>
    <t>17*(0,5*0,5*0,6)+117*(0,5*0,5*0,6)</t>
  </si>
  <si>
    <t>5912060115</t>
  </si>
  <si>
    <t>Demontáž zajišťovací značky ocelové sloupkové betonované na místě</t>
  </si>
  <si>
    <t>945876660</t>
  </si>
  <si>
    <t>Demontáž zajišťovací značky ocelové sloupkové betonované na místě Poznámka: 1. V cenách jsou započteny náklady na demontáž součástí značky, úpravu a urovnání terénu.</t>
  </si>
  <si>
    <t>"km 99,695-87,881"(99,695-87,881)*1000/50+0,72</t>
  </si>
  <si>
    <t>5912065115</t>
  </si>
  <si>
    <t>Montáž zajišťovací značky ocelové sloupkové betonovaná na místě</t>
  </si>
  <si>
    <t>1044004596</t>
  </si>
  <si>
    <t>Montáž zajišťovací značky ocelové sloupkové betonovaná na místě Poznámka: 1. V cenách jsou započteny náklady na montáž součástí značky včetně zemních prací a úpravy terénu. 2. V cenách nejsou obsaženy náklady na dodávku materiálu.</t>
  </si>
  <si>
    <t>5912065355</t>
  </si>
  <si>
    <t>Demontáž štítku zajištění prostorové polohy koleje (PPK)</t>
  </si>
  <si>
    <t>-746885305</t>
  </si>
  <si>
    <t>5912065315</t>
  </si>
  <si>
    <t>Montáž štítku zajištění prostorové polohy koleje (PPK)</t>
  </si>
  <si>
    <t>-423869128</t>
  </si>
  <si>
    <t>Montáž štítku zajištění prostorové polohy koleje (PPK) Poznámka: 1. V cenách jsou započteny náklady na montáž štítku včetně úpravy podkladu, na který se štítek umisťuje. 2. V cenách nejsou obsaženy náklady na dodávku materiálu.</t>
  </si>
  <si>
    <t>5913005020</t>
  </si>
  <si>
    <t>Vyčištění železničního přejezdu od nánosu povrch konstrukce</t>
  </si>
  <si>
    <t>-718926499</t>
  </si>
  <si>
    <t>Vyčištění železničního přejezdu od nánosu povrch konstrukce Poznámka: 1. V cenách jsou započteny náklady na vyčištění a uložení výzisku na terén nebo naložení na dopravní prostředek.</t>
  </si>
  <si>
    <t>"přejezdy  P7748,49,50,52,53,54,56,57,58"9*6*4</t>
  </si>
  <si>
    <t>5913035210</t>
  </si>
  <si>
    <t>Demontáž celopryžové přejezdové konstrukce silně zatížené v koleji část vnější a vnitřní bez závěrných zídek</t>
  </si>
  <si>
    <t>996139742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</si>
  <si>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</si>
  <si>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" pro1. a 2. ASP 9 přejezdů - 2 nové"9*7,2</t>
  </si>
  <si>
    <t>"pro následné ASP  11 přejezdů" 11*7,2</t>
  </si>
  <si>
    <t>5913035230</t>
  </si>
  <si>
    <t>Demontáž celopryžové přejezdové konstrukce silně zatížené v koleji část vnější a vnitřní včetně závěrných zídek</t>
  </si>
  <si>
    <t>934845132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</si>
  <si>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</si>
  <si>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" pro čistění P7758" 7,2</t>
  </si>
  <si>
    <t>5913040210</t>
  </si>
  <si>
    <t>Montáž celopryžové přejezdové konstrukce silně zatížené v koleji část vnější a vnitřní bez závěrných zídek</t>
  </si>
  <si>
    <t>914698727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</si>
  <si>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</si>
  <si>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</si>
  <si>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</si>
  <si>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-471561994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</si>
  <si>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</si>
  <si>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5908050040</t>
  </si>
  <si>
    <t>Výměna upevnění bezpokladnicového komplet</t>
  </si>
  <si>
    <t>581716842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</si>
  <si>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</si>
  <si>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(9*7,2)/0,6*4</t>
  </si>
  <si>
    <t>5958125000</t>
  </si>
  <si>
    <t>Komplety s antikorozní úpravou Skl 14 (svěrka Skl14, vrtule R1, podložka Uls7)</t>
  </si>
  <si>
    <t>-423511727</t>
  </si>
  <si>
    <t>5902005010</t>
  </si>
  <si>
    <t>Operativní odstranění závad, překážek a následků mimořádných událostí na železničním spodku nebo svršku</t>
  </si>
  <si>
    <t>-1912697255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</si>
  <si>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</si>
  <si>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SO 02 - SO 02 TÚ Krnov - Skrochovice, železniční spodek</t>
  </si>
  <si>
    <t>5916005R</t>
  </si>
  <si>
    <t>Úklid odpadů v kolejišti</t>
  </si>
  <si>
    <t>1607088469</t>
  </si>
  <si>
    <t>Úklid prostor v prostoru  kolejišti Poznámka: 1. V cenách jsou započteny náklady na úklid od nečistot a odpadků a naložení odpadu na dopravní prostředek. 2. V cenách nejsou obsaženy náklady, dopravu a skládkovné.</t>
  </si>
  <si>
    <t>5904020010</t>
  </si>
  <si>
    <t>Vyřezání křovin porost řídký 1 až 5 kusů stonků na m2 plochy sklon terénu do 1:2</t>
  </si>
  <si>
    <t>-1575077723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</si>
  <si>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</si>
  <si>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</si>
  <si>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</si>
  <si>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678994362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</si>
  <si>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</si>
  <si>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</si>
  <si>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</si>
  <si>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1366626299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</si>
  <si>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</si>
  <si>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</si>
  <si>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</si>
  <si>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1530880450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</si>
  <si>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</si>
  <si>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5904030010</t>
  </si>
  <si>
    <t>Likvidace porostu odhrnutí včetně kořenů</t>
  </si>
  <si>
    <t>-1164388270</t>
  </si>
  <si>
    <t>Likvidace porostu odhrnutí včetně kořenů Poznámka: 1. V cenách jsou započteny náklady na naložení na dopravní prostředek a uložení na skládku. 2. V cenách nejsou obsaženy náklady na dopravu a skládkovné.</t>
  </si>
  <si>
    <t>5915010010</t>
  </si>
  <si>
    <t>Těžení zeminy nebo horniny železničního spodku třídy těžitelnosti I skupiny 1</t>
  </si>
  <si>
    <t>786718099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</si>
  <si>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</si>
  <si>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štěrky, štěrkodrti a jiné mimo těleso</t>
  </si>
  <si>
    <t>"km 88,330-88,410" (88,410-88,330)*1000*2</t>
  </si>
  <si>
    <t>"km 88,770-88,800" (88,800-88,770)*1000*1,3</t>
  </si>
  <si>
    <t>"km 88,816-88,830" (88,830-88,816)*1000*1,3</t>
  </si>
  <si>
    <t>"km 88,920-88,940" (88,940-88,920)*1000*1,3</t>
  </si>
  <si>
    <t>"km 89,120-89,180" (89,180-89,120)*1000*1,3</t>
  </si>
  <si>
    <t>"km 89,461-89,900" (89,900-89,461)*1000*1,3</t>
  </si>
  <si>
    <t>"km 89,900-90,135" (90,135-89,900)*1000*5</t>
  </si>
  <si>
    <t>"km 90,550-90,580" (90,580-90,550)*1000*2</t>
  </si>
  <si>
    <t>"km 90,600-90,890" (90,890-90,600)*1000*1,3</t>
  </si>
  <si>
    <t>"km 90,690-91,050" (91,050-90,690)*1000*5</t>
  </si>
  <si>
    <t>"km 91,350-91,360" (91,360-91,350)*1000*1,3</t>
  </si>
  <si>
    <t>"km 91,680-91,900" (91,900-91,680)*1000*5</t>
  </si>
  <si>
    <t>"km 92,100-92,140" (92,140-92,100)*1000*5</t>
  </si>
  <si>
    <t>"km 92,247-92,290" (92,290-92,247)*1000*2</t>
  </si>
  <si>
    <t>"km 92,350-92,360" (92,360-92,350)*1000*2</t>
  </si>
  <si>
    <t>"km 92,490-92,530" (92,530-92,490)*1000*5</t>
  </si>
  <si>
    <t>"km 92,900" 10</t>
  </si>
  <si>
    <t>"km 93,128-93,240" (93,240-93,128)*1000*5</t>
  </si>
  <si>
    <t>"km 93,300-93,760" (93,760-93,300)*1000*2</t>
  </si>
  <si>
    <t xml:space="preserve">"km 87,890-93,989" (93,989-87,890)*1000*0,5 </t>
  </si>
  <si>
    <t>"km 98,600-99,200" (99,200-98,600)*1000*0,5</t>
  </si>
  <si>
    <t>5914065010</t>
  </si>
  <si>
    <t>Odstranění deformací zemního tělesa a konstrukčních vrstev sanací</t>
  </si>
  <si>
    <t>-1607222848</t>
  </si>
  <si>
    <t>Odstranění deformací zemního tělesa a konstrukčních vrstev sanací Poznámka: 1. V cenách jsou započteny náklady na obnovení technických vlastností železničního spodku výměnou vrstev zemního tělesa a naložení výzisku na dopravní prostředek. 2. V cenách nejsou obsaženy náklady na zemní práce a dodávku materiálu.</t>
  </si>
  <si>
    <t>50% štěrkodrti na doplnění</t>
  </si>
  <si>
    <t>"km 88,770-88,800 - 4 m"5*6*0,3</t>
  </si>
  <si>
    <t>"km 88,920-88,940 - 15 m" 15*6*0,3</t>
  </si>
  <si>
    <t>"km 89,120-89,180-5 m" 5*6*0,3</t>
  </si>
  <si>
    <t>"km 91,350-91,360 - 8 m" 8*6*0,3</t>
  </si>
  <si>
    <t>"km 91,900-92,000" (92,00-91,900)*1000*1</t>
  </si>
  <si>
    <t>"km 92,900 -8m" 8*6*0,3</t>
  </si>
  <si>
    <t>5914070020</t>
  </si>
  <si>
    <t>Oprava konstrukční vrstvy pražcového podloží tl. přes 0,15 m</t>
  </si>
  <si>
    <t>913765353</t>
  </si>
  <si>
    <t>Oprava konstrukční vrstvy pražcového podloží tl. přes 0,15 m Poznámka: 1. V cenách jsou započteny náklady na opravu konstrukční vrstvy zemního tělesa a naložení výzisku na dopravní prostředek. 2. V cenách nejsou obsaženy náklady na zemní práce a dodávku materiálu.</t>
  </si>
  <si>
    <t>5915020010</t>
  </si>
  <si>
    <t>Povrchová úprava plochy železničního spodku</t>
  </si>
  <si>
    <t>-930325832</t>
  </si>
  <si>
    <t>Povrchová úprava plochy železničního spodku Poznámka: 1. V cenách jsou započteny náklady na urovnání a úpravu ploch nebo skládek výzisku kameniva a zeminy s jejich případnou rekultivací.</t>
  </si>
  <si>
    <t>"zemní pláň"6042</t>
  </si>
  <si>
    <t>"pláň žel spodku"6042/2</t>
  </si>
  <si>
    <t>5914075020</t>
  </si>
  <si>
    <t>Zřízení konstrukční vrstvy pražcového podloží bez geomateriálu tl. 0,30 m</t>
  </si>
  <si>
    <t>1707380459</t>
  </si>
  <si>
    <t>Zřízení konstrukční vrstvy pražcového podloží bez geomateriálu tl. 0,30 m Poznámka: 1. V cenách nejsou obsaženy náklady na dodávku materiálu a odtěžení zeminy.</t>
  </si>
  <si>
    <t>"km 89,900-90,135" (90,135-89,900)*1000*6</t>
  </si>
  <si>
    <t>"km 90,690-91,050" (91,050-90,690)*1000*6</t>
  </si>
  <si>
    <t>"km 91,680-92,200" (92,000-91,680)*1000*6</t>
  </si>
  <si>
    <t>"km 92,100-92,140" (92,140-92,100)*1000*6</t>
  </si>
  <si>
    <t>"km 92,490-92,350" (92,530-92,490)*1000*6</t>
  </si>
  <si>
    <t>"km 93,128-93,240" (93,240-93,128)*1000*6</t>
  </si>
  <si>
    <t>5955101016</t>
  </si>
  <si>
    <t>Kamenivo drcené štěrkodrť frakce 0/32 kv</t>
  </si>
  <si>
    <t>678274595</t>
  </si>
  <si>
    <t>5955101075</t>
  </si>
  <si>
    <t>Kamenivo drcené recyklované štěrkodrť frakce 0/32</t>
  </si>
  <si>
    <t>1345725670</t>
  </si>
  <si>
    <t>796,8*2</t>
  </si>
  <si>
    <t>6042,0*0,3*2</t>
  </si>
  <si>
    <t>5914075030</t>
  </si>
  <si>
    <t>Zřízení konstrukční vrstvy pražcového podloží bez geomateriálu tl. 0,50 m</t>
  </si>
  <si>
    <t>1999851770</t>
  </si>
  <si>
    <t>Zřízení konstrukční vrstvy pražcového podloží bez geomateriálu tl. 0,50 m Poznámka: 1. V cenách nejsou obsaženy náklady na dodávku materiálu a odtěžení zeminy.</t>
  </si>
  <si>
    <t>5915015010</t>
  </si>
  <si>
    <t>Svahování zemního tělesa železničního spodku v náspu</t>
  </si>
  <si>
    <t>-435261390</t>
  </si>
  <si>
    <t>Svahování zemního tělesa železničního spodku v náspu Poznámka: 1. V cenách jsou započteny náklady na svahování železničního tělesa a uložení výzisku na terén nebo naložení na dopravní prostředek.</t>
  </si>
  <si>
    <t>"km 92,430-93,128" (93,128-92,430)*100*2</t>
  </si>
  <si>
    <t>5914080020</t>
  </si>
  <si>
    <t>Zřízení ochrany zemních svahů technické</t>
  </si>
  <si>
    <t>-459096173</t>
  </si>
  <si>
    <t>Zřízení ochrany zemních svahů technické Poznámka: 1. V cenách jsou započteny náklady na naložení výzisku na dopravní prostředek. 2. V cenách nejsou obsaženy náklady na dodávku materiálu a zemní práce.</t>
  </si>
  <si>
    <t>5914015020</t>
  </si>
  <si>
    <t>Čištění odvodňovacích zařízení ručně příkop nezpevněný</t>
  </si>
  <si>
    <t>-1137147895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</si>
  <si>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</si>
  <si>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5914015010</t>
  </si>
  <si>
    <t>Čištění odvodňovacích zařízení ručně příkop zpevněný</t>
  </si>
  <si>
    <t>1240119723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</si>
  <si>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</si>
  <si>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5914015040</t>
  </si>
  <si>
    <t>Čištění odvodňovacích zařízení ručně příkopová zídka s krytem</t>
  </si>
  <si>
    <t>1267829099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</si>
  <si>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</si>
  <si>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</si>
  <si>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</si>
  <si>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-1176232624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</si>
  <si>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</si>
  <si>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</si>
  <si>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</si>
  <si>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93868226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</si>
  <si>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</si>
  <si>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698*1</t>
  </si>
  <si>
    <t>5914040010</t>
  </si>
  <si>
    <t>Čištění krytých odvodňovacích zařízení ručně potrubí trativodu</t>
  </si>
  <si>
    <t>-1511225107</t>
  </si>
  <si>
    <t>Čištění krytých odvodňovacích zařízení ručně potrubí trativodu Poznámka: 1. V cenách jsou započteny náklady na pročištění nebo propláchnutí, odstranění usazenin a naložení výzisku na dopravní prostředek. 2. V cenách nejsou obsaženy náklady na dopravu výzisku a skládkovné.</t>
  </si>
  <si>
    <t>5914050020</t>
  </si>
  <si>
    <t>Demontáž krytých odvodňovacích zařízení šachty trativodu</t>
  </si>
  <si>
    <t>414696981</t>
  </si>
  <si>
    <t>Demontáž krytých odvodňovacích zařízení šachty trativodu Poznámka: 1. V cenách jsou započteny náklady na demontáž dílů, zához, urovnání a úpravu terénu nebo naložení výzisku na dopravní prostředek. 2. V cenách nejsou obsaženy náklady na dopravu a skládkovné.</t>
  </si>
  <si>
    <t>5914055020</t>
  </si>
  <si>
    <t>Zřízení krytých odvodňovacích zařízení šachty trativodu</t>
  </si>
  <si>
    <t>1508653081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</si>
  <si>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</si>
  <si>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324342409</t>
  </si>
  <si>
    <t>SO 03 - SO 03 Úprava železničního přejezdu P7751 v km 90,890</t>
  </si>
  <si>
    <t>-1128201831</t>
  </si>
  <si>
    <t>5913025030</t>
  </si>
  <si>
    <t>Demontáž dílů přejezdu celopryžového v koleji náběhový klín</t>
  </si>
  <si>
    <t>2019666522</t>
  </si>
  <si>
    <t>Demontáž dílů přejezdu celopryžového v koleji náběhový klín Poznámka: 1. V cenách jsou započteny náklady na demontáž a naložení dílů na dopravní prostředek.</t>
  </si>
  <si>
    <t>5913235020</t>
  </si>
  <si>
    <t>Dělení AB komunikace řezáním hloubky do 20 cm</t>
  </si>
  <si>
    <t>391524020</t>
  </si>
  <si>
    <t>Dělení AB komunikace řezáním hloubky do 20 cm Poznámka: 1. V cenách jsou započteny náklady na provedení úkolu.</t>
  </si>
  <si>
    <t>7+16,62</t>
  </si>
  <si>
    <t>5913235030</t>
  </si>
  <si>
    <t>Dělení AB komunikace řezáním hloubky do 30 cm</t>
  </si>
  <si>
    <t>-423115291</t>
  </si>
  <si>
    <t>Dělení AB komunikace řezáním hloubky do 30 cm Poznámka: 1. V cenách jsou započteny náklady na provedení úkolu.</t>
  </si>
  <si>
    <t>5913240020</t>
  </si>
  <si>
    <t>Odstranění AB komunikace odtěžením nebo frézováním hloubky do 20 cm</t>
  </si>
  <si>
    <t>1560594040</t>
  </si>
  <si>
    <t>Odstranění AB komunikace odtěžením nebo frézováním hloubky do 20 cm Poznámka: 1. V cenách jsou započteny náklady na odtěžení nebo frézování a naložení výzisku na dopravní prostředek.</t>
  </si>
  <si>
    <t>(7+7)/2*6+(14,62+7)/2*6</t>
  </si>
  <si>
    <t>5913240030</t>
  </si>
  <si>
    <t>Odstranění AB komunikace odtěžením nebo frézováním hloubky do 30 cm</t>
  </si>
  <si>
    <t>1431918262</t>
  </si>
  <si>
    <t>Odstranění AB komunikace odtěžením nebo frézováním hloubky do 30 cm Poznámka: 1. V cenách jsou započteny náklady na odtěžení nebo frézování a naložení výzisku na dopravní prostředek.</t>
  </si>
  <si>
    <t>-479724171</t>
  </si>
  <si>
    <t>Odstranění podkladu vozovky (štěrkodrt + zemina )</t>
  </si>
  <si>
    <t>106,86*0,3</t>
  </si>
  <si>
    <t>5915010020</t>
  </si>
  <si>
    <t>Těžení zeminy nebo horniny železničního spodku třídy těžitelnosti I skupiny 2</t>
  </si>
  <si>
    <t>1773997581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</si>
  <si>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</si>
  <si>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5915010030</t>
  </si>
  <si>
    <t>Těžení zeminy nebo horniny železničního spodku třídy těžitelnosti I skupiny 3</t>
  </si>
  <si>
    <t>368388102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</si>
  <si>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</si>
  <si>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5915005010</t>
  </si>
  <si>
    <t>Hloubení rýh nebo jam ručně na železničním spodku třídy těžitelnosti I skupiny 1</t>
  </si>
  <si>
    <t>-1718087263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</si>
  <si>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</si>
  <si>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10,5*0,7*1,5+14,5*1*1,5</t>
  </si>
  <si>
    <t>5915005020</t>
  </si>
  <si>
    <t>Hloubení rýh nebo jam ručně na železničním spodku třídy těžitelnosti I skupiny 2</t>
  </si>
  <si>
    <t>-418600408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</si>
  <si>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</si>
  <si>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5915005030</t>
  </si>
  <si>
    <t>Hloubení rýh nebo jam ručně na železničním spodku třídy těžitelnosti I skupiny 3</t>
  </si>
  <si>
    <t>1725384407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</si>
  <si>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</si>
  <si>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591405003R</t>
  </si>
  <si>
    <t>Demontáž krytých potrubí</t>
  </si>
  <si>
    <t>1552790147</t>
  </si>
  <si>
    <t>Demontáž krytých potrubí - chrániček Poznámka: 1. V cenách jsou započteny náklady na demontáž dílů, zához, urovnání a úpravu terénu nebo naložení výzisku na dopravní prostředek. 2. V cenách nejsou obsaženy náklady na dopravu a skládkovné.</t>
  </si>
  <si>
    <t>10,5*1+14,5*6</t>
  </si>
  <si>
    <t>5913322030</t>
  </si>
  <si>
    <t>Demontáž svislé dopravní značky včetně sloupku a patky</t>
  </si>
  <si>
    <t>-1723760905</t>
  </si>
  <si>
    <t>Demontáž svislé dopravní značky včetně sloupku a patky Poznámka: 1. V cenách jsou započteny náklady na demontáž dílů, jejich naložení na dopravní prostředek a urovnání terénu.</t>
  </si>
  <si>
    <t>5913322010</t>
  </si>
  <si>
    <t>Demontáž svislé dopravní značky bez sloupku</t>
  </si>
  <si>
    <t>-1772236506</t>
  </si>
  <si>
    <t>Demontáž svislé dopravní značky bez sloupku Poznámka: 1. V cenách jsou započteny náklady na demontáž dílů, jejich naložení na dopravní prostředek a urovnání terénu.</t>
  </si>
  <si>
    <t>591405503R</t>
  </si>
  <si>
    <t>Zřízení krytých  potrubí - chrániček</t>
  </si>
  <si>
    <t>2072702937</t>
  </si>
  <si>
    <t>Zřízení krytých  potrubí - chrániček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</si>
  <si>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669687220</t>
  </si>
  <si>
    <t>10,5*0,7*0,2+14,5*1*0,2</t>
  </si>
  <si>
    <t>7593501025</t>
  </si>
  <si>
    <t>Trasy kabelového vedení Tuhá dvouplášťová korugovaná chránička KD 09110 průměr 110/94 mm</t>
  </si>
  <si>
    <t>-1612798204</t>
  </si>
  <si>
    <t>97,5</t>
  </si>
  <si>
    <t>5915007020</t>
  </si>
  <si>
    <t>Zásyp jam nebo rýh sypaninou na železničním spodku se zhutněním</t>
  </si>
  <si>
    <t>-358681629</t>
  </si>
  <si>
    <t>Zásyp jam nebo rýh sypaninou na železničním spodku se zhutněním Poznámka: 1. Ceny zásypu jam a rýh se zhutněním jsou určeny pro jakoukoliv míru zhutnění.</t>
  </si>
  <si>
    <t>(10,5*0,7*1,5+14,5*1*1,5)-4,37</t>
  </si>
  <si>
    <t>-46391217</t>
  </si>
  <si>
    <t>1363092849</t>
  </si>
  <si>
    <t>365206384</t>
  </si>
  <si>
    <t>106,86*0,3*2</t>
  </si>
  <si>
    <t>5913040030</t>
  </si>
  <si>
    <t>Montáž celopryžové přejezdové konstrukce málo zatížené v koleji část vnější a vnitřní včetně závěrných zídek</t>
  </si>
  <si>
    <t>1319346203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</si>
  <si>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</si>
  <si>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596310201R</t>
  </si>
  <si>
    <t>Pryžová přejezdová konstrukce Rosehill Baseplated Rail  - doplnění chybějícího materiálu dle nabídky</t>
  </si>
  <si>
    <t>kpl</t>
  </si>
  <si>
    <t>810455382</t>
  </si>
  <si>
    <t>Pryžová přejezdová konstrukce Rosehill Baseplated Rail pro zatížené komunikace spínaný přírubami vnější panely 700mm, betonová závěrná zídka, betonový podkladní blok</t>
  </si>
  <si>
    <t>895002480</t>
  </si>
  <si>
    <t>"podkladní beton základů"2*(10,2*0,5*0,15)</t>
  </si>
  <si>
    <t>58912500 R</t>
  </si>
  <si>
    <t>malta cementová MC10 pojivo CEM II nebo CEM III</t>
  </si>
  <si>
    <t>-1128020083</t>
  </si>
  <si>
    <t>"vyrovnávací vrstva mezi zídkou a základem"2*(10,2*0,5*0,03)</t>
  </si>
  <si>
    <t>5913030030</t>
  </si>
  <si>
    <t>Montáž dílů přejezdu celopryžového v koleji náběhový klín</t>
  </si>
  <si>
    <t>-1554528303</t>
  </si>
  <si>
    <t>Montáž dílů přejezdu celopryžového v koleji náběhový klín Poznámka: 1. V cenách jsou započteny náklady na montáž dílů. 2. V cenách nejsou obsaženy náklady na dodávku materiálu.</t>
  </si>
  <si>
    <t>5913255030</t>
  </si>
  <si>
    <t>Zřízení konstrukce vozovky asfaltobetonové s podkladní, ložní a obrusnou vrstvou tloušťky do 15 cm</t>
  </si>
  <si>
    <t>1522252958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</si>
  <si>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</si>
  <si>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5963146010</t>
  </si>
  <si>
    <t>Živičné přejezdové vozovky ACL 16S 50/70 hrubozrnný-ložní vrstva</t>
  </si>
  <si>
    <t>989185339</t>
  </si>
  <si>
    <t>106,86*0,08*2,2</t>
  </si>
  <si>
    <t>5913255010</t>
  </si>
  <si>
    <t>Zřízení konstrukce vozovky asfaltobetonové s obrusnou vrstvou tloušťky do 5 cm</t>
  </si>
  <si>
    <t>1743004479</t>
  </si>
  <si>
    <t>Zřízení konstrukce vozovky asfaltobetonové s obrusnou vrstvou tloušťky do 5 cm Poznámka: 1. V cenách jsou započteny náklady na zřízení vozovky s živičným na podkladu ze stmelených vrstev a na manipulaci. 2. V cenách nejsou obsaženy náklady na dodávku materiálu.</t>
  </si>
  <si>
    <t>106,86</t>
  </si>
  <si>
    <t>"+ napojení na původní vozovku" 14,62*0,5+7*0,5</t>
  </si>
  <si>
    <t>5963146000</t>
  </si>
  <si>
    <t>Živičné přejezdové vozovky ACO 11S 50/70 střednězrnný-obrusná vrstva</t>
  </si>
  <si>
    <t>867929960</t>
  </si>
  <si>
    <t>117,67*0,05*2,2</t>
  </si>
  <si>
    <t>573211107 R</t>
  </si>
  <si>
    <t>Postřik živičný spojovací z asfaltu v množství 0,30 kg/m2</t>
  </si>
  <si>
    <t>-780485325</t>
  </si>
  <si>
    <t>Postřik spojovací PS bez posypu kamenivem z asfaltu silničního, v množství 0,30 kg/m2</t>
  </si>
  <si>
    <t>573111112 R</t>
  </si>
  <si>
    <t>Postřik živičný infiltrační s posypem z asfaltu množství 1 kg/m2</t>
  </si>
  <si>
    <t>-318231424</t>
  </si>
  <si>
    <t>Postřik infiltrační PI z asfaltu silničního s posypem kamenivem, v množství 1,00 kg/m2</t>
  </si>
  <si>
    <t>5913245010</t>
  </si>
  <si>
    <t>Oprava komunikace vyplněním trhlin zálivkovou hmotou</t>
  </si>
  <si>
    <t>-1860350800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</si>
  <si>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</si>
  <si>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"napojení asfaltů" 14,62+7</t>
  </si>
  <si>
    <t>"u závěrných zídek" 2*10,2</t>
  </si>
  <si>
    <t>569931132 R</t>
  </si>
  <si>
    <t>Zpevnění krajnic asfaltovým recyklátem tl 100 mm</t>
  </si>
  <si>
    <t>-1295375075</t>
  </si>
  <si>
    <t>Zpevnění krajnic nebo komunikací pro pěší s rozprostřením a zhutněním, po zhutnění asfaltovým recyklátem tl. 100 mm</t>
  </si>
  <si>
    <t>4*6*0,5</t>
  </si>
  <si>
    <t>58981147 R</t>
  </si>
  <si>
    <t>recyklát asfaltový frakce 8/32</t>
  </si>
  <si>
    <t>-773266844</t>
  </si>
  <si>
    <t>12*0,1*2,2</t>
  </si>
  <si>
    <t>5913323030</t>
  </si>
  <si>
    <t>Montáž svislé dopravní značky včetně sloupku a patky</t>
  </si>
  <si>
    <t>-397183743</t>
  </si>
  <si>
    <t>Montáž svislé dopravní značky včetně sloupku a patky Poznámka: 1. V cenách jsou započteny náklady na montáž dílů včetně zemních prací a úpravy terénu. 2. V cenách nejsou obsaženy náklady na dodávku materiálu.</t>
  </si>
  <si>
    <t>5913323010</t>
  </si>
  <si>
    <t>Montáž svislé dopravní značky bez sloupku</t>
  </si>
  <si>
    <t>1597181089</t>
  </si>
  <si>
    <t>Montáž svislé dopravní značky bez sloupku Poznámka: 1. V cenách jsou započteny náklady na montáž dílů včetně zemních prací a úpravy terénu. 2. V cenách nejsou obsaženy náklady na dodávku materiálu.</t>
  </si>
  <si>
    <t>5962101055</t>
  </si>
  <si>
    <t>Návěstidlo výstražný kříž jednokolejný-značka 32a</t>
  </si>
  <si>
    <t>1458586751</t>
  </si>
  <si>
    <t>596210105R</t>
  </si>
  <si>
    <t xml:space="preserve">Dopravní značka </t>
  </si>
  <si>
    <t>-192587587</t>
  </si>
  <si>
    <t>596210106R</t>
  </si>
  <si>
    <t>Sloupek pro dopravní zančku</t>
  </si>
  <si>
    <t>539503397</t>
  </si>
  <si>
    <t>5913335020</t>
  </si>
  <si>
    <t>Nátěr vodorovného dopravního značení souvislá čára šíře do 125 mm</t>
  </si>
  <si>
    <t>-583153395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</si>
  <si>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</si>
  <si>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6*2*3</t>
  </si>
  <si>
    <t>5963157005</t>
  </si>
  <si>
    <t>Nátěr hmota nátěrová syntetická základní</t>
  </si>
  <si>
    <t>litr</t>
  </si>
  <si>
    <t>-404016773</t>
  </si>
  <si>
    <t>"tři vrstvy" 3*(36*0,125)/2</t>
  </si>
  <si>
    <t>SO 04 - SO 04 Úprava železničního přejezdu P7755 v km 93,132</t>
  </si>
  <si>
    <t>-1063207895</t>
  </si>
  <si>
    <t>1526646287</t>
  </si>
  <si>
    <t>729244949</t>
  </si>
  <si>
    <t>3,75+2,85</t>
  </si>
  <si>
    <t>-113892720</t>
  </si>
  <si>
    <t>1769875986</t>
  </si>
  <si>
    <t>(3,75+3,75)/2*6+(2,85+2,85)/2*6</t>
  </si>
  <si>
    <t>-671732637</t>
  </si>
  <si>
    <t>638244214</t>
  </si>
  <si>
    <t>39,6*0,3</t>
  </si>
  <si>
    <t>980929229</t>
  </si>
  <si>
    <t>-62676979</t>
  </si>
  <si>
    <t>1890068740</t>
  </si>
  <si>
    <t>6*0,7*1,5+6*1*1,5</t>
  </si>
  <si>
    <t>-1347120443</t>
  </si>
  <si>
    <t>2075575029</t>
  </si>
  <si>
    <t>-1346733543</t>
  </si>
  <si>
    <t>6*1+6*6</t>
  </si>
  <si>
    <t>1859485718</t>
  </si>
  <si>
    <t>-146269619</t>
  </si>
  <si>
    <t>-837915937</t>
  </si>
  <si>
    <t>-1171876521</t>
  </si>
  <si>
    <t>6*0,7*0,2+6*1*0,2</t>
  </si>
  <si>
    <t>-988082120</t>
  </si>
  <si>
    <t>-2032115306</t>
  </si>
  <si>
    <t>(6*0,7*1,5+6*1*1,5)-2,04</t>
  </si>
  <si>
    <t>499389486</t>
  </si>
  <si>
    <t>1483817186</t>
  </si>
  <si>
    <t>1475185115</t>
  </si>
  <si>
    <t>39,6*0,3*2</t>
  </si>
  <si>
    <t>61446974</t>
  </si>
  <si>
    <t>431948571</t>
  </si>
  <si>
    <t>-1961875873</t>
  </si>
  <si>
    <t>"podkladní beton základů"2*(5,4*0,5*0,15)</t>
  </si>
  <si>
    <t>-914340155</t>
  </si>
  <si>
    <t>"vyrovnávací vrstva mezi zídkou a základem"2*(5,4*0,5*0,03)</t>
  </si>
  <si>
    <t>-1907059894</t>
  </si>
  <si>
    <t>-1259717370</t>
  </si>
  <si>
    <t>76003388</t>
  </si>
  <si>
    <t>39,6*0,08*2,2</t>
  </si>
  <si>
    <t>-660975187</t>
  </si>
  <si>
    <t>39,6</t>
  </si>
  <si>
    <t>"+ napojení na původní vozovku" 3,75*0,5+2,85*0,5</t>
  </si>
  <si>
    <t>-1581076910</t>
  </si>
  <si>
    <t>42,9*0,05*2,2</t>
  </si>
  <si>
    <t>-243198905</t>
  </si>
  <si>
    <t>1613522023</t>
  </si>
  <si>
    <t>-1396123993</t>
  </si>
  <si>
    <t>"napojení asfaltů" 3,75+2,85</t>
  </si>
  <si>
    <t>"u závěrných zídek" 2*5,4</t>
  </si>
  <si>
    <t>1316821617</t>
  </si>
  <si>
    <t>-950051372</t>
  </si>
  <si>
    <t>1866198046</t>
  </si>
  <si>
    <t>416893109</t>
  </si>
  <si>
    <t>-1400183434</t>
  </si>
  <si>
    <t>738594922</t>
  </si>
  <si>
    <t>-456529885</t>
  </si>
  <si>
    <t>-1036377297</t>
  </si>
  <si>
    <t>1678741537</t>
  </si>
  <si>
    <t>SO 05 - Oprava objektů SMT</t>
  </si>
  <si>
    <t>SO 05.01 - SO 05.01 Propustek km 92,429</t>
  </si>
  <si>
    <t>111111101</t>
  </si>
  <si>
    <t>Odstranění travin v rovině nebo ve svahu do 1:5 ručně</t>
  </si>
  <si>
    <t>1686797554</t>
  </si>
  <si>
    <t>Odstranění travin a rákosu ručně travin pro jakoukoli plochu v rovině nebo ve svahu sklonu do 1:5</t>
  </si>
  <si>
    <t>111211101</t>
  </si>
  <si>
    <t>Odstranění křovin a stromů průměru kmene do 100 mm i s kořeny sklonu terénu do 1:5 ručně</t>
  </si>
  <si>
    <t>533772625</t>
  </si>
  <si>
    <t>Odstranění křovin a stromů s odstraněním kořenů ručně průměru kmene do 100 mm jakékoliv plochy v rovině nebo ve svahu o sklonu do 1:5</t>
  </si>
  <si>
    <t>111211201</t>
  </si>
  <si>
    <t>Odstranění křovin a stromů průměru kmene do 100 mm i s kořeny sklonu terénu přes 1:5 ručně</t>
  </si>
  <si>
    <t>-1196781578</t>
  </si>
  <si>
    <t>Odstranění křovin a stromů s odstraněním kořenů ručně průměru kmene do 100 mm jakékoliv plochy v rovině nebo ve svahu o sklonu přes 1:5</t>
  </si>
  <si>
    <t>112155315</t>
  </si>
  <si>
    <t>Štěpkování keřového porostu hustého s naložením</t>
  </si>
  <si>
    <t>-302488767</t>
  </si>
  <si>
    <t>Štěpkování s naložením na dopravní prostředek a odvozem do 20 km keřového porostu hustého</t>
  </si>
  <si>
    <t>119001421</t>
  </si>
  <si>
    <t>Dočasné zajištění kabelů a kabelových tratí ze 3 volně ložených kabelů</t>
  </si>
  <si>
    <t>-1895656103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</si>
  <si>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</si>
  <si>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119001422</t>
  </si>
  <si>
    <t>Dočasné zajištění kabelů a kabelových tratí z 6 volně ložených kabelů</t>
  </si>
  <si>
    <t>-1446006154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</si>
  <si>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</si>
  <si>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119001423</t>
  </si>
  <si>
    <t>Dočasné zajištění kabelů a kabelových tratí z více než 6 volně ložených kabelů</t>
  </si>
  <si>
    <t>698316683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</si>
  <si>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6 kabelů</t>
  </si>
  <si>
    <t>182211121</t>
  </si>
  <si>
    <t>Svahování násypů ručně</t>
  </si>
  <si>
    <t>-1792385836</t>
  </si>
  <si>
    <t>Svahování trvalých svahů do projektovaných profilů ručně s potřebným přemístěním výkopku při svahování násypů v jakékoliv hornině</t>
  </si>
  <si>
    <t>938902462</t>
  </si>
  <si>
    <t>Čištění propustků ručně D přes 500 do 1000 mm při tl nánosu přes 25 do 50% DN</t>
  </si>
  <si>
    <t>-717543143</t>
  </si>
  <si>
    <t>Čištění propustků s odstraněním travnatého porostu nebo nánosu, s naložením na dopravní prostředek nebo s přemístěním na hromady na vzdálenost do 20 m ručně tloušťky nánosu přes 25 do 50% průměru propustku přes 500 do 1000 mm</t>
  </si>
  <si>
    <t>"délka propustku 4,8 m + 1 m před vtokem"4,8+1</t>
  </si>
  <si>
    <t>938902472</t>
  </si>
  <si>
    <t>Čištění propustků ručně D přes 500 do 1000 mm při tl nánosu přes 50 do 75% DN</t>
  </si>
  <si>
    <t>1836715134</t>
  </si>
  <si>
    <t>Čištění propustků s odstraněním travnatého porostu nebo nánosu, s naložením na dopravní prostředek nebo s přemístěním na hromady na vzdálenost do 20 m ručně tloušťky nánosu přes 50 do 75% průměru propustku přes 500 do 1000 mm</t>
  </si>
  <si>
    <t>997211111</t>
  </si>
  <si>
    <t>Svislá doprava suti na v 3,5 m</t>
  </si>
  <si>
    <t>-702068510</t>
  </si>
  <si>
    <t>Svislá doprava suti nebo vybouraných hmot s naložením do dopravního zařízení a s vyprázdněním dopravního zařízení na hromadu nebo do dopravního prostředku suti na výšku do 3,5 m</t>
  </si>
  <si>
    <t>997211119</t>
  </si>
  <si>
    <t>Příplatek ZKD 3,5 m výšky u svislé dopravy suti</t>
  </si>
  <si>
    <t>-1852661260</t>
  </si>
  <si>
    <t>Svislá doprava suti nebo vybouraných hmot s naložením do dopravního zařízení a s vyprázdněním dopravního zařízení na hromadu nebo do dopravního prostředku suti na výšku Příplatek k ceně za každých dalších započatých 3,5 m výšky přes 3,5 m</t>
  </si>
  <si>
    <t>997211611</t>
  </si>
  <si>
    <t>Nakládání suti na dopravní prostředky pro vodorovnou dopravu</t>
  </si>
  <si>
    <t>-1716571005</t>
  </si>
  <si>
    <t>Nakládání suti nebo vybouraných hmot na dopravní prostředky pro vodorovnou dopravu suti</t>
  </si>
  <si>
    <t>"nános z propustků" 5,8*0,25*1,8</t>
  </si>
  <si>
    <t>1*0,5*1,8</t>
  </si>
  <si>
    <t>997211511</t>
  </si>
  <si>
    <t>Vodorovná doprava suti po suchu na vzdálenost do 1 km</t>
  </si>
  <si>
    <t>770636255</t>
  </si>
  <si>
    <t>Vodorovná doprava suti nebo vybouraných hmot suti se složením a hrubým urovnáním, na vzdálenost do 1 km</t>
  </si>
  <si>
    <t>997211519</t>
  </si>
  <si>
    <t>Příplatek ZKD 1 km u vodorovné dopravy suti</t>
  </si>
  <si>
    <t>-1063458280</t>
  </si>
  <si>
    <t>Vodorovná doprava suti nebo vybouraných hmot suti se složením a hrubým urovnáním, na vzdálenost Příplatek k ceně za každý další započatý 1 km přes 1 km</t>
  </si>
  <si>
    <t>"do 30 km" 3,51*(30-1)</t>
  </si>
  <si>
    <t>171201221</t>
  </si>
  <si>
    <t>Poplatek za uložení na skládce (skládkovné) zeminy a kamení kód odpadu 17 05 04</t>
  </si>
  <si>
    <t>-1828886370</t>
  </si>
  <si>
    <t>Poplatek za uložení stavebního odpadu na skládce (skládkovné) zeminy a kamení zatříděného do Katalogu odpadů pod kódem 17 05 04</t>
  </si>
  <si>
    <t>462511111</t>
  </si>
  <si>
    <t>Zához prostoru z lomového kamene</t>
  </si>
  <si>
    <t>-805547019</t>
  </si>
  <si>
    <t>462519002</t>
  </si>
  <si>
    <t>Příplatek za urovnání ploch záhozu z lomového kamene hmotnost do 200 kg</t>
  </si>
  <si>
    <t>1545220752</t>
  </si>
  <si>
    <t>Zához z lomového kamene neupraveného záhozového Příplatek k cenám za urovnání viditelných ploch záhozu z kamene, hmotnosti jednotlivých kamenů do 200 kg</t>
  </si>
  <si>
    <t>998212195</t>
  </si>
  <si>
    <t>Příplatek k přesunu hmot pro mosty zděné nebo monolitické za zvětšený přesun do 5000 m</t>
  </si>
  <si>
    <t>-1573912370</t>
  </si>
  <si>
    <t>Přesun hmot pro mosty zděné, betonové monolitické, spřažené ocelobetonové nebo kovové Příplatek k cenám za zvětšený přesun přes přes vymezenou vodorovnou dopravní vzdálenost do 5000 m</t>
  </si>
  <si>
    <t>SO 05.02 - SO 05.02 Propustek km 92,457</t>
  </si>
  <si>
    <t>-32875481</t>
  </si>
  <si>
    <t>1133423764</t>
  </si>
  <si>
    <t>-670166546</t>
  </si>
  <si>
    <t>1260075449</t>
  </si>
  <si>
    <t>-625843752</t>
  </si>
  <si>
    <t>-315137436</t>
  </si>
  <si>
    <t>"délka propustku 5,3 m + vtok 1 m + výtok 1m" 5,3+1+1</t>
  </si>
  <si>
    <t>-977267361</t>
  </si>
  <si>
    <t>271985655</t>
  </si>
  <si>
    <t>1177814560</t>
  </si>
  <si>
    <t>"nános z propustků"(5,3+1)*0,5*1,8</t>
  </si>
  <si>
    <t>"naplaveniny před vtokem"1*1,8</t>
  </si>
  <si>
    <t>"rozpadlé odlláždění"2*2*2,2</t>
  </si>
  <si>
    <t>-2097846886</t>
  </si>
  <si>
    <t>-885129969</t>
  </si>
  <si>
    <t>"do 30 km" 16,27*(30-1)</t>
  </si>
  <si>
    <t>-1288033592</t>
  </si>
  <si>
    <t>171111103</t>
  </si>
  <si>
    <t>Uložení sypaniny z hornin soudržných do násypů zhutněných ručně</t>
  </si>
  <si>
    <t>-1055556254</t>
  </si>
  <si>
    <t>Uložení sypanin do násypů ručně s rozprostřením sypaniny ve vrstvách a s hrubým urovnáním zhutněných z hornin soudržných jakékoliv třídy těžitelnosti</t>
  </si>
  <si>
    <t>-237541859</t>
  </si>
  <si>
    <t>4*2</t>
  </si>
  <si>
    <t>451315115</t>
  </si>
  <si>
    <t>Podkladní nebo výplňová vrstva z betonu C 16/20 tl do 100 mm</t>
  </si>
  <si>
    <t>-361751624</t>
  </si>
  <si>
    <t>Podkladní a výplňové vrstvy z betonu prostého tloušťky do 100 mm, z betonu C 16/20</t>
  </si>
  <si>
    <t>465511511</t>
  </si>
  <si>
    <t>Dlažba z lomového kamene do malty s vyplněním spár maltou a vyspárováním pl do 20 m2 tl 200 mm</t>
  </si>
  <si>
    <t>1356593901</t>
  </si>
  <si>
    <t>Dlažba z lomového kamene upraveného vodorovná nebo plocha ve sklonu do 1:2 s dodáním hmot do cementové malty, s vyplněním spár a s vyspárováním cementovou maltou v ploše do 20 m2, tl. 200 mm</t>
  </si>
  <si>
    <t>2*5</t>
  </si>
  <si>
    <t>465511512</t>
  </si>
  <si>
    <t>Dlažba z lomového kamene do malty s vyplněním spár maltou a vyspárováním pl do 20 m2 tl 250 mm</t>
  </si>
  <si>
    <t>-1626926781</t>
  </si>
  <si>
    <t>Dlažba z lomového kamene upraveného vodorovná nebo plocha ve sklonu do 1:2 s dodáním hmot do cementové malty, s vyplněním spár a s vyspárováním cementovou maltou v ploše do 20 m2, tl. 250 mm</t>
  </si>
  <si>
    <t>-132611858</t>
  </si>
  <si>
    <t>SO 05.03 - SO 05.03 Propustek km 92,679</t>
  </si>
  <si>
    <t>-1219878668</t>
  </si>
  <si>
    <t>"5m2 na každé straně" 4*5</t>
  </si>
  <si>
    <t>-1509621608</t>
  </si>
  <si>
    <t>"15m2 na každé straně" (4*5)/2</t>
  </si>
  <si>
    <t>1008450861</t>
  </si>
  <si>
    <t>"5m2 na každé straně"(4*5)/2</t>
  </si>
  <si>
    <t>-606805138</t>
  </si>
  <si>
    <t>290341731</t>
  </si>
  <si>
    <t>-1962669763</t>
  </si>
  <si>
    <t>763635305</t>
  </si>
  <si>
    <t>975862766</t>
  </si>
  <si>
    <t>938902452</t>
  </si>
  <si>
    <t>Čištění propustků ručně D přes 500 do 1000 mm při tl nánosu do 25% DN</t>
  </si>
  <si>
    <t>663054852</t>
  </si>
  <si>
    <t>Čištění propustků s odstraněním travnatého porostu nebo nánosu, s naložením na dopravní prostředek nebo s přemístěním na hromady na vzdálenost do 20 m ručně tloušťky nánosu do 25% průměru propustku přes 500 do 1000 mm</t>
  </si>
  <si>
    <t>"délka propustku 8,96 m + výtok 1m" 8,96+1</t>
  </si>
  <si>
    <t>-1018702079</t>
  </si>
  <si>
    <t>"vtok 2m"2</t>
  </si>
  <si>
    <t>1145552655</t>
  </si>
  <si>
    <t>796104964</t>
  </si>
  <si>
    <t>514046554</t>
  </si>
  <si>
    <t>"nános z propustků"(8,96+1)*0,25*1,8</t>
  </si>
  <si>
    <t>"naplaveniny před vtokem"2*2*1,8</t>
  </si>
  <si>
    <t>1012617146</t>
  </si>
  <si>
    <t>89685802</t>
  </si>
  <si>
    <t>"do 30 km"11,682*(30-1)</t>
  </si>
  <si>
    <t>2097725531</t>
  </si>
  <si>
    <t>SO 05.04 - SO 05.04 Propustek km 93,111</t>
  </si>
  <si>
    <t>1608389386</t>
  </si>
  <si>
    <t>"2m2 na každé straně" 4*2</t>
  </si>
  <si>
    <t>254952288</t>
  </si>
  <si>
    <t>578768243</t>
  </si>
  <si>
    <t>840533905</t>
  </si>
  <si>
    <t>-1703482315</t>
  </si>
  <si>
    <t>-178196241</t>
  </si>
  <si>
    <t>"délka propustku 6,4m + vtok 1 m + výtok 1m"6,4+1+1</t>
  </si>
  <si>
    <t>-1352373127</t>
  </si>
  <si>
    <t>-2089284428</t>
  </si>
  <si>
    <t>1305382683</t>
  </si>
  <si>
    <t>"nános z propustků"(6,4+1)*0,5*1,8</t>
  </si>
  <si>
    <t>"naplaveniny před vtokem"0,5*1,8</t>
  </si>
  <si>
    <t>-1967032647</t>
  </si>
  <si>
    <t>219175224</t>
  </si>
  <si>
    <t>"do 30 km" 7,56*(30-1)</t>
  </si>
  <si>
    <t>550218147</t>
  </si>
  <si>
    <t>SO 05.05 - SO 05.05 Propustek km 93,544</t>
  </si>
  <si>
    <t>-177915285</t>
  </si>
  <si>
    <t>"10m2 na každé straně" 4*10</t>
  </si>
  <si>
    <t>-3058510</t>
  </si>
  <si>
    <t>"10m2 na každé straně" (4*10)/2</t>
  </si>
  <si>
    <t>-1115214756</t>
  </si>
  <si>
    <t>"10m2 na každé straně"(4*10)/2</t>
  </si>
  <si>
    <t>-1976318495</t>
  </si>
  <si>
    <t>-50330113</t>
  </si>
  <si>
    <t>-1624862415</t>
  </si>
  <si>
    <t>764481728</t>
  </si>
  <si>
    <t>1790401717</t>
  </si>
  <si>
    <t>938902463</t>
  </si>
  <si>
    <t>Čištění propustků ručně D přes 1000 do 1500 mm při tl nánosu přes 25 do 50% DN</t>
  </si>
  <si>
    <t>-894011327</t>
  </si>
  <si>
    <t>Čištění propustků s odstraněním travnatého porostu nebo nánosu, s naložením na dopravní prostředek nebo s přemístěním na hromady na vzdálenost do 20 m ručně tloušťky nánosu přes 25 do 50% průměru propustku přes 1000 do 1500 mm</t>
  </si>
  <si>
    <t>938902473</t>
  </si>
  <si>
    <t>Čištění propustků ručně D přes 1000 do 1500 mm při tl nánosu přes 50 do 75% DN</t>
  </si>
  <si>
    <t>-1297922741</t>
  </si>
  <si>
    <t>Čištění propustků s odstraněním travnatého porostu nebo nánosu, s naložením na dopravní prostředek nebo s přemístěním na hromady na vzdálenost do 20 m ručně tloušťky nánosu přes 50 do 75% průměru propustku přes 1000 do 1500 mm</t>
  </si>
  <si>
    <t>"délka propustku 9,99 m + vtok 1 m + výtok 1m " 9,99+1+1</t>
  </si>
  <si>
    <t>938902483</t>
  </si>
  <si>
    <t>Čištění propustků ručně D přes 1000 do 1500 mm při tl nánosu přes 75% DN</t>
  </si>
  <si>
    <t>-732958433</t>
  </si>
  <si>
    <t>Čištění propustků s odstraněním travnatého porostu nebo nánosu, s naložením na dopravní prostředek nebo s přemístěním na hromady na vzdálenost do 20 m ručně tloušťky nánosu přes 75% průměru propustku přes 1000 do 1500 mm</t>
  </si>
  <si>
    <t>113105113</t>
  </si>
  <si>
    <t>Rozebrání dlažeb z lomového kamene kladených na MC vyspárované MC</t>
  </si>
  <si>
    <t>1013910430</t>
  </si>
  <si>
    <t>Rozebrání dlažeb z lomového kamene s přemístěním hmot na skládku na vzdálenost do 3 m nebo s naložením na dopravní prostředek, kladených do cementové malty se spárami zalitými cementovou maltou</t>
  </si>
  <si>
    <t>114203103</t>
  </si>
  <si>
    <t>Rozebrání dlažeb z lomového kamene nebo betonových tvárnic do cementové malty</t>
  </si>
  <si>
    <t>-86656461</t>
  </si>
  <si>
    <t>Rozebrání dlažeb nebo záhozů s naložením na dopravní prostředek dlažeb z lomového kamene nebo betonových tvárnic do cementové malty se spárami zalitými cementovou maltou</t>
  </si>
  <si>
    <t>"za vtokem 8 m2 vč .podkladu " 8*0,3</t>
  </si>
  <si>
    <t>-747534440</t>
  </si>
  <si>
    <t>-1587180003</t>
  </si>
  <si>
    <t>667182626</t>
  </si>
  <si>
    <t>"nános z propustků" (9,99+1+1)*1*1,8</t>
  </si>
  <si>
    <t>"naplaveniny před vtokem" 1*2*1,8</t>
  </si>
  <si>
    <t>"rozebraná dlažba na výtoku"2,4*2,2</t>
  </si>
  <si>
    <t>"vyplavený materiál z náspu  8m3"8*1,8</t>
  </si>
  <si>
    <t>-1160297861</t>
  </si>
  <si>
    <t>-1011839011</t>
  </si>
  <si>
    <t>"do 30 km" 44,862*(30-1)</t>
  </si>
  <si>
    <t>726997512</t>
  </si>
  <si>
    <t>665462218</t>
  </si>
  <si>
    <t>1368978682</t>
  </si>
  <si>
    <t>8*2</t>
  </si>
  <si>
    <t>-398128385</t>
  </si>
  <si>
    <t>465513156</t>
  </si>
  <si>
    <t>Dlažba svahu u opěr z upraveného lomového žulového kamene tl 200 mm do lože C 25/30 pl do 10 m2</t>
  </si>
  <si>
    <t>-1547036692</t>
  </si>
  <si>
    <t>Dlažba svahu u mostních opěr z upraveného lomového žulového kamene s vyspárováním maltou MC 25, šíře spáry 15 mm do betonového lože C 25/30 tloušťky 200 mm, plochy do 10 m2</t>
  </si>
  <si>
    <t>465513157</t>
  </si>
  <si>
    <t>Dlažba svahu u opěr z upraveného lomového žulového kamene tl 200 mm do lože C 25/30 pl přes 10 m2</t>
  </si>
  <si>
    <t>-888499064</t>
  </si>
  <si>
    <t>Dlažba svahu u mostních opěr z upraveného lomového žulového kamene s vyspárováním maltou MC 25, šíře spáry 15 mm do betonového lože C 25/30 tloušťky 200 mm, plochy přes 10 m2</t>
  </si>
  <si>
    <t>465513256</t>
  </si>
  <si>
    <t>Dlažba svahu u opěr z upraveného lomového žulového kamene tl 250 mm do lože C 25/30 pl do 10 m2</t>
  </si>
  <si>
    <t>-1071869755</t>
  </si>
  <si>
    <t>Dlažba svahu u mostních opěr z upraveného lomového žulového kamene s vyspárováním maltou MC 25, šíře spáry 15 mm do betonového lože C 25/30 tloušťky 250 mm, plochy do 10 m2</t>
  </si>
  <si>
    <t>465513257</t>
  </si>
  <si>
    <t>Dlažba svahu u opěr z upraveného lomového žulového kamene tl 250 mm do lože C 25/30 pl přes 10 m2</t>
  </si>
  <si>
    <t>-1403625298</t>
  </si>
  <si>
    <t>Dlažba svahu u mostních opěr z upraveného lomového žulového kamene s vyspárováním maltou MC 25, šíře spáry 15 mm do betonového lože C 25/30 tloušťky 250 mm, plochy přes 10 m2</t>
  </si>
  <si>
    <t>628633111</t>
  </si>
  <si>
    <t>Spárování kamenného zdiva mostů aktivovanou maltou spára hl do 40 mm dl do 6 m/m2</t>
  </si>
  <si>
    <t>1478799177</t>
  </si>
  <si>
    <t>Spárování zdiva pilířů, opěr a křídel mostů z lomového kamene aktivovanou maltou, hloubky do 40 mm délka spáry na 1 m2 upravované plochy do 6 m</t>
  </si>
  <si>
    <t>628633112</t>
  </si>
  <si>
    <t>Spárování kamenného zdiva mostů aktivovanou maltou spára hl do 40 mm dl přes 6 do 12 m/m2</t>
  </si>
  <si>
    <t>-1101672861</t>
  </si>
  <si>
    <t>Spárování zdiva pilířů, opěr a křídel mostů z lomového kamene aktivovanou maltou, hloubky do 40 mm délka spáry na 1 m2 upravované plochy přes 6 do 12 m</t>
  </si>
  <si>
    <t>628633113</t>
  </si>
  <si>
    <t>Spárování kamenného zdiva mostů aktivovanou maltou spára hl do 40 mm dl přes 12 m/m2</t>
  </si>
  <si>
    <t>-1570582735</t>
  </si>
  <si>
    <t>Spárování zdiva pilířů, opěr a křídel mostů z lomového kamene aktivovanou maltou, hloubky do 40 mm délka spáry na 1 m2 upravované plochy přes 12 m</t>
  </si>
  <si>
    <t>-1350196112</t>
  </si>
  <si>
    <t>SO 05.06 - SO 05.06 Propustek km 98,623</t>
  </si>
  <si>
    <t>1719518386</t>
  </si>
  <si>
    <t>804703592</t>
  </si>
  <si>
    <t>"5m2 na každé straně" (4*5)</t>
  </si>
  <si>
    <t>-1466991879</t>
  </si>
  <si>
    <t>-122694319</t>
  </si>
  <si>
    <t>516665698</t>
  </si>
  <si>
    <t>839090643</t>
  </si>
  <si>
    <t>-530276820</t>
  </si>
  <si>
    <t>-283358131</t>
  </si>
  <si>
    <t>938131111</t>
  </si>
  <si>
    <t>Odstranění přebytečné zeminy (nánosů) u říms průčelního zdiva a křídel ručně</t>
  </si>
  <si>
    <t>2054638831</t>
  </si>
  <si>
    <t>"čistění opevnění koryta na vtoku a výtoku"4*5*0,25</t>
  </si>
  <si>
    <t>938132111</t>
  </si>
  <si>
    <t>Údržba svahu a svahových kuželů v okolí říms a křídel</t>
  </si>
  <si>
    <t>-1904728466</t>
  </si>
  <si>
    <t>Údržba svahu a svahových kuželů odstraněním nánosů a náletových dřevin v okolí říms a křídel</t>
  </si>
  <si>
    <t>4*5</t>
  </si>
  <si>
    <t>1257748286</t>
  </si>
  <si>
    <t>"délka propustku 6,6m + 1m vtok + 1 m výtok"6,6+1+1</t>
  </si>
  <si>
    <t>"nánosy před čelní zdí 5 m "5</t>
  </si>
  <si>
    <t>-1519287932</t>
  </si>
  <si>
    <t>938902482</t>
  </si>
  <si>
    <t>Čištění propustků ručně D přes 500 do 1000 mm při tl nánosu přes 75% DN</t>
  </si>
  <si>
    <t>-882359542</t>
  </si>
  <si>
    <t>Čištění propustků s odstraněním travnatého porostu nebo nánosu, s naložením na dopravní prostředek nebo s přemístěním na hromady na vzdálenost do 20 m ručně tloušťky nánosu přes 75% průměru propustku přes 500 do 1000 mm</t>
  </si>
  <si>
    <t>938902499</t>
  </si>
  <si>
    <t>Příplatek k čištění propustků delších než 8 m za každý další 1 m délky</t>
  </si>
  <si>
    <t>-786530041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</si>
  <si>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</si>
  <si>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-2007581925</t>
  </si>
  <si>
    <t>-1347066564</t>
  </si>
  <si>
    <t>1731029077</t>
  </si>
  <si>
    <t>"nános z propustků" (6,6+1)*0,25*1,8</t>
  </si>
  <si>
    <t>"naplaveniny před vtokem" 1*0,5*1,8</t>
  </si>
  <si>
    <t>" před čelní zdí a z opevnění koryta " 5*1,8</t>
  </si>
  <si>
    <t>1087099078</t>
  </si>
  <si>
    <t>-362389264</t>
  </si>
  <si>
    <t>"do 30 km" 13,32*(30-1)</t>
  </si>
  <si>
    <t>-1620073111</t>
  </si>
  <si>
    <t>SO 05.07 - SO 05.07 Propustek km 99,003</t>
  </si>
  <si>
    <t>9268388</t>
  </si>
  <si>
    <t>"3m2 na každé straně" 4*3</t>
  </si>
  <si>
    <t>-325975309</t>
  </si>
  <si>
    <t>"3m2 na každé straně" (4*3)/2</t>
  </si>
  <si>
    <t>2136757931</t>
  </si>
  <si>
    <t>"3m2 na každé straně"(4*3)/2</t>
  </si>
  <si>
    <t>595996176</t>
  </si>
  <si>
    <t>-673242557</t>
  </si>
  <si>
    <t>-1903172437</t>
  </si>
  <si>
    <t>-1044643732</t>
  </si>
  <si>
    <t>107994059</t>
  </si>
  <si>
    <t>-172649647</t>
  </si>
  <si>
    <t>"délka propustku 7,3m + vtok 1 m + výtok 1m"7,3+1+1</t>
  </si>
  <si>
    <t>1299771271</t>
  </si>
  <si>
    <t>679499248</t>
  </si>
  <si>
    <t>1227682372</t>
  </si>
  <si>
    <t>-462785594</t>
  </si>
  <si>
    <t>-1150597708</t>
  </si>
  <si>
    <t>"nános z propustků"(7,3+1)*0,25*1,8</t>
  </si>
  <si>
    <t>2085066171</t>
  </si>
  <si>
    <t>1985408859</t>
  </si>
  <si>
    <t>"do 30 km" 4,6356*(30-1)</t>
  </si>
  <si>
    <t>-1469657325</t>
  </si>
  <si>
    <t>SO 05.08 - SO 05.08 Propustek km 99,059</t>
  </si>
  <si>
    <t>1360792671</t>
  </si>
  <si>
    <t>-1976675765</t>
  </si>
  <si>
    <t>1824786459</t>
  </si>
  <si>
    <t>-1170620581</t>
  </si>
  <si>
    <t>940573304</t>
  </si>
  <si>
    <t>1633585434</t>
  </si>
  <si>
    <t>995938224</t>
  </si>
  <si>
    <t>-613631406</t>
  </si>
  <si>
    <t>492094604</t>
  </si>
  <si>
    <t>"délka propustku 9,3 m + vtok 1 m + výtok 1m" 9,3+1+1</t>
  </si>
  <si>
    <t>-238131778</t>
  </si>
  <si>
    <t>-315755886</t>
  </si>
  <si>
    <t>659853241</t>
  </si>
  <si>
    <t>"nános z propustků"(9,3+1)*0,5*1,8</t>
  </si>
  <si>
    <t>1674339541</t>
  </si>
  <si>
    <t>365425318</t>
  </si>
  <si>
    <t>"do 30 km"10,17*(30-1)</t>
  </si>
  <si>
    <t>-2101179412</t>
  </si>
  <si>
    <t>SO 05.09 - SO 05.09 Most km 87,830</t>
  </si>
  <si>
    <t>789121151</t>
  </si>
  <si>
    <t>Čištění ručním nářadím ocelových konstrukcí třídy I stupeň přípravy St 2 stupeň zrezivění B</t>
  </si>
  <si>
    <t>-670448175</t>
  </si>
  <si>
    <t>Úpravy povrchů pod nátěry ocelových konstrukcí třídy I odstranění rzi a nečistot pomocí ručního nářadí stupeň přípravy St 2, stupeň zrezivění B</t>
  </si>
  <si>
    <t>628612201</t>
  </si>
  <si>
    <t>Nátěr mostního zábradlí polyuretanový jednonásobný vrchní</t>
  </si>
  <si>
    <t>-422636175</t>
  </si>
  <si>
    <t>Nátěr mostního zábradlí polyuretanový 1x vrchní</t>
  </si>
  <si>
    <t>952905212</t>
  </si>
  <si>
    <t>Mechanické očištění podlah od nánosu bahna</t>
  </si>
  <si>
    <t>-1710840224</t>
  </si>
  <si>
    <t>Čištění objektů po zatopení nebo záplavách očištění od nánosu bahna mechanické podlah</t>
  </si>
  <si>
    <t>"rošt revizní lávky"10</t>
  </si>
  <si>
    <t>731844479</t>
  </si>
  <si>
    <t>574374435</t>
  </si>
  <si>
    <t>1896093195</t>
  </si>
  <si>
    <t>"nános z jímky a roštu"10*0,25</t>
  </si>
  <si>
    <t>-1692863998</t>
  </si>
  <si>
    <t>-753263585</t>
  </si>
  <si>
    <t>"do 30 km"2,5*(30-1)</t>
  </si>
  <si>
    <t>1133379310</t>
  </si>
  <si>
    <t>SO 05.10 - SO 05.10 Most km 90,364</t>
  </si>
  <si>
    <t>1560928502</t>
  </si>
  <si>
    <t>"most 20m2 na jedné straně" 2*20</t>
  </si>
  <si>
    <t>-759537108</t>
  </si>
  <si>
    <t>169047325</t>
  </si>
  <si>
    <t>112101104</t>
  </si>
  <si>
    <t>Odstranění stromů listnatých průměru kmene přes 700 do 900 mm</t>
  </si>
  <si>
    <t>1921986828</t>
  </si>
  <si>
    <t>Odstranění stromů s odřezáním kmene a s odvětvením listnatých, průměru kmene přes 700 do 900 mm</t>
  </si>
  <si>
    <t>-74410685</t>
  </si>
  <si>
    <t>835333723</t>
  </si>
  <si>
    <t>3*10</t>
  </si>
  <si>
    <t>-306621903</t>
  </si>
  <si>
    <t>-826041383</t>
  </si>
  <si>
    <t>171151111</t>
  </si>
  <si>
    <t>Uložení sypaniny z hornin nesoudržných sypkých do násypů zhutněných strojně</t>
  </si>
  <si>
    <t>457958978</t>
  </si>
  <si>
    <t>Uložení sypanin do násypů strojně s rozprostřením sypaniny ve vrstvách a s hrubým urovnáním zhutněných z hornin nesoudržných sypkých</t>
  </si>
  <si>
    <t>"vrchol svah kužele "10</t>
  </si>
  <si>
    <t>-1302275226</t>
  </si>
  <si>
    <t>58344229</t>
  </si>
  <si>
    <t>štěrkodrť frakce 0/125</t>
  </si>
  <si>
    <t>1488238599</t>
  </si>
  <si>
    <t>10*2</t>
  </si>
  <si>
    <t>219598464</t>
  </si>
  <si>
    <t>2*2</t>
  </si>
  <si>
    <t>-1448222751</t>
  </si>
  <si>
    <t>-556693753</t>
  </si>
  <si>
    <t>983038493</t>
  </si>
  <si>
    <t>163949811</t>
  </si>
  <si>
    <t>952904111</t>
  </si>
  <si>
    <t>Čištění mostních objektů - strojní odstranění nánosů z otvorů</t>
  </si>
  <si>
    <t>805484719</t>
  </si>
  <si>
    <t>Čištění mostních objektů odstranění nánosů z otvorů strojně</t>
  </si>
  <si>
    <t>-661764287</t>
  </si>
  <si>
    <t>"vyčistění ulož. prahů"5</t>
  </si>
  <si>
    <t>" naplaveniny od závětrování"30</t>
  </si>
  <si>
    <t>"naplaveniny z okolí spodní stavby"30</t>
  </si>
  <si>
    <t>1408694029</t>
  </si>
  <si>
    <t>"most 30m2 na každé straně" 4*30</t>
  </si>
  <si>
    <t>952904121</t>
  </si>
  <si>
    <t>Čištění mostních objektů - ruční odstranění nánosů z otvorů v do 1,5 m</t>
  </si>
  <si>
    <t>708422384</t>
  </si>
  <si>
    <t>Čištění mostních objektů odstranění nánosů z otvorů ručně, světlé výšky otvoru do 1,5 m</t>
  </si>
  <si>
    <t>938905311</t>
  </si>
  <si>
    <t>Údržba OK mostů - očistění, nátěr, namazání ložisek</t>
  </si>
  <si>
    <t>-1950672615</t>
  </si>
  <si>
    <t>Údržba ocelových konstrukcí údržba ložisek očistění, nátěr, namazání</t>
  </si>
  <si>
    <t>629995101</t>
  </si>
  <si>
    <t>Očištění vnějších ploch tlakovou vodou</t>
  </si>
  <si>
    <t>-381373299</t>
  </si>
  <si>
    <t>Očištění vnějších ploch tlakovou vodou omytím tlakovou vodou</t>
  </si>
  <si>
    <t>628195011</t>
  </si>
  <si>
    <t>Očištění ocel konstrukcí od usazenin</t>
  </si>
  <si>
    <t>-1860580612</t>
  </si>
  <si>
    <t>Očištění ocelových konstrukcí od usazenin, rzi a starého nátěru</t>
  </si>
  <si>
    <t>-1955342848</t>
  </si>
  <si>
    <t>183-30</t>
  </si>
  <si>
    <t>820075020</t>
  </si>
  <si>
    <t>997211211</t>
  </si>
  <si>
    <t>Svislá doprava vybouraných hmot na v 3,5 m</t>
  </si>
  <si>
    <t>-667219065</t>
  </si>
  <si>
    <t>Svislá doprava suti nebo vybouraných hmot s naložením do dopravního zařízení a s vyprázdněním dopravního zařízení na hromadu nebo do dopravního prostředku vybouraných hmot na výšku do 3,5 m</t>
  </si>
  <si>
    <t>997211219</t>
  </si>
  <si>
    <t>Příplatek ZKD 3,5 m výšky u svislé dopravy vybouraných hmot</t>
  </si>
  <si>
    <t>1396494931</t>
  </si>
  <si>
    <t>Svislá doprava suti nebo vybouraných hmot s naložením do dopravního zařízení a s vyprázdněním dopravního zařízení na hromadu nebo do dopravního prostředku vybouraných hmot na výšku Příplatek k ceně za každých dalších započatých 3,5 m výšky přes 3,5 m</t>
  </si>
  <si>
    <t>1214501841</t>
  </si>
  <si>
    <t>"křoviny a stromy+ naplaveniny od závětrování"30</t>
  </si>
  <si>
    <t>"náplaveniny a nánosy "(40+35+10)*1,8</t>
  </si>
  <si>
    <t>1887368870</t>
  </si>
  <si>
    <t>730870217</t>
  </si>
  <si>
    <t>"doprava do 30 km"183*29</t>
  </si>
  <si>
    <t>388822654</t>
  </si>
  <si>
    <t>-1444265941</t>
  </si>
  <si>
    <t>511501255</t>
  </si>
  <si>
    <t>Zřízení kolejového lože z drceného kameniva</t>
  </si>
  <si>
    <t>-1869091451</t>
  </si>
  <si>
    <t>Zřízení kolejového lože z hrubého drceného kameniva</t>
  </si>
  <si>
    <t>58344005</t>
  </si>
  <si>
    <t>kamenivo drcené hrubé frakce 32/63 třída BI OTP ČD</t>
  </si>
  <si>
    <t>1983614848</t>
  </si>
  <si>
    <t>6*2,043</t>
  </si>
  <si>
    <t>33412111R</t>
  </si>
  <si>
    <t>Osazení pražců  do 1 t</t>
  </si>
  <si>
    <t>1321456123</t>
  </si>
  <si>
    <t>Osazení pražců jednotlivě do 1 t</t>
  </si>
  <si>
    <t>SO 05.11 - SO 05.11 Most km 90,390</t>
  </si>
  <si>
    <t>1404449503</t>
  </si>
  <si>
    <t>671999848</t>
  </si>
  <si>
    <t>-1167187018</t>
  </si>
  <si>
    <t>-1524362733</t>
  </si>
  <si>
    <t>-1721436824</t>
  </si>
  <si>
    <t>-1253819691</t>
  </si>
  <si>
    <t>-266919076</t>
  </si>
  <si>
    <t>-1926860990</t>
  </si>
  <si>
    <t>181911112</t>
  </si>
  <si>
    <t>Odstranění naplaveného bahna tl vrstvy přes 100 mm s vodorovným přemístěním do 10 m</t>
  </si>
  <si>
    <t>-916158203</t>
  </si>
  <si>
    <t>Čištění terénu po zatopení nebo záplavách odstranění naplaveného bahna s vodorovným přemístěním do 10 m a s naložením na dopravní prostředek nebo se složením na hromady tloušťka vrstvy přes 100 mm</t>
  </si>
  <si>
    <t>"naplaveniny u spodní stavby + betony"30</t>
  </si>
  <si>
    <t>66370802</t>
  </si>
  <si>
    <t>"svahový kužel "35</t>
  </si>
  <si>
    <t>-74402181</t>
  </si>
  <si>
    <t>30*2</t>
  </si>
  <si>
    <t>-981944120</t>
  </si>
  <si>
    <t>5*2</t>
  </si>
  <si>
    <t>1096067630</t>
  </si>
  <si>
    <t>922454997</t>
  </si>
  <si>
    <t>10*0,8*0,1</t>
  </si>
  <si>
    <t>927211111</t>
  </si>
  <si>
    <t>Příkop z tvárnic odvodňovacích pro povrchové odvodnění</t>
  </si>
  <si>
    <t>-2078612300</t>
  </si>
  <si>
    <t>Odvodňovací železniční povrchové zařízení příkop zpevněný z tvárnic příkopových prefabrikovaných odvodňovacích</t>
  </si>
  <si>
    <t>672178237</t>
  </si>
  <si>
    <t>"křovinya stromy"4</t>
  </si>
  <si>
    <t>"náplaveniny + betony "30*1,8</t>
  </si>
  <si>
    <t>1388159344</t>
  </si>
  <si>
    <t>-2050644084</t>
  </si>
  <si>
    <t>"doprava do 30 km"58*29</t>
  </si>
  <si>
    <t>-1837349013</t>
  </si>
  <si>
    <t>2020574663</t>
  </si>
  <si>
    <t>1884420400</t>
  </si>
  <si>
    <t>SO 05.12 - SO 05.12 Most v km 99,416</t>
  </si>
  <si>
    <t>987344149</t>
  </si>
  <si>
    <t>276965782</t>
  </si>
  <si>
    <t>"most 30m2 na každé straně" (4*30)/2</t>
  </si>
  <si>
    <t>1627460124</t>
  </si>
  <si>
    <t>"most 30m2 na každé straně"(4*30)/2</t>
  </si>
  <si>
    <t>1444273939</t>
  </si>
  <si>
    <t>-2102716033</t>
  </si>
  <si>
    <t>1231863671</t>
  </si>
  <si>
    <t>-1134835307</t>
  </si>
  <si>
    <t>-1974905083</t>
  </si>
  <si>
    <t>-211063723</t>
  </si>
  <si>
    <t>"vyčistění ulož. prahů, nosníků, závětrování"2*5</t>
  </si>
  <si>
    <t>1971896066</t>
  </si>
  <si>
    <t>"most 30m2 na každé straně" 1*30*4</t>
  </si>
  <si>
    <t>264745150</t>
  </si>
  <si>
    <t>"pod, před a za mostem (6+10+10)m délka 12m šířka" (26*12*1)*0,5</t>
  </si>
  <si>
    <t>952904122</t>
  </si>
  <si>
    <t>Čištění mostních objektů - ruční odstranění nánosů z otvorů v přes 1,5 m</t>
  </si>
  <si>
    <t>-1605910649</t>
  </si>
  <si>
    <t>Čištění mostních objektů odstranění nánosů z otvorů ručně, světlé výšky otvoru přes 1,5 m</t>
  </si>
  <si>
    <t>952904141</t>
  </si>
  <si>
    <t>Čištění mostních objektů - pročištění odvodňovačů ve zdivu</t>
  </si>
  <si>
    <t>1220765155</t>
  </si>
  <si>
    <t>Čištění mostních objektů pročištění odvodňovačů ve zdivu</t>
  </si>
  <si>
    <t>952904151</t>
  </si>
  <si>
    <t>Čištění mostních objektů - pročištění vtoků a výtoků strojně</t>
  </si>
  <si>
    <t>812341972</t>
  </si>
  <si>
    <t>Čištění mostních objektů pročištění vtoků a výtoků strojně</t>
  </si>
  <si>
    <t>952904152</t>
  </si>
  <si>
    <t>Čištění mostních objektů - pročištění vtoků a výtoků ručně</t>
  </si>
  <si>
    <t>-264901062</t>
  </si>
  <si>
    <t>Čištění mostních objektů pročištění vtoků a výtoků ručně</t>
  </si>
  <si>
    <t>-502831988</t>
  </si>
  <si>
    <t>-544374737</t>
  </si>
  <si>
    <t>977569841</t>
  </si>
  <si>
    <t>-2009585611</t>
  </si>
  <si>
    <t>-2091160776</t>
  </si>
  <si>
    <t>76919481</t>
  </si>
  <si>
    <t>"křoviny"2</t>
  </si>
  <si>
    <t>"z pod prahů, nosníků, závětrování" 10*1,8</t>
  </si>
  <si>
    <t>"nános pod, před a za mostem"156*1,8</t>
  </si>
  <si>
    <t>-1862892013</t>
  </si>
  <si>
    <t>283318208</t>
  </si>
  <si>
    <t>"doprava do 30 km"300,8*29</t>
  </si>
  <si>
    <t>615879486</t>
  </si>
  <si>
    <t>-1977932559</t>
  </si>
  <si>
    <t>-790518218</t>
  </si>
  <si>
    <t>1026059842</t>
  </si>
  <si>
    <t>SO 05.13 - SO 05.13 Most v km 99,583</t>
  </si>
  <si>
    <t>-667967341</t>
  </si>
  <si>
    <t>"most 20m2 na každé straně" 4*20</t>
  </si>
  <si>
    <t>-1002441639</t>
  </si>
  <si>
    <t>"most 20m2 na každé straně" (4*20)/2</t>
  </si>
  <si>
    <t>-1570586414</t>
  </si>
  <si>
    <t>"most 20m2 na každé straně"(4*20)/2</t>
  </si>
  <si>
    <t>1520319101</t>
  </si>
  <si>
    <t>129608100</t>
  </si>
  <si>
    <t>840228619</t>
  </si>
  <si>
    <t>975442298</t>
  </si>
  <si>
    <t>-326921647</t>
  </si>
  <si>
    <t>-1003005230</t>
  </si>
  <si>
    <t>-1822597508</t>
  </si>
  <si>
    <t>-1926988917</t>
  </si>
  <si>
    <t>"pod, před a za mostem 6+4+4 m délka 6m šířka" (14*6*1)*0,5</t>
  </si>
  <si>
    <t>-1192152336</t>
  </si>
  <si>
    <t>1414843441</t>
  </si>
  <si>
    <t>1200000963</t>
  </si>
  <si>
    <t>1752482000</t>
  </si>
  <si>
    <t>411399552</t>
  </si>
  <si>
    <t>"křoviny"1</t>
  </si>
  <si>
    <t>"nános pod, před a za mostem"42*1,8</t>
  </si>
  <si>
    <t>931052888</t>
  </si>
  <si>
    <t>-1134801218</t>
  </si>
  <si>
    <t>"doprava do 30 km"76,6*29</t>
  </si>
  <si>
    <t>-1883527894</t>
  </si>
  <si>
    <t>SO 05.14 - SO 05.14 Most v km 99,673</t>
  </si>
  <si>
    <t>-492586240</t>
  </si>
  <si>
    <t>712134117</t>
  </si>
  <si>
    <t>-1795704099</t>
  </si>
  <si>
    <t>-344800750</t>
  </si>
  <si>
    <t>-869110036</t>
  </si>
  <si>
    <t>-847454998</t>
  </si>
  <si>
    <t>1392463828</t>
  </si>
  <si>
    <t>-239284558</t>
  </si>
  <si>
    <t>-1162755433</t>
  </si>
  <si>
    <t>"vyčistění ulož. prahů"2*5</t>
  </si>
  <si>
    <t>1248681794</t>
  </si>
  <si>
    <t>-94004899</t>
  </si>
  <si>
    <t>"pod, před a za mostem 30m délka 6m šířka" (30*6*1)*0,5</t>
  </si>
  <si>
    <t>1804621038</t>
  </si>
  <si>
    <t>-1424176027</t>
  </si>
  <si>
    <t>964034899</t>
  </si>
  <si>
    <t>764710130</t>
  </si>
  <si>
    <t>1227481293</t>
  </si>
  <si>
    <t>-901473462</t>
  </si>
  <si>
    <t>88951176</t>
  </si>
  <si>
    <t>"z pod prahů" 10*1,8</t>
  </si>
  <si>
    <t>"nános pod, před a za mostem"90*1,8</t>
  </si>
  <si>
    <t>1757556121</t>
  </si>
  <si>
    <t>-214950906</t>
  </si>
  <si>
    <t>"doprava do 30 km"181*29</t>
  </si>
  <si>
    <t>1799564650</t>
  </si>
  <si>
    <t>1672787672</t>
  </si>
  <si>
    <t>1689679394</t>
  </si>
  <si>
    <t>1002987086</t>
  </si>
  <si>
    <t>SO 06 - SO 06 Přípojky nn PZS</t>
  </si>
  <si>
    <t>SO 06 - SO 06 Přípojky nn PZS P7751 - P7756</t>
  </si>
  <si>
    <t>Krnov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</si>
  <si>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</si>
  <si>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7492471010</t>
  </si>
  <si>
    <t>Demontáže kabelových vedení nn</t>
  </si>
  <si>
    <t>-1601097159</t>
  </si>
  <si>
    <t>Demontáže kabelových vedení nn - demontáž ze zemní kynety, roštu, rozvaděče, trubky, chráničky apod.</t>
  </si>
  <si>
    <t>750+30+2888</t>
  </si>
  <si>
    <t>7494271010</t>
  </si>
  <si>
    <t>Demontáž rozvaděčů rozvodnice nn</t>
  </si>
  <si>
    <t>1078974027</t>
  </si>
  <si>
    <t>Demontáž rozvaděčů rozvodnice nn - včetně demontáže přívodních, vývodových kabelů, rámu apod., včetně nakládky rozvaděče na určený prostředek</t>
  </si>
  <si>
    <t>7494153015</t>
  </si>
  <si>
    <t>Montáž prázdných plastových kabelových skříní min. IP 44, výšky do 800 mm, hloubky do 320 mm kompaktní pilíř š 660-1 060 mm</t>
  </si>
  <si>
    <t>-1756513113</t>
  </si>
  <si>
    <t>Montáž prázdných plastových kabelových skříní min. IP 44, výšky do 800 mm, hloubky do 320 mm kompaktní pilíř š 660-1 060 mm - včetně elektrovýzbroje</t>
  </si>
  <si>
    <t>7493600830</t>
  </si>
  <si>
    <t>Kabelové a zásuvkové skříně, elektroměrové rozvaděče Skříně elektroměrové pro přímé měření Rozváděč pro jednosazbový třífázový elektroměr 40A až 80A kompaktní pilíř včetně základu, PUR lak</t>
  </si>
  <si>
    <t>1544420102</t>
  </si>
  <si>
    <t>2010283492</t>
  </si>
  <si>
    <t>7493601300</t>
  </si>
  <si>
    <t>Kabelové a zásuvkové skříně, elektroměrové rozvaděče Prázdné skříně a pilíře Skříň plastová kompaktní pilíř včetně základu, IP44, šířka 600 mm, výška 1000 mm, hloubka do 400 mm, PUR lak</t>
  </si>
  <si>
    <t>1788370141</t>
  </si>
  <si>
    <t>634363844</t>
  </si>
  <si>
    <t>-1604047265</t>
  </si>
  <si>
    <t>7494003388</t>
  </si>
  <si>
    <t>Modulární přístroje Jističe do 80 A; 10 kA 3-pólové In 20 A, Ue AC 230/400 V / DC 216 V, charakteristika B, 3pól, Icn 10 kA</t>
  </si>
  <si>
    <t>-1739360078</t>
  </si>
  <si>
    <t>7494003392</t>
  </si>
  <si>
    <t>Modulární přístroje Jističe do 80 A; 10 kA 3-pólové In 32 A, Ue AC 230/400 V / DC 216 V, charakteristika B, 3pól, Icn 10 kA</t>
  </si>
  <si>
    <t>-914026762</t>
  </si>
  <si>
    <t>7494552020</t>
  </si>
  <si>
    <t>Montáž vačkových silových spínačů - přepínačů třípólových do 63 A - přepínač 1-0-1</t>
  </si>
  <si>
    <t>-779527725</t>
  </si>
  <si>
    <t>7494004520</t>
  </si>
  <si>
    <t>Modulární přístroje Ostatní přístroje -modulární přístroje Vypínače In 32 A, Ue AC 250/440 V, 3pól</t>
  </si>
  <si>
    <t>1516360054</t>
  </si>
  <si>
    <t>7492652012</t>
  </si>
  <si>
    <t>Montáž kabelů 4- a 5-žílových Al do 50 mm2</t>
  </si>
  <si>
    <t>-41113593</t>
  </si>
  <si>
    <t>Montáž kabelů 4- a 5-žílových Al do 50 mm2 - uložení do země, chráničky, na rošty, pod omítku apod.</t>
  </si>
  <si>
    <t>45+705</t>
  </si>
  <si>
    <t>7492600210</t>
  </si>
  <si>
    <t>Kabely, vodiče, šňůry Al - nn Kabel silový 4 a 5-žílový, plastová izolace 1-AYKY 4x35</t>
  </si>
  <si>
    <t>664126365</t>
  </si>
  <si>
    <t>7492600220</t>
  </si>
  <si>
    <t>Kabely, vodiče, šňůry Al - nn Kabel silový 4 a 5-žílový, plastová izolace 1-AYKY 4x50</t>
  </si>
  <si>
    <t>147287498</t>
  </si>
  <si>
    <t>7492652010</t>
  </si>
  <si>
    <t>Montáž kabelů 4- a 5-žílových Al do 25 mm2</t>
  </si>
  <si>
    <t>-167478171</t>
  </si>
  <si>
    <t>Montáž kabelů 4- a 5-žílových Al do 25 mm2 - uložení do země, chráničky, na rošty, pod omítku apod.</t>
  </si>
  <si>
    <t>7492600190</t>
  </si>
  <si>
    <t>Kabely, vodiče, šňůry Al - nn Kabel silový 4 a 5-žílový, plastová izolace 1-AYKY 4x16</t>
  </si>
  <si>
    <t>1325528689</t>
  </si>
  <si>
    <t>7492652014</t>
  </si>
  <si>
    <t>Montáž kabelů 4- a 5-žílových Al do 150 mm2</t>
  </si>
  <si>
    <t>2018975677</t>
  </si>
  <si>
    <t>Montáž kabelů 4- a 5-žílových Al do 150 mm2 - uložení do země, chráničky, na rošty, pod omítku apod.</t>
  </si>
  <si>
    <t>248+686+996+958</t>
  </si>
  <si>
    <t>7492600250</t>
  </si>
  <si>
    <t>Kabely, vodiče, šňůry Al - nn Kabel silový 4 a 5-žílový, plastová izolace 1-AYKY 4x120</t>
  </si>
  <si>
    <t>-1121327022</t>
  </si>
  <si>
    <t>7492751022</t>
  </si>
  <si>
    <t>Montáž ukončení kabelů nn v rozvaděči nebo na přístroji izolovaných s označením 2 - 5-ti žílových do 25 mm2</t>
  </si>
  <si>
    <t>-1169472804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</si>
  <si>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</si>
  <si>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7492751024</t>
  </si>
  <si>
    <t>Montáž ukončení kabelů nn v rozvaděči nebo na přístroji izolovaných s označením 2 - 5-ti žílových do 70 mm2</t>
  </si>
  <si>
    <t>-564253000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</si>
  <si>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</si>
  <si>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7492104720</t>
  </si>
  <si>
    <t>Spojovací vedení, podpěrné izolátory Spojky, ukončení pasu, ostatní Kabelová koncovka do 1kV KSCZ4X 6-95</t>
  </si>
  <si>
    <t>-1289995519</t>
  </si>
  <si>
    <t>7492751026</t>
  </si>
  <si>
    <t>Montáž ukončení kabelů nn v rozvaděči nebo na přístroji izolovaných s označením 2 - 5-ti žílových do 150 mm2</t>
  </si>
  <si>
    <t>92153872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</si>
  <si>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trubice, zakončení stínění apod.</t>
  </si>
  <si>
    <t>7492104730</t>
  </si>
  <si>
    <t>Spojovací vedení, podpěrné izolátory Spojky, ukončení pasu, ostatní Kabelová koncovka do 1kV KSCZ4X 150 - 240</t>
  </si>
  <si>
    <t>54603665</t>
  </si>
  <si>
    <t>7492756020</t>
  </si>
  <si>
    <t>Pomocné práce pro montáž kabelů montáž označovacího štítku na kabel</t>
  </si>
  <si>
    <t>1830487733</t>
  </si>
  <si>
    <t>-1316137527</t>
  </si>
  <si>
    <t>7499151020</t>
  </si>
  <si>
    <t>Dokončovací práce úprava zapojení stávajících kabelových skříní/rozvaděčů</t>
  </si>
  <si>
    <t>1899719451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</si>
  <si>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</si>
  <si>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7499151010</t>
  </si>
  <si>
    <t>Dokončovací práce na elektrickém zařízení</t>
  </si>
  <si>
    <t>1214466702</t>
  </si>
  <si>
    <t>Dokončovací práce na elektrickém zařízení - uvádění zařízení do provozu, drobné montážní práce v rozvaděčích, koordinaci se zhotoviteli souvisejících zařízení apod.</t>
  </si>
  <si>
    <t>7499250520</t>
  </si>
  <si>
    <t>Vyhotovení výchozí revizní zprávy pro opravné práce pro objem investičních nákladů přes 500 000 do 1 000 000 Kč</t>
  </si>
  <si>
    <t>-972221700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</si>
  <si>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</si>
  <si>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7499250525</t>
  </si>
  <si>
    <t>Vyhotovení výchozí revizní zprávy příplatek za každých dalších i započatých 500 000 Kč přes 1 000 000 Kč</t>
  </si>
  <si>
    <t>1291222778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</si>
  <si>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</si>
  <si>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</si>
  <si>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-747390154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</si>
  <si>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</si>
  <si>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</si>
  <si>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</si>
  <si>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-1398359727</t>
  </si>
  <si>
    <t>7593505140</t>
  </si>
  <si>
    <t>Oddělení souběhu trasy od silového kabelu žlabem plastovým 120x110 mm</t>
  </si>
  <si>
    <t>364728379</t>
  </si>
  <si>
    <t>Oddělení souběhu trasy od silového kabelu žlabem plastovým 120x110 mm - včetně žlabu</t>
  </si>
  <si>
    <t>7497700900</t>
  </si>
  <si>
    <t>Kabely trakčního vedení, Různé TV  Žlab PVC 100x100 mm šíře</t>
  </si>
  <si>
    <t>928819684</t>
  </si>
  <si>
    <t>9901009200</t>
  </si>
  <si>
    <t>Doprava materiálu mechanizací o nosnosti do 3,5 t elektrosoučástek, montážního materiálu, kameniva, písku, dlažebních kostek, suti, atd. příplatek za každých dalších 10 km</t>
  </si>
  <si>
    <t>1659904818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</si>
  <si>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</si>
  <si>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9901000100</t>
  </si>
  <si>
    <t>Doprava materiálu mechanizací o nosnosti do 3,5 t elektrosoučástek, montážního materiálu, kameniva, písku, dlažebních kostek, suti, atd. do 10 km</t>
  </si>
  <si>
    <t>-309764545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</si>
  <si>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</si>
  <si>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SO 06 ZP - SO 06 ZP Přípojky nn PZS P7751 - P7756 - Zemní práce</t>
  </si>
  <si>
    <t xml:space="preserve">    1 - Zemní práce</t>
  </si>
  <si>
    <t>132352501</t>
  </si>
  <si>
    <t>Hloubení rýh š do 800 mm vedle kolejí strojně v hornině třídy těžitelnosti II skupiny 4</t>
  </si>
  <si>
    <t>-758243718</t>
  </si>
  <si>
    <t>Hloubení rýh vedle kolejí šířky do 800 mm strojně zapažených i nezapažených, hloubky do 1,5 m, pro jakýkoliv objem výkopu v hornině třídy těžitelnosti II skupiny 4</t>
  </si>
  <si>
    <t>Výpočet kabelové trasy</t>
  </si>
  <si>
    <t>(3660)*0,35*0,8</t>
  </si>
  <si>
    <t>174151101</t>
  </si>
  <si>
    <t>Zásyp jam, šachet rýh nebo kolem objektů sypaninou se zhutněním</t>
  </si>
  <si>
    <t>-617089250</t>
  </si>
  <si>
    <t>Zásyp sypaninou z jakékoliv horniny strojně s uložením výkopku ve vrstvách se zhutněním jam, šachet, rýh nebo kolem objektů v těchto vykopávkách</t>
  </si>
  <si>
    <t>SO 07 - SO 07 Dopravy</t>
  </si>
  <si>
    <t>HSV - HSV</t>
  </si>
  <si>
    <t xml:space="preserve">    OST - Ostatní pro SO 01, SO 02,SO 03</t>
  </si>
  <si>
    <t xml:space="preserve">    OST SO01 - Ostatní pro SO 01 pro žel. svršek</t>
  </si>
  <si>
    <t xml:space="preserve">    OST SO02 - Ostatní pro SO 02 pro žel. spodek</t>
  </si>
  <si>
    <t xml:space="preserve">    OST SO03 - Ostatní pro SO 03</t>
  </si>
  <si>
    <t xml:space="preserve">    OST SO04 - Ostatní pro SO 04</t>
  </si>
  <si>
    <t>Ostatní pro SO 01, SO 02,SO 03</t>
  </si>
  <si>
    <t>911481948</t>
  </si>
  <si>
    <t>"komplety +podložky z Kutné Hory  280 km 2 Au "2</t>
  </si>
  <si>
    <t>"značky +ost. drobný materiál do přejezdů do 30 km"2</t>
  </si>
  <si>
    <t>300868290</t>
  </si>
  <si>
    <t>"komplety +podložky z Kutné Hory  280 km 2 Au "2*27</t>
  </si>
  <si>
    <t>"značky +ost. drobný materiál do přejezdů do 30 km"2*2</t>
  </si>
  <si>
    <t>9903200100</t>
  </si>
  <si>
    <t>Přeprava mechanizace na místo prováděných prací o hmotnosti přes 12 t přes 50 do 100 km</t>
  </si>
  <si>
    <t>-771406641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</si>
  <si>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</si>
  <si>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"dvoucestný bagr"4</t>
  </si>
  <si>
    <t>"nakladač"2</t>
  </si>
  <si>
    <t>9903200300</t>
  </si>
  <si>
    <t>Přeprava mechanizace na místo prováděných prací o hmotnosti přes 12 t do 300 km</t>
  </si>
  <si>
    <t>-1990253729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</si>
  <si>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</si>
  <si>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"ASP +SSP"2</t>
  </si>
  <si>
    <t>"následné podbití ASP+SSP"2</t>
  </si>
  <si>
    <t>"čistička"1</t>
  </si>
  <si>
    <t>"recyklační linka"1</t>
  </si>
  <si>
    <t>OST SO01</t>
  </si>
  <si>
    <t>Ostatní pro SO 01 pro žel. svršek</t>
  </si>
  <si>
    <t>9902900100</t>
  </si>
  <si>
    <t>Naložení sypanin, drobného kusového materiálu, suti</t>
  </si>
  <si>
    <t>-1129305903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</si>
  <si>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</si>
  <si>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"z nánosu" 37792*0,01*1,8</t>
  </si>
  <si>
    <t>" ze stezek" 512*0,1*1,8</t>
  </si>
  <si>
    <t>"z čištění KL " 6699*0,4*1,8</t>
  </si>
  <si>
    <t>" z výměny KL"50*1,8</t>
  </si>
  <si>
    <t>"z nánosů na přejezdech" 216*0,1*1,8</t>
  </si>
  <si>
    <t>9902100100</t>
  </si>
  <si>
    <t>Doprava materiálu mechanizací o nosnosti přes 3,5 t sypanin (kameniva, písku, suti, dlažebních kostek, atd.) do 10 km</t>
  </si>
  <si>
    <t>-1816442366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</si>
  <si>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</si>
  <si>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9902109200</t>
  </si>
  <si>
    <t>Doprava materiálu mechanizací o nosnosti přes 3,5 t sypanin (kameniva, písku, suti, dlažebních kostek, atd.) příplatek za každých dalších 10 km</t>
  </si>
  <si>
    <t>536019127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</si>
  <si>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</si>
  <si>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5724,576*2</t>
  </si>
  <si>
    <t>9909000100</t>
  </si>
  <si>
    <t>Poplatek za uložení suti nebo hmot na oficiální skládku</t>
  </si>
  <si>
    <t>1379248651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</si>
  <si>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</si>
  <si>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9902900200</t>
  </si>
  <si>
    <t>Naložení objemnějšího kusového materiálu, vybouraných hmot</t>
  </si>
  <si>
    <t>1065606844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</si>
  <si>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</si>
  <si>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"nové kolejnice" 50*120*0,0494</t>
  </si>
  <si>
    <t>9902200100</t>
  </si>
  <si>
    <t>Doprava materiálu mechanizací o nosnosti přes 3,5 t objemnějšího kusového materiálu (prefabrikátů, stožárů, výhybek, rozvaděčů, vybouraných hmot atd.) do 10 km</t>
  </si>
  <si>
    <t>-1231680473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</si>
  <si>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</si>
  <si>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"doprava kolejnic z demontáže a výměny do 30 km=3" (1610*2*0,0494)+2780*0,0494</t>
  </si>
  <si>
    <t>"doprava nových kolejnic do 10km =1" 296,400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</si>
  <si>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</si>
  <si>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</si>
  <si>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723632834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</si>
  <si>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</si>
  <si>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"odvoz demontovaných kolejnic do 30 km = 3" 296,4*2</t>
  </si>
  <si>
    <t>-1108328052</t>
  </si>
  <si>
    <t>"naložení recyklát" 3477,405</t>
  </si>
  <si>
    <t>1774145805</t>
  </si>
  <si>
    <t>"štěrkodrť 8/16 z lomu Jakubčovice  73 km =8" 92,160*1</t>
  </si>
  <si>
    <t>"štěrk z lomu Jakubčovice 73 km = 8, odpočet recyklát"(11591,28-3477,405)*1</t>
  </si>
  <si>
    <t>" recyklát"3477,405*1</t>
  </si>
  <si>
    <t>1796308040</t>
  </si>
  <si>
    <t>"štěrkodrť 8/16 z lomu Jakubčovice 73 km =8" 92,160*7</t>
  </si>
  <si>
    <t>"štěrk z lomu Jakubčovice 73 km = 13"(11830,680-3477,405)*7</t>
  </si>
  <si>
    <t>OST SO02</t>
  </si>
  <si>
    <t>Ostatní pro SO 02 pro žel. spodek</t>
  </si>
  <si>
    <t>1469092330</t>
  </si>
  <si>
    <t>"křoviny 0,2m3=0,1t/m2" 800*0,1</t>
  </si>
  <si>
    <t>"z težení a naplavenin" 10962,4*2</t>
  </si>
  <si>
    <t>" z deformací spodku" 796,8*2</t>
  </si>
  <si>
    <t>"z čistění příkopů" 698*2</t>
  </si>
  <si>
    <t>-1629773463</t>
  </si>
  <si>
    <t>"doprava na recyklaci do 10 km"24994,4</t>
  </si>
  <si>
    <t>R001</t>
  </si>
  <si>
    <t>Recyklace</t>
  </si>
  <si>
    <t>832114592</t>
  </si>
  <si>
    <t>-1199534567</t>
  </si>
  <si>
    <t>"odpočítán štěrk do ŠL" 24994,4-3477,405-64,116-23,760</t>
  </si>
  <si>
    <t>1018211975</t>
  </si>
  <si>
    <t>"doprava recyklátu 0/32 do 10 km =1" 5218,8*1</t>
  </si>
  <si>
    <t>"doprava zůstatku recyklátu k dalšímu využití do 20 km= 2" (24994,4*0,6-3477,405-5218,8-64,116-23,760)*1</t>
  </si>
  <si>
    <t>"doprava odpadu po recyklaci do 30km = 3" (24994,4*0,4)*1</t>
  </si>
  <si>
    <t>1718261585</t>
  </si>
  <si>
    <t>"doprava zůstatku recyklátu k dalšímu využití do 20 km ????= 2" (24994,4*0,6-3477,405-64,116-23,760-5218,8)*1</t>
  </si>
  <si>
    <t>"doprava odpadu po recyklaci do 30km = 3" (24994,4*0,4)*2</t>
  </si>
  <si>
    <t>1160032932</t>
  </si>
  <si>
    <t>OST SO03</t>
  </si>
  <si>
    <t>Ostatní pro SO 03</t>
  </si>
  <si>
    <t>1645971691</t>
  </si>
  <si>
    <t>"asfalt z komunikací+krajnic" 106,86*0,2*2,2+2,64</t>
  </si>
  <si>
    <t>"z težení  " 32,058*2</t>
  </si>
  <si>
    <t>"z rýh pro chráničky - zásyp)" (32,775-28,405)*2</t>
  </si>
  <si>
    <t>"beton z chrániček + z pod zídek" 1,53*2,2+4,370*2,2</t>
  </si>
  <si>
    <t>-1957953368</t>
  </si>
  <si>
    <t>668398756</t>
  </si>
  <si>
    <t>132,854*2</t>
  </si>
  <si>
    <t>479535342</t>
  </si>
  <si>
    <t>-167496950</t>
  </si>
  <si>
    <t>"naložení recyklát" 64,116</t>
  </si>
  <si>
    <t>-298908811</t>
  </si>
  <si>
    <t>"beton 30 km =3" ( 4,37+1,53)*2,2*1</t>
  </si>
  <si>
    <t>"doprava recyklátu 10 km=1" 64,116*1</t>
  </si>
  <si>
    <t>"asfalty 30 km = 3" (18,807+12,944+2,64)*1</t>
  </si>
  <si>
    <t>-50984365</t>
  </si>
  <si>
    <t>"beton 30 km =3" ( 4,37+1,53)*2,2*(3-1)</t>
  </si>
  <si>
    <t>"asfalty 30 km = 3" (18,807+12,944+2,64)*(3-1)</t>
  </si>
  <si>
    <t>-972162263</t>
  </si>
  <si>
    <t>"přejezdová konstrukce díly max 1 auto = 10 t = 80" 10*1</t>
  </si>
  <si>
    <t>1120839059</t>
  </si>
  <si>
    <t>"přejezdová konstrukce díly max 1 auto = 10 t = 80" 10*(8-1)</t>
  </si>
  <si>
    <t>9902900400</t>
  </si>
  <si>
    <t>Složení objemnějšího kusového materiálu, vybouraných hmot</t>
  </si>
  <si>
    <t>1509327997</t>
  </si>
  <si>
    <t>Složení objemnějšího kusového materiálu, vybouraných hmot Poznámka: 1. Ceny jsou určeny pro skládání materiálu z vlastních zásob objednatele.</t>
  </si>
  <si>
    <t>OST SO04</t>
  </si>
  <si>
    <t>Ostatní pro SO 04</t>
  </si>
  <si>
    <t>997355035</t>
  </si>
  <si>
    <t>"asfalt z komunikací+krajnic" 39,6*0,2*2,2+2,64</t>
  </si>
  <si>
    <t>"z težení  " 11,880*2</t>
  </si>
  <si>
    <t>"z rýh pro chráničky - zásyp" (15,3-13,260)*2</t>
  </si>
  <si>
    <t>"beton z chrániček + z pod zídek" 2,04*2,2+0,81*2,2</t>
  </si>
  <si>
    <t>892317495</t>
  </si>
  <si>
    <t>1992203837</t>
  </si>
  <si>
    <t>54,174*2</t>
  </si>
  <si>
    <t>-1597060900</t>
  </si>
  <si>
    <t>-1558933808</t>
  </si>
  <si>
    <t>"naložení recyklát"23,760</t>
  </si>
  <si>
    <t>-1914242676</t>
  </si>
  <si>
    <t>"beton 30 km =3" ( 2,04+0,810)*2,2*1</t>
  </si>
  <si>
    <t>"doprava recyklátu 10 km=1" 23,76*1</t>
  </si>
  <si>
    <t>"asfalty 30 km = 3" 6,97+4,719+12,944+2,64</t>
  </si>
  <si>
    <t>1477580263</t>
  </si>
  <si>
    <t>"beton 30 km =3" ( 2,04+0,810)*2,2*(3-1)</t>
  </si>
  <si>
    <t>"asfalty 30 km = 3" (6,97+4,719+12,944+2,64)*(3-1)</t>
  </si>
  <si>
    <t>-1811221228</t>
  </si>
  <si>
    <t>"přejezdová konstrukce díly max 1 auto = 5 t = 80" 5*1</t>
  </si>
  <si>
    <t>2127488987</t>
  </si>
  <si>
    <t>"přejezdová konstrukce díly max 1 auto = 5 t = 80" 5*7</t>
  </si>
  <si>
    <t>2144330379</t>
  </si>
  <si>
    <t>VON - Vedlejší rozpočtové náklady</t>
  </si>
  <si>
    <t>021211001</t>
  </si>
  <si>
    <t>Průzkumné práce pro opravy Doplňující laboratorní rozbor kontaminace zeminy nebo kol. lože</t>
  </si>
  <si>
    <t>-1634051284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</si>
  <si>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</si>
  <si>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022121001</t>
  </si>
  <si>
    <t>Geodetické práce Diagnostika technické infrastruktury Vytýčení trasy inženýrských sítí</t>
  </si>
  <si>
    <t>%</t>
  </si>
  <si>
    <t>178166236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</si>
  <si>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</si>
  <si>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022101001</t>
  </si>
  <si>
    <t>Geodetické práce Geodetické práce před opravou</t>
  </si>
  <si>
    <t>512531660</t>
  </si>
  <si>
    <t>022101011</t>
  </si>
  <si>
    <t>Geodetické práce Geodetické práce v průběhu opravy</t>
  </si>
  <si>
    <t>-1937229294</t>
  </si>
  <si>
    <t>022101021</t>
  </si>
  <si>
    <t>Geodetické práce Geodetické práce po ukončení opravy</t>
  </si>
  <si>
    <t>-323229779</t>
  </si>
  <si>
    <t>022111001</t>
  </si>
  <si>
    <t>Geodetické práce Měření prostorové polohy koleje zaměřením APK trať jednokolejná</t>
  </si>
  <si>
    <t>710876940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</si>
  <si>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</si>
  <si>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"SO 01 "11,81*3</t>
  </si>
  <si>
    <t>024101401</t>
  </si>
  <si>
    <t>Inženýrská činnost koordinační a kompletační činnost</t>
  </si>
  <si>
    <t>1543317713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</si>
  <si>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</si>
  <si>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</si>
  <si>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1852188338</t>
  </si>
  <si>
    <t>033111001</t>
  </si>
  <si>
    <t>Provozní vlivy Výluka silničního provozu se zajištěním objížďky</t>
  </si>
  <si>
    <t>Kč</t>
  </si>
  <si>
    <t>-260739321</t>
  </si>
  <si>
    <t>034111001</t>
  </si>
  <si>
    <t>Další náklady na pracovníky Zákonné příplatky ke mzdě za práci o sobotách, nedělích a státem uznaných svátcích</t>
  </si>
  <si>
    <t>Kč/hod</t>
  </si>
  <si>
    <t>1922190965</t>
  </si>
  <si>
    <t>034111011</t>
  </si>
  <si>
    <t>Další náklady na pracovníky Zákonné příplatky ke mzdě za práci v noci</t>
  </si>
  <si>
    <t>-80874817</t>
  </si>
  <si>
    <t>7598095700</t>
  </si>
  <si>
    <t>Dozor pracovníků provozovatele při práci na živém zařízení</t>
  </si>
  <si>
    <t>806112361</t>
  </si>
  <si>
    <t>7499751050</t>
  </si>
  <si>
    <t>Dokončovací práce manipulace na zařízeních prováděné provozovatelem</t>
  </si>
  <si>
    <t>-375790313</t>
  </si>
  <si>
    <t>Dokončovací práce manipulace na zařízeních prováděné provozovatelem - manipulace nutné pro další práce zhotovitele na technologickém souboru</t>
  </si>
  <si>
    <t>023131011</t>
  </si>
  <si>
    <t>Projektové práce Dokumentace skutečného provedení zabezpečovacích, sdělovacích, elektrických zařízení</t>
  </si>
  <si>
    <t>1659208908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</si>
  <si>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</si>
  <si>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0,01"1% z dotčených prací : do kolonky množství se zapíše 0,01, a do kolonky j. cena [CZK] se zapíše suma - dotčené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</si>
</sst>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vertical="center"/>
    </xf>
    <xf numFmtId="4" fontId="11" fillId="0" borderId="20" xfId="0" applyNumberFormat="1" applyFont="1" applyBorder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/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/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2" fillId="4" borderId="6" xfId="0" applyFont="1" applyFill="1" applyBorder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359410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299720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111</xdr:row>
      <xdr:rowOff>0</xdr:rowOff>
    </xdr:from>
    <xdr:to>
      <xdr:col>9</xdr:col>
      <xdr:colOff>1215390</xdr:colOff>
      <xdr:row>114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1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15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16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109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17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108</xdr:row>
      <xdr:rowOff>0</xdr:rowOff>
    </xdr:from>
    <xdr:to>
      <xdr:col>9</xdr:col>
      <xdr:colOff>1215390</xdr:colOff>
      <xdr:row>111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102</xdr:row>
      <xdr:rowOff>0</xdr:rowOff>
    </xdr:from>
    <xdr:to>
      <xdr:col>9</xdr:col>
      <xdr:colOff>1215390</xdr:colOff>
      <xdr:row>105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19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109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109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24"/>
  <sheetViews>
    <sheetView showGridLines="0" tabSelected="1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1" width="2.7109375" customWidth="1"/>
    <col min="32" max="32" width="9.7109375" customWidth="1"/>
    <col min="33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7" t="s">
        <v>14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R5" s="19"/>
      <c r="BE5" s="194" t="s">
        <v>15</v>
      </c>
      <c r="BS5" s="16" t="s">
        <v>6</v>
      </c>
    </row>
    <row r="6" spans="1:74" ht="36.9" customHeight="1">
      <c r="B6" s="19"/>
      <c r="D6" s="25" t="s">
        <v>16</v>
      </c>
      <c r="K6" s="198" t="s">
        <v>17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R6" s="19"/>
      <c r="BE6" s="195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5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5"/>
      <c r="BS8" s="16" t="s">
        <v>6</v>
      </c>
    </row>
    <row r="9" spans="1:74" ht="14.4" customHeight="1">
      <c r="B9" s="19"/>
      <c r="AR9" s="19"/>
      <c r="BE9" s="195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95"/>
      <c r="BS10" s="16" t="s">
        <v>6</v>
      </c>
    </row>
    <row r="11" spans="1:74" ht="18.45" customHeight="1">
      <c r="B11" s="19"/>
      <c r="E11" s="24" t="s">
        <v>27</v>
      </c>
      <c r="AK11" s="26" t="s">
        <v>28</v>
      </c>
      <c r="AN11" s="24" t="s">
        <v>29</v>
      </c>
      <c r="AR11" s="19"/>
      <c r="BE11" s="195"/>
      <c r="BS11" s="16" t="s">
        <v>6</v>
      </c>
    </row>
    <row r="12" spans="1:74" ht="6.9" customHeight="1">
      <c r="B12" s="19"/>
      <c r="AR12" s="19"/>
      <c r="BE12" s="195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95"/>
      <c r="BS13" s="16" t="s">
        <v>6</v>
      </c>
    </row>
    <row r="14" spans="1:74" ht="13.2">
      <c r="B14" s="19"/>
      <c r="E14" s="199" t="s">
        <v>31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6" t="s">
        <v>28</v>
      </c>
      <c r="AN14" s="28" t="s">
        <v>31</v>
      </c>
      <c r="AR14" s="19"/>
      <c r="BE14" s="195"/>
      <c r="BS14" s="16" t="s">
        <v>6</v>
      </c>
    </row>
    <row r="15" spans="1:74" ht="6.9" customHeight="1">
      <c r="B15" s="19"/>
      <c r="AR15" s="19"/>
      <c r="BE15" s="195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1</v>
      </c>
      <c r="AR16" s="19"/>
      <c r="BE16" s="195"/>
      <c r="BS16" s="16" t="s">
        <v>4</v>
      </c>
    </row>
    <row r="17" spans="2:71" ht="18.45" customHeight="1">
      <c r="B17" s="19"/>
      <c r="E17" s="24" t="s">
        <v>21</v>
      </c>
      <c r="AK17" s="26" t="s">
        <v>28</v>
      </c>
      <c r="AN17" s="24" t="s">
        <v>1</v>
      </c>
      <c r="AR17" s="19"/>
      <c r="BE17" s="195"/>
      <c r="BS17" s="16" t="s">
        <v>33</v>
      </c>
    </row>
    <row r="18" spans="2:71" ht="6.9" customHeight="1">
      <c r="B18" s="19"/>
      <c r="AR18" s="19"/>
      <c r="BE18" s="195"/>
      <c r="BS18" s="16" t="s">
        <v>6</v>
      </c>
    </row>
    <row r="19" spans="2:71" ht="12" customHeight="1">
      <c r="B19" s="19"/>
      <c r="D19" s="26" t="s">
        <v>34</v>
      </c>
      <c r="AK19" s="26" t="s">
        <v>25</v>
      </c>
      <c r="AN19" s="24" t="s">
        <v>1</v>
      </c>
      <c r="AR19" s="19"/>
      <c r="BE19" s="195"/>
      <c r="BS19" s="16" t="s">
        <v>6</v>
      </c>
    </row>
    <row r="20" spans="2:71" ht="18.45" customHeight="1">
      <c r="B20" s="19"/>
      <c r="E20" s="24" t="s">
        <v>21</v>
      </c>
      <c r="AK20" s="26" t="s">
        <v>28</v>
      </c>
      <c r="AN20" s="24" t="s">
        <v>1</v>
      </c>
      <c r="AR20" s="19"/>
      <c r="BE20" s="195"/>
      <c r="BS20" s="16" t="s">
        <v>33</v>
      </c>
    </row>
    <row r="21" spans="2:71" ht="6.9" customHeight="1">
      <c r="B21" s="19"/>
      <c r="AR21" s="19"/>
      <c r="BE21" s="195"/>
    </row>
    <row r="22" spans="2:71" ht="12" customHeight="1">
      <c r="B22" s="19"/>
      <c r="D22" s="26" t="s">
        <v>35</v>
      </c>
      <c r="AR22" s="19"/>
      <c r="BE22" s="195"/>
    </row>
    <row r="23" spans="2:71" ht="16.5" customHeight="1">
      <c r="B23" s="19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9"/>
      <c r="BE23" s="195"/>
    </row>
    <row r="24" spans="2:71" ht="6.9" customHeight="1">
      <c r="B24" s="19"/>
      <c r="AR24" s="19"/>
      <c r="BE24" s="195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5"/>
    </row>
    <row r="26" spans="2:71" s="1" customFormat="1" ht="25.95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2">
        <f>ROUND(AG94,2)</f>
        <v>0</v>
      </c>
      <c r="AL26" s="203"/>
      <c r="AM26" s="203"/>
      <c r="AN26" s="203"/>
      <c r="AO26" s="203"/>
      <c r="AR26" s="31"/>
      <c r="BE26" s="195"/>
    </row>
    <row r="27" spans="2:71" s="1" customFormat="1" ht="6.9" customHeight="1">
      <c r="B27" s="31"/>
      <c r="AR27" s="31"/>
      <c r="BE27" s="195"/>
    </row>
    <row r="28" spans="2:71" s="1" customFormat="1" ht="13.2">
      <c r="B28" s="31"/>
      <c r="L28" s="204" t="s">
        <v>37</v>
      </c>
      <c r="M28" s="204"/>
      <c r="N28" s="204"/>
      <c r="O28" s="204"/>
      <c r="P28" s="204"/>
      <c r="W28" s="204" t="s">
        <v>38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39</v>
      </c>
      <c r="AL28" s="204"/>
      <c r="AM28" s="204"/>
      <c r="AN28" s="204"/>
      <c r="AO28" s="204"/>
      <c r="AR28" s="31"/>
      <c r="BE28" s="195"/>
    </row>
    <row r="29" spans="2:71" s="2" customFormat="1" ht="14.4" customHeight="1">
      <c r="B29" s="35"/>
      <c r="D29" s="26" t="s">
        <v>40</v>
      </c>
      <c r="F29" s="26" t="s">
        <v>41</v>
      </c>
      <c r="L29" s="207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5"/>
      <c r="BE29" s="196"/>
    </row>
    <row r="30" spans="2:71" s="2" customFormat="1" ht="14.4" customHeight="1">
      <c r="B30" s="35"/>
      <c r="F30" s="26" t="s">
        <v>42</v>
      </c>
      <c r="L30" s="207">
        <v>0.12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5"/>
      <c r="BE30" s="196"/>
    </row>
    <row r="31" spans="2:71" s="2" customFormat="1" ht="14.4" hidden="1" customHeight="1">
      <c r="B31" s="35"/>
      <c r="F31" s="26" t="s">
        <v>43</v>
      </c>
      <c r="L31" s="207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5"/>
      <c r="BE31" s="196"/>
    </row>
    <row r="32" spans="2:71" s="2" customFormat="1" ht="14.4" hidden="1" customHeight="1">
      <c r="B32" s="35"/>
      <c r="F32" s="26" t="s">
        <v>44</v>
      </c>
      <c r="L32" s="207">
        <v>0.12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5"/>
      <c r="BE32" s="196"/>
    </row>
    <row r="33" spans="2:57" s="2" customFormat="1" ht="14.4" hidden="1" customHeight="1">
      <c r="B33" s="35"/>
      <c r="F33" s="26" t="s">
        <v>45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5"/>
      <c r="BE33" s="196"/>
    </row>
    <row r="34" spans="2:57" s="1" customFormat="1" ht="6.9" customHeight="1">
      <c r="B34" s="31"/>
      <c r="AR34" s="31"/>
      <c r="BE34" s="195"/>
    </row>
    <row r="35" spans="2:57" s="1" customFormat="1" ht="25.95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192" t="s">
        <v>48</v>
      </c>
      <c r="Y35" s="190"/>
      <c r="Z35" s="190"/>
      <c r="AA35" s="190"/>
      <c r="AB35" s="190"/>
      <c r="AC35" s="38"/>
      <c r="AD35" s="38"/>
      <c r="AE35" s="38"/>
      <c r="AF35" s="38"/>
      <c r="AG35" s="38"/>
      <c r="AH35" s="38"/>
      <c r="AI35" s="38"/>
      <c r="AJ35" s="38"/>
      <c r="AK35" s="189">
        <f>SUM(AK26:AK33)</f>
        <v>0</v>
      </c>
      <c r="AL35" s="190"/>
      <c r="AM35" s="190"/>
      <c r="AN35" s="190"/>
      <c r="AO35" s="191"/>
      <c r="AP35" s="36"/>
      <c r="AQ35" s="36"/>
      <c r="AR35" s="31"/>
    </row>
    <row r="36" spans="2:57" s="1" customFormat="1" ht="6.9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3.2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3.2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3.2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" customHeight="1">
      <c r="B82" s="31"/>
      <c r="C82" s="20" t="s">
        <v>55</v>
      </c>
      <c r="AR82" s="31"/>
    </row>
    <row r="83" spans="1:91" s="1" customFormat="1" ht="6.9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63524184</v>
      </c>
      <c r="AR84" s="47"/>
    </row>
    <row r="85" spans="1:91" s="4" customFormat="1" ht="36.9" customHeight="1">
      <c r="B85" s="48"/>
      <c r="C85" s="49" t="s">
        <v>16</v>
      </c>
      <c r="L85" s="228" t="str">
        <f>K6</f>
        <v>Odstranění havarijního stavu po povodních 2024 - komplexní  oprava trati v úseku Krnov - Skrochovice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R85" s="48"/>
    </row>
    <row r="86" spans="1:91" s="1" customFormat="1" ht="6.9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30" t="str">
        <f>IF(AN8= "","",AN8)</f>
        <v>9. 10. 2024</v>
      </c>
      <c r="AN87" s="230"/>
      <c r="AR87" s="31"/>
    </row>
    <row r="88" spans="1:91" s="1" customFormat="1" ht="6.9" customHeight="1">
      <c r="B88" s="31"/>
      <c r="AR88" s="31"/>
    </row>
    <row r="89" spans="1:91" s="1" customFormat="1" ht="15.15" customHeight="1">
      <c r="B89" s="31"/>
      <c r="C89" s="26" t="s">
        <v>24</v>
      </c>
      <c r="L89" s="3" t="str">
        <f>IF(E11= "","",E11)</f>
        <v>Správa železnic, státní organizace</v>
      </c>
      <c r="AI89" s="26" t="s">
        <v>32</v>
      </c>
      <c r="AM89" s="212" t="str">
        <f>IF(E17="","",E17)</f>
        <v xml:space="preserve"> </v>
      </c>
      <c r="AN89" s="213"/>
      <c r="AO89" s="213"/>
      <c r="AP89" s="213"/>
      <c r="AR89" s="31"/>
      <c r="AS89" s="208" t="s">
        <v>56</v>
      </c>
      <c r="AT89" s="20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31"/>
      <c r="C90" s="26" t="s">
        <v>30</v>
      </c>
      <c r="L90" s="3" t="str">
        <f>IF(E14= "Vyplň údaj","",E14)</f>
        <v/>
      </c>
      <c r="AI90" s="26" t="s">
        <v>34</v>
      </c>
      <c r="AM90" s="212" t="str">
        <f>IF(E20="","",E20)</f>
        <v xml:space="preserve"> </v>
      </c>
      <c r="AN90" s="213"/>
      <c r="AO90" s="213"/>
      <c r="AP90" s="213"/>
      <c r="AR90" s="31"/>
      <c r="AS90" s="210"/>
      <c r="AT90" s="211"/>
      <c r="BD90" s="55"/>
    </row>
    <row r="91" spans="1:91" s="1" customFormat="1" ht="10.8" customHeight="1">
      <c r="B91" s="31"/>
      <c r="AR91" s="31"/>
      <c r="AS91" s="210"/>
      <c r="AT91" s="211"/>
      <c r="BD91" s="55"/>
    </row>
    <row r="92" spans="1:91" s="1" customFormat="1" ht="29.25" customHeight="1">
      <c r="B92" s="31"/>
      <c r="C92" s="226" t="s">
        <v>57</v>
      </c>
      <c r="D92" s="215"/>
      <c r="E92" s="215"/>
      <c r="F92" s="215"/>
      <c r="G92" s="215"/>
      <c r="H92" s="56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4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7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8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3">
        <f>ROUND(AG95+SUM(AG99:AG103)+AG118+AG121+AG122,2)</f>
        <v>0</v>
      </c>
      <c r="AH94" s="223"/>
      <c r="AI94" s="223"/>
      <c r="AJ94" s="223"/>
      <c r="AK94" s="223"/>
      <c r="AL94" s="223"/>
      <c r="AM94" s="223"/>
      <c r="AN94" s="224">
        <f t="shared" ref="AN94:AN122" si="0">SUM(AG94,AT94)</f>
        <v>0</v>
      </c>
      <c r="AO94" s="224"/>
      <c r="AP94" s="224"/>
      <c r="AQ94" s="66" t="s">
        <v>1</v>
      </c>
      <c r="AR94" s="62"/>
      <c r="AS94" s="67">
        <f>ROUND(AS95+SUM(AS99:AS103)+AS118+AS121+AS122,2)</f>
        <v>0</v>
      </c>
      <c r="AT94" s="68">
        <f t="shared" ref="AT94:AT122" si="1">ROUND(SUM(AV94:AW94),2)</f>
        <v>0</v>
      </c>
      <c r="AU94" s="69">
        <f>ROUND(AU95+SUM(AU99:AU103)+AU118+AU121+AU122,5)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ROUND(AZ95+SUM(AZ99:AZ103)+AZ118+AZ121+AZ122,2)</f>
        <v>0</v>
      </c>
      <c r="BA94" s="68">
        <f>ROUND(BA95+SUM(BA99:BA103)+BA118+BA121+BA122,2)</f>
        <v>0</v>
      </c>
      <c r="BB94" s="68">
        <f>ROUND(BB95+SUM(BB99:BB103)+BB118+BB121+BB122,2)</f>
        <v>0</v>
      </c>
      <c r="BC94" s="68">
        <f>ROUND(BC95+SUM(BC99:BC103)+BC118+BC121+BC122,2)</f>
        <v>0</v>
      </c>
      <c r="BD94" s="70">
        <f>ROUND(BD95+SUM(BD99:BD103)+BD118+BD121+BD122,2)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5</v>
      </c>
      <c r="BX94" s="71" t="s">
        <v>79</v>
      </c>
      <c r="CL94" s="71" t="s">
        <v>1</v>
      </c>
    </row>
    <row r="95" spans="1:91" s="6" customFormat="1" ht="25.05" customHeight="1">
      <c r="B95" s="73"/>
      <c r="C95" s="74"/>
      <c r="D95" s="225" t="s">
        <v>80</v>
      </c>
      <c r="E95" s="225"/>
      <c r="F95" s="225"/>
      <c r="G95" s="225"/>
      <c r="H95" s="225"/>
      <c r="I95" s="75"/>
      <c r="J95" s="225" t="s">
        <v>81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18">
        <f>ROUND(SUM(AG96:AG98),2)</f>
        <v>0</v>
      </c>
      <c r="AH95" s="219"/>
      <c r="AI95" s="219"/>
      <c r="AJ95" s="219"/>
      <c r="AK95" s="219"/>
      <c r="AL95" s="219"/>
      <c r="AM95" s="219"/>
      <c r="AN95" s="220">
        <f t="shared" si="0"/>
        <v>0</v>
      </c>
      <c r="AO95" s="219"/>
      <c r="AP95" s="219"/>
      <c r="AQ95" s="76" t="s">
        <v>82</v>
      </c>
      <c r="AR95" s="73"/>
      <c r="AS95" s="77">
        <f>ROUND(SUM(AS96:AS98),2)</f>
        <v>0</v>
      </c>
      <c r="AT95" s="78">
        <f t="shared" si="1"/>
        <v>0</v>
      </c>
      <c r="AU95" s="79">
        <f>ROUND(SUM(AU96:AU98),5)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ROUND(SUM(AZ96:AZ98),2)</f>
        <v>0</v>
      </c>
      <c r="BA95" s="78">
        <f>ROUND(SUM(BA96:BA98),2)</f>
        <v>0</v>
      </c>
      <c r="BB95" s="78">
        <f>ROUND(SUM(BB96:BB98),2)</f>
        <v>0</v>
      </c>
      <c r="BC95" s="78">
        <f>ROUND(SUM(BC96:BC98),2)</f>
        <v>0</v>
      </c>
      <c r="BD95" s="80">
        <f>ROUND(SUM(BD96:BD98),2)</f>
        <v>0</v>
      </c>
      <c r="BS95" s="81" t="s">
        <v>75</v>
      </c>
      <c r="BT95" s="81" t="s">
        <v>83</v>
      </c>
      <c r="BU95" s="81" t="s">
        <v>77</v>
      </c>
      <c r="BV95" s="81" t="s">
        <v>78</v>
      </c>
      <c r="BW95" s="81" t="s">
        <v>84</v>
      </c>
      <c r="BX95" s="81" t="s">
        <v>5</v>
      </c>
      <c r="CL95" s="81" t="s">
        <v>1</v>
      </c>
      <c r="CM95" s="81" t="s">
        <v>85</v>
      </c>
    </row>
    <row r="96" spans="1:91" s="3" customFormat="1" ht="25.05" customHeight="1">
      <c r="A96" s="82" t="s">
        <v>86</v>
      </c>
      <c r="B96" s="47"/>
      <c r="C96" s="14"/>
      <c r="D96" s="14"/>
      <c r="E96" s="227" t="s">
        <v>87</v>
      </c>
      <c r="F96" s="227"/>
      <c r="G96" s="227"/>
      <c r="H96" s="227"/>
      <c r="I96" s="227"/>
      <c r="J96" s="14"/>
      <c r="K96" s="227" t="s">
        <v>88</v>
      </c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1">
        <f>'PS 01-01 - PZZ P7752 v km...'!J32</f>
        <v>0</v>
      </c>
      <c r="AH96" s="222"/>
      <c r="AI96" s="222"/>
      <c r="AJ96" s="222"/>
      <c r="AK96" s="222"/>
      <c r="AL96" s="222"/>
      <c r="AM96" s="222"/>
      <c r="AN96" s="221">
        <f t="shared" si="0"/>
        <v>0</v>
      </c>
      <c r="AO96" s="222"/>
      <c r="AP96" s="222"/>
      <c r="AQ96" s="83" t="s">
        <v>89</v>
      </c>
      <c r="AR96" s="47"/>
      <c r="AS96" s="84">
        <v>0</v>
      </c>
      <c r="AT96" s="85">
        <f t="shared" si="1"/>
        <v>0</v>
      </c>
      <c r="AU96" s="86">
        <f>'PS 01-01 - PZZ P7752 v km...'!P127</f>
        <v>0</v>
      </c>
      <c r="AV96" s="85">
        <f>'PS 01-01 - PZZ P7752 v km...'!J35</f>
        <v>0</v>
      </c>
      <c r="AW96" s="85">
        <f>'PS 01-01 - PZZ P7752 v km...'!J36</f>
        <v>0</v>
      </c>
      <c r="AX96" s="85">
        <f>'PS 01-01 - PZZ P7752 v km...'!J37</f>
        <v>0</v>
      </c>
      <c r="AY96" s="85">
        <f>'PS 01-01 - PZZ P7752 v km...'!J38</f>
        <v>0</v>
      </c>
      <c r="AZ96" s="85">
        <f>'PS 01-01 - PZZ P7752 v km...'!F35</f>
        <v>0</v>
      </c>
      <c r="BA96" s="85">
        <f>'PS 01-01 - PZZ P7752 v km...'!F36</f>
        <v>0</v>
      </c>
      <c r="BB96" s="85">
        <f>'PS 01-01 - PZZ P7752 v km...'!F37</f>
        <v>0</v>
      </c>
      <c r="BC96" s="85">
        <f>'PS 01-01 - PZZ P7752 v km...'!F38</f>
        <v>0</v>
      </c>
      <c r="BD96" s="87">
        <f>'PS 01-01 - PZZ P7752 v km...'!F39</f>
        <v>0</v>
      </c>
      <c r="BT96" s="24" t="s">
        <v>85</v>
      </c>
      <c r="BV96" s="24" t="s">
        <v>78</v>
      </c>
      <c r="BW96" s="24" t="s">
        <v>90</v>
      </c>
      <c r="BX96" s="24" t="s">
        <v>84</v>
      </c>
      <c r="CL96" s="24" t="s">
        <v>1</v>
      </c>
    </row>
    <row r="97" spans="1:91" s="3" customFormat="1" ht="25.05" customHeight="1">
      <c r="A97" s="82" t="s">
        <v>86</v>
      </c>
      <c r="B97" s="47"/>
      <c r="C97" s="14"/>
      <c r="D97" s="14"/>
      <c r="E97" s="227" t="s">
        <v>91</v>
      </c>
      <c r="F97" s="227"/>
      <c r="G97" s="227"/>
      <c r="H97" s="227"/>
      <c r="I97" s="227"/>
      <c r="J97" s="14"/>
      <c r="K97" s="227" t="s">
        <v>92</v>
      </c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1">
        <f>'PS 01-02 - TZZ Krnov-Skro...'!J32</f>
        <v>0</v>
      </c>
      <c r="AH97" s="222"/>
      <c r="AI97" s="222"/>
      <c r="AJ97" s="222"/>
      <c r="AK97" s="222"/>
      <c r="AL97" s="222"/>
      <c r="AM97" s="222"/>
      <c r="AN97" s="221">
        <f t="shared" si="0"/>
        <v>0</v>
      </c>
      <c r="AO97" s="222"/>
      <c r="AP97" s="222"/>
      <c r="AQ97" s="83" t="s">
        <v>89</v>
      </c>
      <c r="AR97" s="47"/>
      <c r="AS97" s="84">
        <v>0</v>
      </c>
      <c r="AT97" s="85">
        <f t="shared" si="1"/>
        <v>0</v>
      </c>
      <c r="AU97" s="86">
        <f>'PS 01-02 - TZZ Krnov-Skro...'!P122</f>
        <v>0</v>
      </c>
      <c r="AV97" s="85">
        <f>'PS 01-02 - TZZ Krnov-Skro...'!J35</f>
        <v>0</v>
      </c>
      <c r="AW97" s="85">
        <f>'PS 01-02 - TZZ Krnov-Skro...'!J36</f>
        <v>0</v>
      </c>
      <c r="AX97" s="85">
        <f>'PS 01-02 - TZZ Krnov-Skro...'!J37</f>
        <v>0</v>
      </c>
      <c r="AY97" s="85">
        <f>'PS 01-02 - TZZ Krnov-Skro...'!J38</f>
        <v>0</v>
      </c>
      <c r="AZ97" s="85">
        <f>'PS 01-02 - TZZ Krnov-Skro...'!F35</f>
        <v>0</v>
      </c>
      <c r="BA97" s="85">
        <f>'PS 01-02 - TZZ Krnov-Skro...'!F36</f>
        <v>0</v>
      </c>
      <c r="BB97" s="85">
        <f>'PS 01-02 - TZZ Krnov-Skro...'!F37</f>
        <v>0</v>
      </c>
      <c r="BC97" s="85">
        <f>'PS 01-02 - TZZ Krnov-Skro...'!F38</f>
        <v>0</v>
      </c>
      <c r="BD97" s="87">
        <f>'PS 01-02 - TZZ Krnov-Skro...'!F39</f>
        <v>0</v>
      </c>
      <c r="BT97" s="24" t="s">
        <v>85</v>
      </c>
      <c r="BV97" s="24" t="s">
        <v>78</v>
      </c>
      <c r="BW97" s="24" t="s">
        <v>93</v>
      </c>
      <c r="BX97" s="24" t="s">
        <v>84</v>
      </c>
      <c r="CL97" s="24" t="s">
        <v>1</v>
      </c>
    </row>
    <row r="98" spans="1:91" s="3" customFormat="1" ht="25.05" customHeight="1">
      <c r="A98" s="82" t="s">
        <v>86</v>
      </c>
      <c r="B98" s="47"/>
      <c r="C98" s="14"/>
      <c r="D98" s="14"/>
      <c r="E98" s="227" t="s">
        <v>94</v>
      </c>
      <c r="F98" s="227"/>
      <c r="G98" s="227"/>
      <c r="H98" s="227"/>
      <c r="I98" s="227"/>
      <c r="J98" s="14"/>
      <c r="K98" s="227" t="s">
        <v>95</v>
      </c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7"/>
      <c r="AG98" s="221">
        <f>'PS 01-03 - ÚRS'!J32</f>
        <v>0</v>
      </c>
      <c r="AH98" s="222"/>
      <c r="AI98" s="222"/>
      <c r="AJ98" s="222"/>
      <c r="AK98" s="222"/>
      <c r="AL98" s="222"/>
      <c r="AM98" s="222"/>
      <c r="AN98" s="221">
        <f t="shared" si="0"/>
        <v>0</v>
      </c>
      <c r="AO98" s="222"/>
      <c r="AP98" s="222"/>
      <c r="AQ98" s="83" t="s">
        <v>89</v>
      </c>
      <c r="AR98" s="47"/>
      <c r="AS98" s="84">
        <v>0</v>
      </c>
      <c r="AT98" s="85">
        <f t="shared" si="1"/>
        <v>0</v>
      </c>
      <c r="AU98" s="86">
        <f>'PS 01-03 - ÚRS'!P122</f>
        <v>0</v>
      </c>
      <c r="AV98" s="85">
        <f>'PS 01-03 - ÚRS'!J35</f>
        <v>0</v>
      </c>
      <c r="AW98" s="85">
        <f>'PS 01-03 - ÚRS'!J36</f>
        <v>0</v>
      </c>
      <c r="AX98" s="85">
        <f>'PS 01-03 - ÚRS'!J37</f>
        <v>0</v>
      </c>
      <c r="AY98" s="85">
        <f>'PS 01-03 - ÚRS'!J38</f>
        <v>0</v>
      </c>
      <c r="AZ98" s="85">
        <f>'PS 01-03 - ÚRS'!F35</f>
        <v>0</v>
      </c>
      <c r="BA98" s="85">
        <f>'PS 01-03 - ÚRS'!F36</f>
        <v>0</v>
      </c>
      <c r="BB98" s="85">
        <f>'PS 01-03 - ÚRS'!F37</f>
        <v>0</v>
      </c>
      <c r="BC98" s="85">
        <f>'PS 01-03 - ÚRS'!F38</f>
        <v>0</v>
      </c>
      <c r="BD98" s="87">
        <f>'PS 01-03 - ÚRS'!F39</f>
        <v>0</v>
      </c>
      <c r="BT98" s="24" t="s">
        <v>85</v>
      </c>
      <c r="BV98" s="24" t="s">
        <v>78</v>
      </c>
      <c r="BW98" s="24" t="s">
        <v>96</v>
      </c>
      <c r="BX98" s="24" t="s">
        <v>84</v>
      </c>
      <c r="CL98" s="24" t="s">
        <v>1</v>
      </c>
    </row>
    <row r="99" spans="1:91" s="6" customFormat="1" ht="25.05" customHeight="1">
      <c r="A99" s="82" t="s">
        <v>86</v>
      </c>
      <c r="B99" s="73"/>
      <c r="C99" s="74"/>
      <c r="D99" s="225" t="s">
        <v>97</v>
      </c>
      <c r="E99" s="225"/>
      <c r="F99" s="225"/>
      <c r="G99" s="225"/>
      <c r="H99" s="225"/>
      <c r="I99" s="75"/>
      <c r="J99" s="225" t="s">
        <v>98</v>
      </c>
      <c r="K99" s="225"/>
      <c r="L99" s="225"/>
      <c r="M99" s="225"/>
      <c r="N99" s="225"/>
      <c r="O99" s="225"/>
      <c r="P99" s="225"/>
      <c r="Q99" s="225"/>
      <c r="R99" s="225"/>
      <c r="S99" s="225"/>
      <c r="T99" s="225"/>
      <c r="U99" s="225"/>
      <c r="V99" s="225"/>
      <c r="W99" s="225"/>
      <c r="X99" s="225"/>
      <c r="Y99" s="225"/>
      <c r="Z99" s="225"/>
      <c r="AA99" s="225"/>
      <c r="AB99" s="225"/>
      <c r="AC99" s="225"/>
      <c r="AD99" s="225"/>
      <c r="AE99" s="225"/>
      <c r="AF99" s="225"/>
      <c r="AG99" s="220">
        <f>'SO 01 - SO 01 TÚ Krnov - ...'!J30</f>
        <v>0</v>
      </c>
      <c r="AH99" s="219"/>
      <c r="AI99" s="219"/>
      <c r="AJ99" s="219"/>
      <c r="AK99" s="219"/>
      <c r="AL99" s="219"/>
      <c r="AM99" s="219"/>
      <c r="AN99" s="220">
        <f t="shared" si="0"/>
        <v>0</v>
      </c>
      <c r="AO99" s="219"/>
      <c r="AP99" s="219"/>
      <c r="AQ99" s="76" t="s">
        <v>82</v>
      </c>
      <c r="AR99" s="73"/>
      <c r="AS99" s="77">
        <v>0</v>
      </c>
      <c r="AT99" s="78">
        <f t="shared" si="1"/>
        <v>0</v>
      </c>
      <c r="AU99" s="79">
        <f>'SO 01 - SO 01 TÚ Krnov - ...'!P117</f>
        <v>0</v>
      </c>
      <c r="AV99" s="78">
        <f>'SO 01 - SO 01 TÚ Krnov - ...'!J33</f>
        <v>0</v>
      </c>
      <c r="AW99" s="78">
        <f>'SO 01 - SO 01 TÚ Krnov - ...'!J34</f>
        <v>0</v>
      </c>
      <c r="AX99" s="78">
        <f>'SO 01 - SO 01 TÚ Krnov - ...'!J35</f>
        <v>0</v>
      </c>
      <c r="AY99" s="78">
        <f>'SO 01 - SO 01 TÚ Krnov - ...'!J36</f>
        <v>0</v>
      </c>
      <c r="AZ99" s="78">
        <f>'SO 01 - SO 01 TÚ Krnov - ...'!F33</f>
        <v>0</v>
      </c>
      <c r="BA99" s="78">
        <f>'SO 01 - SO 01 TÚ Krnov - ...'!F34</f>
        <v>0</v>
      </c>
      <c r="BB99" s="78">
        <f>'SO 01 - SO 01 TÚ Krnov - ...'!F35</f>
        <v>0</v>
      </c>
      <c r="BC99" s="78">
        <f>'SO 01 - SO 01 TÚ Krnov - ...'!F36</f>
        <v>0</v>
      </c>
      <c r="BD99" s="80">
        <f>'SO 01 - SO 01 TÚ Krnov - ...'!F37</f>
        <v>0</v>
      </c>
      <c r="BT99" s="81" t="s">
        <v>83</v>
      </c>
      <c r="BV99" s="81" t="s">
        <v>78</v>
      </c>
      <c r="BW99" s="81" t="s">
        <v>99</v>
      </c>
      <c r="BX99" s="81" t="s">
        <v>5</v>
      </c>
      <c r="CL99" s="81" t="s">
        <v>1</v>
      </c>
      <c r="CM99" s="81" t="s">
        <v>85</v>
      </c>
    </row>
    <row r="100" spans="1:91" s="6" customFormat="1" ht="25.05" customHeight="1">
      <c r="A100" s="82" t="s">
        <v>86</v>
      </c>
      <c r="B100" s="73"/>
      <c r="C100" s="74"/>
      <c r="D100" s="225" t="s">
        <v>100</v>
      </c>
      <c r="E100" s="225"/>
      <c r="F100" s="225"/>
      <c r="G100" s="225"/>
      <c r="H100" s="225"/>
      <c r="I100" s="75"/>
      <c r="J100" s="225" t="s">
        <v>101</v>
      </c>
      <c r="K100" s="225"/>
      <c r="L100" s="225"/>
      <c r="M100" s="225"/>
      <c r="N100" s="225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25"/>
      <c r="Z100" s="225"/>
      <c r="AA100" s="225"/>
      <c r="AB100" s="225"/>
      <c r="AC100" s="225"/>
      <c r="AD100" s="225"/>
      <c r="AE100" s="225"/>
      <c r="AF100" s="225"/>
      <c r="AG100" s="220">
        <f>'SO 02 - SO 02 TÚ Krnov - ...'!J30</f>
        <v>0</v>
      </c>
      <c r="AH100" s="219"/>
      <c r="AI100" s="219"/>
      <c r="AJ100" s="219"/>
      <c r="AK100" s="219"/>
      <c r="AL100" s="219"/>
      <c r="AM100" s="219"/>
      <c r="AN100" s="220">
        <f t="shared" si="0"/>
        <v>0</v>
      </c>
      <c r="AO100" s="219"/>
      <c r="AP100" s="219"/>
      <c r="AQ100" s="76" t="s">
        <v>82</v>
      </c>
      <c r="AR100" s="73"/>
      <c r="AS100" s="77">
        <v>0</v>
      </c>
      <c r="AT100" s="78">
        <f t="shared" si="1"/>
        <v>0</v>
      </c>
      <c r="AU100" s="79">
        <f>'SO 02 - SO 02 TÚ Krnov - ...'!P117</f>
        <v>0</v>
      </c>
      <c r="AV100" s="78">
        <f>'SO 02 - SO 02 TÚ Krnov - ...'!J33</f>
        <v>0</v>
      </c>
      <c r="AW100" s="78">
        <f>'SO 02 - SO 02 TÚ Krnov - ...'!J34</f>
        <v>0</v>
      </c>
      <c r="AX100" s="78">
        <f>'SO 02 - SO 02 TÚ Krnov - ...'!J35</f>
        <v>0</v>
      </c>
      <c r="AY100" s="78">
        <f>'SO 02 - SO 02 TÚ Krnov - ...'!J36</f>
        <v>0</v>
      </c>
      <c r="AZ100" s="78">
        <f>'SO 02 - SO 02 TÚ Krnov - ...'!F33</f>
        <v>0</v>
      </c>
      <c r="BA100" s="78">
        <f>'SO 02 - SO 02 TÚ Krnov - ...'!F34</f>
        <v>0</v>
      </c>
      <c r="BB100" s="78">
        <f>'SO 02 - SO 02 TÚ Krnov - ...'!F35</f>
        <v>0</v>
      </c>
      <c r="BC100" s="78">
        <f>'SO 02 - SO 02 TÚ Krnov - ...'!F36</f>
        <v>0</v>
      </c>
      <c r="BD100" s="80">
        <f>'SO 02 - SO 02 TÚ Krnov - ...'!F37</f>
        <v>0</v>
      </c>
      <c r="BT100" s="81" t="s">
        <v>83</v>
      </c>
      <c r="BV100" s="81" t="s">
        <v>78</v>
      </c>
      <c r="BW100" s="81" t="s">
        <v>102</v>
      </c>
      <c r="BX100" s="81" t="s">
        <v>5</v>
      </c>
      <c r="CL100" s="81" t="s">
        <v>1</v>
      </c>
      <c r="CM100" s="81" t="s">
        <v>85</v>
      </c>
    </row>
    <row r="101" spans="1:91" s="6" customFormat="1" ht="25.05" customHeight="1">
      <c r="A101" s="82" t="s">
        <v>86</v>
      </c>
      <c r="B101" s="73"/>
      <c r="C101" s="74"/>
      <c r="D101" s="225" t="s">
        <v>103</v>
      </c>
      <c r="E101" s="225"/>
      <c r="F101" s="225"/>
      <c r="G101" s="225"/>
      <c r="H101" s="225"/>
      <c r="I101" s="75"/>
      <c r="J101" s="225" t="s">
        <v>104</v>
      </c>
      <c r="K101" s="225"/>
      <c r="L101" s="225"/>
      <c r="M101" s="225"/>
      <c r="N101" s="225"/>
      <c r="O101" s="225"/>
      <c r="P101" s="225"/>
      <c r="Q101" s="225"/>
      <c r="R101" s="225"/>
      <c r="S101" s="225"/>
      <c r="T101" s="225"/>
      <c r="U101" s="225"/>
      <c r="V101" s="225"/>
      <c r="W101" s="225"/>
      <c r="X101" s="225"/>
      <c r="Y101" s="225"/>
      <c r="Z101" s="225"/>
      <c r="AA101" s="225"/>
      <c r="AB101" s="225"/>
      <c r="AC101" s="225"/>
      <c r="AD101" s="225"/>
      <c r="AE101" s="225"/>
      <c r="AF101" s="225"/>
      <c r="AG101" s="220">
        <f>'SO 03 - SO 03 Úprava žele...'!J30</f>
        <v>0</v>
      </c>
      <c r="AH101" s="219"/>
      <c r="AI101" s="219"/>
      <c r="AJ101" s="219"/>
      <c r="AK101" s="219"/>
      <c r="AL101" s="219"/>
      <c r="AM101" s="219"/>
      <c r="AN101" s="220">
        <f t="shared" si="0"/>
        <v>0</v>
      </c>
      <c r="AO101" s="219"/>
      <c r="AP101" s="219"/>
      <c r="AQ101" s="76" t="s">
        <v>82</v>
      </c>
      <c r="AR101" s="73"/>
      <c r="AS101" s="77">
        <v>0</v>
      </c>
      <c r="AT101" s="78">
        <f t="shared" si="1"/>
        <v>0</v>
      </c>
      <c r="AU101" s="79">
        <f>'SO 03 - SO 03 Úprava žele...'!P117</f>
        <v>0</v>
      </c>
      <c r="AV101" s="78">
        <f>'SO 03 - SO 03 Úprava žele...'!J33</f>
        <v>0</v>
      </c>
      <c r="AW101" s="78">
        <f>'SO 03 - SO 03 Úprava žele...'!J34</f>
        <v>0</v>
      </c>
      <c r="AX101" s="78">
        <f>'SO 03 - SO 03 Úprava žele...'!J35</f>
        <v>0</v>
      </c>
      <c r="AY101" s="78">
        <f>'SO 03 - SO 03 Úprava žele...'!J36</f>
        <v>0</v>
      </c>
      <c r="AZ101" s="78">
        <f>'SO 03 - SO 03 Úprava žele...'!F33</f>
        <v>0</v>
      </c>
      <c r="BA101" s="78">
        <f>'SO 03 - SO 03 Úprava žele...'!F34</f>
        <v>0</v>
      </c>
      <c r="BB101" s="78">
        <f>'SO 03 - SO 03 Úprava žele...'!F35</f>
        <v>0</v>
      </c>
      <c r="BC101" s="78">
        <f>'SO 03 - SO 03 Úprava žele...'!F36</f>
        <v>0</v>
      </c>
      <c r="BD101" s="80">
        <f>'SO 03 - SO 03 Úprava žele...'!F37</f>
        <v>0</v>
      </c>
      <c r="BT101" s="81" t="s">
        <v>83</v>
      </c>
      <c r="BV101" s="81" t="s">
        <v>78</v>
      </c>
      <c r="BW101" s="81" t="s">
        <v>105</v>
      </c>
      <c r="BX101" s="81" t="s">
        <v>5</v>
      </c>
      <c r="CL101" s="81" t="s">
        <v>1</v>
      </c>
      <c r="CM101" s="81" t="s">
        <v>85</v>
      </c>
    </row>
    <row r="102" spans="1:91" s="6" customFormat="1" ht="25.05" customHeight="1">
      <c r="A102" s="82" t="s">
        <v>86</v>
      </c>
      <c r="B102" s="73"/>
      <c r="C102" s="74"/>
      <c r="D102" s="225" t="s">
        <v>106</v>
      </c>
      <c r="E102" s="225"/>
      <c r="F102" s="225"/>
      <c r="G102" s="225"/>
      <c r="H102" s="225"/>
      <c r="I102" s="75"/>
      <c r="J102" s="225" t="s">
        <v>107</v>
      </c>
      <c r="K102" s="225"/>
      <c r="L102" s="225"/>
      <c r="M102" s="225"/>
      <c r="N102" s="225"/>
      <c r="O102" s="225"/>
      <c r="P102" s="225"/>
      <c r="Q102" s="225"/>
      <c r="R102" s="225"/>
      <c r="S102" s="225"/>
      <c r="T102" s="225"/>
      <c r="U102" s="225"/>
      <c r="V102" s="225"/>
      <c r="W102" s="225"/>
      <c r="X102" s="225"/>
      <c r="Y102" s="225"/>
      <c r="Z102" s="225"/>
      <c r="AA102" s="225"/>
      <c r="AB102" s="225"/>
      <c r="AC102" s="225"/>
      <c r="AD102" s="225"/>
      <c r="AE102" s="225"/>
      <c r="AF102" s="225"/>
      <c r="AG102" s="220">
        <f>'SO 04 - SO 04 Úprava žele...'!J30</f>
        <v>0</v>
      </c>
      <c r="AH102" s="219"/>
      <c r="AI102" s="219"/>
      <c r="AJ102" s="219"/>
      <c r="AK102" s="219"/>
      <c r="AL102" s="219"/>
      <c r="AM102" s="219"/>
      <c r="AN102" s="220">
        <f t="shared" si="0"/>
        <v>0</v>
      </c>
      <c r="AO102" s="219"/>
      <c r="AP102" s="219"/>
      <c r="AQ102" s="76" t="s">
        <v>82</v>
      </c>
      <c r="AR102" s="73"/>
      <c r="AS102" s="77">
        <v>0</v>
      </c>
      <c r="AT102" s="78">
        <f t="shared" si="1"/>
        <v>0</v>
      </c>
      <c r="AU102" s="79">
        <f>'SO 04 - SO 04 Úprava žele...'!P117</f>
        <v>0</v>
      </c>
      <c r="AV102" s="78">
        <f>'SO 04 - SO 04 Úprava žele...'!J33</f>
        <v>0</v>
      </c>
      <c r="AW102" s="78">
        <f>'SO 04 - SO 04 Úprava žele...'!J34</f>
        <v>0</v>
      </c>
      <c r="AX102" s="78">
        <f>'SO 04 - SO 04 Úprava žele...'!J35</f>
        <v>0</v>
      </c>
      <c r="AY102" s="78">
        <f>'SO 04 - SO 04 Úprava žele...'!J36</f>
        <v>0</v>
      </c>
      <c r="AZ102" s="78">
        <f>'SO 04 - SO 04 Úprava žele...'!F33</f>
        <v>0</v>
      </c>
      <c r="BA102" s="78">
        <f>'SO 04 - SO 04 Úprava žele...'!F34</f>
        <v>0</v>
      </c>
      <c r="BB102" s="78">
        <f>'SO 04 - SO 04 Úprava žele...'!F35</f>
        <v>0</v>
      </c>
      <c r="BC102" s="78">
        <f>'SO 04 - SO 04 Úprava žele...'!F36</f>
        <v>0</v>
      </c>
      <c r="BD102" s="80">
        <f>'SO 04 - SO 04 Úprava žele...'!F37</f>
        <v>0</v>
      </c>
      <c r="BT102" s="81" t="s">
        <v>83</v>
      </c>
      <c r="BV102" s="81" t="s">
        <v>78</v>
      </c>
      <c r="BW102" s="81" t="s">
        <v>108</v>
      </c>
      <c r="BX102" s="81" t="s">
        <v>5</v>
      </c>
      <c r="CL102" s="81" t="s">
        <v>1</v>
      </c>
      <c r="CM102" s="81" t="s">
        <v>85</v>
      </c>
    </row>
    <row r="103" spans="1:91" s="6" customFormat="1" ht="25.05" customHeight="1">
      <c r="B103" s="73"/>
      <c r="C103" s="74"/>
      <c r="D103" s="225" t="s">
        <v>109</v>
      </c>
      <c r="E103" s="225"/>
      <c r="F103" s="225"/>
      <c r="G103" s="225"/>
      <c r="H103" s="225"/>
      <c r="I103" s="75"/>
      <c r="J103" s="225" t="s">
        <v>110</v>
      </c>
      <c r="K103" s="225"/>
      <c r="L103" s="225"/>
      <c r="M103" s="225"/>
      <c r="N103" s="225"/>
      <c r="O103" s="225"/>
      <c r="P103" s="225"/>
      <c r="Q103" s="225"/>
      <c r="R103" s="225"/>
      <c r="S103" s="225"/>
      <c r="T103" s="225"/>
      <c r="U103" s="225"/>
      <c r="V103" s="225"/>
      <c r="W103" s="225"/>
      <c r="X103" s="225"/>
      <c r="Y103" s="225"/>
      <c r="Z103" s="225"/>
      <c r="AA103" s="225"/>
      <c r="AB103" s="225"/>
      <c r="AC103" s="225"/>
      <c r="AD103" s="225"/>
      <c r="AE103" s="225"/>
      <c r="AF103" s="225"/>
      <c r="AG103" s="218">
        <f>ROUND(SUM(AG104:AG117),2)</f>
        <v>0</v>
      </c>
      <c r="AH103" s="219"/>
      <c r="AI103" s="219"/>
      <c r="AJ103" s="219"/>
      <c r="AK103" s="219"/>
      <c r="AL103" s="219"/>
      <c r="AM103" s="219"/>
      <c r="AN103" s="220">
        <f t="shared" si="0"/>
        <v>0</v>
      </c>
      <c r="AO103" s="219"/>
      <c r="AP103" s="219"/>
      <c r="AQ103" s="76" t="s">
        <v>82</v>
      </c>
      <c r="AR103" s="73"/>
      <c r="AS103" s="77">
        <f>ROUND(SUM(AS104:AS117),2)</f>
        <v>0</v>
      </c>
      <c r="AT103" s="78">
        <f t="shared" si="1"/>
        <v>0</v>
      </c>
      <c r="AU103" s="79">
        <f>ROUND(SUM(AU104:AU117),5)</f>
        <v>0</v>
      </c>
      <c r="AV103" s="78">
        <f>ROUND(AZ103*L29,2)</f>
        <v>0</v>
      </c>
      <c r="AW103" s="78">
        <f>ROUND(BA103*L30,2)</f>
        <v>0</v>
      </c>
      <c r="AX103" s="78">
        <f>ROUND(BB103*L29,2)</f>
        <v>0</v>
      </c>
      <c r="AY103" s="78">
        <f>ROUND(BC103*L30,2)</f>
        <v>0</v>
      </c>
      <c r="AZ103" s="78">
        <f>ROUND(SUM(AZ104:AZ117),2)</f>
        <v>0</v>
      </c>
      <c r="BA103" s="78">
        <f>ROUND(SUM(BA104:BA117),2)</f>
        <v>0</v>
      </c>
      <c r="BB103" s="78">
        <f>ROUND(SUM(BB104:BB117),2)</f>
        <v>0</v>
      </c>
      <c r="BC103" s="78">
        <f>ROUND(SUM(BC104:BC117),2)</f>
        <v>0</v>
      </c>
      <c r="BD103" s="80">
        <f>ROUND(SUM(BD104:BD117),2)</f>
        <v>0</v>
      </c>
      <c r="BS103" s="81" t="s">
        <v>75</v>
      </c>
      <c r="BT103" s="81" t="s">
        <v>83</v>
      </c>
      <c r="BU103" s="81" t="s">
        <v>77</v>
      </c>
      <c r="BV103" s="81" t="s">
        <v>78</v>
      </c>
      <c r="BW103" s="81" t="s">
        <v>111</v>
      </c>
      <c r="BX103" s="81" t="s">
        <v>5</v>
      </c>
      <c r="CL103" s="81" t="s">
        <v>1</v>
      </c>
      <c r="CM103" s="81" t="s">
        <v>85</v>
      </c>
    </row>
    <row r="104" spans="1:91" s="3" customFormat="1" ht="25.05" customHeight="1">
      <c r="A104" s="82" t="s">
        <v>86</v>
      </c>
      <c r="B104" s="47"/>
      <c r="C104" s="14"/>
      <c r="D104" s="14"/>
      <c r="E104" s="227" t="s">
        <v>112</v>
      </c>
      <c r="F104" s="227"/>
      <c r="G104" s="227"/>
      <c r="H104" s="227"/>
      <c r="I104" s="227"/>
      <c r="J104" s="14"/>
      <c r="K104" s="227" t="s">
        <v>113</v>
      </c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/>
      <c r="AF104" s="227"/>
      <c r="AG104" s="221">
        <f>'SO 05.01 - SO 05.01 Propu...'!J32</f>
        <v>0</v>
      </c>
      <c r="AH104" s="222"/>
      <c r="AI104" s="222"/>
      <c r="AJ104" s="222"/>
      <c r="AK104" s="222"/>
      <c r="AL104" s="222"/>
      <c r="AM104" s="222"/>
      <c r="AN104" s="221">
        <f t="shared" si="0"/>
        <v>0</v>
      </c>
      <c r="AO104" s="222"/>
      <c r="AP104" s="222"/>
      <c r="AQ104" s="83" t="s">
        <v>89</v>
      </c>
      <c r="AR104" s="47"/>
      <c r="AS104" s="84">
        <v>0</v>
      </c>
      <c r="AT104" s="85">
        <f t="shared" si="1"/>
        <v>0</v>
      </c>
      <c r="AU104" s="86">
        <f>'SO 05.01 - SO 05.01 Propu...'!P121</f>
        <v>0</v>
      </c>
      <c r="AV104" s="85">
        <f>'SO 05.01 - SO 05.01 Propu...'!J35</f>
        <v>0</v>
      </c>
      <c r="AW104" s="85">
        <f>'SO 05.01 - SO 05.01 Propu...'!J36</f>
        <v>0</v>
      </c>
      <c r="AX104" s="85">
        <f>'SO 05.01 - SO 05.01 Propu...'!J37</f>
        <v>0</v>
      </c>
      <c r="AY104" s="85">
        <f>'SO 05.01 - SO 05.01 Propu...'!J38</f>
        <v>0</v>
      </c>
      <c r="AZ104" s="85">
        <f>'SO 05.01 - SO 05.01 Propu...'!F35</f>
        <v>0</v>
      </c>
      <c r="BA104" s="85">
        <f>'SO 05.01 - SO 05.01 Propu...'!F36</f>
        <v>0</v>
      </c>
      <c r="BB104" s="85">
        <f>'SO 05.01 - SO 05.01 Propu...'!F37</f>
        <v>0</v>
      </c>
      <c r="BC104" s="85">
        <f>'SO 05.01 - SO 05.01 Propu...'!F38</f>
        <v>0</v>
      </c>
      <c r="BD104" s="87">
        <f>'SO 05.01 - SO 05.01 Propu...'!F39</f>
        <v>0</v>
      </c>
      <c r="BT104" s="24" t="s">
        <v>85</v>
      </c>
      <c r="BV104" s="24" t="s">
        <v>78</v>
      </c>
      <c r="BW104" s="24" t="s">
        <v>114</v>
      </c>
      <c r="BX104" s="24" t="s">
        <v>111</v>
      </c>
      <c r="CL104" s="24" t="s">
        <v>1</v>
      </c>
    </row>
    <row r="105" spans="1:91" s="3" customFormat="1" ht="25.05" customHeight="1">
      <c r="A105" s="82" t="s">
        <v>86</v>
      </c>
      <c r="B105" s="47"/>
      <c r="C105" s="14"/>
      <c r="D105" s="14"/>
      <c r="E105" s="227" t="s">
        <v>115</v>
      </c>
      <c r="F105" s="227"/>
      <c r="G105" s="227"/>
      <c r="H105" s="227"/>
      <c r="I105" s="227"/>
      <c r="J105" s="14"/>
      <c r="K105" s="227" t="s">
        <v>116</v>
      </c>
      <c r="L105" s="227"/>
      <c r="M105" s="227"/>
      <c r="N105" s="227"/>
      <c r="O105" s="227"/>
      <c r="P105" s="227"/>
      <c r="Q105" s="227"/>
      <c r="R105" s="227"/>
      <c r="S105" s="227"/>
      <c r="T105" s="227"/>
      <c r="U105" s="227"/>
      <c r="V105" s="227"/>
      <c r="W105" s="227"/>
      <c r="X105" s="227"/>
      <c r="Y105" s="227"/>
      <c r="Z105" s="227"/>
      <c r="AA105" s="227"/>
      <c r="AB105" s="227"/>
      <c r="AC105" s="227"/>
      <c r="AD105" s="227"/>
      <c r="AE105" s="227"/>
      <c r="AF105" s="227"/>
      <c r="AG105" s="221">
        <f>'SO 05.02 - SO 05.02 Propu...'!J32</f>
        <v>0</v>
      </c>
      <c r="AH105" s="222"/>
      <c r="AI105" s="222"/>
      <c r="AJ105" s="222"/>
      <c r="AK105" s="222"/>
      <c r="AL105" s="222"/>
      <c r="AM105" s="222"/>
      <c r="AN105" s="221">
        <f t="shared" si="0"/>
        <v>0</v>
      </c>
      <c r="AO105" s="222"/>
      <c r="AP105" s="222"/>
      <c r="AQ105" s="83" t="s">
        <v>89</v>
      </c>
      <c r="AR105" s="47"/>
      <c r="AS105" s="84">
        <v>0</v>
      </c>
      <c r="AT105" s="85">
        <f t="shared" si="1"/>
        <v>0</v>
      </c>
      <c r="AU105" s="86">
        <f>'SO 05.02 - SO 05.02 Propu...'!P121</f>
        <v>0</v>
      </c>
      <c r="AV105" s="85">
        <f>'SO 05.02 - SO 05.02 Propu...'!J35</f>
        <v>0</v>
      </c>
      <c r="AW105" s="85">
        <f>'SO 05.02 - SO 05.02 Propu...'!J36</f>
        <v>0</v>
      </c>
      <c r="AX105" s="85">
        <f>'SO 05.02 - SO 05.02 Propu...'!J37</f>
        <v>0</v>
      </c>
      <c r="AY105" s="85">
        <f>'SO 05.02 - SO 05.02 Propu...'!J38</f>
        <v>0</v>
      </c>
      <c r="AZ105" s="85">
        <f>'SO 05.02 - SO 05.02 Propu...'!F35</f>
        <v>0</v>
      </c>
      <c r="BA105" s="85">
        <f>'SO 05.02 - SO 05.02 Propu...'!F36</f>
        <v>0</v>
      </c>
      <c r="BB105" s="85">
        <f>'SO 05.02 - SO 05.02 Propu...'!F37</f>
        <v>0</v>
      </c>
      <c r="BC105" s="85">
        <f>'SO 05.02 - SO 05.02 Propu...'!F38</f>
        <v>0</v>
      </c>
      <c r="BD105" s="87">
        <f>'SO 05.02 - SO 05.02 Propu...'!F39</f>
        <v>0</v>
      </c>
      <c r="BT105" s="24" t="s">
        <v>85</v>
      </c>
      <c r="BV105" s="24" t="s">
        <v>78</v>
      </c>
      <c r="BW105" s="24" t="s">
        <v>117</v>
      </c>
      <c r="BX105" s="24" t="s">
        <v>111</v>
      </c>
      <c r="CL105" s="24" t="s">
        <v>1</v>
      </c>
    </row>
    <row r="106" spans="1:91" s="3" customFormat="1" ht="25.05" customHeight="1">
      <c r="A106" s="82" t="s">
        <v>86</v>
      </c>
      <c r="B106" s="47"/>
      <c r="C106" s="14"/>
      <c r="D106" s="14"/>
      <c r="E106" s="227" t="s">
        <v>118</v>
      </c>
      <c r="F106" s="227"/>
      <c r="G106" s="227"/>
      <c r="H106" s="227"/>
      <c r="I106" s="227"/>
      <c r="J106" s="14"/>
      <c r="K106" s="227" t="s">
        <v>119</v>
      </c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7"/>
      <c r="AG106" s="221">
        <f>'SO 05.03 - SO 05.03 Propu...'!J32</f>
        <v>0</v>
      </c>
      <c r="AH106" s="222"/>
      <c r="AI106" s="222"/>
      <c r="AJ106" s="222"/>
      <c r="AK106" s="222"/>
      <c r="AL106" s="222"/>
      <c r="AM106" s="222"/>
      <c r="AN106" s="221">
        <f t="shared" si="0"/>
        <v>0</v>
      </c>
      <c r="AO106" s="222"/>
      <c r="AP106" s="222"/>
      <c r="AQ106" s="83" t="s">
        <v>89</v>
      </c>
      <c r="AR106" s="47"/>
      <c r="AS106" s="84">
        <v>0</v>
      </c>
      <c r="AT106" s="85">
        <f t="shared" si="1"/>
        <v>0</v>
      </c>
      <c r="AU106" s="86">
        <f>'SO 05.03 - SO 05.03 Propu...'!P121</f>
        <v>0</v>
      </c>
      <c r="AV106" s="85">
        <f>'SO 05.03 - SO 05.03 Propu...'!J35</f>
        <v>0</v>
      </c>
      <c r="AW106" s="85">
        <f>'SO 05.03 - SO 05.03 Propu...'!J36</f>
        <v>0</v>
      </c>
      <c r="AX106" s="85">
        <f>'SO 05.03 - SO 05.03 Propu...'!J37</f>
        <v>0</v>
      </c>
      <c r="AY106" s="85">
        <f>'SO 05.03 - SO 05.03 Propu...'!J38</f>
        <v>0</v>
      </c>
      <c r="AZ106" s="85">
        <f>'SO 05.03 - SO 05.03 Propu...'!F35</f>
        <v>0</v>
      </c>
      <c r="BA106" s="85">
        <f>'SO 05.03 - SO 05.03 Propu...'!F36</f>
        <v>0</v>
      </c>
      <c r="BB106" s="85">
        <f>'SO 05.03 - SO 05.03 Propu...'!F37</f>
        <v>0</v>
      </c>
      <c r="BC106" s="85">
        <f>'SO 05.03 - SO 05.03 Propu...'!F38</f>
        <v>0</v>
      </c>
      <c r="BD106" s="87">
        <f>'SO 05.03 - SO 05.03 Propu...'!F39</f>
        <v>0</v>
      </c>
      <c r="BT106" s="24" t="s">
        <v>85</v>
      </c>
      <c r="BV106" s="24" t="s">
        <v>78</v>
      </c>
      <c r="BW106" s="24" t="s">
        <v>120</v>
      </c>
      <c r="BX106" s="24" t="s">
        <v>111</v>
      </c>
      <c r="CL106" s="24" t="s">
        <v>1</v>
      </c>
    </row>
    <row r="107" spans="1:91" s="3" customFormat="1" ht="25.05" customHeight="1">
      <c r="A107" s="82" t="s">
        <v>86</v>
      </c>
      <c r="B107" s="47"/>
      <c r="C107" s="14"/>
      <c r="D107" s="14"/>
      <c r="E107" s="227" t="s">
        <v>121</v>
      </c>
      <c r="F107" s="227"/>
      <c r="G107" s="227"/>
      <c r="H107" s="227"/>
      <c r="I107" s="227"/>
      <c r="J107" s="14"/>
      <c r="K107" s="227" t="s">
        <v>122</v>
      </c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  <c r="AF107" s="227"/>
      <c r="AG107" s="221">
        <f>'SO 05.04 - SO 05.04 Propu...'!J32</f>
        <v>0</v>
      </c>
      <c r="AH107" s="222"/>
      <c r="AI107" s="222"/>
      <c r="AJ107" s="222"/>
      <c r="AK107" s="222"/>
      <c r="AL107" s="222"/>
      <c r="AM107" s="222"/>
      <c r="AN107" s="221">
        <f t="shared" si="0"/>
        <v>0</v>
      </c>
      <c r="AO107" s="222"/>
      <c r="AP107" s="222"/>
      <c r="AQ107" s="83" t="s">
        <v>89</v>
      </c>
      <c r="AR107" s="47"/>
      <c r="AS107" s="84">
        <v>0</v>
      </c>
      <c r="AT107" s="85">
        <f t="shared" si="1"/>
        <v>0</v>
      </c>
      <c r="AU107" s="86">
        <f>'SO 05.04 - SO 05.04 Propu...'!P121</f>
        <v>0</v>
      </c>
      <c r="AV107" s="85">
        <f>'SO 05.04 - SO 05.04 Propu...'!J35</f>
        <v>0</v>
      </c>
      <c r="AW107" s="85">
        <f>'SO 05.04 - SO 05.04 Propu...'!J36</f>
        <v>0</v>
      </c>
      <c r="AX107" s="85">
        <f>'SO 05.04 - SO 05.04 Propu...'!J37</f>
        <v>0</v>
      </c>
      <c r="AY107" s="85">
        <f>'SO 05.04 - SO 05.04 Propu...'!J38</f>
        <v>0</v>
      </c>
      <c r="AZ107" s="85">
        <f>'SO 05.04 - SO 05.04 Propu...'!F35</f>
        <v>0</v>
      </c>
      <c r="BA107" s="85">
        <f>'SO 05.04 - SO 05.04 Propu...'!F36</f>
        <v>0</v>
      </c>
      <c r="BB107" s="85">
        <f>'SO 05.04 - SO 05.04 Propu...'!F37</f>
        <v>0</v>
      </c>
      <c r="BC107" s="85">
        <f>'SO 05.04 - SO 05.04 Propu...'!F38</f>
        <v>0</v>
      </c>
      <c r="BD107" s="87">
        <f>'SO 05.04 - SO 05.04 Propu...'!F39</f>
        <v>0</v>
      </c>
      <c r="BT107" s="24" t="s">
        <v>85</v>
      </c>
      <c r="BV107" s="24" t="s">
        <v>78</v>
      </c>
      <c r="BW107" s="24" t="s">
        <v>123</v>
      </c>
      <c r="BX107" s="24" t="s">
        <v>111</v>
      </c>
      <c r="CL107" s="24" t="s">
        <v>1</v>
      </c>
    </row>
    <row r="108" spans="1:91" s="3" customFormat="1" ht="25.05" customHeight="1">
      <c r="A108" s="82" t="s">
        <v>86</v>
      </c>
      <c r="B108" s="47"/>
      <c r="C108" s="14"/>
      <c r="D108" s="14"/>
      <c r="E108" s="227" t="s">
        <v>124</v>
      </c>
      <c r="F108" s="227"/>
      <c r="G108" s="227"/>
      <c r="H108" s="227"/>
      <c r="I108" s="227"/>
      <c r="J108" s="14"/>
      <c r="K108" s="227" t="s">
        <v>125</v>
      </c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7"/>
      <c r="AG108" s="221">
        <f>'SO 05.05 - SO 05.05 Propu...'!J32</f>
        <v>0</v>
      </c>
      <c r="AH108" s="222"/>
      <c r="AI108" s="222"/>
      <c r="AJ108" s="222"/>
      <c r="AK108" s="222"/>
      <c r="AL108" s="222"/>
      <c r="AM108" s="222"/>
      <c r="AN108" s="221">
        <f t="shared" si="0"/>
        <v>0</v>
      </c>
      <c r="AO108" s="222"/>
      <c r="AP108" s="222"/>
      <c r="AQ108" s="83" t="s">
        <v>89</v>
      </c>
      <c r="AR108" s="47"/>
      <c r="AS108" s="84">
        <v>0</v>
      </c>
      <c r="AT108" s="85">
        <f t="shared" si="1"/>
        <v>0</v>
      </c>
      <c r="AU108" s="86">
        <f>'SO 05.05 - SO 05.05 Propu...'!P121</f>
        <v>0</v>
      </c>
      <c r="AV108" s="85">
        <f>'SO 05.05 - SO 05.05 Propu...'!J35</f>
        <v>0</v>
      </c>
      <c r="AW108" s="85">
        <f>'SO 05.05 - SO 05.05 Propu...'!J36</f>
        <v>0</v>
      </c>
      <c r="AX108" s="85">
        <f>'SO 05.05 - SO 05.05 Propu...'!J37</f>
        <v>0</v>
      </c>
      <c r="AY108" s="85">
        <f>'SO 05.05 - SO 05.05 Propu...'!J38</f>
        <v>0</v>
      </c>
      <c r="AZ108" s="85">
        <f>'SO 05.05 - SO 05.05 Propu...'!F35</f>
        <v>0</v>
      </c>
      <c r="BA108" s="85">
        <f>'SO 05.05 - SO 05.05 Propu...'!F36</f>
        <v>0</v>
      </c>
      <c r="BB108" s="85">
        <f>'SO 05.05 - SO 05.05 Propu...'!F37</f>
        <v>0</v>
      </c>
      <c r="BC108" s="85">
        <f>'SO 05.05 - SO 05.05 Propu...'!F38</f>
        <v>0</v>
      </c>
      <c r="BD108" s="87">
        <f>'SO 05.05 - SO 05.05 Propu...'!F39</f>
        <v>0</v>
      </c>
      <c r="BT108" s="24" t="s">
        <v>85</v>
      </c>
      <c r="BV108" s="24" t="s">
        <v>78</v>
      </c>
      <c r="BW108" s="24" t="s">
        <v>126</v>
      </c>
      <c r="BX108" s="24" t="s">
        <v>111</v>
      </c>
      <c r="CL108" s="24" t="s">
        <v>1</v>
      </c>
    </row>
    <row r="109" spans="1:91" s="3" customFormat="1" ht="25.05" customHeight="1">
      <c r="A109" s="82" t="s">
        <v>86</v>
      </c>
      <c r="B109" s="47"/>
      <c r="C109" s="14"/>
      <c r="D109" s="14"/>
      <c r="E109" s="227" t="s">
        <v>127</v>
      </c>
      <c r="F109" s="227"/>
      <c r="G109" s="227"/>
      <c r="H109" s="227"/>
      <c r="I109" s="227"/>
      <c r="J109" s="14"/>
      <c r="K109" s="227" t="s">
        <v>128</v>
      </c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  <c r="AF109" s="227"/>
      <c r="AG109" s="221">
        <f>'SO 05.06 - SO 05.06 Propu...'!J32</f>
        <v>0</v>
      </c>
      <c r="AH109" s="222"/>
      <c r="AI109" s="222"/>
      <c r="AJ109" s="222"/>
      <c r="AK109" s="222"/>
      <c r="AL109" s="222"/>
      <c r="AM109" s="222"/>
      <c r="AN109" s="221">
        <f t="shared" si="0"/>
        <v>0</v>
      </c>
      <c r="AO109" s="222"/>
      <c r="AP109" s="222"/>
      <c r="AQ109" s="83" t="s">
        <v>89</v>
      </c>
      <c r="AR109" s="47"/>
      <c r="AS109" s="84">
        <v>0</v>
      </c>
      <c r="AT109" s="85">
        <f t="shared" si="1"/>
        <v>0</v>
      </c>
      <c r="AU109" s="86">
        <f>'SO 05.06 - SO 05.06 Propu...'!P121</f>
        <v>0</v>
      </c>
      <c r="AV109" s="85">
        <f>'SO 05.06 - SO 05.06 Propu...'!J35</f>
        <v>0</v>
      </c>
      <c r="AW109" s="85">
        <f>'SO 05.06 - SO 05.06 Propu...'!J36</f>
        <v>0</v>
      </c>
      <c r="AX109" s="85">
        <f>'SO 05.06 - SO 05.06 Propu...'!J37</f>
        <v>0</v>
      </c>
      <c r="AY109" s="85">
        <f>'SO 05.06 - SO 05.06 Propu...'!J38</f>
        <v>0</v>
      </c>
      <c r="AZ109" s="85">
        <f>'SO 05.06 - SO 05.06 Propu...'!F35</f>
        <v>0</v>
      </c>
      <c r="BA109" s="85">
        <f>'SO 05.06 - SO 05.06 Propu...'!F36</f>
        <v>0</v>
      </c>
      <c r="BB109" s="85">
        <f>'SO 05.06 - SO 05.06 Propu...'!F37</f>
        <v>0</v>
      </c>
      <c r="BC109" s="85">
        <f>'SO 05.06 - SO 05.06 Propu...'!F38</f>
        <v>0</v>
      </c>
      <c r="BD109" s="87">
        <f>'SO 05.06 - SO 05.06 Propu...'!F39</f>
        <v>0</v>
      </c>
      <c r="BT109" s="24" t="s">
        <v>85</v>
      </c>
      <c r="BV109" s="24" t="s">
        <v>78</v>
      </c>
      <c r="BW109" s="24" t="s">
        <v>129</v>
      </c>
      <c r="BX109" s="24" t="s">
        <v>111</v>
      </c>
      <c r="CL109" s="24" t="s">
        <v>1</v>
      </c>
    </row>
    <row r="110" spans="1:91" s="3" customFormat="1" ht="25.05" customHeight="1">
      <c r="A110" s="82" t="s">
        <v>86</v>
      </c>
      <c r="B110" s="47"/>
      <c r="C110" s="14"/>
      <c r="D110" s="14"/>
      <c r="E110" s="227" t="s">
        <v>130</v>
      </c>
      <c r="F110" s="227"/>
      <c r="G110" s="227"/>
      <c r="H110" s="227"/>
      <c r="I110" s="227"/>
      <c r="J110" s="14"/>
      <c r="K110" s="227" t="s">
        <v>131</v>
      </c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  <c r="AF110" s="227"/>
      <c r="AG110" s="221">
        <f>'SO 05.07 - SO 05.07 Propu...'!J32</f>
        <v>0</v>
      </c>
      <c r="AH110" s="222"/>
      <c r="AI110" s="222"/>
      <c r="AJ110" s="222"/>
      <c r="AK110" s="222"/>
      <c r="AL110" s="222"/>
      <c r="AM110" s="222"/>
      <c r="AN110" s="221">
        <f t="shared" si="0"/>
        <v>0</v>
      </c>
      <c r="AO110" s="222"/>
      <c r="AP110" s="222"/>
      <c r="AQ110" s="83" t="s">
        <v>89</v>
      </c>
      <c r="AR110" s="47"/>
      <c r="AS110" s="84">
        <v>0</v>
      </c>
      <c r="AT110" s="85">
        <f t="shared" si="1"/>
        <v>0</v>
      </c>
      <c r="AU110" s="86">
        <f>'SO 05.07 - SO 05.07 Propu...'!P121</f>
        <v>0</v>
      </c>
      <c r="AV110" s="85">
        <f>'SO 05.07 - SO 05.07 Propu...'!J35</f>
        <v>0</v>
      </c>
      <c r="AW110" s="85">
        <f>'SO 05.07 - SO 05.07 Propu...'!J36</f>
        <v>0</v>
      </c>
      <c r="AX110" s="85">
        <f>'SO 05.07 - SO 05.07 Propu...'!J37</f>
        <v>0</v>
      </c>
      <c r="AY110" s="85">
        <f>'SO 05.07 - SO 05.07 Propu...'!J38</f>
        <v>0</v>
      </c>
      <c r="AZ110" s="85">
        <f>'SO 05.07 - SO 05.07 Propu...'!F35</f>
        <v>0</v>
      </c>
      <c r="BA110" s="85">
        <f>'SO 05.07 - SO 05.07 Propu...'!F36</f>
        <v>0</v>
      </c>
      <c r="BB110" s="85">
        <f>'SO 05.07 - SO 05.07 Propu...'!F37</f>
        <v>0</v>
      </c>
      <c r="BC110" s="85">
        <f>'SO 05.07 - SO 05.07 Propu...'!F38</f>
        <v>0</v>
      </c>
      <c r="BD110" s="87">
        <f>'SO 05.07 - SO 05.07 Propu...'!F39</f>
        <v>0</v>
      </c>
      <c r="BT110" s="24" t="s">
        <v>85</v>
      </c>
      <c r="BV110" s="24" t="s">
        <v>78</v>
      </c>
      <c r="BW110" s="24" t="s">
        <v>132</v>
      </c>
      <c r="BX110" s="24" t="s">
        <v>111</v>
      </c>
      <c r="CL110" s="24" t="s">
        <v>1</v>
      </c>
    </row>
    <row r="111" spans="1:91" s="3" customFormat="1" ht="25.05" customHeight="1">
      <c r="A111" s="82" t="s">
        <v>86</v>
      </c>
      <c r="B111" s="47"/>
      <c r="C111" s="14"/>
      <c r="D111" s="14"/>
      <c r="E111" s="227" t="s">
        <v>133</v>
      </c>
      <c r="F111" s="227"/>
      <c r="G111" s="227"/>
      <c r="H111" s="227"/>
      <c r="I111" s="227"/>
      <c r="J111" s="14"/>
      <c r="K111" s="227" t="s">
        <v>134</v>
      </c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  <c r="AF111" s="227"/>
      <c r="AG111" s="221">
        <f>'SO 05.08 - SO 05.08 Propu...'!J32</f>
        <v>0</v>
      </c>
      <c r="AH111" s="222"/>
      <c r="AI111" s="222"/>
      <c r="AJ111" s="222"/>
      <c r="AK111" s="222"/>
      <c r="AL111" s="222"/>
      <c r="AM111" s="222"/>
      <c r="AN111" s="221">
        <f t="shared" si="0"/>
        <v>0</v>
      </c>
      <c r="AO111" s="222"/>
      <c r="AP111" s="222"/>
      <c r="AQ111" s="83" t="s">
        <v>89</v>
      </c>
      <c r="AR111" s="47"/>
      <c r="AS111" s="84">
        <v>0</v>
      </c>
      <c r="AT111" s="85">
        <f t="shared" si="1"/>
        <v>0</v>
      </c>
      <c r="AU111" s="86">
        <f>'SO 05.08 - SO 05.08 Propu...'!P121</f>
        <v>0</v>
      </c>
      <c r="AV111" s="85">
        <f>'SO 05.08 - SO 05.08 Propu...'!J35</f>
        <v>0</v>
      </c>
      <c r="AW111" s="85">
        <f>'SO 05.08 - SO 05.08 Propu...'!J36</f>
        <v>0</v>
      </c>
      <c r="AX111" s="85">
        <f>'SO 05.08 - SO 05.08 Propu...'!J37</f>
        <v>0</v>
      </c>
      <c r="AY111" s="85">
        <f>'SO 05.08 - SO 05.08 Propu...'!J38</f>
        <v>0</v>
      </c>
      <c r="AZ111" s="85">
        <f>'SO 05.08 - SO 05.08 Propu...'!F35</f>
        <v>0</v>
      </c>
      <c r="BA111" s="85">
        <f>'SO 05.08 - SO 05.08 Propu...'!F36</f>
        <v>0</v>
      </c>
      <c r="BB111" s="85">
        <f>'SO 05.08 - SO 05.08 Propu...'!F37</f>
        <v>0</v>
      </c>
      <c r="BC111" s="85">
        <f>'SO 05.08 - SO 05.08 Propu...'!F38</f>
        <v>0</v>
      </c>
      <c r="BD111" s="87">
        <f>'SO 05.08 - SO 05.08 Propu...'!F39</f>
        <v>0</v>
      </c>
      <c r="BT111" s="24" t="s">
        <v>85</v>
      </c>
      <c r="BV111" s="24" t="s">
        <v>78</v>
      </c>
      <c r="BW111" s="24" t="s">
        <v>135</v>
      </c>
      <c r="BX111" s="24" t="s">
        <v>111</v>
      </c>
      <c r="CL111" s="24" t="s">
        <v>1</v>
      </c>
    </row>
    <row r="112" spans="1:91" s="3" customFormat="1" ht="25.05" customHeight="1">
      <c r="A112" s="82" t="s">
        <v>86</v>
      </c>
      <c r="B112" s="47"/>
      <c r="C112" s="14"/>
      <c r="D112" s="14"/>
      <c r="E112" s="227" t="s">
        <v>136</v>
      </c>
      <c r="F112" s="227"/>
      <c r="G112" s="227"/>
      <c r="H112" s="227"/>
      <c r="I112" s="227"/>
      <c r="J112" s="14"/>
      <c r="K112" s="227" t="s">
        <v>137</v>
      </c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  <c r="AF112" s="227"/>
      <c r="AG112" s="221">
        <f>'SO 05.09 - SO 05.09 Most ...'!J32</f>
        <v>0</v>
      </c>
      <c r="AH112" s="222"/>
      <c r="AI112" s="222"/>
      <c r="AJ112" s="222"/>
      <c r="AK112" s="222"/>
      <c r="AL112" s="222"/>
      <c r="AM112" s="222"/>
      <c r="AN112" s="221">
        <f t="shared" si="0"/>
        <v>0</v>
      </c>
      <c r="AO112" s="222"/>
      <c r="AP112" s="222"/>
      <c r="AQ112" s="83" t="s">
        <v>89</v>
      </c>
      <c r="AR112" s="47"/>
      <c r="AS112" s="84">
        <v>0</v>
      </c>
      <c r="AT112" s="85">
        <f t="shared" si="1"/>
        <v>0</v>
      </c>
      <c r="AU112" s="86">
        <f>'SO 05.09 - SO 05.09 Most ...'!P121</f>
        <v>0</v>
      </c>
      <c r="AV112" s="85">
        <f>'SO 05.09 - SO 05.09 Most ...'!J35</f>
        <v>0</v>
      </c>
      <c r="AW112" s="85">
        <f>'SO 05.09 - SO 05.09 Most ...'!J36</f>
        <v>0</v>
      </c>
      <c r="AX112" s="85">
        <f>'SO 05.09 - SO 05.09 Most ...'!J37</f>
        <v>0</v>
      </c>
      <c r="AY112" s="85">
        <f>'SO 05.09 - SO 05.09 Most ...'!J38</f>
        <v>0</v>
      </c>
      <c r="AZ112" s="85">
        <f>'SO 05.09 - SO 05.09 Most ...'!F35</f>
        <v>0</v>
      </c>
      <c r="BA112" s="85">
        <f>'SO 05.09 - SO 05.09 Most ...'!F36</f>
        <v>0</v>
      </c>
      <c r="BB112" s="85">
        <f>'SO 05.09 - SO 05.09 Most ...'!F37</f>
        <v>0</v>
      </c>
      <c r="BC112" s="85">
        <f>'SO 05.09 - SO 05.09 Most ...'!F38</f>
        <v>0</v>
      </c>
      <c r="BD112" s="87">
        <f>'SO 05.09 - SO 05.09 Most ...'!F39</f>
        <v>0</v>
      </c>
      <c r="BT112" s="24" t="s">
        <v>85</v>
      </c>
      <c r="BV112" s="24" t="s">
        <v>78</v>
      </c>
      <c r="BW112" s="24" t="s">
        <v>138</v>
      </c>
      <c r="BX112" s="24" t="s">
        <v>111</v>
      </c>
      <c r="CL112" s="24" t="s">
        <v>1</v>
      </c>
    </row>
    <row r="113" spans="1:91" s="3" customFormat="1" ht="25.05" customHeight="1">
      <c r="A113" s="82" t="s">
        <v>86</v>
      </c>
      <c r="B113" s="47"/>
      <c r="C113" s="14"/>
      <c r="D113" s="14"/>
      <c r="E113" s="227" t="s">
        <v>139</v>
      </c>
      <c r="F113" s="227"/>
      <c r="G113" s="227"/>
      <c r="H113" s="227"/>
      <c r="I113" s="227"/>
      <c r="J113" s="14"/>
      <c r="K113" s="227" t="s">
        <v>140</v>
      </c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/>
      <c r="AF113" s="227"/>
      <c r="AG113" s="221">
        <f>'SO 05.10 - SO 05.10 Most ...'!J32</f>
        <v>0</v>
      </c>
      <c r="AH113" s="222"/>
      <c r="AI113" s="222"/>
      <c r="AJ113" s="222"/>
      <c r="AK113" s="222"/>
      <c r="AL113" s="222"/>
      <c r="AM113" s="222"/>
      <c r="AN113" s="221">
        <f t="shared" si="0"/>
        <v>0</v>
      </c>
      <c r="AO113" s="222"/>
      <c r="AP113" s="222"/>
      <c r="AQ113" s="83" t="s">
        <v>89</v>
      </c>
      <c r="AR113" s="47"/>
      <c r="AS113" s="84">
        <v>0</v>
      </c>
      <c r="AT113" s="85">
        <f t="shared" si="1"/>
        <v>0</v>
      </c>
      <c r="AU113" s="86">
        <f>'SO 05.10 - SO 05.10 Most ...'!P121</f>
        <v>0</v>
      </c>
      <c r="AV113" s="85">
        <f>'SO 05.10 - SO 05.10 Most ...'!J35</f>
        <v>0</v>
      </c>
      <c r="AW113" s="85">
        <f>'SO 05.10 - SO 05.10 Most ...'!J36</f>
        <v>0</v>
      </c>
      <c r="AX113" s="85">
        <f>'SO 05.10 - SO 05.10 Most ...'!J37</f>
        <v>0</v>
      </c>
      <c r="AY113" s="85">
        <f>'SO 05.10 - SO 05.10 Most ...'!J38</f>
        <v>0</v>
      </c>
      <c r="AZ113" s="85">
        <f>'SO 05.10 - SO 05.10 Most ...'!F35</f>
        <v>0</v>
      </c>
      <c r="BA113" s="85">
        <f>'SO 05.10 - SO 05.10 Most ...'!F36</f>
        <v>0</v>
      </c>
      <c r="BB113" s="85">
        <f>'SO 05.10 - SO 05.10 Most ...'!F37</f>
        <v>0</v>
      </c>
      <c r="BC113" s="85">
        <f>'SO 05.10 - SO 05.10 Most ...'!F38</f>
        <v>0</v>
      </c>
      <c r="BD113" s="87">
        <f>'SO 05.10 - SO 05.10 Most ...'!F39</f>
        <v>0</v>
      </c>
      <c r="BT113" s="24" t="s">
        <v>85</v>
      </c>
      <c r="BV113" s="24" t="s">
        <v>78</v>
      </c>
      <c r="BW113" s="24" t="s">
        <v>141</v>
      </c>
      <c r="BX113" s="24" t="s">
        <v>111</v>
      </c>
      <c r="CL113" s="24" t="s">
        <v>1</v>
      </c>
    </row>
    <row r="114" spans="1:91" s="3" customFormat="1" ht="25.05" customHeight="1">
      <c r="A114" s="82" t="s">
        <v>86</v>
      </c>
      <c r="B114" s="47"/>
      <c r="C114" s="14"/>
      <c r="D114" s="14"/>
      <c r="E114" s="227" t="s">
        <v>142</v>
      </c>
      <c r="F114" s="227"/>
      <c r="G114" s="227"/>
      <c r="H114" s="227"/>
      <c r="I114" s="227"/>
      <c r="J114" s="14"/>
      <c r="K114" s="227" t="s">
        <v>143</v>
      </c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  <c r="AF114" s="227"/>
      <c r="AG114" s="221">
        <f>'SO 05.11 - SO 05.11 Most ...'!J32</f>
        <v>0</v>
      </c>
      <c r="AH114" s="222"/>
      <c r="AI114" s="222"/>
      <c r="AJ114" s="222"/>
      <c r="AK114" s="222"/>
      <c r="AL114" s="222"/>
      <c r="AM114" s="222"/>
      <c r="AN114" s="221">
        <f t="shared" si="0"/>
        <v>0</v>
      </c>
      <c r="AO114" s="222"/>
      <c r="AP114" s="222"/>
      <c r="AQ114" s="83" t="s">
        <v>89</v>
      </c>
      <c r="AR114" s="47"/>
      <c r="AS114" s="84">
        <v>0</v>
      </c>
      <c r="AT114" s="85">
        <f t="shared" si="1"/>
        <v>0</v>
      </c>
      <c r="AU114" s="86">
        <f>'SO 05.11 - SO 05.11 Most ...'!P121</f>
        <v>0</v>
      </c>
      <c r="AV114" s="85">
        <f>'SO 05.11 - SO 05.11 Most ...'!J35</f>
        <v>0</v>
      </c>
      <c r="AW114" s="85">
        <f>'SO 05.11 - SO 05.11 Most ...'!J36</f>
        <v>0</v>
      </c>
      <c r="AX114" s="85">
        <f>'SO 05.11 - SO 05.11 Most ...'!J37</f>
        <v>0</v>
      </c>
      <c r="AY114" s="85">
        <f>'SO 05.11 - SO 05.11 Most ...'!J38</f>
        <v>0</v>
      </c>
      <c r="AZ114" s="85">
        <f>'SO 05.11 - SO 05.11 Most ...'!F35</f>
        <v>0</v>
      </c>
      <c r="BA114" s="85">
        <f>'SO 05.11 - SO 05.11 Most ...'!F36</f>
        <v>0</v>
      </c>
      <c r="BB114" s="85">
        <f>'SO 05.11 - SO 05.11 Most ...'!F37</f>
        <v>0</v>
      </c>
      <c r="BC114" s="85">
        <f>'SO 05.11 - SO 05.11 Most ...'!F38</f>
        <v>0</v>
      </c>
      <c r="BD114" s="87">
        <f>'SO 05.11 - SO 05.11 Most ...'!F39</f>
        <v>0</v>
      </c>
      <c r="BT114" s="24" t="s">
        <v>85</v>
      </c>
      <c r="BV114" s="24" t="s">
        <v>78</v>
      </c>
      <c r="BW114" s="24" t="s">
        <v>144</v>
      </c>
      <c r="BX114" s="24" t="s">
        <v>111</v>
      </c>
      <c r="CL114" s="24" t="s">
        <v>1</v>
      </c>
    </row>
    <row r="115" spans="1:91" s="3" customFormat="1" ht="25.05" customHeight="1">
      <c r="A115" s="82" t="s">
        <v>86</v>
      </c>
      <c r="B115" s="47"/>
      <c r="C115" s="14"/>
      <c r="D115" s="14"/>
      <c r="E115" s="227" t="s">
        <v>145</v>
      </c>
      <c r="F115" s="227"/>
      <c r="G115" s="227"/>
      <c r="H115" s="227"/>
      <c r="I115" s="227"/>
      <c r="J115" s="14"/>
      <c r="K115" s="227" t="s">
        <v>146</v>
      </c>
      <c r="L115" s="227"/>
      <c r="M115" s="227"/>
      <c r="N115" s="227"/>
      <c r="O115" s="227"/>
      <c r="P115" s="227"/>
      <c r="Q115" s="227"/>
      <c r="R115" s="227"/>
      <c r="S115" s="227"/>
      <c r="T115" s="227"/>
      <c r="U115" s="227"/>
      <c r="V115" s="227"/>
      <c r="W115" s="227"/>
      <c r="X115" s="227"/>
      <c r="Y115" s="227"/>
      <c r="Z115" s="227"/>
      <c r="AA115" s="227"/>
      <c r="AB115" s="227"/>
      <c r="AC115" s="227"/>
      <c r="AD115" s="227"/>
      <c r="AE115" s="227"/>
      <c r="AF115" s="227"/>
      <c r="AG115" s="221">
        <f>'SO 05.12 - SO 05.12 Most ...'!J32</f>
        <v>0</v>
      </c>
      <c r="AH115" s="222"/>
      <c r="AI115" s="222"/>
      <c r="AJ115" s="222"/>
      <c r="AK115" s="222"/>
      <c r="AL115" s="222"/>
      <c r="AM115" s="222"/>
      <c r="AN115" s="221">
        <f t="shared" si="0"/>
        <v>0</v>
      </c>
      <c r="AO115" s="222"/>
      <c r="AP115" s="222"/>
      <c r="AQ115" s="83" t="s">
        <v>89</v>
      </c>
      <c r="AR115" s="47"/>
      <c r="AS115" s="84">
        <v>0</v>
      </c>
      <c r="AT115" s="85">
        <f t="shared" si="1"/>
        <v>0</v>
      </c>
      <c r="AU115" s="86">
        <f>'SO 05.12 - SO 05.12 Most ...'!P121</f>
        <v>0</v>
      </c>
      <c r="AV115" s="85">
        <f>'SO 05.12 - SO 05.12 Most ...'!J35</f>
        <v>0</v>
      </c>
      <c r="AW115" s="85">
        <f>'SO 05.12 - SO 05.12 Most ...'!J36</f>
        <v>0</v>
      </c>
      <c r="AX115" s="85">
        <f>'SO 05.12 - SO 05.12 Most ...'!J37</f>
        <v>0</v>
      </c>
      <c r="AY115" s="85">
        <f>'SO 05.12 - SO 05.12 Most ...'!J38</f>
        <v>0</v>
      </c>
      <c r="AZ115" s="85">
        <f>'SO 05.12 - SO 05.12 Most ...'!F35</f>
        <v>0</v>
      </c>
      <c r="BA115" s="85">
        <f>'SO 05.12 - SO 05.12 Most ...'!F36</f>
        <v>0</v>
      </c>
      <c r="BB115" s="85">
        <f>'SO 05.12 - SO 05.12 Most ...'!F37</f>
        <v>0</v>
      </c>
      <c r="BC115" s="85">
        <f>'SO 05.12 - SO 05.12 Most ...'!F38</f>
        <v>0</v>
      </c>
      <c r="BD115" s="87">
        <f>'SO 05.12 - SO 05.12 Most ...'!F39</f>
        <v>0</v>
      </c>
      <c r="BT115" s="24" t="s">
        <v>85</v>
      </c>
      <c r="BV115" s="24" t="s">
        <v>78</v>
      </c>
      <c r="BW115" s="24" t="s">
        <v>147</v>
      </c>
      <c r="BX115" s="24" t="s">
        <v>111</v>
      </c>
      <c r="CL115" s="24" t="s">
        <v>1</v>
      </c>
    </row>
    <row r="116" spans="1:91" s="3" customFormat="1" ht="25.05" customHeight="1">
      <c r="A116" s="82" t="s">
        <v>86</v>
      </c>
      <c r="B116" s="47"/>
      <c r="C116" s="14"/>
      <c r="D116" s="14"/>
      <c r="E116" s="227" t="s">
        <v>148</v>
      </c>
      <c r="F116" s="227"/>
      <c r="G116" s="227"/>
      <c r="H116" s="227"/>
      <c r="I116" s="227"/>
      <c r="J116" s="14"/>
      <c r="K116" s="227" t="s">
        <v>149</v>
      </c>
      <c r="L116" s="227"/>
      <c r="M116" s="227"/>
      <c r="N116" s="227"/>
      <c r="O116" s="227"/>
      <c r="P116" s="227"/>
      <c r="Q116" s="227"/>
      <c r="R116" s="227"/>
      <c r="S116" s="227"/>
      <c r="T116" s="227"/>
      <c r="U116" s="227"/>
      <c r="V116" s="227"/>
      <c r="W116" s="227"/>
      <c r="X116" s="227"/>
      <c r="Y116" s="227"/>
      <c r="Z116" s="227"/>
      <c r="AA116" s="227"/>
      <c r="AB116" s="227"/>
      <c r="AC116" s="227"/>
      <c r="AD116" s="227"/>
      <c r="AE116" s="227"/>
      <c r="AF116" s="227"/>
      <c r="AG116" s="221">
        <f>'SO 05.13 - SO 05.13 Most ...'!J32</f>
        <v>0</v>
      </c>
      <c r="AH116" s="222"/>
      <c r="AI116" s="222"/>
      <c r="AJ116" s="222"/>
      <c r="AK116" s="222"/>
      <c r="AL116" s="222"/>
      <c r="AM116" s="222"/>
      <c r="AN116" s="221">
        <f t="shared" si="0"/>
        <v>0</v>
      </c>
      <c r="AO116" s="222"/>
      <c r="AP116" s="222"/>
      <c r="AQ116" s="83" t="s">
        <v>89</v>
      </c>
      <c r="AR116" s="47"/>
      <c r="AS116" s="84">
        <v>0</v>
      </c>
      <c r="AT116" s="85">
        <f t="shared" si="1"/>
        <v>0</v>
      </c>
      <c r="AU116" s="86">
        <f>'SO 05.13 - SO 05.13 Most ...'!P121</f>
        <v>0</v>
      </c>
      <c r="AV116" s="85">
        <f>'SO 05.13 - SO 05.13 Most ...'!J35</f>
        <v>0</v>
      </c>
      <c r="AW116" s="85">
        <f>'SO 05.13 - SO 05.13 Most ...'!J36</f>
        <v>0</v>
      </c>
      <c r="AX116" s="85">
        <f>'SO 05.13 - SO 05.13 Most ...'!J37</f>
        <v>0</v>
      </c>
      <c r="AY116" s="85">
        <f>'SO 05.13 - SO 05.13 Most ...'!J38</f>
        <v>0</v>
      </c>
      <c r="AZ116" s="85">
        <f>'SO 05.13 - SO 05.13 Most ...'!F35</f>
        <v>0</v>
      </c>
      <c r="BA116" s="85">
        <f>'SO 05.13 - SO 05.13 Most ...'!F36</f>
        <v>0</v>
      </c>
      <c r="BB116" s="85">
        <f>'SO 05.13 - SO 05.13 Most ...'!F37</f>
        <v>0</v>
      </c>
      <c r="BC116" s="85">
        <f>'SO 05.13 - SO 05.13 Most ...'!F38</f>
        <v>0</v>
      </c>
      <c r="BD116" s="87">
        <f>'SO 05.13 - SO 05.13 Most ...'!F39</f>
        <v>0</v>
      </c>
      <c r="BT116" s="24" t="s">
        <v>85</v>
      </c>
      <c r="BV116" s="24" t="s">
        <v>78</v>
      </c>
      <c r="BW116" s="24" t="s">
        <v>150</v>
      </c>
      <c r="BX116" s="24" t="s">
        <v>111</v>
      </c>
      <c r="CL116" s="24" t="s">
        <v>1</v>
      </c>
    </row>
    <row r="117" spans="1:91" s="3" customFormat="1" ht="25.05" customHeight="1">
      <c r="A117" s="82" t="s">
        <v>86</v>
      </c>
      <c r="B117" s="47"/>
      <c r="C117" s="14"/>
      <c r="D117" s="14"/>
      <c r="E117" s="227" t="s">
        <v>151</v>
      </c>
      <c r="F117" s="227"/>
      <c r="G117" s="227"/>
      <c r="H117" s="227"/>
      <c r="I117" s="227"/>
      <c r="J117" s="14"/>
      <c r="K117" s="227" t="s">
        <v>152</v>
      </c>
      <c r="L117" s="227"/>
      <c r="M117" s="227"/>
      <c r="N117" s="227"/>
      <c r="O117" s="227"/>
      <c r="P117" s="227"/>
      <c r="Q117" s="227"/>
      <c r="R117" s="227"/>
      <c r="S117" s="227"/>
      <c r="T117" s="227"/>
      <c r="U117" s="227"/>
      <c r="V117" s="227"/>
      <c r="W117" s="227"/>
      <c r="X117" s="227"/>
      <c r="Y117" s="227"/>
      <c r="Z117" s="227"/>
      <c r="AA117" s="227"/>
      <c r="AB117" s="227"/>
      <c r="AC117" s="227"/>
      <c r="AD117" s="227"/>
      <c r="AE117" s="227"/>
      <c r="AF117" s="227"/>
      <c r="AG117" s="221">
        <f>'SO 05.14 - SO 05.14 Most ...'!J32</f>
        <v>0</v>
      </c>
      <c r="AH117" s="222"/>
      <c r="AI117" s="222"/>
      <c r="AJ117" s="222"/>
      <c r="AK117" s="222"/>
      <c r="AL117" s="222"/>
      <c r="AM117" s="222"/>
      <c r="AN117" s="221">
        <f t="shared" si="0"/>
        <v>0</v>
      </c>
      <c r="AO117" s="222"/>
      <c r="AP117" s="222"/>
      <c r="AQ117" s="83" t="s">
        <v>89</v>
      </c>
      <c r="AR117" s="47"/>
      <c r="AS117" s="84">
        <v>0</v>
      </c>
      <c r="AT117" s="85">
        <f t="shared" si="1"/>
        <v>0</v>
      </c>
      <c r="AU117" s="86">
        <f>'SO 05.14 - SO 05.14 Most ...'!P121</f>
        <v>0</v>
      </c>
      <c r="AV117" s="85">
        <f>'SO 05.14 - SO 05.14 Most ...'!J35</f>
        <v>0</v>
      </c>
      <c r="AW117" s="85">
        <f>'SO 05.14 - SO 05.14 Most ...'!J36</f>
        <v>0</v>
      </c>
      <c r="AX117" s="85">
        <f>'SO 05.14 - SO 05.14 Most ...'!J37</f>
        <v>0</v>
      </c>
      <c r="AY117" s="85">
        <f>'SO 05.14 - SO 05.14 Most ...'!J38</f>
        <v>0</v>
      </c>
      <c r="AZ117" s="85">
        <f>'SO 05.14 - SO 05.14 Most ...'!F35</f>
        <v>0</v>
      </c>
      <c r="BA117" s="85">
        <f>'SO 05.14 - SO 05.14 Most ...'!F36</f>
        <v>0</v>
      </c>
      <c r="BB117" s="85">
        <f>'SO 05.14 - SO 05.14 Most ...'!F37</f>
        <v>0</v>
      </c>
      <c r="BC117" s="85">
        <f>'SO 05.14 - SO 05.14 Most ...'!F38</f>
        <v>0</v>
      </c>
      <c r="BD117" s="87">
        <f>'SO 05.14 - SO 05.14 Most ...'!F39</f>
        <v>0</v>
      </c>
      <c r="BT117" s="24" t="s">
        <v>85</v>
      </c>
      <c r="BV117" s="24" t="s">
        <v>78</v>
      </c>
      <c r="BW117" s="24" t="s">
        <v>153</v>
      </c>
      <c r="BX117" s="24" t="s">
        <v>111</v>
      </c>
      <c r="CL117" s="24" t="s">
        <v>1</v>
      </c>
    </row>
    <row r="118" spans="1:91" s="6" customFormat="1" ht="25.05" customHeight="1">
      <c r="B118" s="73"/>
      <c r="C118" s="74"/>
      <c r="D118" s="225" t="s">
        <v>154</v>
      </c>
      <c r="E118" s="225"/>
      <c r="F118" s="225"/>
      <c r="G118" s="225"/>
      <c r="H118" s="225"/>
      <c r="I118" s="75"/>
      <c r="J118" s="225" t="s">
        <v>155</v>
      </c>
      <c r="K118" s="225"/>
      <c r="L118" s="225"/>
      <c r="M118" s="225"/>
      <c r="N118" s="225"/>
      <c r="O118" s="225"/>
      <c r="P118" s="225"/>
      <c r="Q118" s="225"/>
      <c r="R118" s="225"/>
      <c r="S118" s="225"/>
      <c r="T118" s="225"/>
      <c r="U118" s="225"/>
      <c r="V118" s="225"/>
      <c r="W118" s="225"/>
      <c r="X118" s="225"/>
      <c r="Y118" s="225"/>
      <c r="Z118" s="225"/>
      <c r="AA118" s="225"/>
      <c r="AB118" s="225"/>
      <c r="AC118" s="225"/>
      <c r="AD118" s="225"/>
      <c r="AE118" s="225"/>
      <c r="AF118" s="225"/>
      <c r="AG118" s="218">
        <f>ROUND(SUM(AG119:AG120),2)</f>
        <v>0</v>
      </c>
      <c r="AH118" s="219"/>
      <c r="AI118" s="219"/>
      <c r="AJ118" s="219"/>
      <c r="AK118" s="219"/>
      <c r="AL118" s="219"/>
      <c r="AM118" s="219"/>
      <c r="AN118" s="220">
        <f t="shared" si="0"/>
        <v>0</v>
      </c>
      <c r="AO118" s="219"/>
      <c r="AP118" s="219"/>
      <c r="AQ118" s="76" t="s">
        <v>82</v>
      </c>
      <c r="AR118" s="73"/>
      <c r="AS118" s="77">
        <f>ROUND(SUM(AS119:AS120),2)</f>
        <v>0</v>
      </c>
      <c r="AT118" s="78">
        <f t="shared" si="1"/>
        <v>0</v>
      </c>
      <c r="AU118" s="79">
        <f>ROUND(SUM(AU119:AU120),5)</f>
        <v>0</v>
      </c>
      <c r="AV118" s="78">
        <f>ROUND(AZ118*L29,2)</f>
        <v>0</v>
      </c>
      <c r="AW118" s="78">
        <f>ROUND(BA118*L30,2)</f>
        <v>0</v>
      </c>
      <c r="AX118" s="78">
        <f>ROUND(BB118*L29,2)</f>
        <v>0</v>
      </c>
      <c r="AY118" s="78">
        <f>ROUND(BC118*L30,2)</f>
        <v>0</v>
      </c>
      <c r="AZ118" s="78">
        <f>ROUND(SUM(AZ119:AZ120),2)</f>
        <v>0</v>
      </c>
      <c r="BA118" s="78">
        <f>ROUND(SUM(BA119:BA120),2)</f>
        <v>0</v>
      </c>
      <c r="BB118" s="78">
        <f>ROUND(SUM(BB119:BB120),2)</f>
        <v>0</v>
      </c>
      <c r="BC118" s="78">
        <f>ROUND(SUM(BC119:BC120),2)</f>
        <v>0</v>
      </c>
      <c r="BD118" s="80">
        <f>ROUND(SUM(BD119:BD120),2)</f>
        <v>0</v>
      </c>
      <c r="BS118" s="81" t="s">
        <v>75</v>
      </c>
      <c r="BT118" s="81" t="s">
        <v>83</v>
      </c>
      <c r="BU118" s="81" t="s">
        <v>77</v>
      </c>
      <c r="BV118" s="81" t="s">
        <v>78</v>
      </c>
      <c r="BW118" s="81" t="s">
        <v>156</v>
      </c>
      <c r="BX118" s="81" t="s">
        <v>5</v>
      </c>
      <c r="CL118" s="81" t="s">
        <v>1</v>
      </c>
      <c r="CM118" s="81" t="s">
        <v>85</v>
      </c>
    </row>
    <row r="119" spans="1:91" s="3" customFormat="1" ht="25.05" customHeight="1">
      <c r="A119" s="82" t="s">
        <v>86</v>
      </c>
      <c r="B119" s="47"/>
      <c r="C119" s="14"/>
      <c r="D119" s="14"/>
      <c r="E119" s="227" t="s">
        <v>154</v>
      </c>
      <c r="F119" s="227"/>
      <c r="G119" s="227"/>
      <c r="H119" s="227"/>
      <c r="I119" s="227"/>
      <c r="J119" s="14"/>
      <c r="K119" s="227" t="s">
        <v>157</v>
      </c>
      <c r="L119" s="227"/>
      <c r="M119" s="227"/>
      <c r="N119" s="227"/>
      <c r="O119" s="227"/>
      <c r="P119" s="227"/>
      <c r="Q119" s="227"/>
      <c r="R119" s="227"/>
      <c r="S119" s="227"/>
      <c r="T119" s="227"/>
      <c r="U119" s="227"/>
      <c r="V119" s="227"/>
      <c r="W119" s="227"/>
      <c r="X119" s="227"/>
      <c r="Y119" s="227"/>
      <c r="Z119" s="227"/>
      <c r="AA119" s="227"/>
      <c r="AB119" s="227"/>
      <c r="AC119" s="227"/>
      <c r="AD119" s="227"/>
      <c r="AE119" s="227"/>
      <c r="AF119" s="227"/>
      <c r="AG119" s="221">
        <f>'SO 06 - SO 06 Přípojky nn...'!J32</f>
        <v>0</v>
      </c>
      <c r="AH119" s="222"/>
      <c r="AI119" s="222"/>
      <c r="AJ119" s="222"/>
      <c r="AK119" s="222"/>
      <c r="AL119" s="222"/>
      <c r="AM119" s="222"/>
      <c r="AN119" s="221">
        <f t="shared" si="0"/>
        <v>0</v>
      </c>
      <c r="AO119" s="222"/>
      <c r="AP119" s="222"/>
      <c r="AQ119" s="83" t="s">
        <v>89</v>
      </c>
      <c r="AR119" s="47"/>
      <c r="AS119" s="84">
        <v>0</v>
      </c>
      <c r="AT119" s="85">
        <f t="shared" si="1"/>
        <v>0</v>
      </c>
      <c r="AU119" s="86">
        <f>'SO 06 - SO 06 Přípojky nn...'!P121</f>
        <v>0</v>
      </c>
      <c r="AV119" s="85">
        <f>'SO 06 - SO 06 Přípojky nn...'!J35</f>
        <v>0</v>
      </c>
      <c r="AW119" s="85">
        <f>'SO 06 - SO 06 Přípojky nn...'!J36</f>
        <v>0</v>
      </c>
      <c r="AX119" s="85">
        <f>'SO 06 - SO 06 Přípojky nn...'!J37</f>
        <v>0</v>
      </c>
      <c r="AY119" s="85">
        <f>'SO 06 - SO 06 Přípojky nn...'!J38</f>
        <v>0</v>
      </c>
      <c r="AZ119" s="85">
        <f>'SO 06 - SO 06 Přípojky nn...'!F35</f>
        <v>0</v>
      </c>
      <c r="BA119" s="85">
        <f>'SO 06 - SO 06 Přípojky nn...'!F36</f>
        <v>0</v>
      </c>
      <c r="BB119" s="85">
        <f>'SO 06 - SO 06 Přípojky nn...'!F37</f>
        <v>0</v>
      </c>
      <c r="BC119" s="85">
        <f>'SO 06 - SO 06 Přípojky nn...'!F38</f>
        <v>0</v>
      </c>
      <c r="BD119" s="87">
        <f>'SO 06 - SO 06 Přípojky nn...'!F39</f>
        <v>0</v>
      </c>
      <c r="BT119" s="24" t="s">
        <v>85</v>
      </c>
      <c r="BV119" s="24" t="s">
        <v>78</v>
      </c>
      <c r="BW119" s="24" t="s">
        <v>158</v>
      </c>
      <c r="BX119" s="24" t="s">
        <v>156</v>
      </c>
      <c r="CL119" s="24" t="s">
        <v>1</v>
      </c>
    </row>
    <row r="120" spans="1:91" s="3" customFormat="1" ht="25.05" customHeight="1">
      <c r="A120" s="82" t="s">
        <v>86</v>
      </c>
      <c r="B120" s="47"/>
      <c r="C120" s="14"/>
      <c r="D120" s="14"/>
      <c r="E120" s="227" t="s">
        <v>159</v>
      </c>
      <c r="F120" s="227"/>
      <c r="G120" s="227"/>
      <c r="H120" s="227"/>
      <c r="I120" s="227"/>
      <c r="J120" s="14"/>
      <c r="K120" s="227" t="s">
        <v>160</v>
      </c>
      <c r="L120" s="227"/>
      <c r="M120" s="227"/>
      <c r="N120" s="227"/>
      <c r="O120" s="227"/>
      <c r="P120" s="227"/>
      <c r="Q120" s="227"/>
      <c r="R120" s="227"/>
      <c r="S120" s="227"/>
      <c r="T120" s="227"/>
      <c r="U120" s="227"/>
      <c r="V120" s="227"/>
      <c r="W120" s="227"/>
      <c r="X120" s="227"/>
      <c r="Y120" s="227"/>
      <c r="Z120" s="227"/>
      <c r="AA120" s="227"/>
      <c r="AB120" s="227"/>
      <c r="AC120" s="227"/>
      <c r="AD120" s="227"/>
      <c r="AE120" s="227"/>
      <c r="AF120" s="227"/>
      <c r="AG120" s="221">
        <f>'SO 06 ZP - SO 06 ZP Přípo...'!J32</f>
        <v>0</v>
      </c>
      <c r="AH120" s="222"/>
      <c r="AI120" s="222"/>
      <c r="AJ120" s="222"/>
      <c r="AK120" s="222"/>
      <c r="AL120" s="222"/>
      <c r="AM120" s="222"/>
      <c r="AN120" s="221">
        <f t="shared" si="0"/>
        <v>0</v>
      </c>
      <c r="AO120" s="222"/>
      <c r="AP120" s="222"/>
      <c r="AQ120" s="83" t="s">
        <v>89</v>
      </c>
      <c r="AR120" s="47"/>
      <c r="AS120" s="84">
        <v>0</v>
      </c>
      <c r="AT120" s="85">
        <f t="shared" si="1"/>
        <v>0</v>
      </c>
      <c r="AU120" s="86">
        <f>'SO 06 ZP - SO 06 ZP Přípo...'!P122</f>
        <v>0</v>
      </c>
      <c r="AV120" s="85">
        <f>'SO 06 ZP - SO 06 ZP Přípo...'!J35</f>
        <v>0</v>
      </c>
      <c r="AW120" s="85">
        <f>'SO 06 ZP - SO 06 ZP Přípo...'!J36</f>
        <v>0</v>
      </c>
      <c r="AX120" s="85">
        <f>'SO 06 ZP - SO 06 ZP Přípo...'!J37</f>
        <v>0</v>
      </c>
      <c r="AY120" s="85">
        <f>'SO 06 ZP - SO 06 ZP Přípo...'!J38</f>
        <v>0</v>
      </c>
      <c r="AZ120" s="85">
        <f>'SO 06 ZP - SO 06 ZP Přípo...'!F35</f>
        <v>0</v>
      </c>
      <c r="BA120" s="85">
        <f>'SO 06 ZP - SO 06 ZP Přípo...'!F36</f>
        <v>0</v>
      </c>
      <c r="BB120" s="85">
        <f>'SO 06 ZP - SO 06 ZP Přípo...'!F37</f>
        <v>0</v>
      </c>
      <c r="BC120" s="85">
        <f>'SO 06 ZP - SO 06 ZP Přípo...'!F38</f>
        <v>0</v>
      </c>
      <c r="BD120" s="87">
        <f>'SO 06 ZP - SO 06 ZP Přípo...'!F39</f>
        <v>0</v>
      </c>
      <c r="BT120" s="24" t="s">
        <v>85</v>
      </c>
      <c r="BV120" s="24" t="s">
        <v>78</v>
      </c>
      <c r="BW120" s="24" t="s">
        <v>161</v>
      </c>
      <c r="BX120" s="24" t="s">
        <v>156</v>
      </c>
      <c r="CL120" s="24" t="s">
        <v>1</v>
      </c>
    </row>
    <row r="121" spans="1:91" s="6" customFormat="1" ht="25.05" customHeight="1">
      <c r="A121" s="82" t="s">
        <v>86</v>
      </c>
      <c r="B121" s="73"/>
      <c r="C121" s="74"/>
      <c r="D121" s="225" t="s">
        <v>162</v>
      </c>
      <c r="E121" s="225"/>
      <c r="F121" s="225"/>
      <c r="G121" s="225"/>
      <c r="H121" s="225"/>
      <c r="I121" s="75"/>
      <c r="J121" s="225" t="s">
        <v>163</v>
      </c>
      <c r="K121" s="225"/>
      <c r="L121" s="225"/>
      <c r="M121" s="225"/>
      <c r="N121" s="225"/>
      <c r="O121" s="225"/>
      <c r="P121" s="225"/>
      <c r="Q121" s="225"/>
      <c r="R121" s="225"/>
      <c r="S121" s="225"/>
      <c r="T121" s="225"/>
      <c r="U121" s="225"/>
      <c r="V121" s="225"/>
      <c r="W121" s="225"/>
      <c r="X121" s="225"/>
      <c r="Y121" s="225"/>
      <c r="Z121" s="225"/>
      <c r="AA121" s="225"/>
      <c r="AB121" s="225"/>
      <c r="AC121" s="225"/>
      <c r="AD121" s="225"/>
      <c r="AE121" s="225"/>
      <c r="AF121" s="225"/>
      <c r="AG121" s="220">
        <f>'SO 07 - SO 07 Dopravy'!J30</f>
        <v>0</v>
      </c>
      <c r="AH121" s="219"/>
      <c r="AI121" s="219"/>
      <c r="AJ121" s="219"/>
      <c r="AK121" s="219"/>
      <c r="AL121" s="219"/>
      <c r="AM121" s="219"/>
      <c r="AN121" s="220">
        <f t="shared" si="0"/>
        <v>0</v>
      </c>
      <c r="AO121" s="219"/>
      <c r="AP121" s="219"/>
      <c r="AQ121" s="76" t="s">
        <v>82</v>
      </c>
      <c r="AR121" s="73"/>
      <c r="AS121" s="77">
        <v>0</v>
      </c>
      <c r="AT121" s="78">
        <f t="shared" si="1"/>
        <v>0</v>
      </c>
      <c r="AU121" s="79">
        <f>'SO 07 - SO 07 Dopravy'!P122</f>
        <v>0</v>
      </c>
      <c r="AV121" s="78">
        <f>'SO 07 - SO 07 Dopravy'!J33</f>
        <v>0</v>
      </c>
      <c r="AW121" s="78">
        <f>'SO 07 - SO 07 Dopravy'!J34</f>
        <v>0</v>
      </c>
      <c r="AX121" s="78">
        <f>'SO 07 - SO 07 Dopravy'!J35</f>
        <v>0</v>
      </c>
      <c r="AY121" s="78">
        <f>'SO 07 - SO 07 Dopravy'!J36</f>
        <v>0</v>
      </c>
      <c r="AZ121" s="78">
        <f>'SO 07 - SO 07 Dopravy'!F33</f>
        <v>0</v>
      </c>
      <c r="BA121" s="78">
        <f>'SO 07 - SO 07 Dopravy'!F34</f>
        <v>0</v>
      </c>
      <c r="BB121" s="78">
        <f>'SO 07 - SO 07 Dopravy'!F35</f>
        <v>0</v>
      </c>
      <c r="BC121" s="78">
        <f>'SO 07 - SO 07 Dopravy'!F36</f>
        <v>0</v>
      </c>
      <c r="BD121" s="80">
        <f>'SO 07 - SO 07 Dopravy'!F37</f>
        <v>0</v>
      </c>
      <c r="BT121" s="81" t="s">
        <v>83</v>
      </c>
      <c r="BV121" s="81" t="s">
        <v>78</v>
      </c>
      <c r="BW121" s="81" t="s">
        <v>164</v>
      </c>
      <c r="BX121" s="81" t="s">
        <v>5</v>
      </c>
      <c r="CL121" s="81" t="s">
        <v>1</v>
      </c>
      <c r="CM121" s="81" t="s">
        <v>85</v>
      </c>
    </row>
    <row r="122" spans="1:91" s="6" customFormat="1" ht="25.05" customHeight="1">
      <c r="A122" s="82" t="s">
        <v>86</v>
      </c>
      <c r="B122" s="73"/>
      <c r="C122" s="74"/>
      <c r="D122" s="225" t="s">
        <v>165</v>
      </c>
      <c r="E122" s="225"/>
      <c r="F122" s="225"/>
      <c r="G122" s="225"/>
      <c r="H122" s="225"/>
      <c r="I122" s="75"/>
      <c r="J122" s="225" t="s">
        <v>166</v>
      </c>
      <c r="K122" s="225"/>
      <c r="L122" s="225"/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25"/>
      <c r="Y122" s="225"/>
      <c r="Z122" s="225"/>
      <c r="AA122" s="225"/>
      <c r="AB122" s="225"/>
      <c r="AC122" s="225"/>
      <c r="AD122" s="225"/>
      <c r="AE122" s="225"/>
      <c r="AF122" s="225"/>
      <c r="AG122" s="220">
        <f>'VON - Vedlejší rozpočtové...'!J30</f>
        <v>0</v>
      </c>
      <c r="AH122" s="219"/>
      <c r="AI122" s="219"/>
      <c r="AJ122" s="219"/>
      <c r="AK122" s="219"/>
      <c r="AL122" s="219"/>
      <c r="AM122" s="219"/>
      <c r="AN122" s="220">
        <f t="shared" si="0"/>
        <v>0</v>
      </c>
      <c r="AO122" s="219"/>
      <c r="AP122" s="219"/>
      <c r="AQ122" s="76" t="s">
        <v>82</v>
      </c>
      <c r="AR122" s="73"/>
      <c r="AS122" s="88">
        <v>0</v>
      </c>
      <c r="AT122" s="89">
        <f t="shared" si="1"/>
        <v>0</v>
      </c>
      <c r="AU122" s="90">
        <f>'VON - Vedlejší rozpočtové...'!P116</f>
        <v>0</v>
      </c>
      <c r="AV122" s="89">
        <f>'VON - Vedlejší rozpočtové...'!J33</f>
        <v>0</v>
      </c>
      <c r="AW122" s="89">
        <f>'VON - Vedlejší rozpočtové...'!J34</f>
        <v>0</v>
      </c>
      <c r="AX122" s="89">
        <f>'VON - Vedlejší rozpočtové...'!J35</f>
        <v>0</v>
      </c>
      <c r="AY122" s="89">
        <f>'VON - Vedlejší rozpočtové...'!J36</f>
        <v>0</v>
      </c>
      <c r="AZ122" s="89">
        <f>'VON - Vedlejší rozpočtové...'!F33</f>
        <v>0</v>
      </c>
      <c r="BA122" s="89">
        <f>'VON - Vedlejší rozpočtové...'!F34</f>
        <v>0</v>
      </c>
      <c r="BB122" s="89">
        <f>'VON - Vedlejší rozpočtové...'!F35</f>
        <v>0</v>
      </c>
      <c r="BC122" s="89">
        <f>'VON - Vedlejší rozpočtové...'!F36</f>
        <v>0</v>
      </c>
      <c r="BD122" s="91">
        <f>'VON - Vedlejší rozpočtové...'!F37</f>
        <v>0</v>
      </c>
      <c r="BT122" s="81" t="s">
        <v>83</v>
      </c>
      <c r="BV122" s="81" t="s">
        <v>78</v>
      </c>
      <c r="BW122" s="81" t="s">
        <v>167</v>
      </c>
      <c r="BX122" s="81" t="s">
        <v>5</v>
      </c>
      <c r="CL122" s="81" t="s">
        <v>1</v>
      </c>
      <c r="CM122" s="81" t="s">
        <v>85</v>
      </c>
    </row>
    <row r="123" spans="1:91" s="1" customFormat="1" ht="30" customHeight="1">
      <c r="B123" s="31"/>
      <c r="AR123" s="31"/>
    </row>
    <row r="124" spans="1:91" s="1" customFormat="1" ht="6.9" customHeight="1"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31"/>
    </row>
  </sheetData>
  <sheetProtection algorithmName="SHA-512" hashValue="m4cbHYbi9BcG6oXpORR2285cmMtGL7YBSaWzLciNOH7YeLeuJAM71wdyTvTXR4jttTsxA3XJYjl4BiZw+XjGfA==" saltValue="L0lnlDNbLvOQjQOxMFoI8832wAvLIOiSpE6z8MzAIxXztIK+qECBQWgd4R4u8y9vGv7f8HLcLImrYd29sV67aw==" spinCount="100000" sheet="1" objects="1" scenarios="1" formatColumns="0" formatRows="0"/>
  <mergeCells count="150">
    <mergeCell ref="E104:I104"/>
    <mergeCell ref="K104:AF104"/>
    <mergeCell ref="E105:I105"/>
    <mergeCell ref="K105:AF105"/>
    <mergeCell ref="E106:I106"/>
    <mergeCell ref="K106:AF106"/>
    <mergeCell ref="E107:I107"/>
    <mergeCell ref="K107:AF107"/>
    <mergeCell ref="E108:I108"/>
    <mergeCell ref="K108:AF108"/>
    <mergeCell ref="K109:AF109"/>
    <mergeCell ref="E109:I109"/>
    <mergeCell ref="E110:I110"/>
    <mergeCell ref="K110:AF110"/>
    <mergeCell ref="K111:AF111"/>
    <mergeCell ref="E111:I111"/>
    <mergeCell ref="E112:I112"/>
    <mergeCell ref="K112:AF112"/>
    <mergeCell ref="E113:I113"/>
    <mergeCell ref="K113:AF113"/>
    <mergeCell ref="E114:I114"/>
    <mergeCell ref="K114:AF114"/>
    <mergeCell ref="K115:AF115"/>
    <mergeCell ref="E115:I115"/>
    <mergeCell ref="E116:I116"/>
    <mergeCell ref="K116:AF116"/>
    <mergeCell ref="K117:AF117"/>
    <mergeCell ref="E117:I117"/>
    <mergeCell ref="D118:H118"/>
    <mergeCell ref="J118:AF118"/>
    <mergeCell ref="E119:I119"/>
    <mergeCell ref="K119:AF119"/>
    <mergeCell ref="E120:I120"/>
    <mergeCell ref="K120:AF120"/>
    <mergeCell ref="D121:H121"/>
    <mergeCell ref="J121:AF121"/>
    <mergeCell ref="D122:H122"/>
    <mergeCell ref="J122:AF122"/>
    <mergeCell ref="AN101:AP101"/>
    <mergeCell ref="AG101:AM101"/>
    <mergeCell ref="AG102:AM102"/>
    <mergeCell ref="AN102:AP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17:AP117"/>
    <mergeCell ref="AG117:AM117"/>
    <mergeCell ref="AN118:AP118"/>
    <mergeCell ref="AG118:AM11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L85:AJ85"/>
    <mergeCell ref="I92:AF92"/>
    <mergeCell ref="AM87:AN87"/>
    <mergeCell ref="AM89:AP89"/>
    <mergeCell ref="AN98:AP98"/>
    <mergeCell ref="AG98:AM98"/>
    <mergeCell ref="AN99:AP99"/>
    <mergeCell ref="AG99:AM99"/>
    <mergeCell ref="AG100:AM100"/>
    <mergeCell ref="AN100:AP100"/>
    <mergeCell ref="AN114:AP114"/>
    <mergeCell ref="AG114:AM114"/>
    <mergeCell ref="AG115:AM115"/>
    <mergeCell ref="AN115:AP115"/>
    <mergeCell ref="AN116:AP116"/>
    <mergeCell ref="AG116:AM116"/>
    <mergeCell ref="J101:AF101"/>
    <mergeCell ref="D101:H101"/>
    <mergeCell ref="D102:H102"/>
    <mergeCell ref="J102:AF102"/>
    <mergeCell ref="J103:AF103"/>
    <mergeCell ref="D103:H103"/>
    <mergeCell ref="C92:G92"/>
    <mergeCell ref="D95:H95"/>
    <mergeCell ref="J95:AF95"/>
    <mergeCell ref="K96:AF96"/>
    <mergeCell ref="E96:I96"/>
    <mergeCell ref="K97:AF97"/>
    <mergeCell ref="E97:I97"/>
    <mergeCell ref="K98:AF98"/>
    <mergeCell ref="E98:I98"/>
    <mergeCell ref="AG96:AM96"/>
    <mergeCell ref="AN96:AP96"/>
    <mergeCell ref="AN97:AP97"/>
    <mergeCell ref="AG97:AM97"/>
    <mergeCell ref="AG94:AM94"/>
    <mergeCell ref="AN94:AP94"/>
    <mergeCell ref="D99:H99"/>
    <mergeCell ref="J99:AF99"/>
    <mergeCell ref="J100:AF100"/>
    <mergeCell ref="D100:H100"/>
    <mergeCell ref="L33:P33"/>
    <mergeCell ref="AK33:AO33"/>
    <mergeCell ref="W33:AE33"/>
    <mergeCell ref="AS89:AT91"/>
    <mergeCell ref="AM90:AP90"/>
    <mergeCell ref="AG92:AM92"/>
    <mergeCell ref="AN92:AP92"/>
    <mergeCell ref="AG95:AM95"/>
    <mergeCell ref="AN95:AP95"/>
    <mergeCell ref="AK35:AO35"/>
    <mergeCell ref="X35:AB35"/>
    <mergeCell ref="AR2:BE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</mergeCells>
  <hyperlinks>
    <hyperlink ref="A96" location="'PS 01-01 - PZZ P7752 v km...'!C2" display="/" xr:uid="{00000000-0004-0000-0000-000000000000}"/>
    <hyperlink ref="A97" location="'PS 01-02 - TZZ Krnov-Skro...'!C2" display="/" xr:uid="{00000000-0004-0000-0000-000001000000}"/>
    <hyperlink ref="A98" location="'PS 01-03 - ÚRS'!C2" display="/" xr:uid="{00000000-0004-0000-0000-000002000000}"/>
    <hyperlink ref="A99" location="'SO 01 - SO 01 TÚ Krnov - ...'!C2" display="/" xr:uid="{00000000-0004-0000-0000-000003000000}"/>
    <hyperlink ref="A100" location="'SO 02 - SO 02 TÚ Krnov - ...'!C2" display="/" xr:uid="{00000000-0004-0000-0000-000004000000}"/>
    <hyperlink ref="A101" location="'SO 03 - SO 03 Úprava žele...'!C2" display="/" xr:uid="{00000000-0004-0000-0000-000005000000}"/>
    <hyperlink ref="A102" location="'SO 04 - SO 04 Úprava žele...'!C2" display="/" xr:uid="{00000000-0004-0000-0000-000006000000}"/>
    <hyperlink ref="A104" location="'SO 05.01 - SO 05.01 Propu...'!C2" display="/" xr:uid="{00000000-0004-0000-0000-000007000000}"/>
    <hyperlink ref="A105" location="'SO 05.02 - SO 05.02 Propu...'!C2" display="/" xr:uid="{00000000-0004-0000-0000-000008000000}"/>
    <hyperlink ref="A106" location="'SO 05.03 - SO 05.03 Propu...'!C2" display="/" xr:uid="{00000000-0004-0000-0000-000009000000}"/>
    <hyperlink ref="A107" location="'SO 05.04 - SO 05.04 Propu...'!C2" display="/" xr:uid="{00000000-0004-0000-0000-00000A000000}"/>
    <hyperlink ref="A108" location="'SO 05.05 - SO 05.05 Propu...'!C2" display="/" xr:uid="{00000000-0004-0000-0000-00000B000000}"/>
    <hyperlink ref="A109" location="'SO 05.06 - SO 05.06 Propu...'!C2" display="/" xr:uid="{00000000-0004-0000-0000-00000C000000}"/>
    <hyperlink ref="A110" location="'SO 05.07 - SO 05.07 Propu...'!C2" display="/" xr:uid="{00000000-0004-0000-0000-00000D000000}"/>
    <hyperlink ref="A111" location="'SO 05.08 - SO 05.08 Propu...'!C2" display="/" xr:uid="{00000000-0004-0000-0000-00000E000000}"/>
    <hyperlink ref="A112" location="'SO 05.09 - SO 05.09 Most ...'!C2" display="/" xr:uid="{00000000-0004-0000-0000-00000F000000}"/>
    <hyperlink ref="A113" location="'SO 05.10 - SO 05.10 Most ...'!C2" display="/" xr:uid="{00000000-0004-0000-0000-000010000000}"/>
    <hyperlink ref="A114" location="'SO 05.11 - SO 05.11 Most ...'!C2" display="/" xr:uid="{00000000-0004-0000-0000-000011000000}"/>
    <hyperlink ref="A115" location="'SO 05.12 - SO 05.12 Most ...'!C2" display="/" xr:uid="{00000000-0004-0000-0000-000012000000}"/>
    <hyperlink ref="A116" location="'SO 05.13 - SO 05.13 Most ...'!C2" display="/" xr:uid="{00000000-0004-0000-0000-000013000000}"/>
    <hyperlink ref="A117" location="'SO 05.14 - SO 05.14 Most ...'!C2" display="/" xr:uid="{00000000-0004-0000-0000-000014000000}"/>
    <hyperlink ref="A119" location="'SO 06 - SO 06 Přípojky nn...'!C2" display="/" xr:uid="{00000000-0004-0000-0000-000015000000}"/>
    <hyperlink ref="A120" location="'SO 06 ZP - SO 06 ZP Přípo...'!C2" display="/" xr:uid="{00000000-0004-0000-0000-000016000000}"/>
    <hyperlink ref="A121" location="'SO 07 - SO 07 Dopravy'!C2" display="/" xr:uid="{00000000-0004-0000-0000-000017000000}"/>
    <hyperlink ref="A122" location="'VON - Vedlejší rozpočtové...'!C2" display="/" xr:uid="{00000000-0004-0000-0000-00001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6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117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1726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ROUND((SUM(BE121:BE167)),  2)</f>
        <v>0</v>
      </c>
      <c r="I35" s="95">
        <v>0.21</v>
      </c>
      <c r="J35" s="85">
        <f>ROUND(((SUM(BE121:BE167))*I35),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ROUND((SUM(BF121:BF167)),  2)</f>
        <v>0</v>
      </c>
      <c r="I36" s="95">
        <v>0.12</v>
      </c>
      <c r="J36" s="85">
        <f>ROUND(((SUM(BF121:BF167))*I36),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ROUND((SUM(BG121:BG167)),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ROUND((SUM(BH121:BH167)),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ROUND((SUM(BI121:BI167)),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05.02 - SO 05.02 Propustek km 92,457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05.02 - SO 05.02 Propustek km 92,457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19.525279999999999</v>
      </c>
      <c r="S121" s="52"/>
      <c r="T121" s="117">
        <f>T122</f>
        <v>1.8834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SUM(P123:P167)</f>
        <v>0</v>
      </c>
      <c r="R122" s="125">
        <f>SUM(R123:R167)</f>
        <v>19.525279999999999</v>
      </c>
      <c r="T122" s="126">
        <f>SUM(T123:T167)</f>
        <v>1.8834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SUM(BK123:BK167)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5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1727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" customFormat="1" ht="16.5" customHeight="1">
      <c r="B125" s="31"/>
      <c r="C125" s="129" t="s">
        <v>85</v>
      </c>
      <c r="D125" s="129" t="s">
        <v>201</v>
      </c>
      <c r="E125" s="130" t="s">
        <v>1663</v>
      </c>
      <c r="F125" s="131" t="s">
        <v>1664</v>
      </c>
      <c r="G125" s="132" t="s">
        <v>225</v>
      </c>
      <c r="H125" s="133">
        <v>10</v>
      </c>
      <c r="I125" s="134"/>
      <c r="J125" s="135">
        <f>ROUND(I125*H125,2)</f>
        <v>0</v>
      </c>
      <c r="K125" s="131" t="s">
        <v>930</v>
      </c>
      <c r="L125" s="31"/>
      <c r="M125" s="136" t="s">
        <v>1</v>
      </c>
      <c r="N125" s="137" t="s">
        <v>41</v>
      </c>
      <c r="P125" s="138">
        <f>O125*H125</f>
        <v>0</v>
      </c>
      <c r="Q125" s="138">
        <v>3.6900000000000002E-2</v>
      </c>
      <c r="R125" s="138">
        <f>Q125*H125</f>
        <v>0.36899999999999999</v>
      </c>
      <c r="S125" s="138">
        <v>0</v>
      </c>
      <c r="T125" s="139">
        <f>S125*H125</f>
        <v>0</v>
      </c>
      <c r="AR125" s="140" t="s">
        <v>206</v>
      </c>
      <c r="AT125" s="140" t="s">
        <v>201</v>
      </c>
      <c r="AU125" s="140" t="s">
        <v>83</v>
      </c>
      <c r="AY125" s="16" t="s">
        <v>200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83</v>
      </c>
      <c r="BK125" s="141">
        <f>ROUND(I125*H125,2)</f>
        <v>0</v>
      </c>
      <c r="BL125" s="16" t="s">
        <v>206</v>
      </c>
      <c r="BM125" s="140" t="s">
        <v>1728</v>
      </c>
    </row>
    <row r="126" spans="2:65" s="1" customFormat="1" ht="28.8">
      <c r="B126" s="31"/>
      <c r="D126" s="142" t="s">
        <v>208</v>
      </c>
      <c r="F126" s="143" t="s">
        <v>1666</v>
      </c>
      <c r="I126" s="144"/>
      <c r="L126" s="31"/>
      <c r="M126" s="145"/>
      <c r="T126" s="55"/>
      <c r="AT126" s="16" t="s">
        <v>208</v>
      </c>
      <c r="AU126" s="16" t="s">
        <v>83</v>
      </c>
    </row>
    <row r="127" spans="2:65" s="11" customFormat="1">
      <c r="B127" s="146"/>
      <c r="D127" s="142" t="s">
        <v>214</v>
      </c>
      <c r="E127" s="147" t="s">
        <v>1</v>
      </c>
      <c r="F127" s="148" t="s">
        <v>261</v>
      </c>
      <c r="H127" s="149">
        <v>10</v>
      </c>
      <c r="I127" s="150"/>
      <c r="L127" s="146"/>
      <c r="M127" s="151"/>
      <c r="T127" s="152"/>
      <c r="AT127" s="147" t="s">
        <v>214</v>
      </c>
      <c r="AU127" s="147" t="s">
        <v>83</v>
      </c>
      <c r="AV127" s="11" t="s">
        <v>85</v>
      </c>
      <c r="AW127" s="11" t="s">
        <v>33</v>
      </c>
      <c r="AX127" s="11" t="s">
        <v>83</v>
      </c>
      <c r="AY127" s="147" t="s">
        <v>200</v>
      </c>
    </row>
    <row r="128" spans="2:65" s="1" customFormat="1" ht="16.5" customHeight="1">
      <c r="B128" s="31"/>
      <c r="C128" s="129" t="s">
        <v>222</v>
      </c>
      <c r="D128" s="129" t="s">
        <v>201</v>
      </c>
      <c r="E128" s="130" t="s">
        <v>1667</v>
      </c>
      <c r="F128" s="131" t="s">
        <v>1668</v>
      </c>
      <c r="G128" s="132" t="s">
        <v>225</v>
      </c>
      <c r="H128" s="133">
        <v>1</v>
      </c>
      <c r="I128" s="134"/>
      <c r="J128" s="135">
        <f>ROUND(I128*H128,2)</f>
        <v>0</v>
      </c>
      <c r="K128" s="131" t="s">
        <v>930</v>
      </c>
      <c r="L128" s="31"/>
      <c r="M128" s="136" t="s">
        <v>1</v>
      </c>
      <c r="N128" s="137" t="s">
        <v>41</v>
      </c>
      <c r="P128" s="138">
        <f>O128*H128</f>
        <v>0</v>
      </c>
      <c r="Q128" s="138">
        <v>6.053E-2</v>
      </c>
      <c r="R128" s="138">
        <f>Q128*H128</f>
        <v>6.053E-2</v>
      </c>
      <c r="S128" s="138">
        <v>0</v>
      </c>
      <c r="T128" s="139">
        <f>S128*H128</f>
        <v>0</v>
      </c>
      <c r="AR128" s="140" t="s">
        <v>206</v>
      </c>
      <c r="AT128" s="140" t="s">
        <v>201</v>
      </c>
      <c r="AU128" s="140" t="s">
        <v>83</v>
      </c>
      <c r="AY128" s="16" t="s">
        <v>200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83</v>
      </c>
      <c r="BK128" s="141">
        <f>ROUND(I128*H128,2)</f>
        <v>0</v>
      </c>
      <c r="BL128" s="16" t="s">
        <v>206</v>
      </c>
      <c r="BM128" s="140" t="s">
        <v>1729</v>
      </c>
    </row>
    <row r="129" spans="2:65" s="1" customFormat="1" ht="28.8">
      <c r="B129" s="31"/>
      <c r="D129" s="142" t="s">
        <v>208</v>
      </c>
      <c r="F129" s="143" t="s">
        <v>1670</v>
      </c>
      <c r="I129" s="144"/>
      <c r="L129" s="31"/>
      <c r="M129" s="145"/>
      <c r="T129" s="55"/>
      <c r="AT129" s="16" t="s">
        <v>208</v>
      </c>
      <c r="AU129" s="16" t="s">
        <v>83</v>
      </c>
    </row>
    <row r="130" spans="2:65" s="1" customFormat="1" ht="16.5" customHeight="1">
      <c r="B130" s="31"/>
      <c r="C130" s="129" t="s">
        <v>206</v>
      </c>
      <c r="D130" s="129" t="s">
        <v>201</v>
      </c>
      <c r="E130" s="130" t="s">
        <v>1671</v>
      </c>
      <c r="F130" s="131" t="s">
        <v>1672</v>
      </c>
      <c r="G130" s="132" t="s">
        <v>225</v>
      </c>
      <c r="H130" s="133">
        <v>1</v>
      </c>
      <c r="I130" s="134"/>
      <c r="J130" s="135">
        <f>ROUND(I130*H130,2)</f>
        <v>0</v>
      </c>
      <c r="K130" s="131" t="s">
        <v>930</v>
      </c>
      <c r="L130" s="31"/>
      <c r="M130" s="136" t="s">
        <v>1</v>
      </c>
      <c r="N130" s="137" t="s">
        <v>41</v>
      </c>
      <c r="P130" s="138">
        <f>O130*H130</f>
        <v>0</v>
      </c>
      <c r="Q130" s="138">
        <v>0.10775</v>
      </c>
      <c r="R130" s="138">
        <f>Q130*H130</f>
        <v>0.10775</v>
      </c>
      <c r="S130" s="138">
        <v>0</v>
      </c>
      <c r="T130" s="139">
        <f>S130*H130</f>
        <v>0</v>
      </c>
      <c r="AR130" s="140" t="s">
        <v>206</v>
      </c>
      <c r="AT130" s="140" t="s">
        <v>201</v>
      </c>
      <c r="AU130" s="140" t="s">
        <v>83</v>
      </c>
      <c r="AY130" s="16" t="s">
        <v>200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83</v>
      </c>
      <c r="BK130" s="141">
        <f>ROUND(I130*H130,2)</f>
        <v>0</v>
      </c>
      <c r="BL130" s="16" t="s">
        <v>206</v>
      </c>
      <c r="BM130" s="140" t="s">
        <v>1730</v>
      </c>
    </row>
    <row r="131" spans="2:65" s="1" customFormat="1" ht="28.8">
      <c r="B131" s="31"/>
      <c r="D131" s="142" t="s">
        <v>208</v>
      </c>
      <c r="F131" s="143" t="s">
        <v>1674</v>
      </c>
      <c r="I131" s="144"/>
      <c r="L131" s="31"/>
      <c r="M131" s="145"/>
      <c r="T131" s="55"/>
      <c r="AT131" s="16" t="s">
        <v>208</v>
      </c>
      <c r="AU131" s="16" t="s">
        <v>83</v>
      </c>
    </row>
    <row r="132" spans="2:65" s="1" customFormat="1" ht="16.5" customHeight="1">
      <c r="B132" s="31"/>
      <c r="C132" s="129" t="s">
        <v>234</v>
      </c>
      <c r="D132" s="129" t="s">
        <v>201</v>
      </c>
      <c r="E132" s="130" t="s">
        <v>1675</v>
      </c>
      <c r="F132" s="131" t="s">
        <v>1676</v>
      </c>
      <c r="G132" s="132" t="s">
        <v>941</v>
      </c>
      <c r="H132" s="133">
        <v>1</v>
      </c>
      <c r="I132" s="134"/>
      <c r="J132" s="135">
        <f>ROUND(I132*H132,2)</f>
        <v>0</v>
      </c>
      <c r="K132" s="131" t="s">
        <v>930</v>
      </c>
      <c r="L132" s="31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206</v>
      </c>
      <c r="AT132" s="140" t="s">
        <v>201</v>
      </c>
      <c r="AU132" s="140" t="s">
        <v>83</v>
      </c>
      <c r="AY132" s="16" t="s">
        <v>200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83</v>
      </c>
      <c r="BK132" s="141">
        <f>ROUND(I132*H132,2)</f>
        <v>0</v>
      </c>
      <c r="BL132" s="16" t="s">
        <v>206</v>
      </c>
      <c r="BM132" s="140" t="s">
        <v>1731</v>
      </c>
    </row>
    <row r="133" spans="2:65" s="1" customFormat="1" ht="19.2">
      <c r="B133" s="31"/>
      <c r="D133" s="142" t="s">
        <v>208</v>
      </c>
      <c r="F133" s="143" t="s">
        <v>1678</v>
      </c>
      <c r="I133" s="144"/>
      <c r="L133" s="31"/>
      <c r="M133" s="145"/>
      <c r="T133" s="55"/>
      <c r="AT133" s="16" t="s">
        <v>208</v>
      </c>
      <c r="AU133" s="16" t="s">
        <v>83</v>
      </c>
    </row>
    <row r="134" spans="2:65" s="1" customFormat="1" ht="16.5" customHeight="1">
      <c r="B134" s="31"/>
      <c r="C134" s="129" t="s">
        <v>239</v>
      </c>
      <c r="D134" s="129" t="s">
        <v>201</v>
      </c>
      <c r="E134" s="130" t="s">
        <v>1684</v>
      </c>
      <c r="F134" s="131" t="s">
        <v>1685</v>
      </c>
      <c r="G134" s="132" t="s">
        <v>225</v>
      </c>
      <c r="H134" s="133">
        <v>7.3</v>
      </c>
      <c r="I134" s="134"/>
      <c r="J134" s="135">
        <f>ROUND(I134*H134,2)</f>
        <v>0</v>
      </c>
      <c r="K134" s="131" t="s">
        <v>930</v>
      </c>
      <c r="L134" s="31"/>
      <c r="M134" s="136" t="s">
        <v>1</v>
      </c>
      <c r="N134" s="137" t="s">
        <v>41</v>
      </c>
      <c r="P134" s="138">
        <f>O134*H134</f>
        <v>0</v>
      </c>
      <c r="Q134" s="138">
        <v>0</v>
      </c>
      <c r="R134" s="138">
        <f>Q134*H134</f>
        <v>0</v>
      </c>
      <c r="S134" s="138">
        <v>0.25800000000000001</v>
      </c>
      <c r="T134" s="139">
        <f>S134*H134</f>
        <v>1.8834</v>
      </c>
      <c r="AR134" s="140" t="s">
        <v>206</v>
      </c>
      <c r="AT134" s="140" t="s">
        <v>201</v>
      </c>
      <c r="AU134" s="140" t="s">
        <v>83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206</v>
      </c>
      <c r="BM134" s="140" t="s">
        <v>1732</v>
      </c>
    </row>
    <row r="135" spans="2:65" s="1" customFormat="1" ht="19.2">
      <c r="B135" s="31"/>
      <c r="D135" s="142" t="s">
        <v>208</v>
      </c>
      <c r="F135" s="143" t="s">
        <v>1687</v>
      </c>
      <c r="I135" s="144"/>
      <c r="L135" s="31"/>
      <c r="M135" s="145"/>
      <c r="T135" s="55"/>
      <c r="AT135" s="16" t="s">
        <v>208</v>
      </c>
      <c r="AU135" s="16" t="s">
        <v>83</v>
      </c>
    </row>
    <row r="136" spans="2:65" s="11" customFormat="1">
      <c r="B136" s="146"/>
      <c r="D136" s="142" t="s">
        <v>214</v>
      </c>
      <c r="E136" s="147" t="s">
        <v>1</v>
      </c>
      <c r="F136" s="148" t="s">
        <v>1733</v>
      </c>
      <c r="H136" s="149">
        <v>7.3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83</v>
      </c>
      <c r="AY136" s="147" t="s">
        <v>200</v>
      </c>
    </row>
    <row r="137" spans="2:65" s="1" customFormat="1" ht="16.5" customHeight="1">
      <c r="B137" s="31"/>
      <c r="C137" s="129" t="s">
        <v>245</v>
      </c>
      <c r="D137" s="129" t="s">
        <v>201</v>
      </c>
      <c r="E137" s="130" t="s">
        <v>1688</v>
      </c>
      <c r="F137" s="131" t="s">
        <v>1689</v>
      </c>
      <c r="G137" s="132" t="s">
        <v>964</v>
      </c>
      <c r="H137" s="133">
        <v>14.07</v>
      </c>
      <c r="I137" s="134"/>
      <c r="J137" s="135">
        <f>ROUND(I137*H137,2)</f>
        <v>0</v>
      </c>
      <c r="K137" s="131" t="s">
        <v>930</v>
      </c>
      <c r="L137" s="31"/>
      <c r="M137" s="136" t="s">
        <v>1</v>
      </c>
      <c r="N137" s="137" t="s">
        <v>41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206</v>
      </c>
      <c r="AT137" s="140" t="s">
        <v>201</v>
      </c>
      <c r="AU137" s="140" t="s">
        <v>83</v>
      </c>
      <c r="AY137" s="16" t="s">
        <v>200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83</v>
      </c>
      <c r="BK137" s="141">
        <f>ROUND(I137*H137,2)</f>
        <v>0</v>
      </c>
      <c r="BL137" s="16" t="s">
        <v>206</v>
      </c>
      <c r="BM137" s="140" t="s">
        <v>1734</v>
      </c>
    </row>
    <row r="138" spans="2:65" s="1" customFormat="1" ht="19.2">
      <c r="B138" s="31"/>
      <c r="D138" s="142" t="s">
        <v>208</v>
      </c>
      <c r="F138" s="143" t="s">
        <v>1691</v>
      </c>
      <c r="I138" s="144"/>
      <c r="L138" s="31"/>
      <c r="M138" s="145"/>
      <c r="T138" s="55"/>
      <c r="AT138" s="16" t="s">
        <v>208</v>
      </c>
      <c r="AU138" s="16" t="s">
        <v>83</v>
      </c>
    </row>
    <row r="139" spans="2:65" s="1" customFormat="1" ht="16.5" customHeight="1">
      <c r="B139" s="31"/>
      <c r="C139" s="129" t="s">
        <v>250</v>
      </c>
      <c r="D139" s="129" t="s">
        <v>201</v>
      </c>
      <c r="E139" s="130" t="s">
        <v>1692</v>
      </c>
      <c r="F139" s="131" t="s">
        <v>1693</v>
      </c>
      <c r="G139" s="132" t="s">
        <v>964</v>
      </c>
      <c r="H139" s="133">
        <v>1</v>
      </c>
      <c r="I139" s="134"/>
      <c r="J139" s="135">
        <f>ROUND(I139*H139,2)</f>
        <v>0</v>
      </c>
      <c r="K139" s="131" t="s">
        <v>930</v>
      </c>
      <c r="L139" s="31"/>
      <c r="M139" s="136" t="s">
        <v>1</v>
      </c>
      <c r="N139" s="137" t="s">
        <v>41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206</v>
      </c>
      <c r="AT139" s="140" t="s">
        <v>201</v>
      </c>
      <c r="AU139" s="140" t="s">
        <v>83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206</v>
      </c>
      <c r="BM139" s="140" t="s">
        <v>1735</v>
      </c>
    </row>
    <row r="140" spans="2:65" s="1" customFormat="1" ht="28.8">
      <c r="B140" s="31"/>
      <c r="D140" s="142" t="s">
        <v>208</v>
      </c>
      <c r="F140" s="143" t="s">
        <v>1695</v>
      </c>
      <c r="I140" s="144"/>
      <c r="L140" s="31"/>
      <c r="M140" s="145"/>
      <c r="T140" s="55"/>
      <c r="AT140" s="16" t="s">
        <v>208</v>
      </c>
      <c r="AU140" s="16" t="s">
        <v>83</v>
      </c>
    </row>
    <row r="141" spans="2:65" s="1" customFormat="1" ht="16.5" customHeight="1">
      <c r="B141" s="31"/>
      <c r="C141" s="129" t="s">
        <v>255</v>
      </c>
      <c r="D141" s="129" t="s">
        <v>201</v>
      </c>
      <c r="E141" s="130" t="s">
        <v>1696</v>
      </c>
      <c r="F141" s="131" t="s">
        <v>1697</v>
      </c>
      <c r="G141" s="132" t="s">
        <v>964</v>
      </c>
      <c r="H141" s="133">
        <v>16.27</v>
      </c>
      <c r="I141" s="134"/>
      <c r="J141" s="135">
        <f>ROUND(I141*H141,2)</f>
        <v>0</v>
      </c>
      <c r="K141" s="131" t="s">
        <v>930</v>
      </c>
      <c r="L141" s="31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206</v>
      </c>
      <c r="AT141" s="140" t="s">
        <v>201</v>
      </c>
      <c r="AU141" s="140" t="s">
        <v>83</v>
      </c>
      <c r="AY141" s="16" t="s">
        <v>200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83</v>
      </c>
      <c r="BK141" s="141">
        <f>ROUND(I141*H141,2)</f>
        <v>0</v>
      </c>
      <c r="BL141" s="16" t="s">
        <v>206</v>
      </c>
      <c r="BM141" s="140" t="s">
        <v>1736</v>
      </c>
    </row>
    <row r="142" spans="2:65" s="1" customFormat="1">
      <c r="B142" s="31"/>
      <c r="D142" s="142" t="s">
        <v>208</v>
      </c>
      <c r="F142" s="143" t="s">
        <v>1699</v>
      </c>
      <c r="I142" s="144"/>
      <c r="L142" s="31"/>
      <c r="M142" s="145"/>
      <c r="T142" s="55"/>
      <c r="AT142" s="16" t="s">
        <v>208</v>
      </c>
      <c r="AU142" s="16" t="s">
        <v>83</v>
      </c>
    </row>
    <row r="143" spans="2:65" s="11" customFormat="1">
      <c r="B143" s="146"/>
      <c r="D143" s="142" t="s">
        <v>214</v>
      </c>
      <c r="E143" s="147" t="s">
        <v>1</v>
      </c>
      <c r="F143" s="148" t="s">
        <v>1737</v>
      </c>
      <c r="H143" s="149">
        <v>5.67</v>
      </c>
      <c r="I143" s="150"/>
      <c r="L143" s="146"/>
      <c r="M143" s="151"/>
      <c r="T143" s="152"/>
      <c r="AT143" s="147" t="s">
        <v>214</v>
      </c>
      <c r="AU143" s="147" t="s">
        <v>83</v>
      </c>
      <c r="AV143" s="11" t="s">
        <v>85</v>
      </c>
      <c r="AW143" s="11" t="s">
        <v>33</v>
      </c>
      <c r="AX143" s="11" t="s">
        <v>76</v>
      </c>
      <c r="AY143" s="147" t="s">
        <v>200</v>
      </c>
    </row>
    <row r="144" spans="2:65" s="11" customFormat="1">
      <c r="B144" s="146"/>
      <c r="D144" s="142" t="s">
        <v>214</v>
      </c>
      <c r="E144" s="147" t="s">
        <v>1</v>
      </c>
      <c r="F144" s="148" t="s">
        <v>1738</v>
      </c>
      <c r="H144" s="149">
        <v>1.8</v>
      </c>
      <c r="I144" s="150"/>
      <c r="L144" s="146"/>
      <c r="M144" s="151"/>
      <c r="T144" s="152"/>
      <c r="AT144" s="147" t="s">
        <v>214</v>
      </c>
      <c r="AU144" s="147" t="s">
        <v>83</v>
      </c>
      <c r="AV144" s="11" t="s">
        <v>85</v>
      </c>
      <c r="AW144" s="11" t="s">
        <v>33</v>
      </c>
      <c r="AX144" s="11" t="s">
        <v>76</v>
      </c>
      <c r="AY144" s="147" t="s">
        <v>200</v>
      </c>
    </row>
    <row r="145" spans="2:65" s="11" customFormat="1">
      <c r="B145" s="146"/>
      <c r="D145" s="142" t="s">
        <v>214</v>
      </c>
      <c r="E145" s="147" t="s">
        <v>1</v>
      </c>
      <c r="F145" s="148" t="s">
        <v>1739</v>
      </c>
      <c r="H145" s="149">
        <v>8.8000000000000007</v>
      </c>
      <c r="I145" s="150"/>
      <c r="L145" s="146"/>
      <c r="M145" s="151"/>
      <c r="T145" s="152"/>
      <c r="AT145" s="147" t="s">
        <v>214</v>
      </c>
      <c r="AU145" s="147" t="s">
        <v>83</v>
      </c>
      <c r="AV145" s="11" t="s">
        <v>85</v>
      </c>
      <c r="AW145" s="11" t="s">
        <v>33</v>
      </c>
      <c r="AX145" s="11" t="s">
        <v>76</v>
      </c>
      <c r="AY145" s="147" t="s">
        <v>200</v>
      </c>
    </row>
    <row r="146" spans="2:65" s="13" customFormat="1">
      <c r="B146" s="159"/>
      <c r="D146" s="142" t="s">
        <v>214</v>
      </c>
      <c r="E146" s="160" t="s">
        <v>1</v>
      </c>
      <c r="F146" s="161" t="s">
        <v>221</v>
      </c>
      <c r="H146" s="162">
        <v>16.27</v>
      </c>
      <c r="I146" s="163"/>
      <c r="L146" s="159"/>
      <c r="M146" s="164"/>
      <c r="T146" s="165"/>
      <c r="AT146" s="160" t="s">
        <v>214</v>
      </c>
      <c r="AU146" s="160" t="s">
        <v>83</v>
      </c>
      <c r="AV146" s="13" t="s">
        <v>206</v>
      </c>
      <c r="AW146" s="13" t="s">
        <v>33</v>
      </c>
      <c r="AX146" s="13" t="s">
        <v>83</v>
      </c>
      <c r="AY146" s="160" t="s">
        <v>200</v>
      </c>
    </row>
    <row r="147" spans="2:65" s="1" customFormat="1" ht="16.5" customHeight="1">
      <c r="B147" s="31"/>
      <c r="C147" s="129" t="s">
        <v>261</v>
      </c>
      <c r="D147" s="129" t="s">
        <v>201</v>
      </c>
      <c r="E147" s="130" t="s">
        <v>1702</v>
      </c>
      <c r="F147" s="131" t="s">
        <v>1703</v>
      </c>
      <c r="G147" s="132" t="s">
        <v>964</v>
      </c>
      <c r="H147" s="133">
        <v>16.27</v>
      </c>
      <c r="I147" s="134"/>
      <c r="J147" s="135">
        <f>ROUND(I147*H147,2)</f>
        <v>0</v>
      </c>
      <c r="K147" s="131" t="s">
        <v>930</v>
      </c>
      <c r="L147" s="31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206</v>
      </c>
      <c r="AT147" s="140" t="s">
        <v>201</v>
      </c>
      <c r="AU147" s="140" t="s">
        <v>83</v>
      </c>
      <c r="AY147" s="16" t="s">
        <v>200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83</v>
      </c>
      <c r="BK147" s="141">
        <f>ROUND(I147*H147,2)</f>
        <v>0</v>
      </c>
      <c r="BL147" s="16" t="s">
        <v>206</v>
      </c>
      <c r="BM147" s="140" t="s">
        <v>1740</v>
      </c>
    </row>
    <row r="148" spans="2:65" s="1" customFormat="1">
      <c r="B148" s="31"/>
      <c r="D148" s="142" t="s">
        <v>208</v>
      </c>
      <c r="F148" s="143" t="s">
        <v>1705</v>
      </c>
      <c r="I148" s="144"/>
      <c r="L148" s="31"/>
      <c r="M148" s="145"/>
      <c r="T148" s="55"/>
      <c r="AT148" s="16" t="s">
        <v>208</v>
      </c>
      <c r="AU148" s="16" t="s">
        <v>83</v>
      </c>
    </row>
    <row r="149" spans="2:65" s="1" customFormat="1" ht="16.5" customHeight="1">
      <c r="B149" s="31"/>
      <c r="C149" s="129" t="s">
        <v>266</v>
      </c>
      <c r="D149" s="129" t="s">
        <v>201</v>
      </c>
      <c r="E149" s="130" t="s">
        <v>1706</v>
      </c>
      <c r="F149" s="131" t="s">
        <v>1707</v>
      </c>
      <c r="G149" s="132" t="s">
        <v>964</v>
      </c>
      <c r="H149" s="133">
        <v>471.83</v>
      </c>
      <c r="I149" s="134"/>
      <c r="J149" s="135">
        <f>ROUND(I149*H149,2)</f>
        <v>0</v>
      </c>
      <c r="K149" s="131" t="s">
        <v>930</v>
      </c>
      <c r="L149" s="31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206</v>
      </c>
      <c r="AT149" s="140" t="s">
        <v>201</v>
      </c>
      <c r="AU149" s="140" t="s">
        <v>83</v>
      </c>
      <c r="AY149" s="16" t="s">
        <v>200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83</v>
      </c>
      <c r="BK149" s="141">
        <f>ROUND(I149*H149,2)</f>
        <v>0</v>
      </c>
      <c r="BL149" s="16" t="s">
        <v>206</v>
      </c>
      <c r="BM149" s="140" t="s">
        <v>1741</v>
      </c>
    </row>
    <row r="150" spans="2:65" s="1" customFormat="1" ht="19.2">
      <c r="B150" s="31"/>
      <c r="D150" s="142" t="s">
        <v>208</v>
      </c>
      <c r="F150" s="143" t="s">
        <v>1709</v>
      </c>
      <c r="I150" s="144"/>
      <c r="L150" s="31"/>
      <c r="M150" s="145"/>
      <c r="T150" s="55"/>
      <c r="AT150" s="16" t="s">
        <v>208</v>
      </c>
      <c r="AU150" s="16" t="s">
        <v>83</v>
      </c>
    </row>
    <row r="151" spans="2:65" s="11" customFormat="1">
      <c r="B151" s="146"/>
      <c r="D151" s="142" t="s">
        <v>214</v>
      </c>
      <c r="E151" s="147" t="s">
        <v>1</v>
      </c>
      <c r="F151" s="148" t="s">
        <v>1742</v>
      </c>
      <c r="H151" s="149">
        <v>471.83</v>
      </c>
      <c r="I151" s="150"/>
      <c r="L151" s="146"/>
      <c r="M151" s="151"/>
      <c r="T151" s="152"/>
      <c r="AT151" s="147" t="s">
        <v>214</v>
      </c>
      <c r="AU151" s="147" t="s">
        <v>83</v>
      </c>
      <c r="AV151" s="11" t="s">
        <v>85</v>
      </c>
      <c r="AW151" s="11" t="s">
        <v>33</v>
      </c>
      <c r="AX151" s="11" t="s">
        <v>83</v>
      </c>
      <c r="AY151" s="147" t="s">
        <v>200</v>
      </c>
    </row>
    <row r="152" spans="2:65" s="1" customFormat="1" ht="16.5" customHeight="1">
      <c r="B152" s="31"/>
      <c r="C152" s="129" t="s">
        <v>8</v>
      </c>
      <c r="D152" s="129" t="s">
        <v>201</v>
      </c>
      <c r="E152" s="130" t="s">
        <v>1711</v>
      </c>
      <c r="F152" s="131" t="s">
        <v>1712</v>
      </c>
      <c r="G152" s="132" t="s">
        <v>964</v>
      </c>
      <c r="H152" s="133">
        <v>16.27</v>
      </c>
      <c r="I152" s="134"/>
      <c r="J152" s="135">
        <f>ROUND(I152*H152,2)</f>
        <v>0</v>
      </c>
      <c r="K152" s="131" t="s">
        <v>930</v>
      </c>
      <c r="L152" s="31"/>
      <c r="M152" s="136" t="s">
        <v>1</v>
      </c>
      <c r="N152" s="137" t="s">
        <v>41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206</v>
      </c>
      <c r="AT152" s="140" t="s">
        <v>201</v>
      </c>
      <c r="AU152" s="140" t="s">
        <v>83</v>
      </c>
      <c r="AY152" s="16" t="s">
        <v>200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83</v>
      </c>
      <c r="BK152" s="141">
        <f>ROUND(I152*H152,2)</f>
        <v>0</v>
      </c>
      <c r="BL152" s="16" t="s">
        <v>206</v>
      </c>
      <c r="BM152" s="140" t="s">
        <v>1743</v>
      </c>
    </row>
    <row r="153" spans="2:65" s="1" customFormat="1" ht="19.2">
      <c r="B153" s="31"/>
      <c r="D153" s="142" t="s">
        <v>208</v>
      </c>
      <c r="F153" s="143" t="s">
        <v>1714</v>
      </c>
      <c r="I153" s="144"/>
      <c r="L153" s="31"/>
      <c r="M153" s="145"/>
      <c r="T153" s="55"/>
      <c r="AT153" s="16" t="s">
        <v>208</v>
      </c>
      <c r="AU153" s="16" t="s">
        <v>83</v>
      </c>
    </row>
    <row r="154" spans="2:65" s="1" customFormat="1" ht="16.5" customHeight="1">
      <c r="B154" s="31"/>
      <c r="C154" s="129" t="s">
        <v>273</v>
      </c>
      <c r="D154" s="129" t="s">
        <v>201</v>
      </c>
      <c r="E154" s="130" t="s">
        <v>1744</v>
      </c>
      <c r="F154" s="131" t="s">
        <v>1745</v>
      </c>
      <c r="G154" s="132" t="s">
        <v>204</v>
      </c>
      <c r="H154" s="133">
        <v>4</v>
      </c>
      <c r="I154" s="134"/>
      <c r="J154" s="135">
        <f>ROUND(I154*H154,2)</f>
        <v>0</v>
      </c>
      <c r="K154" s="131" t="s">
        <v>930</v>
      </c>
      <c r="L154" s="31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206</v>
      </c>
      <c r="AT154" s="140" t="s">
        <v>201</v>
      </c>
      <c r="AU154" s="140" t="s">
        <v>83</v>
      </c>
      <c r="AY154" s="16" t="s">
        <v>200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83</v>
      </c>
      <c r="BK154" s="141">
        <f>ROUND(I154*H154,2)</f>
        <v>0</v>
      </c>
      <c r="BL154" s="16" t="s">
        <v>206</v>
      </c>
      <c r="BM154" s="140" t="s">
        <v>1746</v>
      </c>
    </row>
    <row r="155" spans="2:65" s="1" customFormat="1" ht="19.2">
      <c r="B155" s="31"/>
      <c r="D155" s="142" t="s">
        <v>208</v>
      </c>
      <c r="F155" s="143" t="s">
        <v>1747</v>
      </c>
      <c r="I155" s="144"/>
      <c r="L155" s="31"/>
      <c r="M155" s="145"/>
      <c r="T155" s="55"/>
      <c r="AT155" s="16" t="s">
        <v>208</v>
      </c>
      <c r="AU155" s="16" t="s">
        <v>83</v>
      </c>
    </row>
    <row r="156" spans="2:65" s="1" customFormat="1" ht="16.5" customHeight="1">
      <c r="B156" s="31"/>
      <c r="C156" s="166" t="s">
        <v>279</v>
      </c>
      <c r="D156" s="166" t="s">
        <v>227</v>
      </c>
      <c r="E156" s="167" t="s">
        <v>1366</v>
      </c>
      <c r="F156" s="168" t="s">
        <v>1367</v>
      </c>
      <c r="G156" s="169" t="s">
        <v>964</v>
      </c>
      <c r="H156" s="170">
        <v>8</v>
      </c>
      <c r="I156" s="171"/>
      <c r="J156" s="172">
        <f>ROUND(I156*H156,2)</f>
        <v>0</v>
      </c>
      <c r="K156" s="168" t="s">
        <v>947</v>
      </c>
      <c r="L156" s="173"/>
      <c r="M156" s="174" t="s">
        <v>1</v>
      </c>
      <c r="N156" s="175" t="s">
        <v>41</v>
      </c>
      <c r="P156" s="138">
        <f>O156*H156</f>
        <v>0</v>
      </c>
      <c r="Q156" s="138">
        <v>1</v>
      </c>
      <c r="R156" s="138">
        <f>Q156*H156</f>
        <v>8</v>
      </c>
      <c r="S156" s="138">
        <v>0</v>
      </c>
      <c r="T156" s="139">
        <f>S156*H156</f>
        <v>0</v>
      </c>
      <c r="AR156" s="140" t="s">
        <v>250</v>
      </c>
      <c r="AT156" s="140" t="s">
        <v>227</v>
      </c>
      <c r="AU156" s="140" t="s">
        <v>83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206</v>
      </c>
      <c r="BM156" s="140" t="s">
        <v>1748</v>
      </c>
    </row>
    <row r="157" spans="2:65" s="1" customFormat="1">
      <c r="B157" s="31"/>
      <c r="D157" s="142" t="s">
        <v>208</v>
      </c>
      <c r="F157" s="143" t="s">
        <v>1367</v>
      </c>
      <c r="I157" s="144"/>
      <c r="L157" s="31"/>
      <c r="M157" s="145"/>
      <c r="T157" s="55"/>
      <c r="AT157" s="16" t="s">
        <v>208</v>
      </c>
      <c r="AU157" s="16" t="s">
        <v>83</v>
      </c>
    </row>
    <row r="158" spans="2:65" s="11" customFormat="1">
      <c r="B158" s="146"/>
      <c r="D158" s="142" t="s">
        <v>214</v>
      </c>
      <c r="E158" s="147" t="s">
        <v>1</v>
      </c>
      <c r="F158" s="148" t="s">
        <v>1749</v>
      </c>
      <c r="H158" s="149">
        <v>8</v>
      </c>
      <c r="I158" s="150"/>
      <c r="L158" s="146"/>
      <c r="M158" s="151"/>
      <c r="T158" s="152"/>
      <c r="AT158" s="147" t="s">
        <v>214</v>
      </c>
      <c r="AU158" s="147" t="s">
        <v>83</v>
      </c>
      <c r="AV158" s="11" t="s">
        <v>85</v>
      </c>
      <c r="AW158" s="11" t="s">
        <v>33</v>
      </c>
      <c r="AX158" s="11" t="s">
        <v>83</v>
      </c>
      <c r="AY158" s="147" t="s">
        <v>200</v>
      </c>
    </row>
    <row r="159" spans="2:65" s="1" customFormat="1" ht="16.5" customHeight="1">
      <c r="B159" s="31"/>
      <c r="C159" s="129" t="s">
        <v>283</v>
      </c>
      <c r="D159" s="129" t="s">
        <v>201</v>
      </c>
      <c r="E159" s="130" t="s">
        <v>1750</v>
      </c>
      <c r="F159" s="131" t="s">
        <v>1751</v>
      </c>
      <c r="G159" s="132" t="s">
        <v>941</v>
      </c>
      <c r="H159" s="133">
        <v>10</v>
      </c>
      <c r="I159" s="134"/>
      <c r="J159" s="135">
        <f>ROUND(I159*H159,2)</f>
        <v>0</v>
      </c>
      <c r="K159" s="131" t="s">
        <v>930</v>
      </c>
      <c r="L159" s="31"/>
      <c r="M159" s="136" t="s">
        <v>1</v>
      </c>
      <c r="N159" s="137" t="s">
        <v>41</v>
      </c>
      <c r="P159" s="138">
        <f>O159*H159</f>
        <v>0</v>
      </c>
      <c r="Q159" s="138">
        <v>0.22797999999999999</v>
      </c>
      <c r="R159" s="138">
        <f>Q159*H159</f>
        <v>2.2797999999999998</v>
      </c>
      <c r="S159" s="138">
        <v>0</v>
      </c>
      <c r="T159" s="139">
        <f>S159*H159</f>
        <v>0</v>
      </c>
      <c r="AR159" s="140" t="s">
        <v>206</v>
      </c>
      <c r="AT159" s="140" t="s">
        <v>201</v>
      </c>
      <c r="AU159" s="140" t="s">
        <v>83</v>
      </c>
      <c r="AY159" s="16" t="s">
        <v>200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83</v>
      </c>
      <c r="BK159" s="141">
        <f>ROUND(I159*H159,2)</f>
        <v>0</v>
      </c>
      <c r="BL159" s="16" t="s">
        <v>206</v>
      </c>
      <c r="BM159" s="140" t="s">
        <v>1752</v>
      </c>
    </row>
    <row r="160" spans="2:65" s="1" customFormat="1">
      <c r="B160" s="31"/>
      <c r="D160" s="142" t="s">
        <v>208</v>
      </c>
      <c r="F160" s="143" t="s">
        <v>1753</v>
      </c>
      <c r="I160" s="144"/>
      <c r="L160" s="31"/>
      <c r="M160" s="145"/>
      <c r="T160" s="55"/>
      <c r="AT160" s="16" t="s">
        <v>208</v>
      </c>
      <c r="AU160" s="16" t="s">
        <v>83</v>
      </c>
    </row>
    <row r="161" spans="2:65" s="1" customFormat="1" ht="21.75" customHeight="1">
      <c r="B161" s="31"/>
      <c r="C161" s="129" t="s">
        <v>287</v>
      </c>
      <c r="D161" s="129" t="s">
        <v>201</v>
      </c>
      <c r="E161" s="130" t="s">
        <v>1754</v>
      </c>
      <c r="F161" s="131" t="s">
        <v>1755</v>
      </c>
      <c r="G161" s="132" t="s">
        <v>941</v>
      </c>
      <c r="H161" s="133">
        <v>10</v>
      </c>
      <c r="I161" s="134"/>
      <c r="J161" s="135">
        <f>ROUND(I161*H161,2)</f>
        <v>0</v>
      </c>
      <c r="K161" s="131" t="s">
        <v>930</v>
      </c>
      <c r="L161" s="31"/>
      <c r="M161" s="136" t="s">
        <v>1</v>
      </c>
      <c r="N161" s="137" t="s">
        <v>41</v>
      </c>
      <c r="P161" s="138">
        <f>O161*H161</f>
        <v>0</v>
      </c>
      <c r="Q161" s="138">
        <v>0.78061999999999998</v>
      </c>
      <c r="R161" s="138">
        <f>Q161*H161</f>
        <v>7.8061999999999996</v>
      </c>
      <c r="S161" s="138">
        <v>0</v>
      </c>
      <c r="T161" s="139">
        <f>S161*H161</f>
        <v>0</v>
      </c>
      <c r="AR161" s="140" t="s">
        <v>206</v>
      </c>
      <c r="AT161" s="140" t="s">
        <v>201</v>
      </c>
      <c r="AU161" s="140" t="s">
        <v>83</v>
      </c>
      <c r="AY161" s="16" t="s">
        <v>200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83</v>
      </c>
      <c r="BK161" s="141">
        <f>ROUND(I161*H161,2)</f>
        <v>0</v>
      </c>
      <c r="BL161" s="16" t="s">
        <v>206</v>
      </c>
      <c r="BM161" s="140" t="s">
        <v>1756</v>
      </c>
    </row>
    <row r="162" spans="2:65" s="1" customFormat="1" ht="19.2">
      <c r="B162" s="31"/>
      <c r="D162" s="142" t="s">
        <v>208</v>
      </c>
      <c r="F162" s="143" t="s">
        <v>1757</v>
      </c>
      <c r="I162" s="144"/>
      <c r="L162" s="31"/>
      <c r="M162" s="145"/>
      <c r="T162" s="55"/>
      <c r="AT162" s="16" t="s">
        <v>208</v>
      </c>
      <c r="AU162" s="16" t="s">
        <v>83</v>
      </c>
    </row>
    <row r="163" spans="2:65" s="11" customFormat="1">
      <c r="B163" s="146"/>
      <c r="D163" s="142" t="s">
        <v>214</v>
      </c>
      <c r="E163" s="147" t="s">
        <v>1</v>
      </c>
      <c r="F163" s="148" t="s">
        <v>1758</v>
      </c>
      <c r="H163" s="149">
        <v>10</v>
      </c>
      <c r="I163" s="150"/>
      <c r="L163" s="146"/>
      <c r="M163" s="151"/>
      <c r="T163" s="152"/>
      <c r="AT163" s="147" t="s">
        <v>214</v>
      </c>
      <c r="AU163" s="147" t="s">
        <v>83</v>
      </c>
      <c r="AV163" s="11" t="s">
        <v>85</v>
      </c>
      <c r="AW163" s="11" t="s">
        <v>33</v>
      </c>
      <c r="AX163" s="11" t="s">
        <v>83</v>
      </c>
      <c r="AY163" s="147" t="s">
        <v>200</v>
      </c>
    </row>
    <row r="164" spans="2:65" s="1" customFormat="1" ht="21.75" customHeight="1">
      <c r="B164" s="31"/>
      <c r="C164" s="129" t="s">
        <v>291</v>
      </c>
      <c r="D164" s="129" t="s">
        <v>201</v>
      </c>
      <c r="E164" s="130" t="s">
        <v>1759</v>
      </c>
      <c r="F164" s="131" t="s">
        <v>1760</v>
      </c>
      <c r="G164" s="132" t="s">
        <v>941</v>
      </c>
      <c r="H164" s="133">
        <v>1</v>
      </c>
      <c r="I164" s="134"/>
      <c r="J164" s="135">
        <f>ROUND(I164*H164,2)</f>
        <v>0</v>
      </c>
      <c r="K164" s="131" t="s">
        <v>930</v>
      </c>
      <c r="L164" s="31"/>
      <c r="M164" s="136" t="s">
        <v>1</v>
      </c>
      <c r="N164" s="137" t="s">
        <v>41</v>
      </c>
      <c r="P164" s="138">
        <f>O164*H164</f>
        <v>0</v>
      </c>
      <c r="Q164" s="138">
        <v>0.90200000000000002</v>
      </c>
      <c r="R164" s="138">
        <f>Q164*H164</f>
        <v>0.90200000000000002</v>
      </c>
      <c r="S164" s="138">
        <v>0</v>
      </c>
      <c r="T164" s="139">
        <f>S164*H164</f>
        <v>0</v>
      </c>
      <c r="AR164" s="140" t="s">
        <v>206</v>
      </c>
      <c r="AT164" s="140" t="s">
        <v>201</v>
      </c>
      <c r="AU164" s="140" t="s">
        <v>83</v>
      </c>
      <c r="AY164" s="16" t="s">
        <v>200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6" t="s">
        <v>83</v>
      </c>
      <c r="BK164" s="141">
        <f>ROUND(I164*H164,2)</f>
        <v>0</v>
      </c>
      <c r="BL164" s="16" t="s">
        <v>206</v>
      </c>
      <c r="BM164" s="140" t="s">
        <v>1761</v>
      </c>
    </row>
    <row r="165" spans="2:65" s="1" customFormat="1" ht="19.2">
      <c r="B165" s="31"/>
      <c r="D165" s="142" t="s">
        <v>208</v>
      </c>
      <c r="F165" s="143" t="s">
        <v>1762</v>
      </c>
      <c r="I165" s="144"/>
      <c r="L165" s="31"/>
      <c r="M165" s="145"/>
      <c r="T165" s="55"/>
      <c r="AT165" s="16" t="s">
        <v>208</v>
      </c>
      <c r="AU165" s="16" t="s">
        <v>83</v>
      </c>
    </row>
    <row r="166" spans="2:65" s="1" customFormat="1" ht="16.5" customHeight="1">
      <c r="B166" s="31"/>
      <c r="C166" s="129" t="s">
        <v>295</v>
      </c>
      <c r="D166" s="129" t="s">
        <v>201</v>
      </c>
      <c r="E166" s="130" t="s">
        <v>1722</v>
      </c>
      <c r="F166" s="131" t="s">
        <v>1723</v>
      </c>
      <c r="G166" s="132" t="s">
        <v>964</v>
      </c>
      <c r="H166" s="133">
        <v>17.245000000000001</v>
      </c>
      <c r="I166" s="134"/>
      <c r="J166" s="135">
        <f>ROUND(I166*H166,2)</f>
        <v>0</v>
      </c>
      <c r="K166" s="131" t="s">
        <v>930</v>
      </c>
      <c r="L166" s="31"/>
      <c r="M166" s="136" t="s">
        <v>1</v>
      </c>
      <c r="N166" s="137" t="s">
        <v>41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206</v>
      </c>
      <c r="AT166" s="140" t="s">
        <v>201</v>
      </c>
      <c r="AU166" s="140" t="s">
        <v>83</v>
      </c>
      <c r="AY166" s="16" t="s">
        <v>200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83</v>
      </c>
      <c r="BK166" s="141">
        <f>ROUND(I166*H166,2)</f>
        <v>0</v>
      </c>
      <c r="BL166" s="16" t="s">
        <v>206</v>
      </c>
      <c r="BM166" s="140" t="s">
        <v>1763</v>
      </c>
    </row>
    <row r="167" spans="2:65" s="1" customFormat="1" ht="19.2">
      <c r="B167" s="31"/>
      <c r="D167" s="142" t="s">
        <v>208</v>
      </c>
      <c r="F167" s="143" t="s">
        <v>1725</v>
      </c>
      <c r="I167" s="144"/>
      <c r="L167" s="31"/>
      <c r="M167" s="176"/>
      <c r="N167" s="177"/>
      <c r="O167" s="177"/>
      <c r="P167" s="177"/>
      <c r="Q167" s="177"/>
      <c r="R167" s="177"/>
      <c r="S167" s="177"/>
      <c r="T167" s="178"/>
      <c r="AT167" s="16" t="s">
        <v>208</v>
      </c>
      <c r="AU167" s="16" t="s">
        <v>83</v>
      </c>
    </row>
    <row r="168" spans="2:65" s="1" customFormat="1" ht="6.9" customHeight="1">
      <c r="B168" s="43"/>
      <c r="C168" s="44"/>
      <c r="D168" s="44"/>
      <c r="E168" s="44"/>
      <c r="F168" s="44"/>
      <c r="G168" s="44"/>
      <c r="H168" s="44"/>
      <c r="I168" s="44"/>
      <c r="J168" s="44"/>
      <c r="K168" s="44"/>
      <c r="L168" s="31"/>
    </row>
  </sheetData>
  <sheetProtection algorithmName="SHA-512" hashValue="u2YWpxBCuKYbAhzn06MU/YKm7COn8/dP3kXEQ69xfzonqAl2L+ogFbxDxlhv4ZOTIbFc4KAQd/bC2H/BnMt4vw==" saltValue="gmPYSdJBHqOeFooRDartHNvXqwncec2FRTWuQeEcIMb5qLtfhZx5a+zGEEyW/pBHNquv1mGrs/e8x6o4WuFkdg==" spinCount="100000" sheet="1" objects="1" scenarios="1" formatColumns="0" formatRows="0" autoFilter="0"/>
  <autoFilter ref="C120:K167" xr:uid="{00000000-0009-0000-0000-000009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65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120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1764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ROUND((SUM(BE121:BE164)),  2)</f>
        <v>0</v>
      </c>
      <c r="I35" s="95">
        <v>0.21</v>
      </c>
      <c r="J35" s="85">
        <f>ROUND(((SUM(BE121:BE164))*I35),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ROUND((SUM(BF121:BF164)),  2)</f>
        <v>0</v>
      </c>
      <c r="I36" s="95">
        <v>0.12</v>
      </c>
      <c r="J36" s="85">
        <f>ROUND(((SUM(BF121:BF164))*I36),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ROUND((SUM(BG121:BG164)),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ROUND((SUM(BH121:BH164)),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ROUND((SUM(BI121:BI164)),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05.03 - SO 05.03 Propustek km 92,679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05.03 - SO 05.03 Propustek km 92,679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0.53727999999999998</v>
      </c>
      <c r="S121" s="52"/>
      <c r="T121" s="117">
        <f>T122</f>
        <v>1.1634000000000002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SUM(P123:P164)</f>
        <v>0</v>
      </c>
      <c r="R122" s="125">
        <f>SUM(R123:R164)</f>
        <v>0.53727999999999998</v>
      </c>
      <c r="T122" s="126">
        <f>SUM(T123:T164)</f>
        <v>1.1634000000000002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SUM(BK123:BK164)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20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1765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1766</v>
      </c>
      <c r="H125" s="149">
        <v>20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21.75" customHeight="1">
      <c r="B126" s="31"/>
      <c r="C126" s="129" t="s">
        <v>85</v>
      </c>
      <c r="D126" s="129" t="s">
        <v>201</v>
      </c>
      <c r="E126" s="130" t="s">
        <v>1651</v>
      </c>
      <c r="F126" s="131" t="s">
        <v>1652</v>
      </c>
      <c r="G126" s="132" t="s">
        <v>941</v>
      </c>
      <c r="H126" s="133">
        <v>10</v>
      </c>
      <c r="I126" s="134"/>
      <c r="J126" s="135">
        <f>ROUND(I126*H126,2)</f>
        <v>0</v>
      </c>
      <c r="K126" s="131" t="s">
        <v>930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1767</v>
      </c>
    </row>
    <row r="127" spans="2:65" s="1" customFormat="1" ht="19.2">
      <c r="B127" s="31"/>
      <c r="D127" s="142" t="s">
        <v>208</v>
      </c>
      <c r="F127" s="143" t="s">
        <v>1654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1" customFormat="1">
      <c r="B128" s="146"/>
      <c r="D128" s="142" t="s">
        <v>214</v>
      </c>
      <c r="E128" s="147" t="s">
        <v>1</v>
      </c>
      <c r="F128" s="148" t="s">
        <v>1768</v>
      </c>
      <c r="H128" s="149">
        <v>10</v>
      </c>
      <c r="I128" s="150"/>
      <c r="L128" s="146"/>
      <c r="M128" s="151"/>
      <c r="T128" s="152"/>
      <c r="AT128" s="147" t="s">
        <v>214</v>
      </c>
      <c r="AU128" s="147" t="s">
        <v>83</v>
      </c>
      <c r="AV128" s="11" t="s">
        <v>85</v>
      </c>
      <c r="AW128" s="11" t="s">
        <v>33</v>
      </c>
      <c r="AX128" s="11" t="s">
        <v>83</v>
      </c>
      <c r="AY128" s="147" t="s">
        <v>200</v>
      </c>
    </row>
    <row r="129" spans="2:65" s="1" customFormat="1" ht="21.75" customHeight="1">
      <c r="B129" s="31"/>
      <c r="C129" s="129" t="s">
        <v>222</v>
      </c>
      <c r="D129" s="129" t="s">
        <v>201</v>
      </c>
      <c r="E129" s="130" t="s">
        <v>1655</v>
      </c>
      <c r="F129" s="131" t="s">
        <v>1656</v>
      </c>
      <c r="G129" s="132" t="s">
        <v>941</v>
      </c>
      <c r="H129" s="133">
        <v>10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1769</v>
      </c>
    </row>
    <row r="130" spans="2:65" s="1" customFormat="1" ht="19.2">
      <c r="B130" s="31"/>
      <c r="D130" s="142" t="s">
        <v>208</v>
      </c>
      <c r="F130" s="143" t="s">
        <v>1658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1" customFormat="1">
      <c r="B131" s="146"/>
      <c r="D131" s="142" t="s">
        <v>214</v>
      </c>
      <c r="E131" s="147" t="s">
        <v>1</v>
      </c>
      <c r="F131" s="148" t="s">
        <v>1770</v>
      </c>
      <c r="H131" s="149">
        <v>10</v>
      </c>
      <c r="I131" s="150"/>
      <c r="L131" s="146"/>
      <c r="M131" s="151"/>
      <c r="T131" s="152"/>
      <c r="AT131" s="147" t="s">
        <v>214</v>
      </c>
      <c r="AU131" s="147" t="s">
        <v>83</v>
      </c>
      <c r="AV131" s="11" t="s">
        <v>85</v>
      </c>
      <c r="AW131" s="11" t="s">
        <v>33</v>
      </c>
      <c r="AX131" s="11" t="s">
        <v>83</v>
      </c>
      <c r="AY131" s="147" t="s">
        <v>200</v>
      </c>
    </row>
    <row r="132" spans="2:65" s="1" customFormat="1" ht="16.5" customHeight="1">
      <c r="B132" s="31"/>
      <c r="C132" s="129" t="s">
        <v>206</v>
      </c>
      <c r="D132" s="129" t="s">
        <v>201</v>
      </c>
      <c r="E132" s="130" t="s">
        <v>1659</v>
      </c>
      <c r="F132" s="131" t="s">
        <v>1660</v>
      </c>
      <c r="G132" s="132" t="s">
        <v>941</v>
      </c>
      <c r="H132" s="133">
        <v>20</v>
      </c>
      <c r="I132" s="134"/>
      <c r="J132" s="135">
        <f>ROUND(I132*H132,2)</f>
        <v>0</v>
      </c>
      <c r="K132" s="131" t="s">
        <v>930</v>
      </c>
      <c r="L132" s="31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206</v>
      </c>
      <c r="AT132" s="140" t="s">
        <v>201</v>
      </c>
      <c r="AU132" s="140" t="s">
        <v>83</v>
      </c>
      <c r="AY132" s="16" t="s">
        <v>200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83</v>
      </c>
      <c r="BK132" s="141">
        <f>ROUND(I132*H132,2)</f>
        <v>0</v>
      </c>
      <c r="BL132" s="16" t="s">
        <v>206</v>
      </c>
      <c r="BM132" s="140" t="s">
        <v>1771</v>
      </c>
    </row>
    <row r="133" spans="2:65" s="1" customFormat="1">
      <c r="B133" s="31"/>
      <c r="D133" s="142" t="s">
        <v>208</v>
      </c>
      <c r="F133" s="143" t="s">
        <v>1662</v>
      </c>
      <c r="I133" s="144"/>
      <c r="L133" s="31"/>
      <c r="M133" s="145"/>
      <c r="T133" s="55"/>
      <c r="AT133" s="16" t="s">
        <v>208</v>
      </c>
      <c r="AU133" s="16" t="s">
        <v>83</v>
      </c>
    </row>
    <row r="134" spans="2:65" s="1" customFormat="1" ht="16.5" customHeight="1">
      <c r="B134" s="31"/>
      <c r="C134" s="129" t="s">
        <v>234</v>
      </c>
      <c r="D134" s="129" t="s">
        <v>201</v>
      </c>
      <c r="E134" s="130" t="s">
        <v>1663</v>
      </c>
      <c r="F134" s="131" t="s">
        <v>1664</v>
      </c>
      <c r="G134" s="132" t="s">
        <v>225</v>
      </c>
      <c r="H134" s="133">
        <v>10</v>
      </c>
      <c r="I134" s="134"/>
      <c r="J134" s="135">
        <f>ROUND(I134*H134,2)</f>
        <v>0</v>
      </c>
      <c r="K134" s="131" t="s">
        <v>930</v>
      </c>
      <c r="L134" s="31"/>
      <c r="M134" s="136" t="s">
        <v>1</v>
      </c>
      <c r="N134" s="137" t="s">
        <v>41</v>
      </c>
      <c r="P134" s="138">
        <f>O134*H134</f>
        <v>0</v>
      </c>
      <c r="Q134" s="138">
        <v>3.6900000000000002E-2</v>
      </c>
      <c r="R134" s="138">
        <f>Q134*H134</f>
        <v>0.36899999999999999</v>
      </c>
      <c r="S134" s="138">
        <v>0</v>
      </c>
      <c r="T134" s="139">
        <f>S134*H134</f>
        <v>0</v>
      </c>
      <c r="AR134" s="140" t="s">
        <v>206</v>
      </c>
      <c r="AT134" s="140" t="s">
        <v>201</v>
      </c>
      <c r="AU134" s="140" t="s">
        <v>83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206</v>
      </c>
      <c r="BM134" s="140" t="s">
        <v>1772</v>
      </c>
    </row>
    <row r="135" spans="2:65" s="1" customFormat="1" ht="28.8">
      <c r="B135" s="31"/>
      <c r="D135" s="142" t="s">
        <v>208</v>
      </c>
      <c r="F135" s="143" t="s">
        <v>1666</v>
      </c>
      <c r="I135" s="144"/>
      <c r="L135" s="31"/>
      <c r="M135" s="145"/>
      <c r="T135" s="55"/>
      <c r="AT135" s="16" t="s">
        <v>208</v>
      </c>
      <c r="AU135" s="16" t="s">
        <v>83</v>
      </c>
    </row>
    <row r="136" spans="2:65" s="11" customFormat="1">
      <c r="B136" s="146"/>
      <c r="D136" s="142" t="s">
        <v>214</v>
      </c>
      <c r="E136" s="147" t="s">
        <v>1</v>
      </c>
      <c r="F136" s="148" t="s">
        <v>261</v>
      </c>
      <c r="H136" s="149">
        <v>10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83</v>
      </c>
      <c r="AY136" s="147" t="s">
        <v>200</v>
      </c>
    </row>
    <row r="137" spans="2:65" s="1" customFormat="1" ht="16.5" customHeight="1">
      <c r="B137" s="31"/>
      <c r="C137" s="129" t="s">
        <v>239</v>
      </c>
      <c r="D137" s="129" t="s">
        <v>201</v>
      </c>
      <c r="E137" s="130" t="s">
        <v>1667</v>
      </c>
      <c r="F137" s="131" t="s">
        <v>1668</v>
      </c>
      <c r="G137" s="132" t="s">
        <v>225</v>
      </c>
      <c r="H137" s="133">
        <v>1</v>
      </c>
      <c r="I137" s="134"/>
      <c r="J137" s="135">
        <f>ROUND(I137*H137,2)</f>
        <v>0</v>
      </c>
      <c r="K137" s="131" t="s">
        <v>930</v>
      </c>
      <c r="L137" s="31"/>
      <c r="M137" s="136" t="s">
        <v>1</v>
      </c>
      <c r="N137" s="137" t="s">
        <v>41</v>
      </c>
      <c r="P137" s="138">
        <f>O137*H137</f>
        <v>0</v>
      </c>
      <c r="Q137" s="138">
        <v>6.053E-2</v>
      </c>
      <c r="R137" s="138">
        <f>Q137*H137</f>
        <v>6.053E-2</v>
      </c>
      <c r="S137" s="138">
        <v>0</v>
      </c>
      <c r="T137" s="139">
        <f>S137*H137</f>
        <v>0</v>
      </c>
      <c r="AR137" s="140" t="s">
        <v>206</v>
      </c>
      <c r="AT137" s="140" t="s">
        <v>201</v>
      </c>
      <c r="AU137" s="140" t="s">
        <v>83</v>
      </c>
      <c r="AY137" s="16" t="s">
        <v>200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83</v>
      </c>
      <c r="BK137" s="141">
        <f>ROUND(I137*H137,2)</f>
        <v>0</v>
      </c>
      <c r="BL137" s="16" t="s">
        <v>206</v>
      </c>
      <c r="BM137" s="140" t="s">
        <v>1773</v>
      </c>
    </row>
    <row r="138" spans="2:65" s="1" customFormat="1" ht="28.8">
      <c r="B138" s="31"/>
      <c r="D138" s="142" t="s">
        <v>208</v>
      </c>
      <c r="F138" s="143" t="s">
        <v>1670</v>
      </c>
      <c r="I138" s="144"/>
      <c r="L138" s="31"/>
      <c r="M138" s="145"/>
      <c r="T138" s="55"/>
      <c r="AT138" s="16" t="s">
        <v>208</v>
      </c>
      <c r="AU138" s="16" t="s">
        <v>83</v>
      </c>
    </row>
    <row r="139" spans="2:65" s="1" customFormat="1" ht="16.5" customHeight="1">
      <c r="B139" s="31"/>
      <c r="C139" s="129" t="s">
        <v>245</v>
      </c>
      <c r="D139" s="129" t="s">
        <v>201</v>
      </c>
      <c r="E139" s="130" t="s">
        <v>1671</v>
      </c>
      <c r="F139" s="131" t="s">
        <v>1672</v>
      </c>
      <c r="G139" s="132" t="s">
        <v>225</v>
      </c>
      <c r="H139" s="133">
        <v>1</v>
      </c>
      <c r="I139" s="134"/>
      <c r="J139" s="135">
        <f>ROUND(I139*H139,2)</f>
        <v>0</v>
      </c>
      <c r="K139" s="131" t="s">
        <v>930</v>
      </c>
      <c r="L139" s="31"/>
      <c r="M139" s="136" t="s">
        <v>1</v>
      </c>
      <c r="N139" s="137" t="s">
        <v>41</v>
      </c>
      <c r="P139" s="138">
        <f>O139*H139</f>
        <v>0</v>
      </c>
      <c r="Q139" s="138">
        <v>0.10775</v>
      </c>
      <c r="R139" s="138">
        <f>Q139*H139</f>
        <v>0.10775</v>
      </c>
      <c r="S139" s="138">
        <v>0</v>
      </c>
      <c r="T139" s="139">
        <f>S139*H139</f>
        <v>0</v>
      </c>
      <c r="AR139" s="140" t="s">
        <v>206</v>
      </c>
      <c r="AT139" s="140" t="s">
        <v>201</v>
      </c>
      <c r="AU139" s="140" t="s">
        <v>83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206</v>
      </c>
      <c r="BM139" s="140" t="s">
        <v>1774</v>
      </c>
    </row>
    <row r="140" spans="2:65" s="1" customFormat="1" ht="28.8">
      <c r="B140" s="31"/>
      <c r="D140" s="142" t="s">
        <v>208</v>
      </c>
      <c r="F140" s="143" t="s">
        <v>1674</v>
      </c>
      <c r="I140" s="144"/>
      <c r="L140" s="31"/>
      <c r="M140" s="145"/>
      <c r="T140" s="55"/>
      <c r="AT140" s="16" t="s">
        <v>208</v>
      </c>
      <c r="AU140" s="16" t="s">
        <v>83</v>
      </c>
    </row>
    <row r="141" spans="2:65" s="1" customFormat="1" ht="16.5" customHeight="1">
      <c r="B141" s="31"/>
      <c r="C141" s="129" t="s">
        <v>250</v>
      </c>
      <c r="D141" s="129" t="s">
        <v>201</v>
      </c>
      <c r="E141" s="130" t="s">
        <v>1675</v>
      </c>
      <c r="F141" s="131" t="s">
        <v>1676</v>
      </c>
      <c r="G141" s="132" t="s">
        <v>941</v>
      </c>
      <c r="H141" s="133">
        <v>1</v>
      </c>
      <c r="I141" s="134"/>
      <c r="J141" s="135">
        <f>ROUND(I141*H141,2)</f>
        <v>0</v>
      </c>
      <c r="K141" s="131" t="s">
        <v>930</v>
      </c>
      <c r="L141" s="31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206</v>
      </c>
      <c r="AT141" s="140" t="s">
        <v>201</v>
      </c>
      <c r="AU141" s="140" t="s">
        <v>83</v>
      </c>
      <c r="AY141" s="16" t="s">
        <v>200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83</v>
      </c>
      <c r="BK141" s="141">
        <f>ROUND(I141*H141,2)</f>
        <v>0</v>
      </c>
      <c r="BL141" s="16" t="s">
        <v>206</v>
      </c>
      <c r="BM141" s="140" t="s">
        <v>1775</v>
      </c>
    </row>
    <row r="142" spans="2:65" s="1" customFormat="1" ht="19.2">
      <c r="B142" s="31"/>
      <c r="D142" s="142" t="s">
        <v>208</v>
      </c>
      <c r="F142" s="143" t="s">
        <v>1678</v>
      </c>
      <c r="I142" s="144"/>
      <c r="L142" s="31"/>
      <c r="M142" s="145"/>
      <c r="T142" s="55"/>
      <c r="AT142" s="16" t="s">
        <v>208</v>
      </c>
      <c r="AU142" s="16" t="s">
        <v>83</v>
      </c>
    </row>
    <row r="143" spans="2:65" s="1" customFormat="1" ht="16.5" customHeight="1">
      <c r="B143" s="31"/>
      <c r="C143" s="129" t="s">
        <v>255</v>
      </c>
      <c r="D143" s="129" t="s">
        <v>201</v>
      </c>
      <c r="E143" s="130" t="s">
        <v>1776</v>
      </c>
      <c r="F143" s="131" t="s">
        <v>1777</v>
      </c>
      <c r="G143" s="132" t="s">
        <v>225</v>
      </c>
      <c r="H143" s="133">
        <v>9.9600000000000009</v>
      </c>
      <c r="I143" s="134"/>
      <c r="J143" s="135">
        <f>ROUND(I143*H143,2)</f>
        <v>0</v>
      </c>
      <c r="K143" s="131" t="s">
        <v>930</v>
      </c>
      <c r="L143" s="31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6.5000000000000002E-2</v>
      </c>
      <c r="T143" s="139">
        <f>S143*H143</f>
        <v>0.64740000000000009</v>
      </c>
      <c r="AR143" s="140" t="s">
        <v>206</v>
      </c>
      <c r="AT143" s="140" t="s">
        <v>201</v>
      </c>
      <c r="AU143" s="140" t="s">
        <v>83</v>
      </c>
      <c r="AY143" s="16" t="s">
        <v>200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83</v>
      </c>
      <c r="BK143" s="141">
        <f>ROUND(I143*H143,2)</f>
        <v>0</v>
      </c>
      <c r="BL143" s="16" t="s">
        <v>206</v>
      </c>
      <c r="BM143" s="140" t="s">
        <v>1778</v>
      </c>
    </row>
    <row r="144" spans="2:65" s="1" customFormat="1" ht="19.2">
      <c r="B144" s="31"/>
      <c r="D144" s="142" t="s">
        <v>208</v>
      </c>
      <c r="F144" s="143" t="s">
        <v>1779</v>
      </c>
      <c r="I144" s="144"/>
      <c r="L144" s="31"/>
      <c r="M144" s="145"/>
      <c r="T144" s="55"/>
      <c r="AT144" s="16" t="s">
        <v>208</v>
      </c>
      <c r="AU144" s="16" t="s">
        <v>83</v>
      </c>
    </row>
    <row r="145" spans="2:65" s="11" customFormat="1">
      <c r="B145" s="146"/>
      <c r="D145" s="142" t="s">
        <v>214</v>
      </c>
      <c r="E145" s="147" t="s">
        <v>1</v>
      </c>
      <c r="F145" s="148" t="s">
        <v>1780</v>
      </c>
      <c r="H145" s="149">
        <v>9.9600000000000009</v>
      </c>
      <c r="I145" s="150"/>
      <c r="L145" s="146"/>
      <c r="M145" s="151"/>
      <c r="T145" s="152"/>
      <c r="AT145" s="147" t="s">
        <v>214</v>
      </c>
      <c r="AU145" s="147" t="s">
        <v>83</v>
      </c>
      <c r="AV145" s="11" t="s">
        <v>85</v>
      </c>
      <c r="AW145" s="11" t="s">
        <v>33</v>
      </c>
      <c r="AX145" s="11" t="s">
        <v>83</v>
      </c>
      <c r="AY145" s="147" t="s">
        <v>200</v>
      </c>
    </row>
    <row r="146" spans="2:65" s="1" customFormat="1" ht="16.5" customHeight="1">
      <c r="B146" s="31"/>
      <c r="C146" s="129" t="s">
        <v>261</v>
      </c>
      <c r="D146" s="129" t="s">
        <v>201</v>
      </c>
      <c r="E146" s="130" t="s">
        <v>1684</v>
      </c>
      <c r="F146" s="131" t="s">
        <v>1685</v>
      </c>
      <c r="G146" s="132" t="s">
        <v>225</v>
      </c>
      <c r="H146" s="133">
        <v>2</v>
      </c>
      <c r="I146" s="134"/>
      <c r="J146" s="135">
        <f>ROUND(I146*H146,2)</f>
        <v>0</v>
      </c>
      <c r="K146" s="131" t="s">
        <v>930</v>
      </c>
      <c r="L146" s="31"/>
      <c r="M146" s="136" t="s">
        <v>1</v>
      </c>
      <c r="N146" s="137" t="s">
        <v>41</v>
      </c>
      <c r="P146" s="138">
        <f>O146*H146</f>
        <v>0</v>
      </c>
      <c r="Q146" s="138">
        <v>0</v>
      </c>
      <c r="R146" s="138">
        <f>Q146*H146</f>
        <v>0</v>
      </c>
      <c r="S146" s="138">
        <v>0.25800000000000001</v>
      </c>
      <c r="T146" s="139">
        <f>S146*H146</f>
        <v>0.51600000000000001</v>
      </c>
      <c r="AR146" s="140" t="s">
        <v>206</v>
      </c>
      <c r="AT146" s="140" t="s">
        <v>201</v>
      </c>
      <c r="AU146" s="140" t="s">
        <v>83</v>
      </c>
      <c r="AY146" s="16" t="s">
        <v>200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83</v>
      </c>
      <c r="BK146" s="141">
        <f>ROUND(I146*H146,2)</f>
        <v>0</v>
      </c>
      <c r="BL146" s="16" t="s">
        <v>206</v>
      </c>
      <c r="BM146" s="140" t="s">
        <v>1781</v>
      </c>
    </row>
    <row r="147" spans="2:65" s="1" customFormat="1" ht="19.2">
      <c r="B147" s="31"/>
      <c r="D147" s="142" t="s">
        <v>208</v>
      </c>
      <c r="F147" s="143" t="s">
        <v>1687</v>
      </c>
      <c r="I147" s="144"/>
      <c r="L147" s="31"/>
      <c r="M147" s="145"/>
      <c r="T147" s="55"/>
      <c r="AT147" s="16" t="s">
        <v>208</v>
      </c>
      <c r="AU147" s="16" t="s">
        <v>83</v>
      </c>
    </row>
    <row r="148" spans="2:65" s="11" customFormat="1">
      <c r="B148" s="146"/>
      <c r="D148" s="142" t="s">
        <v>214</v>
      </c>
      <c r="E148" s="147" t="s">
        <v>1</v>
      </c>
      <c r="F148" s="148" t="s">
        <v>1782</v>
      </c>
      <c r="H148" s="149">
        <v>2</v>
      </c>
      <c r="I148" s="150"/>
      <c r="L148" s="146"/>
      <c r="M148" s="151"/>
      <c r="T148" s="152"/>
      <c r="AT148" s="147" t="s">
        <v>214</v>
      </c>
      <c r="AU148" s="147" t="s">
        <v>83</v>
      </c>
      <c r="AV148" s="11" t="s">
        <v>85</v>
      </c>
      <c r="AW148" s="11" t="s">
        <v>33</v>
      </c>
      <c r="AX148" s="11" t="s">
        <v>83</v>
      </c>
      <c r="AY148" s="147" t="s">
        <v>200</v>
      </c>
    </row>
    <row r="149" spans="2:65" s="1" customFormat="1" ht="16.5" customHeight="1">
      <c r="B149" s="31"/>
      <c r="C149" s="129" t="s">
        <v>266</v>
      </c>
      <c r="D149" s="129" t="s">
        <v>201</v>
      </c>
      <c r="E149" s="130" t="s">
        <v>1688</v>
      </c>
      <c r="F149" s="131" t="s">
        <v>1689</v>
      </c>
      <c r="G149" s="132" t="s">
        <v>964</v>
      </c>
      <c r="H149" s="133">
        <v>11.682</v>
      </c>
      <c r="I149" s="134"/>
      <c r="J149" s="135">
        <f>ROUND(I149*H149,2)</f>
        <v>0</v>
      </c>
      <c r="K149" s="131" t="s">
        <v>930</v>
      </c>
      <c r="L149" s="31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206</v>
      </c>
      <c r="AT149" s="140" t="s">
        <v>201</v>
      </c>
      <c r="AU149" s="140" t="s">
        <v>83</v>
      </c>
      <c r="AY149" s="16" t="s">
        <v>200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83</v>
      </c>
      <c r="BK149" s="141">
        <f>ROUND(I149*H149,2)</f>
        <v>0</v>
      </c>
      <c r="BL149" s="16" t="s">
        <v>206</v>
      </c>
      <c r="BM149" s="140" t="s">
        <v>1783</v>
      </c>
    </row>
    <row r="150" spans="2:65" s="1" customFormat="1" ht="19.2">
      <c r="B150" s="31"/>
      <c r="D150" s="142" t="s">
        <v>208</v>
      </c>
      <c r="F150" s="143" t="s">
        <v>1691</v>
      </c>
      <c r="I150" s="144"/>
      <c r="L150" s="31"/>
      <c r="M150" s="145"/>
      <c r="T150" s="55"/>
      <c r="AT150" s="16" t="s">
        <v>208</v>
      </c>
      <c r="AU150" s="16" t="s">
        <v>83</v>
      </c>
    </row>
    <row r="151" spans="2:65" s="1" customFormat="1" ht="16.5" customHeight="1">
      <c r="B151" s="31"/>
      <c r="C151" s="129" t="s">
        <v>8</v>
      </c>
      <c r="D151" s="129" t="s">
        <v>201</v>
      </c>
      <c r="E151" s="130" t="s">
        <v>1692</v>
      </c>
      <c r="F151" s="131" t="s">
        <v>1693</v>
      </c>
      <c r="G151" s="132" t="s">
        <v>964</v>
      </c>
      <c r="H151" s="133">
        <v>1</v>
      </c>
      <c r="I151" s="134"/>
      <c r="J151" s="135">
        <f>ROUND(I151*H151,2)</f>
        <v>0</v>
      </c>
      <c r="K151" s="131" t="s">
        <v>930</v>
      </c>
      <c r="L151" s="31"/>
      <c r="M151" s="136" t="s">
        <v>1</v>
      </c>
      <c r="N151" s="137" t="s">
        <v>41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206</v>
      </c>
      <c r="AT151" s="140" t="s">
        <v>201</v>
      </c>
      <c r="AU151" s="140" t="s">
        <v>83</v>
      </c>
      <c r="AY151" s="16" t="s">
        <v>200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83</v>
      </c>
      <c r="BK151" s="141">
        <f>ROUND(I151*H151,2)</f>
        <v>0</v>
      </c>
      <c r="BL151" s="16" t="s">
        <v>206</v>
      </c>
      <c r="BM151" s="140" t="s">
        <v>1784</v>
      </c>
    </row>
    <row r="152" spans="2:65" s="1" customFormat="1" ht="28.8">
      <c r="B152" s="31"/>
      <c r="D152" s="142" t="s">
        <v>208</v>
      </c>
      <c r="F152" s="143" t="s">
        <v>1695</v>
      </c>
      <c r="I152" s="144"/>
      <c r="L152" s="31"/>
      <c r="M152" s="145"/>
      <c r="T152" s="55"/>
      <c r="AT152" s="16" t="s">
        <v>208</v>
      </c>
      <c r="AU152" s="16" t="s">
        <v>83</v>
      </c>
    </row>
    <row r="153" spans="2:65" s="1" customFormat="1" ht="16.5" customHeight="1">
      <c r="B153" s="31"/>
      <c r="C153" s="129" t="s">
        <v>273</v>
      </c>
      <c r="D153" s="129" t="s">
        <v>201</v>
      </c>
      <c r="E153" s="130" t="s">
        <v>1696</v>
      </c>
      <c r="F153" s="131" t="s">
        <v>1697</v>
      </c>
      <c r="G153" s="132" t="s">
        <v>964</v>
      </c>
      <c r="H153" s="133">
        <v>11.682</v>
      </c>
      <c r="I153" s="134"/>
      <c r="J153" s="135">
        <f>ROUND(I153*H153,2)</f>
        <v>0</v>
      </c>
      <c r="K153" s="131" t="s">
        <v>930</v>
      </c>
      <c r="L153" s="31"/>
      <c r="M153" s="136" t="s">
        <v>1</v>
      </c>
      <c r="N153" s="137" t="s">
        <v>41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206</v>
      </c>
      <c r="AT153" s="140" t="s">
        <v>201</v>
      </c>
      <c r="AU153" s="140" t="s">
        <v>83</v>
      </c>
      <c r="AY153" s="16" t="s">
        <v>200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83</v>
      </c>
      <c r="BK153" s="141">
        <f>ROUND(I153*H153,2)</f>
        <v>0</v>
      </c>
      <c r="BL153" s="16" t="s">
        <v>206</v>
      </c>
      <c r="BM153" s="140" t="s">
        <v>1785</v>
      </c>
    </row>
    <row r="154" spans="2:65" s="1" customFormat="1">
      <c r="B154" s="31"/>
      <c r="D154" s="142" t="s">
        <v>208</v>
      </c>
      <c r="F154" s="143" t="s">
        <v>1699</v>
      </c>
      <c r="I154" s="144"/>
      <c r="L154" s="31"/>
      <c r="M154" s="145"/>
      <c r="T154" s="55"/>
      <c r="AT154" s="16" t="s">
        <v>208</v>
      </c>
      <c r="AU154" s="16" t="s">
        <v>83</v>
      </c>
    </row>
    <row r="155" spans="2:65" s="11" customFormat="1">
      <c r="B155" s="146"/>
      <c r="D155" s="142" t="s">
        <v>214</v>
      </c>
      <c r="E155" s="147" t="s">
        <v>1</v>
      </c>
      <c r="F155" s="148" t="s">
        <v>1786</v>
      </c>
      <c r="H155" s="149">
        <v>4.4820000000000002</v>
      </c>
      <c r="I155" s="150"/>
      <c r="L155" s="146"/>
      <c r="M155" s="151"/>
      <c r="T155" s="152"/>
      <c r="AT155" s="147" t="s">
        <v>214</v>
      </c>
      <c r="AU155" s="147" t="s">
        <v>83</v>
      </c>
      <c r="AV155" s="11" t="s">
        <v>85</v>
      </c>
      <c r="AW155" s="11" t="s">
        <v>33</v>
      </c>
      <c r="AX155" s="11" t="s">
        <v>76</v>
      </c>
      <c r="AY155" s="147" t="s">
        <v>200</v>
      </c>
    </row>
    <row r="156" spans="2:65" s="11" customFormat="1">
      <c r="B156" s="146"/>
      <c r="D156" s="142" t="s">
        <v>214</v>
      </c>
      <c r="E156" s="147" t="s">
        <v>1</v>
      </c>
      <c r="F156" s="148" t="s">
        <v>1787</v>
      </c>
      <c r="H156" s="149">
        <v>7.2</v>
      </c>
      <c r="I156" s="150"/>
      <c r="L156" s="146"/>
      <c r="M156" s="151"/>
      <c r="T156" s="152"/>
      <c r="AT156" s="147" t="s">
        <v>214</v>
      </c>
      <c r="AU156" s="147" t="s">
        <v>83</v>
      </c>
      <c r="AV156" s="11" t="s">
        <v>85</v>
      </c>
      <c r="AW156" s="11" t="s">
        <v>33</v>
      </c>
      <c r="AX156" s="11" t="s">
        <v>76</v>
      </c>
      <c r="AY156" s="147" t="s">
        <v>200</v>
      </c>
    </row>
    <row r="157" spans="2:65" s="13" customFormat="1">
      <c r="B157" s="159"/>
      <c r="D157" s="142" t="s">
        <v>214</v>
      </c>
      <c r="E157" s="160" t="s">
        <v>1</v>
      </c>
      <c r="F157" s="161" t="s">
        <v>221</v>
      </c>
      <c r="H157" s="162">
        <v>11.682</v>
      </c>
      <c r="I157" s="163"/>
      <c r="L157" s="159"/>
      <c r="M157" s="164"/>
      <c r="T157" s="165"/>
      <c r="AT157" s="160" t="s">
        <v>214</v>
      </c>
      <c r="AU157" s="160" t="s">
        <v>83</v>
      </c>
      <c r="AV157" s="13" t="s">
        <v>206</v>
      </c>
      <c r="AW157" s="13" t="s">
        <v>33</v>
      </c>
      <c r="AX157" s="13" t="s">
        <v>83</v>
      </c>
      <c r="AY157" s="160" t="s">
        <v>200</v>
      </c>
    </row>
    <row r="158" spans="2:65" s="1" customFormat="1" ht="16.5" customHeight="1">
      <c r="B158" s="31"/>
      <c r="C158" s="129" t="s">
        <v>279</v>
      </c>
      <c r="D158" s="129" t="s">
        <v>201</v>
      </c>
      <c r="E158" s="130" t="s">
        <v>1702</v>
      </c>
      <c r="F158" s="131" t="s">
        <v>1703</v>
      </c>
      <c r="G158" s="132" t="s">
        <v>964</v>
      </c>
      <c r="H158" s="133">
        <v>11.682</v>
      </c>
      <c r="I158" s="134"/>
      <c r="J158" s="135">
        <f>ROUND(I158*H158,2)</f>
        <v>0</v>
      </c>
      <c r="K158" s="131" t="s">
        <v>930</v>
      </c>
      <c r="L158" s="31"/>
      <c r="M158" s="136" t="s">
        <v>1</v>
      </c>
      <c r="N158" s="137" t="s">
        <v>41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206</v>
      </c>
      <c r="AT158" s="140" t="s">
        <v>201</v>
      </c>
      <c r="AU158" s="140" t="s">
        <v>83</v>
      </c>
      <c r="AY158" s="16" t="s">
        <v>200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83</v>
      </c>
      <c r="BK158" s="141">
        <f>ROUND(I158*H158,2)</f>
        <v>0</v>
      </c>
      <c r="BL158" s="16" t="s">
        <v>206</v>
      </c>
      <c r="BM158" s="140" t="s">
        <v>1788</v>
      </c>
    </row>
    <row r="159" spans="2:65" s="1" customFormat="1">
      <c r="B159" s="31"/>
      <c r="D159" s="142" t="s">
        <v>208</v>
      </c>
      <c r="F159" s="143" t="s">
        <v>1705</v>
      </c>
      <c r="I159" s="144"/>
      <c r="L159" s="31"/>
      <c r="M159" s="145"/>
      <c r="T159" s="55"/>
      <c r="AT159" s="16" t="s">
        <v>208</v>
      </c>
      <c r="AU159" s="16" t="s">
        <v>83</v>
      </c>
    </row>
    <row r="160" spans="2:65" s="1" customFormat="1" ht="16.5" customHeight="1">
      <c r="B160" s="31"/>
      <c r="C160" s="129" t="s">
        <v>283</v>
      </c>
      <c r="D160" s="129" t="s">
        <v>201</v>
      </c>
      <c r="E160" s="130" t="s">
        <v>1706</v>
      </c>
      <c r="F160" s="131" t="s">
        <v>1707</v>
      </c>
      <c r="G160" s="132" t="s">
        <v>964</v>
      </c>
      <c r="H160" s="133">
        <v>338.77800000000002</v>
      </c>
      <c r="I160" s="134"/>
      <c r="J160" s="135">
        <f>ROUND(I160*H160,2)</f>
        <v>0</v>
      </c>
      <c r="K160" s="131" t="s">
        <v>930</v>
      </c>
      <c r="L160" s="31"/>
      <c r="M160" s="136" t="s">
        <v>1</v>
      </c>
      <c r="N160" s="137" t="s">
        <v>41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206</v>
      </c>
      <c r="AT160" s="140" t="s">
        <v>201</v>
      </c>
      <c r="AU160" s="140" t="s">
        <v>83</v>
      </c>
      <c r="AY160" s="16" t="s">
        <v>200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83</v>
      </c>
      <c r="BK160" s="141">
        <f>ROUND(I160*H160,2)</f>
        <v>0</v>
      </c>
      <c r="BL160" s="16" t="s">
        <v>206</v>
      </c>
      <c r="BM160" s="140" t="s">
        <v>1789</v>
      </c>
    </row>
    <row r="161" spans="2:65" s="1" customFormat="1" ht="19.2">
      <c r="B161" s="31"/>
      <c r="D161" s="142" t="s">
        <v>208</v>
      </c>
      <c r="F161" s="143" t="s">
        <v>1709</v>
      </c>
      <c r="I161" s="144"/>
      <c r="L161" s="31"/>
      <c r="M161" s="145"/>
      <c r="T161" s="55"/>
      <c r="AT161" s="16" t="s">
        <v>208</v>
      </c>
      <c r="AU161" s="16" t="s">
        <v>83</v>
      </c>
    </row>
    <row r="162" spans="2:65" s="11" customFormat="1">
      <c r="B162" s="146"/>
      <c r="D162" s="142" t="s">
        <v>214</v>
      </c>
      <c r="E162" s="147" t="s">
        <v>1</v>
      </c>
      <c r="F162" s="148" t="s">
        <v>1790</v>
      </c>
      <c r="H162" s="149">
        <v>338.77800000000002</v>
      </c>
      <c r="I162" s="150"/>
      <c r="L162" s="146"/>
      <c r="M162" s="151"/>
      <c r="T162" s="152"/>
      <c r="AT162" s="147" t="s">
        <v>214</v>
      </c>
      <c r="AU162" s="147" t="s">
        <v>83</v>
      </c>
      <c r="AV162" s="11" t="s">
        <v>85</v>
      </c>
      <c r="AW162" s="11" t="s">
        <v>33</v>
      </c>
      <c r="AX162" s="11" t="s">
        <v>83</v>
      </c>
      <c r="AY162" s="147" t="s">
        <v>200</v>
      </c>
    </row>
    <row r="163" spans="2:65" s="1" customFormat="1" ht="16.5" customHeight="1">
      <c r="B163" s="31"/>
      <c r="C163" s="129" t="s">
        <v>287</v>
      </c>
      <c r="D163" s="129" t="s">
        <v>201</v>
      </c>
      <c r="E163" s="130" t="s">
        <v>1711</v>
      </c>
      <c r="F163" s="131" t="s">
        <v>1712</v>
      </c>
      <c r="G163" s="132" t="s">
        <v>964</v>
      </c>
      <c r="H163" s="133">
        <v>11.682</v>
      </c>
      <c r="I163" s="134"/>
      <c r="J163" s="135">
        <f>ROUND(I163*H163,2)</f>
        <v>0</v>
      </c>
      <c r="K163" s="131" t="s">
        <v>930</v>
      </c>
      <c r="L163" s="31"/>
      <c r="M163" s="136" t="s">
        <v>1</v>
      </c>
      <c r="N163" s="137" t="s">
        <v>41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206</v>
      </c>
      <c r="AT163" s="140" t="s">
        <v>201</v>
      </c>
      <c r="AU163" s="140" t="s">
        <v>83</v>
      </c>
      <c r="AY163" s="16" t="s">
        <v>200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83</v>
      </c>
      <c r="BK163" s="141">
        <f>ROUND(I163*H163,2)</f>
        <v>0</v>
      </c>
      <c r="BL163" s="16" t="s">
        <v>206</v>
      </c>
      <c r="BM163" s="140" t="s">
        <v>1791</v>
      </c>
    </row>
    <row r="164" spans="2:65" s="1" customFormat="1" ht="19.2">
      <c r="B164" s="31"/>
      <c r="D164" s="142" t="s">
        <v>208</v>
      </c>
      <c r="F164" s="143" t="s">
        <v>1714</v>
      </c>
      <c r="I164" s="144"/>
      <c r="L164" s="31"/>
      <c r="M164" s="176"/>
      <c r="N164" s="177"/>
      <c r="O164" s="177"/>
      <c r="P164" s="177"/>
      <c r="Q164" s="177"/>
      <c r="R164" s="177"/>
      <c r="S164" s="177"/>
      <c r="T164" s="178"/>
      <c r="AT164" s="16" t="s">
        <v>208</v>
      </c>
      <c r="AU164" s="16" t="s">
        <v>83</v>
      </c>
    </row>
    <row r="165" spans="2:65" s="1" customFormat="1" ht="6.9" customHeight="1"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31"/>
    </row>
  </sheetData>
  <sheetProtection algorithmName="SHA-512" hashValue="Ozae4+h6MiHrstpZmFgGfmzBnkv7KW+EO8W2Fb4EagMdPHzdoZFK9ApLLaTWJ5G+h5KtHv26HLF38Le4qR9PgA==" saltValue="P8L2mZI92yvREYYpeJpEiXxu0/szz/WTLJTzSctRds+bAg9nM+DoT0iECGoTPaNRkApVLjxqhESev7k2QECT1A==" spinCount="100000" sheet="1" objects="1" scenarios="1" formatColumns="0" formatRows="0" autoFilter="0"/>
  <autoFilter ref="C120:K164" xr:uid="{00000000-0009-0000-0000-00000A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5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123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1792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ROUND((SUM(BE121:BE153)),  2)</f>
        <v>0</v>
      </c>
      <c r="I35" s="95">
        <v>0.21</v>
      </c>
      <c r="J35" s="85">
        <f>ROUND(((SUM(BE121:BE153))*I35),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ROUND((SUM(BF121:BF153)),  2)</f>
        <v>0</v>
      </c>
      <c r="I36" s="95">
        <v>0.12</v>
      </c>
      <c r="J36" s="85">
        <f>ROUND(((SUM(BF121:BF153))*I36),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ROUND((SUM(BG121:BG153)),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ROUND((SUM(BH121:BH153)),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ROUND((SUM(BI121:BI153)),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05.04 - SO 05.04 Propustek km 93,111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05.04 - SO 05.04 Propustek km 93,111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0.53727999999999998</v>
      </c>
      <c r="S121" s="52"/>
      <c r="T121" s="117">
        <f>T122</f>
        <v>2.1672000000000002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SUM(P123:P153)</f>
        <v>0</v>
      </c>
      <c r="R122" s="125">
        <f>SUM(R123:R153)</f>
        <v>0.53727999999999998</v>
      </c>
      <c r="T122" s="126">
        <f>SUM(T123:T153)</f>
        <v>2.1672000000000002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SUM(BK123:BK153)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8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1793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1794</v>
      </c>
      <c r="H125" s="149">
        <v>8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16.5" customHeight="1">
      <c r="B126" s="31"/>
      <c r="C126" s="129" t="s">
        <v>85</v>
      </c>
      <c r="D126" s="129" t="s">
        <v>201</v>
      </c>
      <c r="E126" s="130" t="s">
        <v>1663</v>
      </c>
      <c r="F126" s="131" t="s">
        <v>1664</v>
      </c>
      <c r="G126" s="132" t="s">
        <v>225</v>
      </c>
      <c r="H126" s="133">
        <v>10</v>
      </c>
      <c r="I126" s="134"/>
      <c r="J126" s="135">
        <f>ROUND(I126*H126,2)</f>
        <v>0</v>
      </c>
      <c r="K126" s="131" t="s">
        <v>930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3.6900000000000002E-2</v>
      </c>
      <c r="R126" s="138">
        <f>Q126*H126</f>
        <v>0.36899999999999999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1795</v>
      </c>
    </row>
    <row r="127" spans="2:65" s="1" customFormat="1" ht="28.8">
      <c r="B127" s="31"/>
      <c r="D127" s="142" t="s">
        <v>208</v>
      </c>
      <c r="F127" s="143" t="s">
        <v>1666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1" customFormat="1">
      <c r="B128" s="146"/>
      <c r="D128" s="142" t="s">
        <v>214</v>
      </c>
      <c r="E128" s="147" t="s">
        <v>1</v>
      </c>
      <c r="F128" s="148" t="s">
        <v>261</v>
      </c>
      <c r="H128" s="149">
        <v>10</v>
      </c>
      <c r="I128" s="150"/>
      <c r="L128" s="146"/>
      <c r="M128" s="151"/>
      <c r="T128" s="152"/>
      <c r="AT128" s="147" t="s">
        <v>214</v>
      </c>
      <c r="AU128" s="147" t="s">
        <v>83</v>
      </c>
      <c r="AV128" s="11" t="s">
        <v>85</v>
      </c>
      <c r="AW128" s="11" t="s">
        <v>33</v>
      </c>
      <c r="AX128" s="11" t="s">
        <v>83</v>
      </c>
      <c r="AY128" s="147" t="s">
        <v>200</v>
      </c>
    </row>
    <row r="129" spans="2:65" s="1" customFormat="1" ht="16.5" customHeight="1">
      <c r="B129" s="31"/>
      <c r="C129" s="129" t="s">
        <v>222</v>
      </c>
      <c r="D129" s="129" t="s">
        <v>201</v>
      </c>
      <c r="E129" s="130" t="s">
        <v>1667</v>
      </c>
      <c r="F129" s="131" t="s">
        <v>1668</v>
      </c>
      <c r="G129" s="132" t="s">
        <v>225</v>
      </c>
      <c r="H129" s="133">
        <v>1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6.053E-2</v>
      </c>
      <c r="R129" s="138">
        <f>Q129*H129</f>
        <v>6.053E-2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1796</v>
      </c>
    </row>
    <row r="130" spans="2:65" s="1" customFormat="1" ht="28.8">
      <c r="B130" s="31"/>
      <c r="D130" s="142" t="s">
        <v>208</v>
      </c>
      <c r="F130" s="143" t="s">
        <v>1670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" customFormat="1" ht="16.5" customHeight="1">
      <c r="B131" s="31"/>
      <c r="C131" s="129" t="s">
        <v>206</v>
      </c>
      <c r="D131" s="129" t="s">
        <v>201</v>
      </c>
      <c r="E131" s="130" t="s">
        <v>1671</v>
      </c>
      <c r="F131" s="131" t="s">
        <v>1672</v>
      </c>
      <c r="G131" s="132" t="s">
        <v>225</v>
      </c>
      <c r="H131" s="133">
        <v>1</v>
      </c>
      <c r="I131" s="134"/>
      <c r="J131" s="135">
        <f>ROUND(I131*H131,2)</f>
        <v>0</v>
      </c>
      <c r="K131" s="131" t="s">
        <v>930</v>
      </c>
      <c r="L131" s="31"/>
      <c r="M131" s="136" t="s">
        <v>1</v>
      </c>
      <c r="N131" s="137" t="s">
        <v>41</v>
      </c>
      <c r="P131" s="138">
        <f>O131*H131</f>
        <v>0</v>
      </c>
      <c r="Q131" s="138">
        <v>0.10775</v>
      </c>
      <c r="R131" s="138">
        <f>Q131*H131</f>
        <v>0.10775</v>
      </c>
      <c r="S131" s="138">
        <v>0</v>
      </c>
      <c r="T131" s="139">
        <f>S131*H131</f>
        <v>0</v>
      </c>
      <c r="AR131" s="140" t="s">
        <v>206</v>
      </c>
      <c r="AT131" s="140" t="s">
        <v>201</v>
      </c>
      <c r="AU131" s="140" t="s">
        <v>83</v>
      </c>
      <c r="AY131" s="16" t="s">
        <v>200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83</v>
      </c>
      <c r="BK131" s="141">
        <f>ROUND(I131*H131,2)</f>
        <v>0</v>
      </c>
      <c r="BL131" s="16" t="s">
        <v>206</v>
      </c>
      <c r="BM131" s="140" t="s">
        <v>1797</v>
      </c>
    </row>
    <row r="132" spans="2:65" s="1" customFormat="1" ht="28.8">
      <c r="B132" s="31"/>
      <c r="D132" s="142" t="s">
        <v>208</v>
      </c>
      <c r="F132" s="143" t="s">
        <v>1674</v>
      </c>
      <c r="I132" s="144"/>
      <c r="L132" s="31"/>
      <c r="M132" s="145"/>
      <c r="T132" s="55"/>
      <c r="AT132" s="16" t="s">
        <v>208</v>
      </c>
      <c r="AU132" s="16" t="s">
        <v>83</v>
      </c>
    </row>
    <row r="133" spans="2:65" s="1" customFormat="1" ht="16.5" customHeight="1">
      <c r="B133" s="31"/>
      <c r="C133" s="129" t="s">
        <v>234</v>
      </c>
      <c r="D133" s="129" t="s">
        <v>201</v>
      </c>
      <c r="E133" s="130" t="s">
        <v>1675</v>
      </c>
      <c r="F133" s="131" t="s">
        <v>1676</v>
      </c>
      <c r="G133" s="132" t="s">
        <v>941</v>
      </c>
      <c r="H133" s="133">
        <v>8</v>
      </c>
      <c r="I133" s="134"/>
      <c r="J133" s="135">
        <f>ROUND(I133*H133,2)</f>
        <v>0</v>
      </c>
      <c r="K133" s="131" t="s">
        <v>930</v>
      </c>
      <c r="L133" s="31"/>
      <c r="M133" s="136" t="s">
        <v>1</v>
      </c>
      <c r="N133" s="137" t="s">
        <v>41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206</v>
      </c>
      <c r="AT133" s="140" t="s">
        <v>201</v>
      </c>
      <c r="AU133" s="140" t="s">
        <v>83</v>
      </c>
      <c r="AY133" s="16" t="s">
        <v>200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83</v>
      </c>
      <c r="BK133" s="141">
        <f>ROUND(I133*H133,2)</f>
        <v>0</v>
      </c>
      <c r="BL133" s="16" t="s">
        <v>206</v>
      </c>
      <c r="BM133" s="140" t="s">
        <v>1798</v>
      </c>
    </row>
    <row r="134" spans="2:65" s="1" customFormat="1" ht="19.2">
      <c r="B134" s="31"/>
      <c r="D134" s="142" t="s">
        <v>208</v>
      </c>
      <c r="F134" s="143" t="s">
        <v>1678</v>
      </c>
      <c r="I134" s="144"/>
      <c r="L134" s="31"/>
      <c r="M134" s="145"/>
      <c r="T134" s="55"/>
      <c r="AT134" s="16" t="s">
        <v>208</v>
      </c>
      <c r="AU134" s="16" t="s">
        <v>83</v>
      </c>
    </row>
    <row r="135" spans="2:65" s="1" customFormat="1" ht="16.5" customHeight="1">
      <c r="B135" s="31"/>
      <c r="C135" s="129" t="s">
        <v>239</v>
      </c>
      <c r="D135" s="129" t="s">
        <v>201</v>
      </c>
      <c r="E135" s="130" t="s">
        <v>1684</v>
      </c>
      <c r="F135" s="131" t="s">
        <v>1685</v>
      </c>
      <c r="G135" s="132" t="s">
        <v>225</v>
      </c>
      <c r="H135" s="133">
        <v>8.4</v>
      </c>
      <c r="I135" s="134"/>
      <c r="J135" s="135">
        <f>ROUND(I135*H135,2)</f>
        <v>0</v>
      </c>
      <c r="K135" s="131" t="s">
        <v>930</v>
      </c>
      <c r="L135" s="31"/>
      <c r="M135" s="136" t="s">
        <v>1</v>
      </c>
      <c r="N135" s="137" t="s">
        <v>41</v>
      </c>
      <c r="P135" s="138">
        <f>O135*H135</f>
        <v>0</v>
      </c>
      <c r="Q135" s="138">
        <v>0</v>
      </c>
      <c r="R135" s="138">
        <f>Q135*H135</f>
        <v>0</v>
      </c>
      <c r="S135" s="138">
        <v>0.25800000000000001</v>
      </c>
      <c r="T135" s="139">
        <f>S135*H135</f>
        <v>2.1672000000000002</v>
      </c>
      <c r="AR135" s="140" t="s">
        <v>206</v>
      </c>
      <c r="AT135" s="140" t="s">
        <v>201</v>
      </c>
      <c r="AU135" s="140" t="s">
        <v>83</v>
      </c>
      <c r="AY135" s="16" t="s">
        <v>200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83</v>
      </c>
      <c r="BK135" s="141">
        <f>ROUND(I135*H135,2)</f>
        <v>0</v>
      </c>
      <c r="BL135" s="16" t="s">
        <v>206</v>
      </c>
      <c r="BM135" s="140" t="s">
        <v>1799</v>
      </c>
    </row>
    <row r="136" spans="2:65" s="1" customFormat="1" ht="19.2">
      <c r="B136" s="31"/>
      <c r="D136" s="142" t="s">
        <v>208</v>
      </c>
      <c r="F136" s="143" t="s">
        <v>1687</v>
      </c>
      <c r="I136" s="144"/>
      <c r="L136" s="31"/>
      <c r="M136" s="145"/>
      <c r="T136" s="55"/>
      <c r="AT136" s="16" t="s">
        <v>208</v>
      </c>
      <c r="AU136" s="16" t="s">
        <v>83</v>
      </c>
    </row>
    <row r="137" spans="2:65" s="11" customFormat="1">
      <c r="B137" s="146"/>
      <c r="D137" s="142" t="s">
        <v>214</v>
      </c>
      <c r="E137" s="147" t="s">
        <v>1</v>
      </c>
      <c r="F137" s="148" t="s">
        <v>1800</v>
      </c>
      <c r="H137" s="149">
        <v>8.4</v>
      </c>
      <c r="I137" s="150"/>
      <c r="L137" s="146"/>
      <c r="M137" s="151"/>
      <c r="T137" s="152"/>
      <c r="AT137" s="147" t="s">
        <v>214</v>
      </c>
      <c r="AU137" s="147" t="s">
        <v>83</v>
      </c>
      <c r="AV137" s="11" t="s">
        <v>85</v>
      </c>
      <c r="AW137" s="11" t="s">
        <v>33</v>
      </c>
      <c r="AX137" s="11" t="s">
        <v>83</v>
      </c>
      <c r="AY137" s="147" t="s">
        <v>200</v>
      </c>
    </row>
    <row r="138" spans="2:65" s="1" customFormat="1" ht="16.5" customHeight="1">
      <c r="B138" s="31"/>
      <c r="C138" s="129" t="s">
        <v>245</v>
      </c>
      <c r="D138" s="129" t="s">
        <v>201</v>
      </c>
      <c r="E138" s="130" t="s">
        <v>1688</v>
      </c>
      <c r="F138" s="131" t="s">
        <v>1689</v>
      </c>
      <c r="G138" s="132" t="s">
        <v>964</v>
      </c>
      <c r="H138" s="133">
        <v>7.56</v>
      </c>
      <c r="I138" s="134"/>
      <c r="J138" s="135">
        <f>ROUND(I138*H138,2)</f>
        <v>0</v>
      </c>
      <c r="K138" s="131" t="s">
        <v>930</v>
      </c>
      <c r="L138" s="31"/>
      <c r="M138" s="136" t="s">
        <v>1</v>
      </c>
      <c r="N138" s="137" t="s">
        <v>41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206</v>
      </c>
      <c r="AT138" s="140" t="s">
        <v>201</v>
      </c>
      <c r="AU138" s="140" t="s">
        <v>83</v>
      </c>
      <c r="AY138" s="16" t="s">
        <v>200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83</v>
      </c>
      <c r="BK138" s="141">
        <f>ROUND(I138*H138,2)</f>
        <v>0</v>
      </c>
      <c r="BL138" s="16" t="s">
        <v>206</v>
      </c>
      <c r="BM138" s="140" t="s">
        <v>1801</v>
      </c>
    </row>
    <row r="139" spans="2:65" s="1" customFormat="1" ht="19.2">
      <c r="B139" s="31"/>
      <c r="D139" s="142" t="s">
        <v>208</v>
      </c>
      <c r="F139" s="143" t="s">
        <v>1691</v>
      </c>
      <c r="I139" s="144"/>
      <c r="L139" s="31"/>
      <c r="M139" s="145"/>
      <c r="T139" s="55"/>
      <c r="AT139" s="16" t="s">
        <v>208</v>
      </c>
      <c r="AU139" s="16" t="s">
        <v>83</v>
      </c>
    </row>
    <row r="140" spans="2:65" s="1" customFormat="1" ht="16.5" customHeight="1">
      <c r="B140" s="31"/>
      <c r="C140" s="129" t="s">
        <v>250</v>
      </c>
      <c r="D140" s="129" t="s">
        <v>201</v>
      </c>
      <c r="E140" s="130" t="s">
        <v>1692</v>
      </c>
      <c r="F140" s="131" t="s">
        <v>1693</v>
      </c>
      <c r="G140" s="132" t="s">
        <v>964</v>
      </c>
      <c r="H140" s="133">
        <v>1</v>
      </c>
      <c r="I140" s="134"/>
      <c r="J140" s="135">
        <f>ROUND(I140*H140,2)</f>
        <v>0</v>
      </c>
      <c r="K140" s="131" t="s">
        <v>930</v>
      </c>
      <c r="L140" s="31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206</v>
      </c>
      <c r="AT140" s="140" t="s">
        <v>201</v>
      </c>
      <c r="AU140" s="140" t="s">
        <v>83</v>
      </c>
      <c r="AY140" s="16" t="s">
        <v>200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83</v>
      </c>
      <c r="BK140" s="141">
        <f>ROUND(I140*H140,2)</f>
        <v>0</v>
      </c>
      <c r="BL140" s="16" t="s">
        <v>206</v>
      </c>
      <c r="BM140" s="140" t="s">
        <v>1802</v>
      </c>
    </row>
    <row r="141" spans="2:65" s="1" customFormat="1" ht="28.8">
      <c r="B141" s="31"/>
      <c r="D141" s="142" t="s">
        <v>208</v>
      </c>
      <c r="F141" s="143" t="s">
        <v>1695</v>
      </c>
      <c r="I141" s="144"/>
      <c r="L141" s="31"/>
      <c r="M141" s="145"/>
      <c r="T141" s="55"/>
      <c r="AT141" s="16" t="s">
        <v>208</v>
      </c>
      <c r="AU141" s="16" t="s">
        <v>83</v>
      </c>
    </row>
    <row r="142" spans="2:65" s="1" customFormat="1" ht="16.5" customHeight="1">
      <c r="B142" s="31"/>
      <c r="C142" s="129" t="s">
        <v>255</v>
      </c>
      <c r="D142" s="129" t="s">
        <v>201</v>
      </c>
      <c r="E142" s="130" t="s">
        <v>1696</v>
      </c>
      <c r="F142" s="131" t="s">
        <v>1697</v>
      </c>
      <c r="G142" s="132" t="s">
        <v>964</v>
      </c>
      <c r="H142" s="133">
        <v>7.56</v>
      </c>
      <c r="I142" s="134"/>
      <c r="J142" s="135">
        <f>ROUND(I142*H142,2)</f>
        <v>0</v>
      </c>
      <c r="K142" s="131" t="s">
        <v>930</v>
      </c>
      <c r="L142" s="31"/>
      <c r="M142" s="136" t="s">
        <v>1</v>
      </c>
      <c r="N142" s="137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206</v>
      </c>
      <c r="AT142" s="140" t="s">
        <v>201</v>
      </c>
      <c r="AU142" s="140" t="s">
        <v>83</v>
      </c>
      <c r="AY142" s="16" t="s">
        <v>200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83</v>
      </c>
      <c r="BK142" s="141">
        <f>ROUND(I142*H142,2)</f>
        <v>0</v>
      </c>
      <c r="BL142" s="16" t="s">
        <v>206</v>
      </c>
      <c r="BM142" s="140" t="s">
        <v>1803</v>
      </c>
    </row>
    <row r="143" spans="2:65" s="1" customFormat="1">
      <c r="B143" s="31"/>
      <c r="D143" s="142" t="s">
        <v>208</v>
      </c>
      <c r="F143" s="143" t="s">
        <v>1699</v>
      </c>
      <c r="I143" s="144"/>
      <c r="L143" s="31"/>
      <c r="M143" s="145"/>
      <c r="T143" s="55"/>
      <c r="AT143" s="16" t="s">
        <v>208</v>
      </c>
      <c r="AU143" s="16" t="s">
        <v>83</v>
      </c>
    </row>
    <row r="144" spans="2:65" s="11" customFormat="1">
      <c r="B144" s="146"/>
      <c r="D144" s="142" t="s">
        <v>214</v>
      </c>
      <c r="E144" s="147" t="s">
        <v>1</v>
      </c>
      <c r="F144" s="148" t="s">
        <v>1804</v>
      </c>
      <c r="H144" s="149">
        <v>6.66</v>
      </c>
      <c r="I144" s="150"/>
      <c r="L144" s="146"/>
      <c r="M144" s="151"/>
      <c r="T144" s="152"/>
      <c r="AT144" s="147" t="s">
        <v>214</v>
      </c>
      <c r="AU144" s="147" t="s">
        <v>83</v>
      </c>
      <c r="AV144" s="11" t="s">
        <v>85</v>
      </c>
      <c r="AW144" s="11" t="s">
        <v>33</v>
      </c>
      <c r="AX144" s="11" t="s">
        <v>76</v>
      </c>
      <c r="AY144" s="147" t="s">
        <v>200</v>
      </c>
    </row>
    <row r="145" spans="2:65" s="11" customFormat="1">
      <c r="B145" s="146"/>
      <c r="D145" s="142" t="s">
        <v>214</v>
      </c>
      <c r="E145" s="147" t="s">
        <v>1</v>
      </c>
      <c r="F145" s="148" t="s">
        <v>1805</v>
      </c>
      <c r="H145" s="149">
        <v>0.9</v>
      </c>
      <c r="I145" s="150"/>
      <c r="L145" s="146"/>
      <c r="M145" s="151"/>
      <c r="T145" s="152"/>
      <c r="AT145" s="147" t="s">
        <v>214</v>
      </c>
      <c r="AU145" s="147" t="s">
        <v>83</v>
      </c>
      <c r="AV145" s="11" t="s">
        <v>85</v>
      </c>
      <c r="AW145" s="11" t="s">
        <v>33</v>
      </c>
      <c r="AX145" s="11" t="s">
        <v>76</v>
      </c>
      <c r="AY145" s="147" t="s">
        <v>200</v>
      </c>
    </row>
    <row r="146" spans="2:65" s="13" customFormat="1">
      <c r="B146" s="159"/>
      <c r="D146" s="142" t="s">
        <v>214</v>
      </c>
      <c r="E146" s="160" t="s">
        <v>1</v>
      </c>
      <c r="F146" s="161" t="s">
        <v>221</v>
      </c>
      <c r="H146" s="162">
        <v>7.5600000000000005</v>
      </c>
      <c r="I146" s="163"/>
      <c r="L146" s="159"/>
      <c r="M146" s="164"/>
      <c r="T146" s="165"/>
      <c r="AT146" s="160" t="s">
        <v>214</v>
      </c>
      <c r="AU146" s="160" t="s">
        <v>83</v>
      </c>
      <c r="AV146" s="13" t="s">
        <v>206</v>
      </c>
      <c r="AW146" s="13" t="s">
        <v>33</v>
      </c>
      <c r="AX146" s="13" t="s">
        <v>83</v>
      </c>
      <c r="AY146" s="160" t="s">
        <v>200</v>
      </c>
    </row>
    <row r="147" spans="2:65" s="1" customFormat="1" ht="16.5" customHeight="1">
      <c r="B147" s="31"/>
      <c r="C147" s="129" t="s">
        <v>261</v>
      </c>
      <c r="D147" s="129" t="s">
        <v>201</v>
      </c>
      <c r="E147" s="130" t="s">
        <v>1702</v>
      </c>
      <c r="F147" s="131" t="s">
        <v>1703</v>
      </c>
      <c r="G147" s="132" t="s">
        <v>964</v>
      </c>
      <c r="H147" s="133">
        <v>7.56</v>
      </c>
      <c r="I147" s="134"/>
      <c r="J147" s="135">
        <f>ROUND(I147*H147,2)</f>
        <v>0</v>
      </c>
      <c r="K147" s="131" t="s">
        <v>930</v>
      </c>
      <c r="L147" s="31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206</v>
      </c>
      <c r="AT147" s="140" t="s">
        <v>201</v>
      </c>
      <c r="AU147" s="140" t="s">
        <v>83</v>
      </c>
      <c r="AY147" s="16" t="s">
        <v>200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83</v>
      </c>
      <c r="BK147" s="141">
        <f>ROUND(I147*H147,2)</f>
        <v>0</v>
      </c>
      <c r="BL147" s="16" t="s">
        <v>206</v>
      </c>
      <c r="BM147" s="140" t="s">
        <v>1806</v>
      </c>
    </row>
    <row r="148" spans="2:65" s="1" customFormat="1">
      <c r="B148" s="31"/>
      <c r="D148" s="142" t="s">
        <v>208</v>
      </c>
      <c r="F148" s="143" t="s">
        <v>1705</v>
      </c>
      <c r="I148" s="144"/>
      <c r="L148" s="31"/>
      <c r="M148" s="145"/>
      <c r="T148" s="55"/>
      <c r="AT148" s="16" t="s">
        <v>208</v>
      </c>
      <c r="AU148" s="16" t="s">
        <v>83</v>
      </c>
    </row>
    <row r="149" spans="2:65" s="1" customFormat="1" ht="16.5" customHeight="1">
      <c r="B149" s="31"/>
      <c r="C149" s="129" t="s">
        <v>266</v>
      </c>
      <c r="D149" s="129" t="s">
        <v>201</v>
      </c>
      <c r="E149" s="130" t="s">
        <v>1706</v>
      </c>
      <c r="F149" s="131" t="s">
        <v>1707</v>
      </c>
      <c r="G149" s="132" t="s">
        <v>964</v>
      </c>
      <c r="H149" s="133">
        <v>219.24</v>
      </c>
      <c r="I149" s="134"/>
      <c r="J149" s="135">
        <f>ROUND(I149*H149,2)</f>
        <v>0</v>
      </c>
      <c r="K149" s="131" t="s">
        <v>930</v>
      </c>
      <c r="L149" s="31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206</v>
      </c>
      <c r="AT149" s="140" t="s">
        <v>201</v>
      </c>
      <c r="AU149" s="140" t="s">
        <v>83</v>
      </c>
      <c r="AY149" s="16" t="s">
        <v>200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83</v>
      </c>
      <c r="BK149" s="141">
        <f>ROUND(I149*H149,2)</f>
        <v>0</v>
      </c>
      <c r="BL149" s="16" t="s">
        <v>206</v>
      </c>
      <c r="BM149" s="140" t="s">
        <v>1807</v>
      </c>
    </row>
    <row r="150" spans="2:65" s="1" customFormat="1" ht="19.2">
      <c r="B150" s="31"/>
      <c r="D150" s="142" t="s">
        <v>208</v>
      </c>
      <c r="F150" s="143" t="s">
        <v>1709</v>
      </c>
      <c r="I150" s="144"/>
      <c r="L150" s="31"/>
      <c r="M150" s="145"/>
      <c r="T150" s="55"/>
      <c r="AT150" s="16" t="s">
        <v>208</v>
      </c>
      <c r="AU150" s="16" t="s">
        <v>83</v>
      </c>
    </row>
    <row r="151" spans="2:65" s="11" customFormat="1">
      <c r="B151" s="146"/>
      <c r="D151" s="142" t="s">
        <v>214</v>
      </c>
      <c r="E151" s="147" t="s">
        <v>1</v>
      </c>
      <c r="F151" s="148" t="s">
        <v>1808</v>
      </c>
      <c r="H151" s="149">
        <v>219.24</v>
      </c>
      <c r="I151" s="150"/>
      <c r="L151" s="146"/>
      <c r="M151" s="151"/>
      <c r="T151" s="152"/>
      <c r="AT151" s="147" t="s">
        <v>214</v>
      </c>
      <c r="AU151" s="147" t="s">
        <v>83</v>
      </c>
      <c r="AV151" s="11" t="s">
        <v>85</v>
      </c>
      <c r="AW151" s="11" t="s">
        <v>33</v>
      </c>
      <c r="AX151" s="11" t="s">
        <v>83</v>
      </c>
      <c r="AY151" s="147" t="s">
        <v>200</v>
      </c>
    </row>
    <row r="152" spans="2:65" s="1" customFormat="1" ht="16.5" customHeight="1">
      <c r="B152" s="31"/>
      <c r="C152" s="129" t="s">
        <v>8</v>
      </c>
      <c r="D152" s="129" t="s">
        <v>201</v>
      </c>
      <c r="E152" s="130" t="s">
        <v>1711</v>
      </c>
      <c r="F152" s="131" t="s">
        <v>1712</v>
      </c>
      <c r="G152" s="132" t="s">
        <v>964</v>
      </c>
      <c r="H152" s="133">
        <v>7.56</v>
      </c>
      <c r="I152" s="134"/>
      <c r="J152" s="135">
        <f>ROUND(I152*H152,2)</f>
        <v>0</v>
      </c>
      <c r="K152" s="131" t="s">
        <v>930</v>
      </c>
      <c r="L152" s="31"/>
      <c r="M152" s="136" t="s">
        <v>1</v>
      </c>
      <c r="N152" s="137" t="s">
        <v>41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206</v>
      </c>
      <c r="AT152" s="140" t="s">
        <v>201</v>
      </c>
      <c r="AU152" s="140" t="s">
        <v>83</v>
      </c>
      <c r="AY152" s="16" t="s">
        <v>200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83</v>
      </c>
      <c r="BK152" s="141">
        <f>ROUND(I152*H152,2)</f>
        <v>0</v>
      </c>
      <c r="BL152" s="16" t="s">
        <v>206</v>
      </c>
      <c r="BM152" s="140" t="s">
        <v>1809</v>
      </c>
    </row>
    <row r="153" spans="2:65" s="1" customFormat="1" ht="19.2">
      <c r="B153" s="31"/>
      <c r="D153" s="142" t="s">
        <v>208</v>
      </c>
      <c r="F153" s="143" t="s">
        <v>1714</v>
      </c>
      <c r="I153" s="144"/>
      <c r="L153" s="31"/>
      <c r="M153" s="176"/>
      <c r="N153" s="177"/>
      <c r="O153" s="177"/>
      <c r="P153" s="177"/>
      <c r="Q153" s="177"/>
      <c r="R153" s="177"/>
      <c r="S153" s="177"/>
      <c r="T153" s="178"/>
      <c r="AT153" s="16" t="s">
        <v>208</v>
      </c>
      <c r="AU153" s="16" t="s">
        <v>83</v>
      </c>
    </row>
    <row r="154" spans="2:65" s="1" customFormat="1" ht="6.9" customHeight="1"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31"/>
    </row>
  </sheetData>
  <sheetProtection algorithmName="SHA-512" hashValue="f/aqr1BhMSj4MIflVzacppVuHLcRM6ubVIZv7Gn9UeJx2jzeXDCZZn8KByRhYWnRkuUrecjWD7YmkX9fq3uaFg==" saltValue="JyNz0RcdLxtLnbkLJebiJUQB23USMlCUFfG8BNg86Ib+xky4y+kWuBhiI8CHFbnx0Yt46JszUf0XEow2fGE4VA==" spinCount="100000" sheet="1" objects="1" scenarios="1" formatColumns="0" formatRows="0" autoFilter="0"/>
  <autoFilter ref="C120:K153" xr:uid="{00000000-0009-0000-0000-00000B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9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126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1810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ROUND((SUM(BE121:BE198)),  2)</f>
        <v>0</v>
      </c>
      <c r="I35" s="95">
        <v>0.21</v>
      </c>
      <c r="J35" s="85">
        <f>ROUND(((SUM(BE121:BE198))*I35),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ROUND((SUM(BF121:BF198)),  2)</f>
        <v>0</v>
      </c>
      <c r="I36" s="95">
        <v>0.12</v>
      </c>
      <c r="J36" s="85">
        <f>ROUND(((SUM(BF121:BF198))*I36),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ROUND((SUM(BG121:BG198)),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ROUND((SUM(BH121:BH198)),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ROUND((SUM(BI121:BI198)),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05.05 - SO 05.05 Propustek km 93,544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05.05 - SO 05.05 Propustek km 93,544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30.55</v>
      </c>
      <c r="S121" s="52"/>
      <c r="T121" s="117">
        <f>T122</f>
        <v>10.38012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SUM(P123:P198)</f>
        <v>0</v>
      </c>
      <c r="R122" s="125">
        <f>SUM(R123:R198)</f>
        <v>30.55</v>
      </c>
      <c r="T122" s="126">
        <f>SUM(T123:T198)</f>
        <v>10.38012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SUM(BK123:BK198)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40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1811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1812</v>
      </c>
      <c r="H125" s="149">
        <v>40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21.75" customHeight="1">
      <c r="B126" s="31"/>
      <c r="C126" s="129" t="s">
        <v>85</v>
      </c>
      <c r="D126" s="129" t="s">
        <v>201</v>
      </c>
      <c r="E126" s="130" t="s">
        <v>1651</v>
      </c>
      <c r="F126" s="131" t="s">
        <v>1652</v>
      </c>
      <c r="G126" s="132" t="s">
        <v>941</v>
      </c>
      <c r="H126" s="133">
        <v>20</v>
      </c>
      <c r="I126" s="134"/>
      <c r="J126" s="135">
        <f>ROUND(I126*H126,2)</f>
        <v>0</v>
      </c>
      <c r="K126" s="131" t="s">
        <v>930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1813</v>
      </c>
    </row>
    <row r="127" spans="2:65" s="1" customFormat="1" ht="19.2">
      <c r="B127" s="31"/>
      <c r="D127" s="142" t="s">
        <v>208</v>
      </c>
      <c r="F127" s="143" t="s">
        <v>1654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1" customFormat="1">
      <c r="B128" s="146"/>
      <c r="D128" s="142" t="s">
        <v>214</v>
      </c>
      <c r="E128" s="147" t="s">
        <v>1</v>
      </c>
      <c r="F128" s="148" t="s">
        <v>1814</v>
      </c>
      <c r="H128" s="149">
        <v>20</v>
      </c>
      <c r="I128" s="150"/>
      <c r="L128" s="146"/>
      <c r="M128" s="151"/>
      <c r="T128" s="152"/>
      <c r="AT128" s="147" t="s">
        <v>214</v>
      </c>
      <c r="AU128" s="147" t="s">
        <v>83</v>
      </c>
      <c r="AV128" s="11" t="s">
        <v>85</v>
      </c>
      <c r="AW128" s="11" t="s">
        <v>33</v>
      </c>
      <c r="AX128" s="11" t="s">
        <v>83</v>
      </c>
      <c r="AY128" s="147" t="s">
        <v>200</v>
      </c>
    </row>
    <row r="129" spans="2:65" s="1" customFormat="1" ht="21.75" customHeight="1">
      <c r="B129" s="31"/>
      <c r="C129" s="129" t="s">
        <v>222</v>
      </c>
      <c r="D129" s="129" t="s">
        <v>201</v>
      </c>
      <c r="E129" s="130" t="s">
        <v>1655</v>
      </c>
      <c r="F129" s="131" t="s">
        <v>1656</v>
      </c>
      <c r="G129" s="132" t="s">
        <v>941</v>
      </c>
      <c r="H129" s="133">
        <v>20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1815</v>
      </c>
    </row>
    <row r="130" spans="2:65" s="1" customFormat="1" ht="19.2">
      <c r="B130" s="31"/>
      <c r="D130" s="142" t="s">
        <v>208</v>
      </c>
      <c r="F130" s="143" t="s">
        <v>1658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1" customFormat="1">
      <c r="B131" s="146"/>
      <c r="D131" s="142" t="s">
        <v>214</v>
      </c>
      <c r="E131" s="147" t="s">
        <v>1</v>
      </c>
      <c r="F131" s="148" t="s">
        <v>1816</v>
      </c>
      <c r="H131" s="149">
        <v>20</v>
      </c>
      <c r="I131" s="150"/>
      <c r="L131" s="146"/>
      <c r="M131" s="151"/>
      <c r="T131" s="152"/>
      <c r="AT131" s="147" t="s">
        <v>214</v>
      </c>
      <c r="AU131" s="147" t="s">
        <v>83</v>
      </c>
      <c r="AV131" s="11" t="s">
        <v>85</v>
      </c>
      <c r="AW131" s="11" t="s">
        <v>33</v>
      </c>
      <c r="AX131" s="11" t="s">
        <v>83</v>
      </c>
      <c r="AY131" s="147" t="s">
        <v>200</v>
      </c>
    </row>
    <row r="132" spans="2:65" s="1" customFormat="1" ht="16.5" customHeight="1">
      <c r="B132" s="31"/>
      <c r="C132" s="129" t="s">
        <v>206</v>
      </c>
      <c r="D132" s="129" t="s">
        <v>201</v>
      </c>
      <c r="E132" s="130" t="s">
        <v>1659</v>
      </c>
      <c r="F132" s="131" t="s">
        <v>1660</v>
      </c>
      <c r="G132" s="132" t="s">
        <v>941</v>
      </c>
      <c r="H132" s="133">
        <v>40</v>
      </c>
      <c r="I132" s="134"/>
      <c r="J132" s="135">
        <f>ROUND(I132*H132,2)</f>
        <v>0</v>
      </c>
      <c r="K132" s="131" t="s">
        <v>930</v>
      </c>
      <c r="L132" s="31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206</v>
      </c>
      <c r="AT132" s="140" t="s">
        <v>201</v>
      </c>
      <c r="AU132" s="140" t="s">
        <v>83</v>
      </c>
      <c r="AY132" s="16" t="s">
        <v>200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83</v>
      </c>
      <c r="BK132" s="141">
        <f>ROUND(I132*H132,2)</f>
        <v>0</v>
      </c>
      <c r="BL132" s="16" t="s">
        <v>206</v>
      </c>
      <c r="BM132" s="140" t="s">
        <v>1817</v>
      </c>
    </row>
    <row r="133" spans="2:65" s="1" customFormat="1">
      <c r="B133" s="31"/>
      <c r="D133" s="142" t="s">
        <v>208</v>
      </c>
      <c r="F133" s="143" t="s">
        <v>1662</v>
      </c>
      <c r="I133" s="144"/>
      <c r="L133" s="31"/>
      <c r="M133" s="145"/>
      <c r="T133" s="55"/>
      <c r="AT133" s="16" t="s">
        <v>208</v>
      </c>
      <c r="AU133" s="16" t="s">
        <v>83</v>
      </c>
    </row>
    <row r="134" spans="2:65" s="1" customFormat="1" ht="16.5" customHeight="1">
      <c r="B134" s="31"/>
      <c r="C134" s="129" t="s">
        <v>234</v>
      </c>
      <c r="D134" s="129" t="s">
        <v>201</v>
      </c>
      <c r="E134" s="130" t="s">
        <v>1663</v>
      </c>
      <c r="F134" s="131" t="s">
        <v>1664</v>
      </c>
      <c r="G134" s="132" t="s">
        <v>225</v>
      </c>
      <c r="H134" s="133">
        <v>10</v>
      </c>
      <c r="I134" s="134"/>
      <c r="J134" s="135">
        <f>ROUND(I134*H134,2)</f>
        <v>0</v>
      </c>
      <c r="K134" s="131" t="s">
        <v>930</v>
      </c>
      <c r="L134" s="31"/>
      <c r="M134" s="136" t="s">
        <v>1</v>
      </c>
      <c r="N134" s="137" t="s">
        <v>41</v>
      </c>
      <c r="P134" s="138">
        <f>O134*H134</f>
        <v>0</v>
      </c>
      <c r="Q134" s="138">
        <v>3.6900000000000002E-2</v>
      </c>
      <c r="R134" s="138">
        <f>Q134*H134</f>
        <v>0.36899999999999999</v>
      </c>
      <c r="S134" s="138">
        <v>0</v>
      </c>
      <c r="T134" s="139">
        <f>S134*H134</f>
        <v>0</v>
      </c>
      <c r="AR134" s="140" t="s">
        <v>206</v>
      </c>
      <c r="AT134" s="140" t="s">
        <v>201</v>
      </c>
      <c r="AU134" s="140" t="s">
        <v>83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206</v>
      </c>
      <c r="BM134" s="140" t="s">
        <v>1818</v>
      </c>
    </row>
    <row r="135" spans="2:65" s="1" customFormat="1" ht="28.8">
      <c r="B135" s="31"/>
      <c r="D135" s="142" t="s">
        <v>208</v>
      </c>
      <c r="F135" s="143" t="s">
        <v>1666</v>
      </c>
      <c r="I135" s="144"/>
      <c r="L135" s="31"/>
      <c r="M135" s="145"/>
      <c r="T135" s="55"/>
      <c r="AT135" s="16" t="s">
        <v>208</v>
      </c>
      <c r="AU135" s="16" t="s">
        <v>83</v>
      </c>
    </row>
    <row r="136" spans="2:65" s="11" customFormat="1">
      <c r="B136" s="146"/>
      <c r="D136" s="142" t="s">
        <v>214</v>
      </c>
      <c r="E136" s="147" t="s">
        <v>1</v>
      </c>
      <c r="F136" s="148" t="s">
        <v>261</v>
      </c>
      <c r="H136" s="149">
        <v>10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83</v>
      </c>
      <c r="AY136" s="147" t="s">
        <v>200</v>
      </c>
    </row>
    <row r="137" spans="2:65" s="1" customFormat="1" ht="16.5" customHeight="1">
      <c r="B137" s="31"/>
      <c r="C137" s="129" t="s">
        <v>239</v>
      </c>
      <c r="D137" s="129" t="s">
        <v>201</v>
      </c>
      <c r="E137" s="130" t="s">
        <v>1667</v>
      </c>
      <c r="F137" s="131" t="s">
        <v>1668</v>
      </c>
      <c r="G137" s="132" t="s">
        <v>225</v>
      </c>
      <c r="H137" s="133">
        <v>1</v>
      </c>
      <c r="I137" s="134"/>
      <c r="J137" s="135">
        <f>ROUND(I137*H137,2)</f>
        <v>0</v>
      </c>
      <c r="K137" s="131" t="s">
        <v>930</v>
      </c>
      <c r="L137" s="31"/>
      <c r="M137" s="136" t="s">
        <v>1</v>
      </c>
      <c r="N137" s="137" t="s">
        <v>41</v>
      </c>
      <c r="P137" s="138">
        <f>O137*H137</f>
        <v>0</v>
      </c>
      <c r="Q137" s="138">
        <v>6.053E-2</v>
      </c>
      <c r="R137" s="138">
        <f>Q137*H137</f>
        <v>6.053E-2</v>
      </c>
      <c r="S137" s="138">
        <v>0</v>
      </c>
      <c r="T137" s="139">
        <f>S137*H137</f>
        <v>0</v>
      </c>
      <c r="AR137" s="140" t="s">
        <v>206</v>
      </c>
      <c r="AT137" s="140" t="s">
        <v>201</v>
      </c>
      <c r="AU137" s="140" t="s">
        <v>83</v>
      </c>
      <c r="AY137" s="16" t="s">
        <v>200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83</v>
      </c>
      <c r="BK137" s="141">
        <f>ROUND(I137*H137,2)</f>
        <v>0</v>
      </c>
      <c r="BL137" s="16" t="s">
        <v>206</v>
      </c>
      <c r="BM137" s="140" t="s">
        <v>1819</v>
      </c>
    </row>
    <row r="138" spans="2:65" s="1" customFormat="1" ht="28.8">
      <c r="B138" s="31"/>
      <c r="D138" s="142" t="s">
        <v>208</v>
      </c>
      <c r="F138" s="143" t="s">
        <v>1670</v>
      </c>
      <c r="I138" s="144"/>
      <c r="L138" s="31"/>
      <c r="M138" s="145"/>
      <c r="T138" s="55"/>
      <c r="AT138" s="16" t="s">
        <v>208</v>
      </c>
      <c r="AU138" s="16" t="s">
        <v>83</v>
      </c>
    </row>
    <row r="139" spans="2:65" s="1" customFormat="1" ht="16.5" customHeight="1">
      <c r="B139" s="31"/>
      <c r="C139" s="129" t="s">
        <v>245</v>
      </c>
      <c r="D139" s="129" t="s">
        <v>201</v>
      </c>
      <c r="E139" s="130" t="s">
        <v>1671</v>
      </c>
      <c r="F139" s="131" t="s">
        <v>1672</v>
      </c>
      <c r="G139" s="132" t="s">
        <v>225</v>
      </c>
      <c r="H139" s="133">
        <v>1</v>
      </c>
      <c r="I139" s="134"/>
      <c r="J139" s="135">
        <f>ROUND(I139*H139,2)</f>
        <v>0</v>
      </c>
      <c r="K139" s="131" t="s">
        <v>930</v>
      </c>
      <c r="L139" s="31"/>
      <c r="M139" s="136" t="s">
        <v>1</v>
      </c>
      <c r="N139" s="137" t="s">
        <v>41</v>
      </c>
      <c r="P139" s="138">
        <f>O139*H139</f>
        <v>0</v>
      </c>
      <c r="Q139" s="138">
        <v>0.10775</v>
      </c>
      <c r="R139" s="138">
        <f>Q139*H139</f>
        <v>0.10775</v>
      </c>
      <c r="S139" s="138">
        <v>0</v>
      </c>
      <c r="T139" s="139">
        <f>S139*H139</f>
        <v>0</v>
      </c>
      <c r="AR139" s="140" t="s">
        <v>206</v>
      </c>
      <c r="AT139" s="140" t="s">
        <v>201</v>
      </c>
      <c r="AU139" s="140" t="s">
        <v>83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206</v>
      </c>
      <c r="BM139" s="140" t="s">
        <v>1820</v>
      </c>
    </row>
    <row r="140" spans="2:65" s="1" customFormat="1" ht="28.8">
      <c r="B140" s="31"/>
      <c r="D140" s="142" t="s">
        <v>208</v>
      </c>
      <c r="F140" s="143" t="s">
        <v>1674</v>
      </c>
      <c r="I140" s="144"/>
      <c r="L140" s="31"/>
      <c r="M140" s="145"/>
      <c r="T140" s="55"/>
      <c r="AT140" s="16" t="s">
        <v>208</v>
      </c>
      <c r="AU140" s="16" t="s">
        <v>83</v>
      </c>
    </row>
    <row r="141" spans="2:65" s="1" customFormat="1" ht="16.5" customHeight="1">
      <c r="B141" s="31"/>
      <c r="C141" s="129" t="s">
        <v>250</v>
      </c>
      <c r="D141" s="129" t="s">
        <v>201</v>
      </c>
      <c r="E141" s="130" t="s">
        <v>1675</v>
      </c>
      <c r="F141" s="131" t="s">
        <v>1676</v>
      </c>
      <c r="G141" s="132" t="s">
        <v>941</v>
      </c>
      <c r="H141" s="133">
        <v>40</v>
      </c>
      <c r="I141" s="134"/>
      <c r="J141" s="135">
        <f>ROUND(I141*H141,2)</f>
        <v>0</v>
      </c>
      <c r="K141" s="131" t="s">
        <v>930</v>
      </c>
      <c r="L141" s="31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206</v>
      </c>
      <c r="AT141" s="140" t="s">
        <v>201</v>
      </c>
      <c r="AU141" s="140" t="s">
        <v>83</v>
      </c>
      <c r="AY141" s="16" t="s">
        <v>200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83</v>
      </c>
      <c r="BK141" s="141">
        <f>ROUND(I141*H141,2)</f>
        <v>0</v>
      </c>
      <c r="BL141" s="16" t="s">
        <v>206</v>
      </c>
      <c r="BM141" s="140" t="s">
        <v>1821</v>
      </c>
    </row>
    <row r="142" spans="2:65" s="1" customFormat="1" ht="19.2">
      <c r="B142" s="31"/>
      <c r="D142" s="142" t="s">
        <v>208</v>
      </c>
      <c r="F142" s="143" t="s">
        <v>1678</v>
      </c>
      <c r="I142" s="144"/>
      <c r="L142" s="31"/>
      <c r="M142" s="145"/>
      <c r="T142" s="55"/>
      <c r="AT142" s="16" t="s">
        <v>208</v>
      </c>
      <c r="AU142" s="16" t="s">
        <v>83</v>
      </c>
    </row>
    <row r="143" spans="2:65" s="11" customFormat="1">
      <c r="B143" s="146"/>
      <c r="D143" s="142" t="s">
        <v>214</v>
      </c>
      <c r="E143" s="147" t="s">
        <v>1</v>
      </c>
      <c r="F143" s="148" t="s">
        <v>386</v>
      </c>
      <c r="H143" s="149">
        <v>40</v>
      </c>
      <c r="I143" s="150"/>
      <c r="L143" s="146"/>
      <c r="M143" s="151"/>
      <c r="T143" s="152"/>
      <c r="AT143" s="147" t="s">
        <v>214</v>
      </c>
      <c r="AU143" s="147" t="s">
        <v>83</v>
      </c>
      <c r="AV143" s="11" t="s">
        <v>85</v>
      </c>
      <c r="AW143" s="11" t="s">
        <v>33</v>
      </c>
      <c r="AX143" s="11" t="s">
        <v>83</v>
      </c>
      <c r="AY143" s="147" t="s">
        <v>200</v>
      </c>
    </row>
    <row r="144" spans="2:65" s="1" customFormat="1" ht="16.5" customHeight="1">
      <c r="B144" s="31"/>
      <c r="C144" s="129" t="s">
        <v>255</v>
      </c>
      <c r="D144" s="129" t="s">
        <v>201</v>
      </c>
      <c r="E144" s="130" t="s">
        <v>1822</v>
      </c>
      <c r="F144" s="131" t="s">
        <v>1823</v>
      </c>
      <c r="G144" s="132" t="s">
        <v>225</v>
      </c>
      <c r="H144" s="133">
        <v>1</v>
      </c>
      <c r="I144" s="134"/>
      <c r="J144" s="135">
        <f>ROUND(I144*H144,2)</f>
        <v>0</v>
      </c>
      <c r="K144" s="131" t="s">
        <v>930</v>
      </c>
      <c r="L144" s="31"/>
      <c r="M144" s="136" t="s">
        <v>1</v>
      </c>
      <c r="N144" s="137" t="s">
        <v>41</v>
      </c>
      <c r="P144" s="138">
        <f>O144*H144</f>
        <v>0</v>
      </c>
      <c r="Q144" s="138">
        <v>0</v>
      </c>
      <c r="R144" s="138">
        <f>Q144*H144</f>
        <v>0</v>
      </c>
      <c r="S144" s="138">
        <v>0.19400000000000001</v>
      </c>
      <c r="T144" s="139">
        <f>S144*H144</f>
        <v>0.19400000000000001</v>
      </c>
      <c r="AR144" s="140" t="s">
        <v>206</v>
      </c>
      <c r="AT144" s="140" t="s">
        <v>201</v>
      </c>
      <c r="AU144" s="140" t="s">
        <v>83</v>
      </c>
      <c r="AY144" s="16" t="s">
        <v>200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83</v>
      </c>
      <c r="BK144" s="141">
        <f>ROUND(I144*H144,2)</f>
        <v>0</v>
      </c>
      <c r="BL144" s="16" t="s">
        <v>206</v>
      </c>
      <c r="BM144" s="140" t="s">
        <v>1824</v>
      </c>
    </row>
    <row r="145" spans="2:65" s="1" customFormat="1" ht="19.2">
      <c r="B145" s="31"/>
      <c r="D145" s="142" t="s">
        <v>208</v>
      </c>
      <c r="F145" s="143" t="s">
        <v>1825</v>
      </c>
      <c r="I145" s="144"/>
      <c r="L145" s="31"/>
      <c r="M145" s="145"/>
      <c r="T145" s="55"/>
      <c r="AT145" s="16" t="s">
        <v>208</v>
      </c>
      <c r="AU145" s="16" t="s">
        <v>83</v>
      </c>
    </row>
    <row r="146" spans="2:65" s="1" customFormat="1" ht="16.5" customHeight="1">
      <c r="B146" s="31"/>
      <c r="C146" s="129" t="s">
        <v>261</v>
      </c>
      <c r="D146" s="129" t="s">
        <v>201</v>
      </c>
      <c r="E146" s="130" t="s">
        <v>1826</v>
      </c>
      <c r="F146" s="131" t="s">
        <v>1827</v>
      </c>
      <c r="G146" s="132" t="s">
        <v>225</v>
      </c>
      <c r="H146" s="133">
        <v>11.99</v>
      </c>
      <c r="I146" s="134"/>
      <c r="J146" s="135">
        <f>ROUND(I146*H146,2)</f>
        <v>0</v>
      </c>
      <c r="K146" s="131" t="s">
        <v>930</v>
      </c>
      <c r="L146" s="31"/>
      <c r="M146" s="136" t="s">
        <v>1</v>
      </c>
      <c r="N146" s="137" t="s">
        <v>41</v>
      </c>
      <c r="P146" s="138">
        <f>O146*H146</f>
        <v>0</v>
      </c>
      <c r="Q146" s="138">
        <v>0</v>
      </c>
      <c r="R146" s="138">
        <f>Q146*H146</f>
        <v>0</v>
      </c>
      <c r="S146" s="138">
        <v>0.38800000000000001</v>
      </c>
      <c r="T146" s="139">
        <f>S146*H146</f>
        <v>4.65212</v>
      </c>
      <c r="AR146" s="140" t="s">
        <v>206</v>
      </c>
      <c r="AT146" s="140" t="s">
        <v>201</v>
      </c>
      <c r="AU146" s="140" t="s">
        <v>83</v>
      </c>
      <c r="AY146" s="16" t="s">
        <v>200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83</v>
      </c>
      <c r="BK146" s="141">
        <f>ROUND(I146*H146,2)</f>
        <v>0</v>
      </c>
      <c r="BL146" s="16" t="s">
        <v>206</v>
      </c>
      <c r="BM146" s="140" t="s">
        <v>1828</v>
      </c>
    </row>
    <row r="147" spans="2:65" s="1" customFormat="1" ht="19.2">
      <c r="B147" s="31"/>
      <c r="D147" s="142" t="s">
        <v>208</v>
      </c>
      <c r="F147" s="143" t="s">
        <v>1829</v>
      </c>
      <c r="I147" s="144"/>
      <c r="L147" s="31"/>
      <c r="M147" s="145"/>
      <c r="T147" s="55"/>
      <c r="AT147" s="16" t="s">
        <v>208</v>
      </c>
      <c r="AU147" s="16" t="s">
        <v>83</v>
      </c>
    </row>
    <row r="148" spans="2:65" s="11" customFormat="1">
      <c r="B148" s="146"/>
      <c r="D148" s="142" t="s">
        <v>214</v>
      </c>
      <c r="E148" s="147" t="s">
        <v>1</v>
      </c>
      <c r="F148" s="148" t="s">
        <v>1830</v>
      </c>
      <c r="H148" s="149">
        <v>11.99</v>
      </c>
      <c r="I148" s="150"/>
      <c r="L148" s="146"/>
      <c r="M148" s="151"/>
      <c r="T148" s="152"/>
      <c r="AT148" s="147" t="s">
        <v>214</v>
      </c>
      <c r="AU148" s="147" t="s">
        <v>83</v>
      </c>
      <c r="AV148" s="11" t="s">
        <v>85</v>
      </c>
      <c r="AW148" s="11" t="s">
        <v>33</v>
      </c>
      <c r="AX148" s="11" t="s">
        <v>83</v>
      </c>
      <c r="AY148" s="147" t="s">
        <v>200</v>
      </c>
    </row>
    <row r="149" spans="2:65" s="1" customFormat="1" ht="16.5" customHeight="1">
      <c r="B149" s="31"/>
      <c r="C149" s="129" t="s">
        <v>266</v>
      </c>
      <c r="D149" s="129" t="s">
        <v>201</v>
      </c>
      <c r="E149" s="130" t="s">
        <v>1831</v>
      </c>
      <c r="F149" s="131" t="s">
        <v>1832</v>
      </c>
      <c r="G149" s="132" t="s">
        <v>225</v>
      </c>
      <c r="H149" s="133">
        <v>1</v>
      </c>
      <c r="I149" s="134"/>
      <c r="J149" s="135">
        <f>ROUND(I149*H149,2)</f>
        <v>0</v>
      </c>
      <c r="K149" s="131" t="s">
        <v>930</v>
      </c>
      <c r="L149" s="31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0.38800000000000001</v>
      </c>
      <c r="T149" s="139">
        <f>S149*H149</f>
        <v>0.38800000000000001</v>
      </c>
      <c r="AR149" s="140" t="s">
        <v>206</v>
      </c>
      <c r="AT149" s="140" t="s">
        <v>201</v>
      </c>
      <c r="AU149" s="140" t="s">
        <v>83</v>
      </c>
      <c r="AY149" s="16" t="s">
        <v>200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83</v>
      </c>
      <c r="BK149" s="141">
        <f>ROUND(I149*H149,2)</f>
        <v>0</v>
      </c>
      <c r="BL149" s="16" t="s">
        <v>206</v>
      </c>
      <c r="BM149" s="140" t="s">
        <v>1833</v>
      </c>
    </row>
    <row r="150" spans="2:65" s="1" customFormat="1" ht="19.2">
      <c r="B150" s="31"/>
      <c r="D150" s="142" t="s">
        <v>208</v>
      </c>
      <c r="F150" s="143" t="s">
        <v>1834</v>
      </c>
      <c r="I150" s="144"/>
      <c r="L150" s="31"/>
      <c r="M150" s="145"/>
      <c r="T150" s="55"/>
      <c r="AT150" s="16" t="s">
        <v>208</v>
      </c>
      <c r="AU150" s="16" t="s">
        <v>83</v>
      </c>
    </row>
    <row r="151" spans="2:65" s="1" customFormat="1" ht="16.5" customHeight="1">
      <c r="B151" s="31"/>
      <c r="C151" s="129" t="s">
        <v>8</v>
      </c>
      <c r="D151" s="129" t="s">
        <v>201</v>
      </c>
      <c r="E151" s="130" t="s">
        <v>1835</v>
      </c>
      <c r="F151" s="131" t="s">
        <v>1836</v>
      </c>
      <c r="G151" s="132" t="s">
        <v>941</v>
      </c>
      <c r="H151" s="133">
        <v>1</v>
      </c>
      <c r="I151" s="134"/>
      <c r="J151" s="135">
        <f>ROUND(I151*H151,2)</f>
        <v>0</v>
      </c>
      <c r="K151" s="131" t="s">
        <v>930</v>
      </c>
      <c r="L151" s="31"/>
      <c r="M151" s="136" t="s">
        <v>1</v>
      </c>
      <c r="N151" s="137" t="s">
        <v>41</v>
      </c>
      <c r="P151" s="138">
        <f>O151*H151</f>
        <v>0</v>
      </c>
      <c r="Q151" s="138">
        <v>0</v>
      </c>
      <c r="R151" s="138">
        <f>Q151*H151</f>
        <v>0</v>
      </c>
      <c r="S151" s="138">
        <v>0.58599999999999997</v>
      </c>
      <c r="T151" s="139">
        <f>S151*H151</f>
        <v>0.58599999999999997</v>
      </c>
      <c r="AR151" s="140" t="s">
        <v>206</v>
      </c>
      <c r="AT151" s="140" t="s">
        <v>201</v>
      </c>
      <c r="AU151" s="140" t="s">
        <v>83</v>
      </c>
      <c r="AY151" s="16" t="s">
        <v>200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83</v>
      </c>
      <c r="BK151" s="141">
        <f>ROUND(I151*H151,2)</f>
        <v>0</v>
      </c>
      <c r="BL151" s="16" t="s">
        <v>206</v>
      </c>
      <c r="BM151" s="140" t="s">
        <v>1837</v>
      </c>
    </row>
    <row r="152" spans="2:65" s="1" customFormat="1" ht="19.2">
      <c r="B152" s="31"/>
      <c r="D152" s="142" t="s">
        <v>208</v>
      </c>
      <c r="F152" s="143" t="s">
        <v>1838</v>
      </c>
      <c r="I152" s="144"/>
      <c r="L152" s="31"/>
      <c r="M152" s="145"/>
      <c r="T152" s="55"/>
      <c r="AT152" s="16" t="s">
        <v>208</v>
      </c>
      <c r="AU152" s="16" t="s">
        <v>83</v>
      </c>
    </row>
    <row r="153" spans="2:65" s="1" customFormat="1" ht="16.5" customHeight="1">
      <c r="B153" s="31"/>
      <c r="C153" s="129" t="s">
        <v>273</v>
      </c>
      <c r="D153" s="129" t="s">
        <v>201</v>
      </c>
      <c r="E153" s="130" t="s">
        <v>1839</v>
      </c>
      <c r="F153" s="131" t="s">
        <v>1840</v>
      </c>
      <c r="G153" s="132" t="s">
        <v>204</v>
      </c>
      <c r="H153" s="133">
        <v>2.4</v>
      </c>
      <c r="I153" s="134"/>
      <c r="J153" s="135">
        <f>ROUND(I153*H153,2)</f>
        <v>0</v>
      </c>
      <c r="K153" s="131" t="s">
        <v>930</v>
      </c>
      <c r="L153" s="31"/>
      <c r="M153" s="136" t="s">
        <v>1</v>
      </c>
      <c r="N153" s="137" t="s">
        <v>41</v>
      </c>
      <c r="P153" s="138">
        <f>O153*H153</f>
        <v>0</v>
      </c>
      <c r="Q153" s="138">
        <v>0</v>
      </c>
      <c r="R153" s="138">
        <f>Q153*H153</f>
        <v>0</v>
      </c>
      <c r="S153" s="138">
        <v>1.9</v>
      </c>
      <c r="T153" s="139">
        <f>S153*H153</f>
        <v>4.5599999999999996</v>
      </c>
      <c r="AR153" s="140" t="s">
        <v>206</v>
      </c>
      <c r="AT153" s="140" t="s">
        <v>201</v>
      </c>
      <c r="AU153" s="140" t="s">
        <v>83</v>
      </c>
      <c r="AY153" s="16" t="s">
        <v>200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83</v>
      </c>
      <c r="BK153" s="141">
        <f>ROUND(I153*H153,2)</f>
        <v>0</v>
      </c>
      <c r="BL153" s="16" t="s">
        <v>206</v>
      </c>
      <c r="BM153" s="140" t="s">
        <v>1841</v>
      </c>
    </row>
    <row r="154" spans="2:65" s="1" customFormat="1" ht="19.2">
      <c r="B154" s="31"/>
      <c r="D154" s="142" t="s">
        <v>208</v>
      </c>
      <c r="F154" s="143" t="s">
        <v>1842</v>
      </c>
      <c r="I154" s="144"/>
      <c r="L154" s="31"/>
      <c r="M154" s="145"/>
      <c r="T154" s="55"/>
      <c r="AT154" s="16" t="s">
        <v>208</v>
      </c>
      <c r="AU154" s="16" t="s">
        <v>83</v>
      </c>
    </row>
    <row r="155" spans="2:65" s="11" customFormat="1">
      <c r="B155" s="146"/>
      <c r="D155" s="142" t="s">
        <v>214</v>
      </c>
      <c r="E155" s="147" t="s">
        <v>1</v>
      </c>
      <c r="F155" s="148" t="s">
        <v>1843</v>
      </c>
      <c r="H155" s="149">
        <v>2.4</v>
      </c>
      <c r="I155" s="150"/>
      <c r="L155" s="146"/>
      <c r="M155" s="151"/>
      <c r="T155" s="152"/>
      <c r="AT155" s="147" t="s">
        <v>214</v>
      </c>
      <c r="AU155" s="147" t="s">
        <v>83</v>
      </c>
      <c r="AV155" s="11" t="s">
        <v>85</v>
      </c>
      <c r="AW155" s="11" t="s">
        <v>33</v>
      </c>
      <c r="AX155" s="11" t="s">
        <v>83</v>
      </c>
      <c r="AY155" s="147" t="s">
        <v>200</v>
      </c>
    </row>
    <row r="156" spans="2:65" s="1" customFormat="1" ht="16.5" customHeight="1">
      <c r="B156" s="31"/>
      <c r="C156" s="129" t="s">
        <v>279</v>
      </c>
      <c r="D156" s="129" t="s">
        <v>201</v>
      </c>
      <c r="E156" s="130" t="s">
        <v>1688</v>
      </c>
      <c r="F156" s="131" t="s">
        <v>1689</v>
      </c>
      <c r="G156" s="132" t="s">
        <v>964</v>
      </c>
      <c r="H156" s="133">
        <v>44.862000000000002</v>
      </c>
      <c r="I156" s="134"/>
      <c r="J156" s="135">
        <f>ROUND(I156*H156,2)</f>
        <v>0</v>
      </c>
      <c r="K156" s="131" t="s">
        <v>930</v>
      </c>
      <c r="L156" s="31"/>
      <c r="M156" s="136" t="s">
        <v>1</v>
      </c>
      <c r="N156" s="137" t="s">
        <v>41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206</v>
      </c>
      <c r="AT156" s="140" t="s">
        <v>201</v>
      </c>
      <c r="AU156" s="140" t="s">
        <v>83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206</v>
      </c>
      <c r="BM156" s="140" t="s">
        <v>1844</v>
      </c>
    </row>
    <row r="157" spans="2:65" s="1" customFormat="1" ht="19.2">
      <c r="B157" s="31"/>
      <c r="D157" s="142" t="s">
        <v>208</v>
      </c>
      <c r="F157" s="143" t="s">
        <v>1691</v>
      </c>
      <c r="I157" s="144"/>
      <c r="L157" s="31"/>
      <c r="M157" s="145"/>
      <c r="T157" s="55"/>
      <c r="AT157" s="16" t="s">
        <v>208</v>
      </c>
      <c r="AU157" s="16" t="s">
        <v>83</v>
      </c>
    </row>
    <row r="158" spans="2:65" s="1" customFormat="1" ht="16.5" customHeight="1">
      <c r="B158" s="31"/>
      <c r="C158" s="129" t="s">
        <v>283</v>
      </c>
      <c r="D158" s="129" t="s">
        <v>201</v>
      </c>
      <c r="E158" s="130" t="s">
        <v>1692</v>
      </c>
      <c r="F158" s="131" t="s">
        <v>1693</v>
      </c>
      <c r="G158" s="132" t="s">
        <v>964</v>
      </c>
      <c r="H158" s="133">
        <v>1</v>
      </c>
      <c r="I158" s="134"/>
      <c r="J158" s="135">
        <f>ROUND(I158*H158,2)</f>
        <v>0</v>
      </c>
      <c r="K158" s="131" t="s">
        <v>930</v>
      </c>
      <c r="L158" s="31"/>
      <c r="M158" s="136" t="s">
        <v>1</v>
      </c>
      <c r="N158" s="137" t="s">
        <v>41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206</v>
      </c>
      <c r="AT158" s="140" t="s">
        <v>201</v>
      </c>
      <c r="AU158" s="140" t="s">
        <v>83</v>
      </c>
      <c r="AY158" s="16" t="s">
        <v>200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83</v>
      </c>
      <c r="BK158" s="141">
        <f>ROUND(I158*H158,2)</f>
        <v>0</v>
      </c>
      <c r="BL158" s="16" t="s">
        <v>206</v>
      </c>
      <c r="BM158" s="140" t="s">
        <v>1845</v>
      </c>
    </row>
    <row r="159" spans="2:65" s="1" customFormat="1" ht="28.8">
      <c r="B159" s="31"/>
      <c r="D159" s="142" t="s">
        <v>208</v>
      </c>
      <c r="F159" s="143" t="s">
        <v>1695</v>
      </c>
      <c r="I159" s="144"/>
      <c r="L159" s="31"/>
      <c r="M159" s="145"/>
      <c r="T159" s="55"/>
      <c r="AT159" s="16" t="s">
        <v>208</v>
      </c>
      <c r="AU159" s="16" t="s">
        <v>83</v>
      </c>
    </row>
    <row r="160" spans="2:65" s="1" customFormat="1" ht="16.5" customHeight="1">
      <c r="B160" s="31"/>
      <c r="C160" s="129" t="s">
        <v>287</v>
      </c>
      <c r="D160" s="129" t="s">
        <v>201</v>
      </c>
      <c r="E160" s="130" t="s">
        <v>1696</v>
      </c>
      <c r="F160" s="131" t="s">
        <v>1697</v>
      </c>
      <c r="G160" s="132" t="s">
        <v>964</v>
      </c>
      <c r="H160" s="133">
        <v>44.862000000000002</v>
      </c>
      <c r="I160" s="134"/>
      <c r="J160" s="135">
        <f>ROUND(I160*H160,2)</f>
        <v>0</v>
      </c>
      <c r="K160" s="131" t="s">
        <v>930</v>
      </c>
      <c r="L160" s="31"/>
      <c r="M160" s="136" t="s">
        <v>1</v>
      </c>
      <c r="N160" s="137" t="s">
        <v>41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206</v>
      </c>
      <c r="AT160" s="140" t="s">
        <v>201</v>
      </c>
      <c r="AU160" s="140" t="s">
        <v>83</v>
      </c>
      <c r="AY160" s="16" t="s">
        <v>200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83</v>
      </c>
      <c r="BK160" s="141">
        <f>ROUND(I160*H160,2)</f>
        <v>0</v>
      </c>
      <c r="BL160" s="16" t="s">
        <v>206</v>
      </c>
      <c r="BM160" s="140" t="s">
        <v>1846</v>
      </c>
    </row>
    <row r="161" spans="2:65" s="1" customFormat="1">
      <c r="B161" s="31"/>
      <c r="D161" s="142" t="s">
        <v>208</v>
      </c>
      <c r="F161" s="143" t="s">
        <v>1699</v>
      </c>
      <c r="I161" s="144"/>
      <c r="L161" s="31"/>
      <c r="M161" s="145"/>
      <c r="T161" s="55"/>
      <c r="AT161" s="16" t="s">
        <v>208</v>
      </c>
      <c r="AU161" s="16" t="s">
        <v>83</v>
      </c>
    </row>
    <row r="162" spans="2:65" s="11" customFormat="1">
      <c r="B162" s="146"/>
      <c r="D162" s="142" t="s">
        <v>214</v>
      </c>
      <c r="E162" s="147" t="s">
        <v>1</v>
      </c>
      <c r="F162" s="148" t="s">
        <v>1847</v>
      </c>
      <c r="H162" s="149">
        <v>21.582000000000001</v>
      </c>
      <c r="I162" s="150"/>
      <c r="L162" s="146"/>
      <c r="M162" s="151"/>
      <c r="T162" s="152"/>
      <c r="AT162" s="147" t="s">
        <v>214</v>
      </c>
      <c r="AU162" s="147" t="s">
        <v>83</v>
      </c>
      <c r="AV162" s="11" t="s">
        <v>85</v>
      </c>
      <c r="AW162" s="11" t="s">
        <v>33</v>
      </c>
      <c r="AX162" s="11" t="s">
        <v>76</v>
      </c>
      <c r="AY162" s="147" t="s">
        <v>200</v>
      </c>
    </row>
    <row r="163" spans="2:65" s="11" customFormat="1">
      <c r="B163" s="146"/>
      <c r="D163" s="142" t="s">
        <v>214</v>
      </c>
      <c r="E163" s="147" t="s">
        <v>1</v>
      </c>
      <c r="F163" s="148" t="s">
        <v>1848</v>
      </c>
      <c r="H163" s="149">
        <v>3.6</v>
      </c>
      <c r="I163" s="150"/>
      <c r="L163" s="146"/>
      <c r="M163" s="151"/>
      <c r="T163" s="152"/>
      <c r="AT163" s="147" t="s">
        <v>214</v>
      </c>
      <c r="AU163" s="147" t="s">
        <v>83</v>
      </c>
      <c r="AV163" s="11" t="s">
        <v>85</v>
      </c>
      <c r="AW163" s="11" t="s">
        <v>33</v>
      </c>
      <c r="AX163" s="11" t="s">
        <v>76</v>
      </c>
      <c r="AY163" s="147" t="s">
        <v>200</v>
      </c>
    </row>
    <row r="164" spans="2:65" s="11" customFormat="1">
      <c r="B164" s="146"/>
      <c r="D164" s="142" t="s">
        <v>214</v>
      </c>
      <c r="E164" s="147" t="s">
        <v>1</v>
      </c>
      <c r="F164" s="148" t="s">
        <v>1849</v>
      </c>
      <c r="H164" s="149">
        <v>5.28</v>
      </c>
      <c r="I164" s="150"/>
      <c r="L164" s="146"/>
      <c r="M164" s="151"/>
      <c r="T164" s="152"/>
      <c r="AT164" s="147" t="s">
        <v>214</v>
      </c>
      <c r="AU164" s="147" t="s">
        <v>83</v>
      </c>
      <c r="AV164" s="11" t="s">
        <v>85</v>
      </c>
      <c r="AW164" s="11" t="s">
        <v>33</v>
      </c>
      <c r="AX164" s="11" t="s">
        <v>76</v>
      </c>
      <c r="AY164" s="147" t="s">
        <v>200</v>
      </c>
    </row>
    <row r="165" spans="2:65" s="11" customFormat="1">
      <c r="B165" s="146"/>
      <c r="D165" s="142" t="s">
        <v>214</v>
      </c>
      <c r="E165" s="147" t="s">
        <v>1</v>
      </c>
      <c r="F165" s="148" t="s">
        <v>1850</v>
      </c>
      <c r="H165" s="149">
        <v>14.4</v>
      </c>
      <c r="I165" s="150"/>
      <c r="L165" s="146"/>
      <c r="M165" s="151"/>
      <c r="T165" s="152"/>
      <c r="AT165" s="147" t="s">
        <v>214</v>
      </c>
      <c r="AU165" s="147" t="s">
        <v>83</v>
      </c>
      <c r="AV165" s="11" t="s">
        <v>85</v>
      </c>
      <c r="AW165" s="11" t="s">
        <v>33</v>
      </c>
      <c r="AX165" s="11" t="s">
        <v>76</v>
      </c>
      <c r="AY165" s="147" t="s">
        <v>200</v>
      </c>
    </row>
    <row r="166" spans="2:65" s="13" customFormat="1">
      <c r="B166" s="159"/>
      <c r="D166" s="142" t="s">
        <v>214</v>
      </c>
      <c r="E166" s="160" t="s">
        <v>1</v>
      </c>
      <c r="F166" s="161" t="s">
        <v>221</v>
      </c>
      <c r="H166" s="162">
        <v>44.862000000000002</v>
      </c>
      <c r="I166" s="163"/>
      <c r="L166" s="159"/>
      <c r="M166" s="164"/>
      <c r="T166" s="165"/>
      <c r="AT166" s="160" t="s">
        <v>214</v>
      </c>
      <c r="AU166" s="160" t="s">
        <v>83</v>
      </c>
      <c r="AV166" s="13" t="s">
        <v>206</v>
      </c>
      <c r="AW166" s="13" t="s">
        <v>33</v>
      </c>
      <c r="AX166" s="13" t="s">
        <v>83</v>
      </c>
      <c r="AY166" s="160" t="s">
        <v>200</v>
      </c>
    </row>
    <row r="167" spans="2:65" s="1" customFormat="1" ht="16.5" customHeight="1">
      <c r="B167" s="31"/>
      <c r="C167" s="129" t="s">
        <v>291</v>
      </c>
      <c r="D167" s="129" t="s">
        <v>201</v>
      </c>
      <c r="E167" s="130" t="s">
        <v>1702</v>
      </c>
      <c r="F167" s="131" t="s">
        <v>1703</v>
      </c>
      <c r="G167" s="132" t="s">
        <v>964</v>
      </c>
      <c r="H167" s="133">
        <v>44.862000000000002</v>
      </c>
      <c r="I167" s="134"/>
      <c r="J167" s="135">
        <f>ROUND(I167*H167,2)</f>
        <v>0</v>
      </c>
      <c r="K167" s="131" t="s">
        <v>930</v>
      </c>
      <c r="L167" s="31"/>
      <c r="M167" s="136" t="s">
        <v>1</v>
      </c>
      <c r="N167" s="137" t="s">
        <v>41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206</v>
      </c>
      <c r="AT167" s="140" t="s">
        <v>201</v>
      </c>
      <c r="AU167" s="140" t="s">
        <v>83</v>
      </c>
      <c r="AY167" s="16" t="s">
        <v>200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83</v>
      </c>
      <c r="BK167" s="141">
        <f>ROUND(I167*H167,2)</f>
        <v>0</v>
      </c>
      <c r="BL167" s="16" t="s">
        <v>206</v>
      </c>
      <c r="BM167" s="140" t="s">
        <v>1851</v>
      </c>
    </row>
    <row r="168" spans="2:65" s="1" customFormat="1">
      <c r="B168" s="31"/>
      <c r="D168" s="142" t="s">
        <v>208</v>
      </c>
      <c r="F168" s="143" t="s">
        <v>1705</v>
      </c>
      <c r="I168" s="144"/>
      <c r="L168" s="31"/>
      <c r="M168" s="145"/>
      <c r="T168" s="55"/>
      <c r="AT168" s="16" t="s">
        <v>208</v>
      </c>
      <c r="AU168" s="16" t="s">
        <v>83</v>
      </c>
    </row>
    <row r="169" spans="2:65" s="1" customFormat="1" ht="16.5" customHeight="1">
      <c r="B169" s="31"/>
      <c r="C169" s="129" t="s">
        <v>295</v>
      </c>
      <c r="D169" s="129" t="s">
        <v>201</v>
      </c>
      <c r="E169" s="130" t="s">
        <v>1706</v>
      </c>
      <c r="F169" s="131" t="s">
        <v>1707</v>
      </c>
      <c r="G169" s="132" t="s">
        <v>964</v>
      </c>
      <c r="H169" s="133">
        <v>1300.998</v>
      </c>
      <c r="I169" s="134"/>
      <c r="J169" s="135">
        <f>ROUND(I169*H169,2)</f>
        <v>0</v>
      </c>
      <c r="K169" s="131" t="s">
        <v>930</v>
      </c>
      <c r="L169" s="31"/>
      <c r="M169" s="136" t="s">
        <v>1</v>
      </c>
      <c r="N169" s="137" t="s">
        <v>41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206</v>
      </c>
      <c r="AT169" s="140" t="s">
        <v>201</v>
      </c>
      <c r="AU169" s="140" t="s">
        <v>83</v>
      </c>
      <c r="AY169" s="16" t="s">
        <v>200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83</v>
      </c>
      <c r="BK169" s="141">
        <f>ROUND(I169*H169,2)</f>
        <v>0</v>
      </c>
      <c r="BL169" s="16" t="s">
        <v>206</v>
      </c>
      <c r="BM169" s="140" t="s">
        <v>1852</v>
      </c>
    </row>
    <row r="170" spans="2:65" s="1" customFormat="1" ht="19.2">
      <c r="B170" s="31"/>
      <c r="D170" s="142" t="s">
        <v>208</v>
      </c>
      <c r="F170" s="143" t="s">
        <v>1709</v>
      </c>
      <c r="I170" s="144"/>
      <c r="L170" s="31"/>
      <c r="M170" s="145"/>
      <c r="T170" s="55"/>
      <c r="AT170" s="16" t="s">
        <v>208</v>
      </c>
      <c r="AU170" s="16" t="s">
        <v>83</v>
      </c>
    </row>
    <row r="171" spans="2:65" s="11" customFormat="1">
      <c r="B171" s="146"/>
      <c r="D171" s="142" t="s">
        <v>214</v>
      </c>
      <c r="E171" s="147" t="s">
        <v>1</v>
      </c>
      <c r="F171" s="148" t="s">
        <v>1853</v>
      </c>
      <c r="H171" s="149">
        <v>1300.998</v>
      </c>
      <c r="I171" s="150"/>
      <c r="L171" s="146"/>
      <c r="M171" s="151"/>
      <c r="T171" s="152"/>
      <c r="AT171" s="147" t="s">
        <v>214</v>
      </c>
      <c r="AU171" s="147" t="s">
        <v>83</v>
      </c>
      <c r="AV171" s="11" t="s">
        <v>85</v>
      </c>
      <c r="AW171" s="11" t="s">
        <v>33</v>
      </c>
      <c r="AX171" s="11" t="s">
        <v>83</v>
      </c>
      <c r="AY171" s="147" t="s">
        <v>200</v>
      </c>
    </row>
    <row r="172" spans="2:65" s="1" customFormat="1" ht="16.5" customHeight="1">
      <c r="B172" s="31"/>
      <c r="C172" s="129" t="s">
        <v>299</v>
      </c>
      <c r="D172" s="129" t="s">
        <v>201</v>
      </c>
      <c r="E172" s="130" t="s">
        <v>1711</v>
      </c>
      <c r="F172" s="131" t="s">
        <v>1712</v>
      </c>
      <c r="G172" s="132" t="s">
        <v>964</v>
      </c>
      <c r="H172" s="133">
        <v>44.862000000000002</v>
      </c>
      <c r="I172" s="134"/>
      <c r="J172" s="135">
        <f>ROUND(I172*H172,2)</f>
        <v>0</v>
      </c>
      <c r="K172" s="131" t="s">
        <v>930</v>
      </c>
      <c r="L172" s="31"/>
      <c r="M172" s="136" t="s">
        <v>1</v>
      </c>
      <c r="N172" s="137" t="s">
        <v>41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206</v>
      </c>
      <c r="AT172" s="140" t="s">
        <v>201</v>
      </c>
      <c r="AU172" s="140" t="s">
        <v>83</v>
      </c>
      <c r="AY172" s="16" t="s">
        <v>200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83</v>
      </c>
      <c r="BK172" s="141">
        <f>ROUND(I172*H172,2)</f>
        <v>0</v>
      </c>
      <c r="BL172" s="16" t="s">
        <v>206</v>
      </c>
      <c r="BM172" s="140" t="s">
        <v>1854</v>
      </c>
    </row>
    <row r="173" spans="2:65" s="1" customFormat="1" ht="19.2">
      <c r="B173" s="31"/>
      <c r="D173" s="142" t="s">
        <v>208</v>
      </c>
      <c r="F173" s="143" t="s">
        <v>1714</v>
      </c>
      <c r="I173" s="144"/>
      <c r="L173" s="31"/>
      <c r="M173" s="145"/>
      <c r="T173" s="55"/>
      <c r="AT173" s="16" t="s">
        <v>208</v>
      </c>
      <c r="AU173" s="16" t="s">
        <v>83</v>
      </c>
    </row>
    <row r="174" spans="2:65" s="1" customFormat="1" ht="16.5" customHeight="1">
      <c r="B174" s="31"/>
      <c r="C174" s="129" t="s">
        <v>303</v>
      </c>
      <c r="D174" s="129" t="s">
        <v>201</v>
      </c>
      <c r="E174" s="130" t="s">
        <v>1744</v>
      </c>
      <c r="F174" s="131" t="s">
        <v>1745</v>
      </c>
      <c r="G174" s="132" t="s">
        <v>204</v>
      </c>
      <c r="H174" s="133">
        <v>8</v>
      </c>
      <c r="I174" s="134"/>
      <c r="J174" s="135">
        <f>ROUND(I174*H174,2)</f>
        <v>0</v>
      </c>
      <c r="K174" s="131" t="s">
        <v>930</v>
      </c>
      <c r="L174" s="31"/>
      <c r="M174" s="136" t="s">
        <v>1</v>
      </c>
      <c r="N174" s="137" t="s">
        <v>41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206</v>
      </c>
      <c r="AT174" s="140" t="s">
        <v>201</v>
      </c>
      <c r="AU174" s="140" t="s">
        <v>83</v>
      </c>
      <c r="AY174" s="16" t="s">
        <v>200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83</v>
      </c>
      <c r="BK174" s="141">
        <f>ROUND(I174*H174,2)</f>
        <v>0</v>
      </c>
      <c r="BL174" s="16" t="s">
        <v>206</v>
      </c>
      <c r="BM174" s="140" t="s">
        <v>1855</v>
      </c>
    </row>
    <row r="175" spans="2:65" s="1" customFormat="1" ht="19.2">
      <c r="B175" s="31"/>
      <c r="D175" s="142" t="s">
        <v>208</v>
      </c>
      <c r="F175" s="143" t="s">
        <v>1747</v>
      </c>
      <c r="I175" s="144"/>
      <c r="L175" s="31"/>
      <c r="M175" s="145"/>
      <c r="T175" s="55"/>
      <c r="AT175" s="16" t="s">
        <v>208</v>
      </c>
      <c r="AU175" s="16" t="s">
        <v>83</v>
      </c>
    </row>
    <row r="176" spans="2:65" s="1" customFormat="1" ht="16.5" customHeight="1">
      <c r="B176" s="31"/>
      <c r="C176" s="166" t="s">
        <v>7</v>
      </c>
      <c r="D176" s="166" t="s">
        <v>227</v>
      </c>
      <c r="E176" s="167" t="s">
        <v>1366</v>
      </c>
      <c r="F176" s="168" t="s">
        <v>1367</v>
      </c>
      <c r="G176" s="169" t="s">
        <v>964</v>
      </c>
      <c r="H176" s="170">
        <v>16</v>
      </c>
      <c r="I176" s="171"/>
      <c r="J176" s="172">
        <f>ROUND(I176*H176,2)</f>
        <v>0</v>
      </c>
      <c r="K176" s="168" t="s">
        <v>947</v>
      </c>
      <c r="L176" s="173"/>
      <c r="M176" s="174" t="s">
        <v>1</v>
      </c>
      <c r="N176" s="175" t="s">
        <v>41</v>
      </c>
      <c r="P176" s="138">
        <f>O176*H176</f>
        <v>0</v>
      </c>
      <c r="Q176" s="138">
        <v>1</v>
      </c>
      <c r="R176" s="138">
        <f>Q176*H176</f>
        <v>16</v>
      </c>
      <c r="S176" s="138">
        <v>0</v>
      </c>
      <c r="T176" s="139">
        <f>S176*H176</f>
        <v>0</v>
      </c>
      <c r="AR176" s="140" t="s">
        <v>250</v>
      </c>
      <c r="AT176" s="140" t="s">
        <v>227</v>
      </c>
      <c r="AU176" s="140" t="s">
        <v>83</v>
      </c>
      <c r="AY176" s="16" t="s">
        <v>200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6" t="s">
        <v>83</v>
      </c>
      <c r="BK176" s="141">
        <f>ROUND(I176*H176,2)</f>
        <v>0</v>
      </c>
      <c r="BL176" s="16" t="s">
        <v>206</v>
      </c>
      <c r="BM176" s="140" t="s">
        <v>1856</v>
      </c>
    </row>
    <row r="177" spans="2:65" s="1" customFormat="1">
      <c r="B177" s="31"/>
      <c r="D177" s="142" t="s">
        <v>208</v>
      </c>
      <c r="F177" s="143" t="s">
        <v>1367</v>
      </c>
      <c r="I177" s="144"/>
      <c r="L177" s="31"/>
      <c r="M177" s="145"/>
      <c r="T177" s="55"/>
      <c r="AT177" s="16" t="s">
        <v>208</v>
      </c>
      <c r="AU177" s="16" t="s">
        <v>83</v>
      </c>
    </row>
    <row r="178" spans="2:65" s="11" customFormat="1">
      <c r="B178" s="146"/>
      <c r="D178" s="142" t="s">
        <v>214</v>
      </c>
      <c r="E178" s="147" t="s">
        <v>1</v>
      </c>
      <c r="F178" s="148" t="s">
        <v>1857</v>
      </c>
      <c r="H178" s="149">
        <v>16</v>
      </c>
      <c r="I178" s="150"/>
      <c r="L178" s="146"/>
      <c r="M178" s="151"/>
      <c r="T178" s="152"/>
      <c r="AT178" s="147" t="s">
        <v>214</v>
      </c>
      <c r="AU178" s="147" t="s">
        <v>83</v>
      </c>
      <c r="AV178" s="11" t="s">
        <v>85</v>
      </c>
      <c r="AW178" s="11" t="s">
        <v>33</v>
      </c>
      <c r="AX178" s="11" t="s">
        <v>83</v>
      </c>
      <c r="AY178" s="147" t="s">
        <v>200</v>
      </c>
    </row>
    <row r="179" spans="2:65" s="1" customFormat="1" ht="16.5" customHeight="1">
      <c r="B179" s="31"/>
      <c r="C179" s="129" t="s">
        <v>311</v>
      </c>
      <c r="D179" s="129" t="s">
        <v>201</v>
      </c>
      <c r="E179" s="130" t="s">
        <v>1750</v>
      </c>
      <c r="F179" s="131" t="s">
        <v>1751</v>
      </c>
      <c r="G179" s="132" t="s">
        <v>941</v>
      </c>
      <c r="H179" s="133">
        <v>8</v>
      </c>
      <c r="I179" s="134"/>
      <c r="J179" s="135">
        <f>ROUND(I179*H179,2)</f>
        <v>0</v>
      </c>
      <c r="K179" s="131" t="s">
        <v>930</v>
      </c>
      <c r="L179" s="31"/>
      <c r="M179" s="136" t="s">
        <v>1</v>
      </c>
      <c r="N179" s="137" t="s">
        <v>41</v>
      </c>
      <c r="P179" s="138">
        <f>O179*H179</f>
        <v>0</v>
      </c>
      <c r="Q179" s="138">
        <v>0.22797999999999999</v>
      </c>
      <c r="R179" s="138">
        <f>Q179*H179</f>
        <v>1.8238399999999999</v>
      </c>
      <c r="S179" s="138">
        <v>0</v>
      </c>
      <c r="T179" s="139">
        <f>S179*H179</f>
        <v>0</v>
      </c>
      <c r="AR179" s="140" t="s">
        <v>206</v>
      </c>
      <c r="AT179" s="140" t="s">
        <v>201</v>
      </c>
      <c r="AU179" s="140" t="s">
        <v>83</v>
      </c>
      <c r="AY179" s="16" t="s">
        <v>200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83</v>
      </c>
      <c r="BK179" s="141">
        <f>ROUND(I179*H179,2)</f>
        <v>0</v>
      </c>
      <c r="BL179" s="16" t="s">
        <v>206</v>
      </c>
      <c r="BM179" s="140" t="s">
        <v>1858</v>
      </c>
    </row>
    <row r="180" spans="2:65" s="1" customFormat="1">
      <c r="B180" s="31"/>
      <c r="D180" s="142" t="s">
        <v>208</v>
      </c>
      <c r="F180" s="143" t="s">
        <v>1753</v>
      </c>
      <c r="I180" s="144"/>
      <c r="L180" s="31"/>
      <c r="M180" s="145"/>
      <c r="T180" s="55"/>
      <c r="AT180" s="16" t="s">
        <v>208</v>
      </c>
      <c r="AU180" s="16" t="s">
        <v>83</v>
      </c>
    </row>
    <row r="181" spans="2:65" s="11" customFormat="1">
      <c r="B181" s="146"/>
      <c r="D181" s="142" t="s">
        <v>214</v>
      </c>
      <c r="E181" s="147" t="s">
        <v>1</v>
      </c>
      <c r="F181" s="148" t="s">
        <v>250</v>
      </c>
      <c r="H181" s="149">
        <v>8</v>
      </c>
      <c r="I181" s="150"/>
      <c r="L181" s="146"/>
      <c r="M181" s="151"/>
      <c r="T181" s="152"/>
      <c r="AT181" s="147" t="s">
        <v>214</v>
      </c>
      <c r="AU181" s="147" t="s">
        <v>83</v>
      </c>
      <c r="AV181" s="11" t="s">
        <v>85</v>
      </c>
      <c r="AW181" s="11" t="s">
        <v>33</v>
      </c>
      <c r="AX181" s="11" t="s">
        <v>83</v>
      </c>
      <c r="AY181" s="147" t="s">
        <v>200</v>
      </c>
    </row>
    <row r="182" spans="2:65" s="1" customFormat="1" ht="21.75" customHeight="1">
      <c r="B182" s="31"/>
      <c r="C182" s="129" t="s">
        <v>315</v>
      </c>
      <c r="D182" s="129" t="s">
        <v>201</v>
      </c>
      <c r="E182" s="130" t="s">
        <v>1859</v>
      </c>
      <c r="F182" s="131" t="s">
        <v>1860</v>
      </c>
      <c r="G182" s="132" t="s">
        <v>941</v>
      </c>
      <c r="H182" s="133">
        <v>8</v>
      </c>
      <c r="I182" s="134"/>
      <c r="J182" s="135">
        <f>ROUND(I182*H182,2)</f>
        <v>0</v>
      </c>
      <c r="K182" s="131" t="s">
        <v>930</v>
      </c>
      <c r="L182" s="31"/>
      <c r="M182" s="136" t="s">
        <v>1</v>
      </c>
      <c r="N182" s="137" t="s">
        <v>41</v>
      </c>
      <c r="P182" s="138">
        <f>O182*H182</f>
        <v>0</v>
      </c>
      <c r="Q182" s="138">
        <v>1.0311999999999999</v>
      </c>
      <c r="R182" s="138">
        <f>Q182*H182</f>
        <v>8.2495999999999992</v>
      </c>
      <c r="S182" s="138">
        <v>0</v>
      </c>
      <c r="T182" s="139">
        <f>S182*H182</f>
        <v>0</v>
      </c>
      <c r="AR182" s="140" t="s">
        <v>206</v>
      </c>
      <c r="AT182" s="140" t="s">
        <v>201</v>
      </c>
      <c r="AU182" s="140" t="s">
        <v>83</v>
      </c>
      <c r="AY182" s="16" t="s">
        <v>200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6" t="s">
        <v>83</v>
      </c>
      <c r="BK182" s="141">
        <f>ROUND(I182*H182,2)</f>
        <v>0</v>
      </c>
      <c r="BL182" s="16" t="s">
        <v>206</v>
      </c>
      <c r="BM182" s="140" t="s">
        <v>1861</v>
      </c>
    </row>
    <row r="183" spans="2:65" s="1" customFormat="1" ht="19.2">
      <c r="B183" s="31"/>
      <c r="D183" s="142" t="s">
        <v>208</v>
      </c>
      <c r="F183" s="143" t="s">
        <v>1862</v>
      </c>
      <c r="I183" s="144"/>
      <c r="L183" s="31"/>
      <c r="M183" s="145"/>
      <c r="T183" s="55"/>
      <c r="AT183" s="16" t="s">
        <v>208</v>
      </c>
      <c r="AU183" s="16" t="s">
        <v>83</v>
      </c>
    </row>
    <row r="184" spans="2:65" s="11" customFormat="1">
      <c r="B184" s="146"/>
      <c r="D184" s="142" t="s">
        <v>214</v>
      </c>
      <c r="E184" s="147" t="s">
        <v>1</v>
      </c>
      <c r="F184" s="148" t="s">
        <v>250</v>
      </c>
      <c r="H184" s="149">
        <v>8</v>
      </c>
      <c r="I184" s="150"/>
      <c r="L184" s="146"/>
      <c r="M184" s="151"/>
      <c r="T184" s="152"/>
      <c r="AT184" s="147" t="s">
        <v>214</v>
      </c>
      <c r="AU184" s="147" t="s">
        <v>83</v>
      </c>
      <c r="AV184" s="11" t="s">
        <v>85</v>
      </c>
      <c r="AW184" s="11" t="s">
        <v>33</v>
      </c>
      <c r="AX184" s="11" t="s">
        <v>83</v>
      </c>
      <c r="AY184" s="147" t="s">
        <v>200</v>
      </c>
    </row>
    <row r="185" spans="2:65" s="1" customFormat="1" ht="21.75" customHeight="1">
      <c r="B185" s="31"/>
      <c r="C185" s="129" t="s">
        <v>319</v>
      </c>
      <c r="D185" s="129" t="s">
        <v>201</v>
      </c>
      <c r="E185" s="130" t="s">
        <v>1863</v>
      </c>
      <c r="F185" s="131" t="s">
        <v>1864</v>
      </c>
      <c r="G185" s="132" t="s">
        <v>941</v>
      </c>
      <c r="H185" s="133">
        <v>1</v>
      </c>
      <c r="I185" s="134"/>
      <c r="J185" s="135">
        <f>ROUND(I185*H185,2)</f>
        <v>0</v>
      </c>
      <c r="K185" s="131" t="s">
        <v>930</v>
      </c>
      <c r="L185" s="31"/>
      <c r="M185" s="136" t="s">
        <v>1</v>
      </c>
      <c r="N185" s="137" t="s">
        <v>41</v>
      </c>
      <c r="P185" s="138">
        <f>O185*H185</f>
        <v>0</v>
      </c>
      <c r="Q185" s="138">
        <v>1.0311999999999999</v>
      </c>
      <c r="R185" s="138">
        <f>Q185*H185</f>
        <v>1.0311999999999999</v>
      </c>
      <c r="S185" s="138">
        <v>0</v>
      </c>
      <c r="T185" s="139">
        <f>S185*H185</f>
        <v>0</v>
      </c>
      <c r="AR185" s="140" t="s">
        <v>206</v>
      </c>
      <c r="AT185" s="140" t="s">
        <v>201</v>
      </c>
      <c r="AU185" s="140" t="s">
        <v>83</v>
      </c>
      <c r="AY185" s="16" t="s">
        <v>200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83</v>
      </c>
      <c r="BK185" s="141">
        <f>ROUND(I185*H185,2)</f>
        <v>0</v>
      </c>
      <c r="BL185" s="16" t="s">
        <v>206</v>
      </c>
      <c r="BM185" s="140" t="s">
        <v>1865</v>
      </c>
    </row>
    <row r="186" spans="2:65" s="1" customFormat="1" ht="19.2">
      <c r="B186" s="31"/>
      <c r="D186" s="142" t="s">
        <v>208</v>
      </c>
      <c r="F186" s="143" t="s">
        <v>1866</v>
      </c>
      <c r="I186" s="144"/>
      <c r="L186" s="31"/>
      <c r="M186" s="145"/>
      <c r="T186" s="55"/>
      <c r="AT186" s="16" t="s">
        <v>208</v>
      </c>
      <c r="AU186" s="16" t="s">
        <v>83</v>
      </c>
    </row>
    <row r="187" spans="2:65" s="1" customFormat="1" ht="21.75" customHeight="1">
      <c r="B187" s="31"/>
      <c r="C187" s="129" t="s">
        <v>324</v>
      </c>
      <c r="D187" s="129" t="s">
        <v>201</v>
      </c>
      <c r="E187" s="130" t="s">
        <v>1867</v>
      </c>
      <c r="F187" s="131" t="s">
        <v>1868</v>
      </c>
      <c r="G187" s="132" t="s">
        <v>941</v>
      </c>
      <c r="H187" s="133">
        <v>1</v>
      </c>
      <c r="I187" s="134"/>
      <c r="J187" s="135">
        <f>ROUND(I187*H187,2)</f>
        <v>0</v>
      </c>
      <c r="K187" s="131" t="s">
        <v>930</v>
      </c>
      <c r="L187" s="31"/>
      <c r="M187" s="136" t="s">
        <v>1</v>
      </c>
      <c r="N187" s="137" t="s">
        <v>41</v>
      </c>
      <c r="P187" s="138">
        <f>O187*H187</f>
        <v>0</v>
      </c>
      <c r="Q187" s="138">
        <v>1.2878099999999999</v>
      </c>
      <c r="R187" s="138">
        <f>Q187*H187</f>
        <v>1.2878099999999999</v>
      </c>
      <c r="S187" s="138">
        <v>0</v>
      </c>
      <c r="T187" s="139">
        <f>S187*H187</f>
        <v>0</v>
      </c>
      <c r="AR187" s="140" t="s">
        <v>206</v>
      </c>
      <c r="AT187" s="140" t="s">
        <v>201</v>
      </c>
      <c r="AU187" s="140" t="s">
        <v>83</v>
      </c>
      <c r="AY187" s="16" t="s">
        <v>200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83</v>
      </c>
      <c r="BK187" s="141">
        <f>ROUND(I187*H187,2)</f>
        <v>0</v>
      </c>
      <c r="BL187" s="16" t="s">
        <v>206</v>
      </c>
      <c r="BM187" s="140" t="s">
        <v>1869</v>
      </c>
    </row>
    <row r="188" spans="2:65" s="1" customFormat="1" ht="19.2">
      <c r="B188" s="31"/>
      <c r="D188" s="142" t="s">
        <v>208</v>
      </c>
      <c r="F188" s="143" t="s">
        <v>1870</v>
      </c>
      <c r="I188" s="144"/>
      <c r="L188" s="31"/>
      <c r="M188" s="145"/>
      <c r="T188" s="55"/>
      <c r="AT188" s="16" t="s">
        <v>208</v>
      </c>
      <c r="AU188" s="16" t="s">
        <v>83</v>
      </c>
    </row>
    <row r="189" spans="2:65" s="1" customFormat="1" ht="21.75" customHeight="1">
      <c r="B189" s="31"/>
      <c r="C189" s="129" t="s">
        <v>328</v>
      </c>
      <c r="D189" s="129" t="s">
        <v>201</v>
      </c>
      <c r="E189" s="130" t="s">
        <v>1871</v>
      </c>
      <c r="F189" s="131" t="s">
        <v>1872</v>
      </c>
      <c r="G189" s="132" t="s">
        <v>941</v>
      </c>
      <c r="H189" s="133">
        <v>1</v>
      </c>
      <c r="I189" s="134"/>
      <c r="J189" s="135">
        <f>ROUND(I189*H189,2)</f>
        <v>0</v>
      </c>
      <c r="K189" s="131" t="s">
        <v>930</v>
      </c>
      <c r="L189" s="31"/>
      <c r="M189" s="136" t="s">
        <v>1</v>
      </c>
      <c r="N189" s="137" t="s">
        <v>41</v>
      </c>
      <c r="P189" s="138">
        <f>O189*H189</f>
        <v>0</v>
      </c>
      <c r="Q189" s="138">
        <v>1.2878099999999999</v>
      </c>
      <c r="R189" s="138">
        <f>Q189*H189</f>
        <v>1.2878099999999999</v>
      </c>
      <c r="S189" s="138">
        <v>0</v>
      </c>
      <c r="T189" s="139">
        <f>S189*H189</f>
        <v>0</v>
      </c>
      <c r="AR189" s="140" t="s">
        <v>206</v>
      </c>
      <c r="AT189" s="140" t="s">
        <v>201</v>
      </c>
      <c r="AU189" s="140" t="s">
        <v>83</v>
      </c>
      <c r="AY189" s="16" t="s">
        <v>200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6" t="s">
        <v>83</v>
      </c>
      <c r="BK189" s="141">
        <f>ROUND(I189*H189,2)</f>
        <v>0</v>
      </c>
      <c r="BL189" s="16" t="s">
        <v>206</v>
      </c>
      <c r="BM189" s="140" t="s">
        <v>1873</v>
      </c>
    </row>
    <row r="190" spans="2:65" s="1" customFormat="1" ht="19.2">
      <c r="B190" s="31"/>
      <c r="D190" s="142" t="s">
        <v>208</v>
      </c>
      <c r="F190" s="143" t="s">
        <v>1874</v>
      </c>
      <c r="I190" s="144"/>
      <c r="L190" s="31"/>
      <c r="M190" s="145"/>
      <c r="T190" s="55"/>
      <c r="AT190" s="16" t="s">
        <v>208</v>
      </c>
      <c r="AU190" s="16" t="s">
        <v>83</v>
      </c>
    </row>
    <row r="191" spans="2:65" s="1" customFormat="1" ht="16.5" customHeight="1">
      <c r="B191" s="31"/>
      <c r="C191" s="129" t="s">
        <v>333</v>
      </c>
      <c r="D191" s="129" t="s">
        <v>201</v>
      </c>
      <c r="E191" s="130" t="s">
        <v>1875</v>
      </c>
      <c r="F191" s="131" t="s">
        <v>1876</v>
      </c>
      <c r="G191" s="132" t="s">
        <v>941</v>
      </c>
      <c r="H191" s="133">
        <v>1</v>
      </c>
      <c r="I191" s="134"/>
      <c r="J191" s="135">
        <f>ROUND(I191*H191,2)</f>
        <v>0</v>
      </c>
      <c r="K191" s="131" t="s">
        <v>930</v>
      </c>
      <c r="L191" s="31"/>
      <c r="M191" s="136" t="s">
        <v>1</v>
      </c>
      <c r="N191" s="137" t="s">
        <v>41</v>
      </c>
      <c r="P191" s="138">
        <f>O191*H191</f>
        <v>0</v>
      </c>
      <c r="Q191" s="138">
        <v>1.162E-2</v>
      </c>
      <c r="R191" s="138">
        <f>Q191*H191</f>
        <v>1.162E-2</v>
      </c>
      <c r="S191" s="138">
        <v>0</v>
      </c>
      <c r="T191" s="139">
        <f>S191*H191</f>
        <v>0</v>
      </c>
      <c r="AR191" s="140" t="s">
        <v>206</v>
      </c>
      <c r="AT191" s="140" t="s">
        <v>201</v>
      </c>
      <c r="AU191" s="140" t="s">
        <v>83</v>
      </c>
      <c r="AY191" s="16" t="s">
        <v>200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6" t="s">
        <v>83</v>
      </c>
      <c r="BK191" s="141">
        <f>ROUND(I191*H191,2)</f>
        <v>0</v>
      </c>
      <c r="BL191" s="16" t="s">
        <v>206</v>
      </c>
      <c r="BM191" s="140" t="s">
        <v>1877</v>
      </c>
    </row>
    <row r="192" spans="2:65" s="1" customFormat="1" ht="19.2">
      <c r="B192" s="31"/>
      <c r="D192" s="142" t="s">
        <v>208</v>
      </c>
      <c r="F192" s="143" t="s">
        <v>1878</v>
      </c>
      <c r="I192" s="144"/>
      <c r="L192" s="31"/>
      <c r="M192" s="145"/>
      <c r="T192" s="55"/>
      <c r="AT192" s="16" t="s">
        <v>208</v>
      </c>
      <c r="AU192" s="16" t="s">
        <v>83</v>
      </c>
    </row>
    <row r="193" spans="2:65" s="1" customFormat="1" ht="21.75" customHeight="1">
      <c r="B193" s="31"/>
      <c r="C193" s="129" t="s">
        <v>338</v>
      </c>
      <c r="D193" s="129" t="s">
        <v>201</v>
      </c>
      <c r="E193" s="130" t="s">
        <v>1879</v>
      </c>
      <c r="F193" s="131" t="s">
        <v>1880</v>
      </c>
      <c r="G193" s="132" t="s">
        <v>941</v>
      </c>
      <c r="H193" s="133">
        <v>1</v>
      </c>
      <c r="I193" s="134"/>
      <c r="J193" s="135">
        <f>ROUND(I193*H193,2)</f>
        <v>0</v>
      </c>
      <c r="K193" s="131" t="s">
        <v>930</v>
      </c>
      <c r="L193" s="31"/>
      <c r="M193" s="136" t="s">
        <v>1</v>
      </c>
      <c r="N193" s="137" t="s">
        <v>41</v>
      </c>
      <c r="P193" s="138">
        <f>O193*H193</f>
        <v>0</v>
      </c>
      <c r="Q193" s="138">
        <v>2.324E-2</v>
      </c>
      <c r="R193" s="138">
        <f>Q193*H193</f>
        <v>2.324E-2</v>
      </c>
      <c r="S193" s="138">
        <v>0</v>
      </c>
      <c r="T193" s="139">
        <f>S193*H193</f>
        <v>0</v>
      </c>
      <c r="AR193" s="140" t="s">
        <v>206</v>
      </c>
      <c r="AT193" s="140" t="s">
        <v>201</v>
      </c>
      <c r="AU193" s="140" t="s">
        <v>83</v>
      </c>
      <c r="AY193" s="16" t="s">
        <v>200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6" t="s">
        <v>83</v>
      </c>
      <c r="BK193" s="141">
        <f>ROUND(I193*H193,2)</f>
        <v>0</v>
      </c>
      <c r="BL193" s="16" t="s">
        <v>206</v>
      </c>
      <c r="BM193" s="140" t="s">
        <v>1881</v>
      </c>
    </row>
    <row r="194" spans="2:65" s="1" customFormat="1" ht="19.2">
      <c r="B194" s="31"/>
      <c r="D194" s="142" t="s">
        <v>208</v>
      </c>
      <c r="F194" s="143" t="s">
        <v>1882</v>
      </c>
      <c r="I194" s="144"/>
      <c r="L194" s="31"/>
      <c r="M194" s="145"/>
      <c r="T194" s="55"/>
      <c r="AT194" s="16" t="s">
        <v>208</v>
      </c>
      <c r="AU194" s="16" t="s">
        <v>83</v>
      </c>
    </row>
    <row r="195" spans="2:65" s="1" customFormat="1" ht="16.5" customHeight="1">
      <c r="B195" s="31"/>
      <c r="C195" s="129" t="s">
        <v>342</v>
      </c>
      <c r="D195" s="129" t="s">
        <v>201</v>
      </c>
      <c r="E195" s="130" t="s">
        <v>1883</v>
      </c>
      <c r="F195" s="131" t="s">
        <v>1884</v>
      </c>
      <c r="G195" s="132" t="s">
        <v>941</v>
      </c>
      <c r="H195" s="133">
        <v>8</v>
      </c>
      <c r="I195" s="134"/>
      <c r="J195" s="135">
        <f>ROUND(I195*H195,2)</f>
        <v>0</v>
      </c>
      <c r="K195" s="131" t="s">
        <v>930</v>
      </c>
      <c r="L195" s="31"/>
      <c r="M195" s="136" t="s">
        <v>1</v>
      </c>
      <c r="N195" s="137" t="s">
        <v>41</v>
      </c>
      <c r="P195" s="138">
        <f>O195*H195</f>
        <v>0</v>
      </c>
      <c r="Q195" s="138">
        <v>3.7199999999999997E-2</v>
      </c>
      <c r="R195" s="138">
        <f>Q195*H195</f>
        <v>0.29759999999999998</v>
      </c>
      <c r="S195" s="138">
        <v>0</v>
      </c>
      <c r="T195" s="139">
        <f>S195*H195</f>
        <v>0</v>
      </c>
      <c r="AR195" s="140" t="s">
        <v>206</v>
      </c>
      <c r="AT195" s="140" t="s">
        <v>201</v>
      </c>
      <c r="AU195" s="140" t="s">
        <v>83</v>
      </c>
      <c r="AY195" s="16" t="s">
        <v>200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6" t="s">
        <v>83</v>
      </c>
      <c r="BK195" s="141">
        <f>ROUND(I195*H195,2)</f>
        <v>0</v>
      </c>
      <c r="BL195" s="16" t="s">
        <v>206</v>
      </c>
      <c r="BM195" s="140" t="s">
        <v>1885</v>
      </c>
    </row>
    <row r="196" spans="2:65" s="1" customFormat="1" ht="19.2">
      <c r="B196" s="31"/>
      <c r="D196" s="142" t="s">
        <v>208</v>
      </c>
      <c r="F196" s="143" t="s">
        <v>1886</v>
      </c>
      <c r="I196" s="144"/>
      <c r="L196" s="31"/>
      <c r="M196" s="145"/>
      <c r="T196" s="55"/>
      <c r="AT196" s="16" t="s">
        <v>208</v>
      </c>
      <c r="AU196" s="16" t="s">
        <v>83</v>
      </c>
    </row>
    <row r="197" spans="2:65" s="1" customFormat="1" ht="16.5" customHeight="1">
      <c r="B197" s="31"/>
      <c r="C197" s="129" t="s">
        <v>346</v>
      </c>
      <c r="D197" s="129" t="s">
        <v>201</v>
      </c>
      <c r="E197" s="130" t="s">
        <v>1722</v>
      </c>
      <c r="F197" s="131" t="s">
        <v>1723</v>
      </c>
      <c r="G197" s="132" t="s">
        <v>964</v>
      </c>
      <c r="H197" s="133">
        <v>28.725999999999999</v>
      </c>
      <c r="I197" s="134"/>
      <c r="J197" s="135">
        <f>ROUND(I197*H197,2)</f>
        <v>0</v>
      </c>
      <c r="K197" s="131" t="s">
        <v>930</v>
      </c>
      <c r="L197" s="31"/>
      <c r="M197" s="136" t="s">
        <v>1</v>
      </c>
      <c r="N197" s="137" t="s">
        <v>41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206</v>
      </c>
      <c r="AT197" s="140" t="s">
        <v>201</v>
      </c>
      <c r="AU197" s="140" t="s">
        <v>83</v>
      </c>
      <c r="AY197" s="16" t="s">
        <v>200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6" t="s">
        <v>83</v>
      </c>
      <c r="BK197" s="141">
        <f>ROUND(I197*H197,2)</f>
        <v>0</v>
      </c>
      <c r="BL197" s="16" t="s">
        <v>206</v>
      </c>
      <c r="BM197" s="140" t="s">
        <v>1887</v>
      </c>
    </row>
    <row r="198" spans="2:65" s="1" customFormat="1" ht="19.2">
      <c r="B198" s="31"/>
      <c r="D198" s="142" t="s">
        <v>208</v>
      </c>
      <c r="F198" s="143" t="s">
        <v>1725</v>
      </c>
      <c r="I198" s="144"/>
      <c r="L198" s="31"/>
      <c r="M198" s="176"/>
      <c r="N198" s="177"/>
      <c r="O198" s="177"/>
      <c r="P198" s="177"/>
      <c r="Q198" s="177"/>
      <c r="R198" s="177"/>
      <c r="S198" s="177"/>
      <c r="T198" s="178"/>
      <c r="AT198" s="16" t="s">
        <v>208</v>
      </c>
      <c r="AU198" s="16" t="s">
        <v>83</v>
      </c>
    </row>
    <row r="199" spans="2:65" s="1" customFormat="1" ht="6.9" customHeight="1"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31"/>
    </row>
  </sheetData>
  <sheetProtection algorithmName="SHA-512" hashValue="A8ThNNS5H45D9dgUNM1lzf/oNs8pkFXmWcZoDvBwv4pmPuUd0OLU72xRZqsmO26ndo3miMJNUJNdhX5PmfKltA==" saltValue="mcCzGRMITP0xwidCogFTo4un+Yv8bY0Ue96Q9fTbUbX5c0j8P1Hy0tl9tHEYy/vdRUGVDsDqG4+xnJsKDOrMfg==" spinCount="100000" sheet="1" objects="1" scenarios="1" formatColumns="0" formatRows="0" autoFilter="0"/>
  <autoFilter ref="C120:K198" xr:uid="{00000000-0009-0000-0000-00000C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7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129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1888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ROUND((SUM(BE121:BE175)),  2)</f>
        <v>0</v>
      </c>
      <c r="I35" s="95">
        <v>0.21</v>
      </c>
      <c r="J35" s="85">
        <f>ROUND(((SUM(BE121:BE175))*I35),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ROUND((SUM(BF121:BF175)),  2)</f>
        <v>0</v>
      </c>
      <c r="I36" s="95">
        <v>0.12</v>
      </c>
      <c r="J36" s="85">
        <f>ROUND(((SUM(BF121:BF175))*I36),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ROUND((SUM(BG121:BG175)),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ROUND((SUM(BH121:BH175)),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ROUND((SUM(BI121:BI175)),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05.06 - SO 05.06 Propustek km 98,623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05.06 - SO 05.06 Propustek km 98,623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0.53727999999999998</v>
      </c>
      <c r="S121" s="52"/>
      <c r="T121" s="117">
        <f>T122</f>
        <v>11.327399999999997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SUM(P123:P175)</f>
        <v>0</v>
      </c>
      <c r="R122" s="125">
        <f>SUM(R123:R175)</f>
        <v>0.53727999999999998</v>
      </c>
      <c r="T122" s="126">
        <f>SUM(T123:T175)</f>
        <v>11.327399999999997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SUM(BK123:BK175)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20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1889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1766</v>
      </c>
      <c r="H125" s="149">
        <v>20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21.75" customHeight="1">
      <c r="B126" s="31"/>
      <c r="C126" s="129" t="s">
        <v>85</v>
      </c>
      <c r="D126" s="129" t="s">
        <v>201</v>
      </c>
      <c r="E126" s="130" t="s">
        <v>1651</v>
      </c>
      <c r="F126" s="131" t="s">
        <v>1652</v>
      </c>
      <c r="G126" s="132" t="s">
        <v>941</v>
      </c>
      <c r="H126" s="133">
        <v>20</v>
      </c>
      <c r="I126" s="134"/>
      <c r="J126" s="135">
        <f>ROUND(I126*H126,2)</f>
        <v>0</v>
      </c>
      <c r="K126" s="131" t="s">
        <v>930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1890</v>
      </c>
    </row>
    <row r="127" spans="2:65" s="1" customFormat="1" ht="19.2">
      <c r="B127" s="31"/>
      <c r="D127" s="142" t="s">
        <v>208</v>
      </c>
      <c r="F127" s="143" t="s">
        <v>1654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1" customFormat="1">
      <c r="B128" s="146"/>
      <c r="D128" s="142" t="s">
        <v>214</v>
      </c>
      <c r="E128" s="147" t="s">
        <v>1</v>
      </c>
      <c r="F128" s="148" t="s">
        <v>1891</v>
      </c>
      <c r="H128" s="149">
        <v>20</v>
      </c>
      <c r="I128" s="150"/>
      <c r="L128" s="146"/>
      <c r="M128" s="151"/>
      <c r="T128" s="152"/>
      <c r="AT128" s="147" t="s">
        <v>214</v>
      </c>
      <c r="AU128" s="147" t="s">
        <v>83</v>
      </c>
      <c r="AV128" s="11" t="s">
        <v>85</v>
      </c>
      <c r="AW128" s="11" t="s">
        <v>33</v>
      </c>
      <c r="AX128" s="11" t="s">
        <v>83</v>
      </c>
      <c r="AY128" s="147" t="s">
        <v>200</v>
      </c>
    </row>
    <row r="129" spans="2:65" s="1" customFormat="1" ht="21.75" customHeight="1">
      <c r="B129" s="31"/>
      <c r="C129" s="129" t="s">
        <v>222</v>
      </c>
      <c r="D129" s="129" t="s">
        <v>201</v>
      </c>
      <c r="E129" s="130" t="s">
        <v>1655</v>
      </c>
      <c r="F129" s="131" t="s">
        <v>1656</v>
      </c>
      <c r="G129" s="132" t="s">
        <v>941</v>
      </c>
      <c r="H129" s="133">
        <v>1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1892</v>
      </c>
    </row>
    <row r="130" spans="2:65" s="1" customFormat="1" ht="19.2">
      <c r="B130" s="31"/>
      <c r="D130" s="142" t="s">
        <v>208</v>
      </c>
      <c r="F130" s="143" t="s">
        <v>1658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" customFormat="1" ht="16.5" customHeight="1">
      <c r="B131" s="31"/>
      <c r="C131" s="129" t="s">
        <v>206</v>
      </c>
      <c r="D131" s="129" t="s">
        <v>201</v>
      </c>
      <c r="E131" s="130" t="s">
        <v>1659</v>
      </c>
      <c r="F131" s="131" t="s">
        <v>1660</v>
      </c>
      <c r="G131" s="132" t="s">
        <v>941</v>
      </c>
      <c r="H131" s="133">
        <v>20</v>
      </c>
      <c r="I131" s="134"/>
      <c r="J131" s="135">
        <f>ROUND(I131*H131,2)</f>
        <v>0</v>
      </c>
      <c r="K131" s="131" t="s">
        <v>930</v>
      </c>
      <c r="L131" s="31"/>
      <c r="M131" s="136" t="s">
        <v>1</v>
      </c>
      <c r="N131" s="137" t="s">
        <v>41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206</v>
      </c>
      <c r="AT131" s="140" t="s">
        <v>201</v>
      </c>
      <c r="AU131" s="140" t="s">
        <v>83</v>
      </c>
      <c r="AY131" s="16" t="s">
        <v>200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83</v>
      </c>
      <c r="BK131" s="141">
        <f>ROUND(I131*H131,2)</f>
        <v>0</v>
      </c>
      <c r="BL131" s="16" t="s">
        <v>206</v>
      </c>
      <c r="BM131" s="140" t="s">
        <v>1893</v>
      </c>
    </row>
    <row r="132" spans="2:65" s="1" customFormat="1">
      <c r="B132" s="31"/>
      <c r="D132" s="142" t="s">
        <v>208</v>
      </c>
      <c r="F132" s="143" t="s">
        <v>1662</v>
      </c>
      <c r="I132" s="144"/>
      <c r="L132" s="31"/>
      <c r="M132" s="145"/>
      <c r="T132" s="55"/>
      <c r="AT132" s="16" t="s">
        <v>208</v>
      </c>
      <c r="AU132" s="16" t="s">
        <v>83</v>
      </c>
    </row>
    <row r="133" spans="2:65" s="1" customFormat="1" ht="16.5" customHeight="1">
      <c r="B133" s="31"/>
      <c r="C133" s="129" t="s">
        <v>234</v>
      </c>
      <c r="D133" s="129" t="s">
        <v>201</v>
      </c>
      <c r="E133" s="130" t="s">
        <v>1663</v>
      </c>
      <c r="F133" s="131" t="s">
        <v>1664</v>
      </c>
      <c r="G133" s="132" t="s">
        <v>225</v>
      </c>
      <c r="H133" s="133">
        <v>10</v>
      </c>
      <c r="I133" s="134"/>
      <c r="J133" s="135">
        <f>ROUND(I133*H133,2)</f>
        <v>0</v>
      </c>
      <c r="K133" s="131" t="s">
        <v>930</v>
      </c>
      <c r="L133" s="31"/>
      <c r="M133" s="136" t="s">
        <v>1</v>
      </c>
      <c r="N133" s="137" t="s">
        <v>41</v>
      </c>
      <c r="P133" s="138">
        <f>O133*H133</f>
        <v>0</v>
      </c>
      <c r="Q133" s="138">
        <v>3.6900000000000002E-2</v>
      </c>
      <c r="R133" s="138">
        <f>Q133*H133</f>
        <v>0.36899999999999999</v>
      </c>
      <c r="S133" s="138">
        <v>0</v>
      </c>
      <c r="T133" s="139">
        <f>S133*H133</f>
        <v>0</v>
      </c>
      <c r="AR133" s="140" t="s">
        <v>206</v>
      </c>
      <c r="AT133" s="140" t="s">
        <v>201</v>
      </c>
      <c r="AU133" s="140" t="s">
        <v>83</v>
      </c>
      <c r="AY133" s="16" t="s">
        <v>200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83</v>
      </c>
      <c r="BK133" s="141">
        <f>ROUND(I133*H133,2)</f>
        <v>0</v>
      </c>
      <c r="BL133" s="16" t="s">
        <v>206</v>
      </c>
      <c r="BM133" s="140" t="s">
        <v>1894</v>
      </c>
    </row>
    <row r="134" spans="2:65" s="1" customFormat="1" ht="28.8">
      <c r="B134" s="31"/>
      <c r="D134" s="142" t="s">
        <v>208</v>
      </c>
      <c r="F134" s="143" t="s">
        <v>1666</v>
      </c>
      <c r="I134" s="144"/>
      <c r="L134" s="31"/>
      <c r="M134" s="145"/>
      <c r="T134" s="55"/>
      <c r="AT134" s="16" t="s">
        <v>208</v>
      </c>
      <c r="AU134" s="16" t="s">
        <v>83</v>
      </c>
    </row>
    <row r="135" spans="2:65" s="11" customFormat="1">
      <c r="B135" s="146"/>
      <c r="D135" s="142" t="s">
        <v>214</v>
      </c>
      <c r="E135" s="147" t="s">
        <v>1</v>
      </c>
      <c r="F135" s="148" t="s">
        <v>261</v>
      </c>
      <c r="H135" s="149">
        <v>10</v>
      </c>
      <c r="I135" s="150"/>
      <c r="L135" s="146"/>
      <c r="M135" s="151"/>
      <c r="T135" s="152"/>
      <c r="AT135" s="147" t="s">
        <v>214</v>
      </c>
      <c r="AU135" s="147" t="s">
        <v>83</v>
      </c>
      <c r="AV135" s="11" t="s">
        <v>85</v>
      </c>
      <c r="AW135" s="11" t="s">
        <v>33</v>
      </c>
      <c r="AX135" s="11" t="s">
        <v>83</v>
      </c>
      <c r="AY135" s="147" t="s">
        <v>200</v>
      </c>
    </row>
    <row r="136" spans="2:65" s="1" customFormat="1" ht="16.5" customHeight="1">
      <c r="B136" s="31"/>
      <c r="C136" s="129" t="s">
        <v>239</v>
      </c>
      <c r="D136" s="129" t="s">
        <v>201</v>
      </c>
      <c r="E136" s="130" t="s">
        <v>1667</v>
      </c>
      <c r="F136" s="131" t="s">
        <v>1668</v>
      </c>
      <c r="G136" s="132" t="s">
        <v>225</v>
      </c>
      <c r="H136" s="133">
        <v>1</v>
      </c>
      <c r="I136" s="134"/>
      <c r="J136" s="135">
        <f>ROUND(I136*H136,2)</f>
        <v>0</v>
      </c>
      <c r="K136" s="131" t="s">
        <v>930</v>
      </c>
      <c r="L136" s="31"/>
      <c r="M136" s="136" t="s">
        <v>1</v>
      </c>
      <c r="N136" s="137" t="s">
        <v>41</v>
      </c>
      <c r="P136" s="138">
        <f>O136*H136</f>
        <v>0</v>
      </c>
      <c r="Q136" s="138">
        <v>6.053E-2</v>
      </c>
      <c r="R136" s="138">
        <f>Q136*H136</f>
        <v>6.053E-2</v>
      </c>
      <c r="S136" s="138">
        <v>0</v>
      </c>
      <c r="T136" s="139">
        <f>S136*H136</f>
        <v>0</v>
      </c>
      <c r="AR136" s="140" t="s">
        <v>206</v>
      </c>
      <c r="AT136" s="140" t="s">
        <v>201</v>
      </c>
      <c r="AU136" s="140" t="s">
        <v>83</v>
      </c>
      <c r="AY136" s="16" t="s">
        <v>200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83</v>
      </c>
      <c r="BK136" s="141">
        <f>ROUND(I136*H136,2)</f>
        <v>0</v>
      </c>
      <c r="BL136" s="16" t="s">
        <v>206</v>
      </c>
      <c r="BM136" s="140" t="s">
        <v>1895</v>
      </c>
    </row>
    <row r="137" spans="2:65" s="1" customFormat="1" ht="28.8">
      <c r="B137" s="31"/>
      <c r="D137" s="142" t="s">
        <v>208</v>
      </c>
      <c r="F137" s="143" t="s">
        <v>1670</v>
      </c>
      <c r="I137" s="144"/>
      <c r="L137" s="31"/>
      <c r="M137" s="145"/>
      <c r="T137" s="55"/>
      <c r="AT137" s="16" t="s">
        <v>208</v>
      </c>
      <c r="AU137" s="16" t="s">
        <v>83</v>
      </c>
    </row>
    <row r="138" spans="2:65" s="1" customFormat="1" ht="16.5" customHeight="1">
      <c r="B138" s="31"/>
      <c r="C138" s="129" t="s">
        <v>245</v>
      </c>
      <c r="D138" s="129" t="s">
        <v>201</v>
      </c>
      <c r="E138" s="130" t="s">
        <v>1671</v>
      </c>
      <c r="F138" s="131" t="s">
        <v>1672</v>
      </c>
      <c r="G138" s="132" t="s">
        <v>225</v>
      </c>
      <c r="H138" s="133">
        <v>1</v>
      </c>
      <c r="I138" s="134"/>
      <c r="J138" s="135">
        <f>ROUND(I138*H138,2)</f>
        <v>0</v>
      </c>
      <c r="K138" s="131" t="s">
        <v>930</v>
      </c>
      <c r="L138" s="31"/>
      <c r="M138" s="136" t="s">
        <v>1</v>
      </c>
      <c r="N138" s="137" t="s">
        <v>41</v>
      </c>
      <c r="P138" s="138">
        <f>O138*H138</f>
        <v>0</v>
      </c>
      <c r="Q138" s="138">
        <v>0.10775</v>
      </c>
      <c r="R138" s="138">
        <f>Q138*H138</f>
        <v>0.10775</v>
      </c>
      <c r="S138" s="138">
        <v>0</v>
      </c>
      <c r="T138" s="139">
        <f>S138*H138</f>
        <v>0</v>
      </c>
      <c r="AR138" s="140" t="s">
        <v>206</v>
      </c>
      <c r="AT138" s="140" t="s">
        <v>201</v>
      </c>
      <c r="AU138" s="140" t="s">
        <v>83</v>
      </c>
      <c r="AY138" s="16" t="s">
        <v>200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83</v>
      </c>
      <c r="BK138" s="141">
        <f>ROUND(I138*H138,2)</f>
        <v>0</v>
      </c>
      <c r="BL138" s="16" t="s">
        <v>206</v>
      </c>
      <c r="BM138" s="140" t="s">
        <v>1896</v>
      </c>
    </row>
    <row r="139" spans="2:65" s="1" customFormat="1" ht="28.8">
      <c r="B139" s="31"/>
      <c r="D139" s="142" t="s">
        <v>208</v>
      </c>
      <c r="F139" s="143" t="s">
        <v>1674</v>
      </c>
      <c r="I139" s="144"/>
      <c r="L139" s="31"/>
      <c r="M139" s="145"/>
      <c r="T139" s="55"/>
      <c r="AT139" s="16" t="s">
        <v>208</v>
      </c>
      <c r="AU139" s="16" t="s">
        <v>83</v>
      </c>
    </row>
    <row r="140" spans="2:65" s="1" customFormat="1" ht="16.5" customHeight="1">
      <c r="B140" s="31"/>
      <c r="C140" s="129" t="s">
        <v>250</v>
      </c>
      <c r="D140" s="129" t="s">
        <v>201</v>
      </c>
      <c r="E140" s="130" t="s">
        <v>1675</v>
      </c>
      <c r="F140" s="131" t="s">
        <v>1676</v>
      </c>
      <c r="G140" s="132" t="s">
        <v>941</v>
      </c>
      <c r="H140" s="133">
        <v>20</v>
      </c>
      <c r="I140" s="134"/>
      <c r="J140" s="135">
        <f>ROUND(I140*H140,2)</f>
        <v>0</v>
      </c>
      <c r="K140" s="131" t="s">
        <v>930</v>
      </c>
      <c r="L140" s="31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206</v>
      </c>
      <c r="AT140" s="140" t="s">
        <v>201</v>
      </c>
      <c r="AU140" s="140" t="s">
        <v>83</v>
      </c>
      <c r="AY140" s="16" t="s">
        <v>200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83</v>
      </c>
      <c r="BK140" s="141">
        <f>ROUND(I140*H140,2)</f>
        <v>0</v>
      </c>
      <c r="BL140" s="16" t="s">
        <v>206</v>
      </c>
      <c r="BM140" s="140" t="s">
        <v>1897</v>
      </c>
    </row>
    <row r="141" spans="2:65" s="1" customFormat="1" ht="19.2">
      <c r="B141" s="31"/>
      <c r="D141" s="142" t="s">
        <v>208</v>
      </c>
      <c r="F141" s="143" t="s">
        <v>1678</v>
      </c>
      <c r="I141" s="144"/>
      <c r="L141" s="31"/>
      <c r="M141" s="145"/>
      <c r="T141" s="55"/>
      <c r="AT141" s="16" t="s">
        <v>208</v>
      </c>
      <c r="AU141" s="16" t="s">
        <v>83</v>
      </c>
    </row>
    <row r="142" spans="2:65" s="1" customFormat="1" ht="16.5" customHeight="1">
      <c r="B142" s="31"/>
      <c r="C142" s="129" t="s">
        <v>255</v>
      </c>
      <c r="D142" s="129" t="s">
        <v>201</v>
      </c>
      <c r="E142" s="130" t="s">
        <v>1898</v>
      </c>
      <c r="F142" s="131" t="s">
        <v>1899</v>
      </c>
      <c r="G142" s="132" t="s">
        <v>204</v>
      </c>
      <c r="H142" s="133">
        <v>5</v>
      </c>
      <c r="I142" s="134"/>
      <c r="J142" s="135">
        <f>ROUND(I142*H142,2)</f>
        <v>0</v>
      </c>
      <c r="K142" s="131" t="s">
        <v>930</v>
      </c>
      <c r="L142" s="31"/>
      <c r="M142" s="136" t="s">
        <v>1</v>
      </c>
      <c r="N142" s="137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1.8</v>
      </c>
      <c r="T142" s="139">
        <f>S142*H142</f>
        <v>9</v>
      </c>
      <c r="AR142" s="140" t="s">
        <v>206</v>
      </c>
      <c r="AT142" s="140" t="s">
        <v>201</v>
      </c>
      <c r="AU142" s="140" t="s">
        <v>83</v>
      </c>
      <c r="AY142" s="16" t="s">
        <v>200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83</v>
      </c>
      <c r="BK142" s="141">
        <f>ROUND(I142*H142,2)</f>
        <v>0</v>
      </c>
      <c r="BL142" s="16" t="s">
        <v>206</v>
      </c>
      <c r="BM142" s="140" t="s">
        <v>1900</v>
      </c>
    </row>
    <row r="143" spans="2:65" s="1" customFormat="1">
      <c r="B143" s="31"/>
      <c r="D143" s="142" t="s">
        <v>208</v>
      </c>
      <c r="F143" s="143" t="s">
        <v>1899</v>
      </c>
      <c r="I143" s="144"/>
      <c r="L143" s="31"/>
      <c r="M143" s="145"/>
      <c r="T143" s="55"/>
      <c r="AT143" s="16" t="s">
        <v>208</v>
      </c>
      <c r="AU143" s="16" t="s">
        <v>83</v>
      </c>
    </row>
    <row r="144" spans="2:65" s="11" customFormat="1">
      <c r="B144" s="146"/>
      <c r="D144" s="142" t="s">
        <v>214</v>
      </c>
      <c r="E144" s="147" t="s">
        <v>1</v>
      </c>
      <c r="F144" s="148" t="s">
        <v>1901</v>
      </c>
      <c r="H144" s="149">
        <v>5</v>
      </c>
      <c r="I144" s="150"/>
      <c r="L144" s="146"/>
      <c r="M144" s="151"/>
      <c r="T144" s="152"/>
      <c r="AT144" s="147" t="s">
        <v>214</v>
      </c>
      <c r="AU144" s="147" t="s">
        <v>83</v>
      </c>
      <c r="AV144" s="11" t="s">
        <v>85</v>
      </c>
      <c r="AW144" s="11" t="s">
        <v>33</v>
      </c>
      <c r="AX144" s="11" t="s">
        <v>83</v>
      </c>
      <c r="AY144" s="147" t="s">
        <v>200</v>
      </c>
    </row>
    <row r="145" spans="2:65" s="1" customFormat="1" ht="16.5" customHeight="1">
      <c r="B145" s="31"/>
      <c r="C145" s="129" t="s">
        <v>261</v>
      </c>
      <c r="D145" s="129" t="s">
        <v>201</v>
      </c>
      <c r="E145" s="130" t="s">
        <v>1902</v>
      </c>
      <c r="F145" s="131" t="s">
        <v>1903</v>
      </c>
      <c r="G145" s="132" t="s">
        <v>941</v>
      </c>
      <c r="H145" s="133">
        <v>20</v>
      </c>
      <c r="I145" s="134"/>
      <c r="J145" s="135">
        <f>ROUND(I145*H145,2)</f>
        <v>0</v>
      </c>
      <c r="K145" s="131" t="s">
        <v>930</v>
      </c>
      <c r="L145" s="31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6.9999999999999999E-4</v>
      </c>
      <c r="T145" s="139">
        <f>S145*H145</f>
        <v>1.4E-2</v>
      </c>
      <c r="AR145" s="140" t="s">
        <v>206</v>
      </c>
      <c r="AT145" s="140" t="s">
        <v>201</v>
      </c>
      <c r="AU145" s="140" t="s">
        <v>83</v>
      </c>
      <c r="AY145" s="16" t="s">
        <v>200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206</v>
      </c>
      <c r="BM145" s="140" t="s">
        <v>1904</v>
      </c>
    </row>
    <row r="146" spans="2:65" s="1" customFormat="1">
      <c r="B146" s="31"/>
      <c r="D146" s="142" t="s">
        <v>208</v>
      </c>
      <c r="F146" s="143" t="s">
        <v>1905</v>
      </c>
      <c r="I146" s="144"/>
      <c r="L146" s="31"/>
      <c r="M146" s="145"/>
      <c r="T146" s="55"/>
      <c r="AT146" s="16" t="s">
        <v>208</v>
      </c>
      <c r="AU146" s="16" t="s">
        <v>83</v>
      </c>
    </row>
    <row r="147" spans="2:65" s="11" customFormat="1">
      <c r="B147" s="146"/>
      <c r="D147" s="142" t="s">
        <v>214</v>
      </c>
      <c r="E147" s="147" t="s">
        <v>1</v>
      </c>
      <c r="F147" s="148" t="s">
        <v>1906</v>
      </c>
      <c r="H147" s="149">
        <v>20</v>
      </c>
      <c r="I147" s="150"/>
      <c r="L147" s="146"/>
      <c r="M147" s="151"/>
      <c r="T147" s="152"/>
      <c r="AT147" s="147" t="s">
        <v>214</v>
      </c>
      <c r="AU147" s="147" t="s">
        <v>83</v>
      </c>
      <c r="AV147" s="11" t="s">
        <v>85</v>
      </c>
      <c r="AW147" s="11" t="s">
        <v>33</v>
      </c>
      <c r="AX147" s="11" t="s">
        <v>83</v>
      </c>
      <c r="AY147" s="147" t="s">
        <v>200</v>
      </c>
    </row>
    <row r="148" spans="2:65" s="1" customFormat="1" ht="16.5" customHeight="1">
      <c r="B148" s="31"/>
      <c r="C148" s="129" t="s">
        <v>266</v>
      </c>
      <c r="D148" s="129" t="s">
        <v>201</v>
      </c>
      <c r="E148" s="130" t="s">
        <v>1679</v>
      </c>
      <c r="F148" s="131" t="s">
        <v>1680</v>
      </c>
      <c r="G148" s="132" t="s">
        <v>225</v>
      </c>
      <c r="H148" s="133">
        <v>13.6</v>
      </c>
      <c r="I148" s="134"/>
      <c r="J148" s="135">
        <f>ROUND(I148*H148,2)</f>
        <v>0</v>
      </c>
      <c r="K148" s="131" t="s">
        <v>930</v>
      </c>
      <c r="L148" s="31"/>
      <c r="M148" s="136" t="s">
        <v>1</v>
      </c>
      <c r="N148" s="137" t="s">
        <v>41</v>
      </c>
      <c r="P148" s="138">
        <f>O148*H148</f>
        <v>0</v>
      </c>
      <c r="Q148" s="138">
        <v>0</v>
      </c>
      <c r="R148" s="138">
        <f>Q148*H148</f>
        <v>0</v>
      </c>
      <c r="S148" s="138">
        <v>0.129</v>
      </c>
      <c r="T148" s="139">
        <f>S148*H148</f>
        <v>1.7544</v>
      </c>
      <c r="AR148" s="140" t="s">
        <v>206</v>
      </c>
      <c r="AT148" s="140" t="s">
        <v>201</v>
      </c>
      <c r="AU148" s="140" t="s">
        <v>83</v>
      </c>
      <c r="AY148" s="16" t="s">
        <v>200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83</v>
      </c>
      <c r="BK148" s="141">
        <f>ROUND(I148*H148,2)</f>
        <v>0</v>
      </c>
      <c r="BL148" s="16" t="s">
        <v>206</v>
      </c>
      <c r="BM148" s="140" t="s">
        <v>1907</v>
      </c>
    </row>
    <row r="149" spans="2:65" s="1" customFormat="1" ht="19.2">
      <c r="B149" s="31"/>
      <c r="D149" s="142" t="s">
        <v>208</v>
      </c>
      <c r="F149" s="143" t="s">
        <v>1682</v>
      </c>
      <c r="I149" s="144"/>
      <c r="L149" s="31"/>
      <c r="M149" s="145"/>
      <c r="T149" s="55"/>
      <c r="AT149" s="16" t="s">
        <v>208</v>
      </c>
      <c r="AU149" s="16" t="s">
        <v>83</v>
      </c>
    </row>
    <row r="150" spans="2:65" s="11" customFormat="1">
      <c r="B150" s="146"/>
      <c r="D150" s="142" t="s">
        <v>214</v>
      </c>
      <c r="E150" s="147" t="s">
        <v>1</v>
      </c>
      <c r="F150" s="148" t="s">
        <v>1908</v>
      </c>
      <c r="H150" s="149">
        <v>8.6</v>
      </c>
      <c r="I150" s="150"/>
      <c r="L150" s="146"/>
      <c r="M150" s="151"/>
      <c r="T150" s="152"/>
      <c r="AT150" s="147" t="s">
        <v>214</v>
      </c>
      <c r="AU150" s="147" t="s">
        <v>83</v>
      </c>
      <c r="AV150" s="11" t="s">
        <v>85</v>
      </c>
      <c r="AW150" s="11" t="s">
        <v>33</v>
      </c>
      <c r="AX150" s="11" t="s">
        <v>76</v>
      </c>
      <c r="AY150" s="147" t="s">
        <v>200</v>
      </c>
    </row>
    <row r="151" spans="2:65" s="11" customFormat="1">
      <c r="B151" s="146"/>
      <c r="D151" s="142" t="s">
        <v>214</v>
      </c>
      <c r="E151" s="147" t="s">
        <v>1</v>
      </c>
      <c r="F151" s="148" t="s">
        <v>1909</v>
      </c>
      <c r="H151" s="149">
        <v>5</v>
      </c>
      <c r="I151" s="150"/>
      <c r="L151" s="146"/>
      <c r="M151" s="151"/>
      <c r="T151" s="152"/>
      <c r="AT151" s="147" t="s">
        <v>214</v>
      </c>
      <c r="AU151" s="147" t="s">
        <v>83</v>
      </c>
      <c r="AV151" s="11" t="s">
        <v>85</v>
      </c>
      <c r="AW151" s="11" t="s">
        <v>33</v>
      </c>
      <c r="AX151" s="11" t="s">
        <v>76</v>
      </c>
      <c r="AY151" s="147" t="s">
        <v>200</v>
      </c>
    </row>
    <row r="152" spans="2:65" s="13" customFormat="1">
      <c r="B152" s="159"/>
      <c r="D152" s="142" t="s">
        <v>214</v>
      </c>
      <c r="E152" s="160" t="s">
        <v>1</v>
      </c>
      <c r="F152" s="161" t="s">
        <v>221</v>
      </c>
      <c r="H152" s="162">
        <v>13.6</v>
      </c>
      <c r="I152" s="163"/>
      <c r="L152" s="159"/>
      <c r="M152" s="164"/>
      <c r="T152" s="165"/>
      <c r="AT152" s="160" t="s">
        <v>214</v>
      </c>
      <c r="AU152" s="160" t="s">
        <v>83</v>
      </c>
      <c r="AV152" s="13" t="s">
        <v>206</v>
      </c>
      <c r="AW152" s="13" t="s">
        <v>33</v>
      </c>
      <c r="AX152" s="13" t="s">
        <v>83</v>
      </c>
      <c r="AY152" s="160" t="s">
        <v>200</v>
      </c>
    </row>
    <row r="153" spans="2:65" s="1" customFormat="1" ht="16.5" customHeight="1">
      <c r="B153" s="31"/>
      <c r="C153" s="129" t="s">
        <v>8</v>
      </c>
      <c r="D153" s="129" t="s">
        <v>201</v>
      </c>
      <c r="E153" s="130" t="s">
        <v>1684</v>
      </c>
      <c r="F153" s="131" t="s">
        <v>1685</v>
      </c>
      <c r="G153" s="132" t="s">
        <v>225</v>
      </c>
      <c r="H153" s="133">
        <v>1</v>
      </c>
      <c r="I153" s="134"/>
      <c r="J153" s="135">
        <f>ROUND(I153*H153,2)</f>
        <v>0</v>
      </c>
      <c r="K153" s="131" t="s">
        <v>930</v>
      </c>
      <c r="L153" s="31"/>
      <c r="M153" s="136" t="s">
        <v>1</v>
      </c>
      <c r="N153" s="137" t="s">
        <v>41</v>
      </c>
      <c r="P153" s="138">
        <f>O153*H153</f>
        <v>0</v>
      </c>
      <c r="Q153" s="138">
        <v>0</v>
      </c>
      <c r="R153" s="138">
        <f>Q153*H153</f>
        <v>0</v>
      </c>
      <c r="S153" s="138">
        <v>0.25800000000000001</v>
      </c>
      <c r="T153" s="139">
        <f>S153*H153</f>
        <v>0.25800000000000001</v>
      </c>
      <c r="AR153" s="140" t="s">
        <v>206</v>
      </c>
      <c r="AT153" s="140" t="s">
        <v>201</v>
      </c>
      <c r="AU153" s="140" t="s">
        <v>83</v>
      </c>
      <c r="AY153" s="16" t="s">
        <v>200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83</v>
      </c>
      <c r="BK153" s="141">
        <f>ROUND(I153*H153,2)</f>
        <v>0</v>
      </c>
      <c r="BL153" s="16" t="s">
        <v>206</v>
      </c>
      <c r="BM153" s="140" t="s">
        <v>1910</v>
      </c>
    </row>
    <row r="154" spans="2:65" s="1" customFormat="1" ht="19.2">
      <c r="B154" s="31"/>
      <c r="D154" s="142" t="s">
        <v>208</v>
      </c>
      <c r="F154" s="143" t="s">
        <v>1687</v>
      </c>
      <c r="I154" s="144"/>
      <c r="L154" s="31"/>
      <c r="M154" s="145"/>
      <c r="T154" s="55"/>
      <c r="AT154" s="16" t="s">
        <v>208</v>
      </c>
      <c r="AU154" s="16" t="s">
        <v>83</v>
      </c>
    </row>
    <row r="155" spans="2:65" s="1" customFormat="1" ht="16.5" customHeight="1">
      <c r="B155" s="31"/>
      <c r="C155" s="129" t="s">
        <v>273</v>
      </c>
      <c r="D155" s="129" t="s">
        <v>201</v>
      </c>
      <c r="E155" s="130" t="s">
        <v>1911</v>
      </c>
      <c r="F155" s="131" t="s">
        <v>1912</v>
      </c>
      <c r="G155" s="132" t="s">
        <v>225</v>
      </c>
      <c r="H155" s="133">
        <v>1</v>
      </c>
      <c r="I155" s="134"/>
      <c r="J155" s="135">
        <f>ROUND(I155*H155,2)</f>
        <v>0</v>
      </c>
      <c r="K155" s="131" t="s">
        <v>930</v>
      </c>
      <c r="L155" s="31"/>
      <c r="M155" s="136" t="s">
        <v>1</v>
      </c>
      <c r="N155" s="137" t="s">
        <v>41</v>
      </c>
      <c r="P155" s="138">
        <f>O155*H155</f>
        <v>0</v>
      </c>
      <c r="Q155" s="138">
        <v>0</v>
      </c>
      <c r="R155" s="138">
        <f>Q155*H155</f>
        <v>0</v>
      </c>
      <c r="S155" s="138">
        <v>0.25800000000000001</v>
      </c>
      <c r="T155" s="139">
        <f>S155*H155</f>
        <v>0.25800000000000001</v>
      </c>
      <c r="AR155" s="140" t="s">
        <v>206</v>
      </c>
      <c r="AT155" s="140" t="s">
        <v>201</v>
      </c>
      <c r="AU155" s="140" t="s">
        <v>83</v>
      </c>
      <c r="AY155" s="16" t="s">
        <v>200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83</v>
      </c>
      <c r="BK155" s="141">
        <f>ROUND(I155*H155,2)</f>
        <v>0</v>
      </c>
      <c r="BL155" s="16" t="s">
        <v>206</v>
      </c>
      <c r="BM155" s="140" t="s">
        <v>1913</v>
      </c>
    </row>
    <row r="156" spans="2:65" s="1" customFormat="1" ht="19.2">
      <c r="B156" s="31"/>
      <c r="D156" s="142" t="s">
        <v>208</v>
      </c>
      <c r="F156" s="143" t="s">
        <v>1914</v>
      </c>
      <c r="I156" s="144"/>
      <c r="L156" s="31"/>
      <c r="M156" s="145"/>
      <c r="T156" s="55"/>
      <c r="AT156" s="16" t="s">
        <v>208</v>
      </c>
      <c r="AU156" s="16" t="s">
        <v>83</v>
      </c>
    </row>
    <row r="157" spans="2:65" s="1" customFormat="1" ht="16.5" customHeight="1">
      <c r="B157" s="31"/>
      <c r="C157" s="129" t="s">
        <v>279</v>
      </c>
      <c r="D157" s="129" t="s">
        <v>201</v>
      </c>
      <c r="E157" s="130" t="s">
        <v>1915</v>
      </c>
      <c r="F157" s="131" t="s">
        <v>1916</v>
      </c>
      <c r="G157" s="132" t="s">
        <v>225</v>
      </c>
      <c r="H157" s="133">
        <v>1</v>
      </c>
      <c r="I157" s="134"/>
      <c r="J157" s="135">
        <f>ROUND(I157*H157,2)</f>
        <v>0</v>
      </c>
      <c r="K157" s="131" t="s">
        <v>930</v>
      </c>
      <c r="L157" s="31"/>
      <c r="M157" s="136" t="s">
        <v>1</v>
      </c>
      <c r="N157" s="137" t="s">
        <v>41</v>
      </c>
      <c r="P157" s="138">
        <f>O157*H157</f>
        <v>0</v>
      </c>
      <c r="Q157" s="138">
        <v>0</v>
      </c>
      <c r="R157" s="138">
        <f>Q157*H157</f>
        <v>0</v>
      </c>
      <c r="S157" s="138">
        <v>4.2999999999999997E-2</v>
      </c>
      <c r="T157" s="139">
        <f>S157*H157</f>
        <v>4.2999999999999997E-2</v>
      </c>
      <c r="AR157" s="140" t="s">
        <v>206</v>
      </c>
      <c r="AT157" s="140" t="s">
        <v>201</v>
      </c>
      <c r="AU157" s="140" t="s">
        <v>83</v>
      </c>
      <c r="AY157" s="16" t="s">
        <v>200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83</v>
      </c>
      <c r="BK157" s="141">
        <f>ROUND(I157*H157,2)</f>
        <v>0</v>
      </c>
      <c r="BL157" s="16" t="s">
        <v>206</v>
      </c>
      <c r="BM157" s="140" t="s">
        <v>1917</v>
      </c>
    </row>
    <row r="158" spans="2:65" s="1" customFormat="1" ht="19.2">
      <c r="B158" s="31"/>
      <c r="D158" s="142" t="s">
        <v>208</v>
      </c>
      <c r="F158" s="143" t="s">
        <v>1918</v>
      </c>
      <c r="I158" s="144"/>
      <c r="L158" s="31"/>
      <c r="M158" s="145"/>
      <c r="T158" s="55"/>
      <c r="AT158" s="16" t="s">
        <v>208</v>
      </c>
      <c r="AU158" s="16" t="s">
        <v>83</v>
      </c>
    </row>
    <row r="159" spans="2:65" s="1" customFormat="1" ht="16.5" customHeight="1">
      <c r="B159" s="31"/>
      <c r="C159" s="129" t="s">
        <v>283</v>
      </c>
      <c r="D159" s="129" t="s">
        <v>201</v>
      </c>
      <c r="E159" s="130" t="s">
        <v>1688</v>
      </c>
      <c r="F159" s="131" t="s">
        <v>1689</v>
      </c>
      <c r="G159" s="132" t="s">
        <v>964</v>
      </c>
      <c r="H159" s="133">
        <v>13.32</v>
      </c>
      <c r="I159" s="134"/>
      <c r="J159" s="135">
        <f>ROUND(I159*H159,2)</f>
        <v>0</v>
      </c>
      <c r="K159" s="131" t="s">
        <v>930</v>
      </c>
      <c r="L159" s="31"/>
      <c r="M159" s="136" t="s">
        <v>1</v>
      </c>
      <c r="N159" s="137" t="s">
        <v>41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206</v>
      </c>
      <c r="AT159" s="140" t="s">
        <v>201</v>
      </c>
      <c r="AU159" s="140" t="s">
        <v>83</v>
      </c>
      <c r="AY159" s="16" t="s">
        <v>200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83</v>
      </c>
      <c r="BK159" s="141">
        <f>ROUND(I159*H159,2)</f>
        <v>0</v>
      </c>
      <c r="BL159" s="16" t="s">
        <v>206</v>
      </c>
      <c r="BM159" s="140" t="s">
        <v>1919</v>
      </c>
    </row>
    <row r="160" spans="2:65" s="1" customFormat="1" ht="19.2">
      <c r="B160" s="31"/>
      <c r="D160" s="142" t="s">
        <v>208</v>
      </c>
      <c r="F160" s="143" t="s">
        <v>1691</v>
      </c>
      <c r="I160" s="144"/>
      <c r="L160" s="31"/>
      <c r="M160" s="145"/>
      <c r="T160" s="55"/>
      <c r="AT160" s="16" t="s">
        <v>208</v>
      </c>
      <c r="AU160" s="16" t="s">
        <v>83</v>
      </c>
    </row>
    <row r="161" spans="2:65" s="1" customFormat="1" ht="16.5" customHeight="1">
      <c r="B161" s="31"/>
      <c r="C161" s="129" t="s">
        <v>287</v>
      </c>
      <c r="D161" s="129" t="s">
        <v>201</v>
      </c>
      <c r="E161" s="130" t="s">
        <v>1692</v>
      </c>
      <c r="F161" s="131" t="s">
        <v>1693</v>
      </c>
      <c r="G161" s="132" t="s">
        <v>964</v>
      </c>
      <c r="H161" s="133">
        <v>1</v>
      </c>
      <c r="I161" s="134"/>
      <c r="J161" s="135">
        <f>ROUND(I161*H161,2)</f>
        <v>0</v>
      </c>
      <c r="K161" s="131" t="s">
        <v>930</v>
      </c>
      <c r="L161" s="31"/>
      <c r="M161" s="136" t="s">
        <v>1</v>
      </c>
      <c r="N161" s="137" t="s">
        <v>41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206</v>
      </c>
      <c r="AT161" s="140" t="s">
        <v>201</v>
      </c>
      <c r="AU161" s="140" t="s">
        <v>83</v>
      </c>
      <c r="AY161" s="16" t="s">
        <v>200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83</v>
      </c>
      <c r="BK161" s="141">
        <f>ROUND(I161*H161,2)</f>
        <v>0</v>
      </c>
      <c r="BL161" s="16" t="s">
        <v>206</v>
      </c>
      <c r="BM161" s="140" t="s">
        <v>1920</v>
      </c>
    </row>
    <row r="162" spans="2:65" s="1" customFormat="1" ht="28.8">
      <c r="B162" s="31"/>
      <c r="D162" s="142" t="s">
        <v>208</v>
      </c>
      <c r="F162" s="143" t="s">
        <v>1695</v>
      </c>
      <c r="I162" s="144"/>
      <c r="L162" s="31"/>
      <c r="M162" s="145"/>
      <c r="T162" s="55"/>
      <c r="AT162" s="16" t="s">
        <v>208</v>
      </c>
      <c r="AU162" s="16" t="s">
        <v>83</v>
      </c>
    </row>
    <row r="163" spans="2:65" s="1" customFormat="1" ht="16.5" customHeight="1">
      <c r="B163" s="31"/>
      <c r="C163" s="129" t="s">
        <v>291</v>
      </c>
      <c r="D163" s="129" t="s">
        <v>201</v>
      </c>
      <c r="E163" s="130" t="s">
        <v>1696</v>
      </c>
      <c r="F163" s="131" t="s">
        <v>1697</v>
      </c>
      <c r="G163" s="132" t="s">
        <v>964</v>
      </c>
      <c r="H163" s="133">
        <v>13.32</v>
      </c>
      <c r="I163" s="134"/>
      <c r="J163" s="135">
        <f>ROUND(I163*H163,2)</f>
        <v>0</v>
      </c>
      <c r="K163" s="131" t="s">
        <v>930</v>
      </c>
      <c r="L163" s="31"/>
      <c r="M163" s="136" t="s">
        <v>1</v>
      </c>
      <c r="N163" s="137" t="s">
        <v>41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206</v>
      </c>
      <c r="AT163" s="140" t="s">
        <v>201</v>
      </c>
      <c r="AU163" s="140" t="s">
        <v>83</v>
      </c>
      <c r="AY163" s="16" t="s">
        <v>200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83</v>
      </c>
      <c r="BK163" s="141">
        <f>ROUND(I163*H163,2)</f>
        <v>0</v>
      </c>
      <c r="BL163" s="16" t="s">
        <v>206</v>
      </c>
      <c r="BM163" s="140" t="s">
        <v>1921</v>
      </c>
    </row>
    <row r="164" spans="2:65" s="1" customFormat="1">
      <c r="B164" s="31"/>
      <c r="D164" s="142" t="s">
        <v>208</v>
      </c>
      <c r="F164" s="143" t="s">
        <v>1699</v>
      </c>
      <c r="I164" s="144"/>
      <c r="L164" s="31"/>
      <c r="M164" s="145"/>
      <c r="T164" s="55"/>
      <c r="AT164" s="16" t="s">
        <v>208</v>
      </c>
      <c r="AU164" s="16" t="s">
        <v>83</v>
      </c>
    </row>
    <row r="165" spans="2:65" s="11" customFormat="1">
      <c r="B165" s="146"/>
      <c r="D165" s="142" t="s">
        <v>214</v>
      </c>
      <c r="E165" s="147" t="s">
        <v>1</v>
      </c>
      <c r="F165" s="148" t="s">
        <v>1922</v>
      </c>
      <c r="H165" s="149">
        <v>3.42</v>
      </c>
      <c r="I165" s="150"/>
      <c r="L165" s="146"/>
      <c r="M165" s="151"/>
      <c r="T165" s="152"/>
      <c r="AT165" s="147" t="s">
        <v>214</v>
      </c>
      <c r="AU165" s="147" t="s">
        <v>83</v>
      </c>
      <c r="AV165" s="11" t="s">
        <v>85</v>
      </c>
      <c r="AW165" s="11" t="s">
        <v>33</v>
      </c>
      <c r="AX165" s="11" t="s">
        <v>76</v>
      </c>
      <c r="AY165" s="147" t="s">
        <v>200</v>
      </c>
    </row>
    <row r="166" spans="2:65" s="11" customFormat="1">
      <c r="B166" s="146"/>
      <c r="D166" s="142" t="s">
        <v>214</v>
      </c>
      <c r="E166" s="147" t="s">
        <v>1</v>
      </c>
      <c r="F166" s="148" t="s">
        <v>1923</v>
      </c>
      <c r="H166" s="149">
        <v>0.9</v>
      </c>
      <c r="I166" s="150"/>
      <c r="L166" s="146"/>
      <c r="M166" s="151"/>
      <c r="T166" s="152"/>
      <c r="AT166" s="147" t="s">
        <v>214</v>
      </c>
      <c r="AU166" s="147" t="s">
        <v>83</v>
      </c>
      <c r="AV166" s="11" t="s">
        <v>85</v>
      </c>
      <c r="AW166" s="11" t="s">
        <v>33</v>
      </c>
      <c r="AX166" s="11" t="s">
        <v>76</v>
      </c>
      <c r="AY166" s="147" t="s">
        <v>200</v>
      </c>
    </row>
    <row r="167" spans="2:65" s="11" customFormat="1">
      <c r="B167" s="146"/>
      <c r="D167" s="142" t="s">
        <v>214</v>
      </c>
      <c r="E167" s="147" t="s">
        <v>1</v>
      </c>
      <c r="F167" s="148" t="s">
        <v>1924</v>
      </c>
      <c r="H167" s="149">
        <v>9</v>
      </c>
      <c r="I167" s="150"/>
      <c r="L167" s="146"/>
      <c r="M167" s="151"/>
      <c r="T167" s="152"/>
      <c r="AT167" s="147" t="s">
        <v>214</v>
      </c>
      <c r="AU167" s="147" t="s">
        <v>83</v>
      </c>
      <c r="AV167" s="11" t="s">
        <v>85</v>
      </c>
      <c r="AW167" s="11" t="s">
        <v>33</v>
      </c>
      <c r="AX167" s="11" t="s">
        <v>76</v>
      </c>
      <c r="AY167" s="147" t="s">
        <v>200</v>
      </c>
    </row>
    <row r="168" spans="2:65" s="13" customFormat="1">
      <c r="B168" s="159"/>
      <c r="D168" s="142" t="s">
        <v>214</v>
      </c>
      <c r="E168" s="160" t="s">
        <v>1</v>
      </c>
      <c r="F168" s="161" t="s">
        <v>221</v>
      </c>
      <c r="H168" s="162">
        <v>13.32</v>
      </c>
      <c r="I168" s="163"/>
      <c r="L168" s="159"/>
      <c r="M168" s="164"/>
      <c r="T168" s="165"/>
      <c r="AT168" s="160" t="s">
        <v>214</v>
      </c>
      <c r="AU168" s="160" t="s">
        <v>83</v>
      </c>
      <c r="AV168" s="13" t="s">
        <v>206</v>
      </c>
      <c r="AW168" s="13" t="s">
        <v>33</v>
      </c>
      <c r="AX168" s="13" t="s">
        <v>83</v>
      </c>
      <c r="AY168" s="160" t="s">
        <v>200</v>
      </c>
    </row>
    <row r="169" spans="2:65" s="1" customFormat="1" ht="16.5" customHeight="1">
      <c r="B169" s="31"/>
      <c r="C169" s="129" t="s">
        <v>295</v>
      </c>
      <c r="D169" s="129" t="s">
        <v>201</v>
      </c>
      <c r="E169" s="130" t="s">
        <v>1702</v>
      </c>
      <c r="F169" s="131" t="s">
        <v>1703</v>
      </c>
      <c r="G169" s="132" t="s">
        <v>964</v>
      </c>
      <c r="H169" s="133">
        <v>13.32</v>
      </c>
      <c r="I169" s="134"/>
      <c r="J169" s="135">
        <f>ROUND(I169*H169,2)</f>
        <v>0</v>
      </c>
      <c r="K169" s="131" t="s">
        <v>930</v>
      </c>
      <c r="L169" s="31"/>
      <c r="M169" s="136" t="s">
        <v>1</v>
      </c>
      <c r="N169" s="137" t="s">
        <v>41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206</v>
      </c>
      <c r="AT169" s="140" t="s">
        <v>201</v>
      </c>
      <c r="AU169" s="140" t="s">
        <v>83</v>
      </c>
      <c r="AY169" s="16" t="s">
        <v>200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83</v>
      </c>
      <c r="BK169" s="141">
        <f>ROUND(I169*H169,2)</f>
        <v>0</v>
      </c>
      <c r="BL169" s="16" t="s">
        <v>206</v>
      </c>
      <c r="BM169" s="140" t="s">
        <v>1925</v>
      </c>
    </row>
    <row r="170" spans="2:65" s="1" customFormat="1">
      <c r="B170" s="31"/>
      <c r="D170" s="142" t="s">
        <v>208</v>
      </c>
      <c r="F170" s="143" t="s">
        <v>1705</v>
      </c>
      <c r="I170" s="144"/>
      <c r="L170" s="31"/>
      <c r="M170" s="145"/>
      <c r="T170" s="55"/>
      <c r="AT170" s="16" t="s">
        <v>208</v>
      </c>
      <c r="AU170" s="16" t="s">
        <v>83</v>
      </c>
    </row>
    <row r="171" spans="2:65" s="1" customFormat="1" ht="16.5" customHeight="1">
      <c r="B171" s="31"/>
      <c r="C171" s="129" t="s">
        <v>299</v>
      </c>
      <c r="D171" s="129" t="s">
        <v>201</v>
      </c>
      <c r="E171" s="130" t="s">
        <v>1706</v>
      </c>
      <c r="F171" s="131" t="s">
        <v>1707</v>
      </c>
      <c r="G171" s="132" t="s">
        <v>964</v>
      </c>
      <c r="H171" s="133">
        <v>386.28</v>
      </c>
      <c r="I171" s="134"/>
      <c r="J171" s="135">
        <f>ROUND(I171*H171,2)</f>
        <v>0</v>
      </c>
      <c r="K171" s="131" t="s">
        <v>930</v>
      </c>
      <c r="L171" s="31"/>
      <c r="M171" s="136" t="s">
        <v>1</v>
      </c>
      <c r="N171" s="137" t="s">
        <v>41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206</v>
      </c>
      <c r="AT171" s="140" t="s">
        <v>201</v>
      </c>
      <c r="AU171" s="140" t="s">
        <v>83</v>
      </c>
      <c r="AY171" s="16" t="s">
        <v>200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83</v>
      </c>
      <c r="BK171" s="141">
        <f>ROUND(I171*H171,2)</f>
        <v>0</v>
      </c>
      <c r="BL171" s="16" t="s">
        <v>206</v>
      </c>
      <c r="BM171" s="140" t="s">
        <v>1926</v>
      </c>
    </row>
    <row r="172" spans="2:65" s="1" customFormat="1" ht="19.2">
      <c r="B172" s="31"/>
      <c r="D172" s="142" t="s">
        <v>208</v>
      </c>
      <c r="F172" s="143" t="s">
        <v>1709</v>
      </c>
      <c r="I172" s="144"/>
      <c r="L172" s="31"/>
      <c r="M172" s="145"/>
      <c r="T172" s="55"/>
      <c r="AT172" s="16" t="s">
        <v>208</v>
      </c>
      <c r="AU172" s="16" t="s">
        <v>83</v>
      </c>
    </row>
    <row r="173" spans="2:65" s="11" customFormat="1">
      <c r="B173" s="146"/>
      <c r="D173" s="142" t="s">
        <v>214</v>
      </c>
      <c r="E173" s="147" t="s">
        <v>1</v>
      </c>
      <c r="F173" s="148" t="s">
        <v>1927</v>
      </c>
      <c r="H173" s="149">
        <v>386.28</v>
      </c>
      <c r="I173" s="150"/>
      <c r="L173" s="146"/>
      <c r="M173" s="151"/>
      <c r="T173" s="152"/>
      <c r="AT173" s="147" t="s">
        <v>214</v>
      </c>
      <c r="AU173" s="147" t="s">
        <v>83</v>
      </c>
      <c r="AV173" s="11" t="s">
        <v>85</v>
      </c>
      <c r="AW173" s="11" t="s">
        <v>33</v>
      </c>
      <c r="AX173" s="11" t="s">
        <v>83</v>
      </c>
      <c r="AY173" s="147" t="s">
        <v>200</v>
      </c>
    </row>
    <row r="174" spans="2:65" s="1" customFormat="1" ht="16.5" customHeight="1">
      <c r="B174" s="31"/>
      <c r="C174" s="129" t="s">
        <v>303</v>
      </c>
      <c r="D174" s="129" t="s">
        <v>201</v>
      </c>
      <c r="E174" s="130" t="s">
        <v>1711</v>
      </c>
      <c r="F174" s="131" t="s">
        <v>1712</v>
      </c>
      <c r="G174" s="132" t="s">
        <v>964</v>
      </c>
      <c r="H174" s="133">
        <v>13.32</v>
      </c>
      <c r="I174" s="134"/>
      <c r="J174" s="135">
        <f>ROUND(I174*H174,2)</f>
        <v>0</v>
      </c>
      <c r="K174" s="131" t="s">
        <v>930</v>
      </c>
      <c r="L174" s="31"/>
      <c r="M174" s="136" t="s">
        <v>1</v>
      </c>
      <c r="N174" s="137" t="s">
        <v>41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206</v>
      </c>
      <c r="AT174" s="140" t="s">
        <v>201</v>
      </c>
      <c r="AU174" s="140" t="s">
        <v>83</v>
      </c>
      <c r="AY174" s="16" t="s">
        <v>200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83</v>
      </c>
      <c r="BK174" s="141">
        <f>ROUND(I174*H174,2)</f>
        <v>0</v>
      </c>
      <c r="BL174" s="16" t="s">
        <v>206</v>
      </c>
      <c r="BM174" s="140" t="s">
        <v>1928</v>
      </c>
    </row>
    <row r="175" spans="2:65" s="1" customFormat="1" ht="19.2">
      <c r="B175" s="31"/>
      <c r="D175" s="142" t="s">
        <v>208</v>
      </c>
      <c r="F175" s="143" t="s">
        <v>1714</v>
      </c>
      <c r="I175" s="144"/>
      <c r="L175" s="31"/>
      <c r="M175" s="176"/>
      <c r="N175" s="177"/>
      <c r="O175" s="177"/>
      <c r="P175" s="177"/>
      <c r="Q175" s="177"/>
      <c r="R175" s="177"/>
      <c r="S175" s="177"/>
      <c r="T175" s="178"/>
      <c r="AT175" s="16" t="s">
        <v>208</v>
      </c>
      <c r="AU175" s="16" t="s">
        <v>83</v>
      </c>
    </row>
    <row r="176" spans="2:65" s="1" customFormat="1" ht="6.9" customHeight="1"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31"/>
    </row>
  </sheetData>
  <sheetProtection algorithmName="SHA-512" hashValue="/Gwu6JIGw4M8VNNQ/pyHZ5KkcGUe8Mw+9wTldy1oulD9gjwRsFR30UZxBgXPeAIlL5t/UvmAkQNtgJUbVTe+Xw==" saltValue="dyKBNUlLNrMiFP/L63XWs0yzNHwC1QPlFkscd3kEmm7wK3RrkhGd7RWhSm3wsHQ7FiV/cVYLQotSlZaq1Zcnsg==" spinCount="100000" sheet="1" objects="1" scenarios="1" formatColumns="0" formatRows="0" autoFilter="0"/>
  <autoFilter ref="C120:K175" xr:uid="{00000000-0009-0000-0000-00000D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6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132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1929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ROUND((SUM(BE121:BE165)),  2)</f>
        <v>0</v>
      </c>
      <c r="I35" s="95">
        <v>0.21</v>
      </c>
      <c r="J35" s="85">
        <f>ROUND(((SUM(BE121:BE165))*I35),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ROUND((SUM(BF121:BF165)),  2)</f>
        <v>0</v>
      </c>
      <c r="I36" s="95">
        <v>0.12</v>
      </c>
      <c r="J36" s="85">
        <f>ROUND(((SUM(BF121:BF165))*I36),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ROUND((SUM(BG121:BG165)),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ROUND((SUM(BH121:BH165)),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ROUND((SUM(BI121:BI165)),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05.07 - SO 05.07 Propustek km 99,003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05.07 - SO 05.07 Propustek km 99,003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0.53727999999999998</v>
      </c>
      <c r="S121" s="52"/>
      <c r="T121" s="117">
        <f>T122</f>
        <v>0.99150000000000005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SUM(P123:P165)</f>
        <v>0</v>
      </c>
      <c r="R122" s="125">
        <f>SUM(R123:R165)</f>
        <v>0.53727999999999998</v>
      </c>
      <c r="T122" s="126">
        <f>SUM(T123:T165)</f>
        <v>0.99150000000000005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SUM(BK123:BK165)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12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1930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1931</v>
      </c>
      <c r="H125" s="149">
        <v>12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21.75" customHeight="1">
      <c r="B126" s="31"/>
      <c r="C126" s="129" t="s">
        <v>85</v>
      </c>
      <c r="D126" s="129" t="s">
        <v>201</v>
      </c>
      <c r="E126" s="130" t="s">
        <v>1651</v>
      </c>
      <c r="F126" s="131" t="s">
        <v>1652</v>
      </c>
      <c r="G126" s="132" t="s">
        <v>941</v>
      </c>
      <c r="H126" s="133">
        <v>6</v>
      </c>
      <c r="I126" s="134"/>
      <c r="J126" s="135">
        <f>ROUND(I126*H126,2)</f>
        <v>0</v>
      </c>
      <c r="K126" s="131" t="s">
        <v>930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1932</v>
      </c>
    </row>
    <row r="127" spans="2:65" s="1" customFormat="1" ht="19.2">
      <c r="B127" s="31"/>
      <c r="D127" s="142" t="s">
        <v>208</v>
      </c>
      <c r="F127" s="143" t="s">
        <v>1654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1" customFormat="1">
      <c r="B128" s="146"/>
      <c r="D128" s="142" t="s">
        <v>214</v>
      </c>
      <c r="E128" s="147" t="s">
        <v>1</v>
      </c>
      <c r="F128" s="148" t="s">
        <v>1933</v>
      </c>
      <c r="H128" s="149">
        <v>6</v>
      </c>
      <c r="I128" s="150"/>
      <c r="L128" s="146"/>
      <c r="M128" s="151"/>
      <c r="T128" s="152"/>
      <c r="AT128" s="147" t="s">
        <v>214</v>
      </c>
      <c r="AU128" s="147" t="s">
        <v>83</v>
      </c>
      <c r="AV128" s="11" t="s">
        <v>85</v>
      </c>
      <c r="AW128" s="11" t="s">
        <v>33</v>
      </c>
      <c r="AX128" s="11" t="s">
        <v>83</v>
      </c>
      <c r="AY128" s="147" t="s">
        <v>200</v>
      </c>
    </row>
    <row r="129" spans="2:65" s="1" customFormat="1" ht="21.75" customHeight="1">
      <c r="B129" s="31"/>
      <c r="C129" s="129" t="s">
        <v>222</v>
      </c>
      <c r="D129" s="129" t="s">
        <v>201</v>
      </c>
      <c r="E129" s="130" t="s">
        <v>1655</v>
      </c>
      <c r="F129" s="131" t="s">
        <v>1656</v>
      </c>
      <c r="G129" s="132" t="s">
        <v>941</v>
      </c>
      <c r="H129" s="133">
        <v>6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1934</v>
      </c>
    </row>
    <row r="130" spans="2:65" s="1" customFormat="1" ht="19.2">
      <c r="B130" s="31"/>
      <c r="D130" s="142" t="s">
        <v>208</v>
      </c>
      <c r="F130" s="143" t="s">
        <v>1658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1" customFormat="1">
      <c r="B131" s="146"/>
      <c r="D131" s="142" t="s">
        <v>214</v>
      </c>
      <c r="E131" s="147" t="s">
        <v>1</v>
      </c>
      <c r="F131" s="148" t="s">
        <v>1935</v>
      </c>
      <c r="H131" s="149">
        <v>6</v>
      </c>
      <c r="I131" s="150"/>
      <c r="L131" s="146"/>
      <c r="M131" s="151"/>
      <c r="T131" s="152"/>
      <c r="AT131" s="147" t="s">
        <v>214</v>
      </c>
      <c r="AU131" s="147" t="s">
        <v>83</v>
      </c>
      <c r="AV131" s="11" t="s">
        <v>85</v>
      </c>
      <c r="AW131" s="11" t="s">
        <v>33</v>
      </c>
      <c r="AX131" s="11" t="s">
        <v>83</v>
      </c>
      <c r="AY131" s="147" t="s">
        <v>200</v>
      </c>
    </row>
    <row r="132" spans="2:65" s="1" customFormat="1" ht="16.5" customHeight="1">
      <c r="B132" s="31"/>
      <c r="C132" s="129" t="s">
        <v>206</v>
      </c>
      <c r="D132" s="129" t="s">
        <v>201</v>
      </c>
      <c r="E132" s="130" t="s">
        <v>1659</v>
      </c>
      <c r="F132" s="131" t="s">
        <v>1660</v>
      </c>
      <c r="G132" s="132" t="s">
        <v>941</v>
      </c>
      <c r="H132" s="133">
        <v>12</v>
      </c>
      <c r="I132" s="134"/>
      <c r="J132" s="135">
        <f>ROUND(I132*H132,2)</f>
        <v>0</v>
      </c>
      <c r="K132" s="131" t="s">
        <v>930</v>
      </c>
      <c r="L132" s="31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206</v>
      </c>
      <c r="AT132" s="140" t="s">
        <v>201</v>
      </c>
      <c r="AU132" s="140" t="s">
        <v>83</v>
      </c>
      <c r="AY132" s="16" t="s">
        <v>200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83</v>
      </c>
      <c r="BK132" s="141">
        <f>ROUND(I132*H132,2)</f>
        <v>0</v>
      </c>
      <c r="BL132" s="16" t="s">
        <v>206</v>
      </c>
      <c r="BM132" s="140" t="s">
        <v>1936</v>
      </c>
    </row>
    <row r="133" spans="2:65" s="1" customFormat="1">
      <c r="B133" s="31"/>
      <c r="D133" s="142" t="s">
        <v>208</v>
      </c>
      <c r="F133" s="143" t="s">
        <v>1662</v>
      </c>
      <c r="I133" s="144"/>
      <c r="L133" s="31"/>
      <c r="M133" s="145"/>
      <c r="T133" s="55"/>
      <c r="AT133" s="16" t="s">
        <v>208</v>
      </c>
      <c r="AU133" s="16" t="s">
        <v>83</v>
      </c>
    </row>
    <row r="134" spans="2:65" s="1" customFormat="1" ht="16.5" customHeight="1">
      <c r="B134" s="31"/>
      <c r="C134" s="129" t="s">
        <v>234</v>
      </c>
      <c r="D134" s="129" t="s">
        <v>201</v>
      </c>
      <c r="E134" s="130" t="s">
        <v>1667</v>
      </c>
      <c r="F134" s="131" t="s">
        <v>1668</v>
      </c>
      <c r="G134" s="132" t="s">
        <v>225</v>
      </c>
      <c r="H134" s="133">
        <v>1</v>
      </c>
      <c r="I134" s="134"/>
      <c r="J134" s="135">
        <f>ROUND(I134*H134,2)</f>
        <v>0</v>
      </c>
      <c r="K134" s="131" t="s">
        <v>930</v>
      </c>
      <c r="L134" s="31"/>
      <c r="M134" s="136" t="s">
        <v>1</v>
      </c>
      <c r="N134" s="137" t="s">
        <v>41</v>
      </c>
      <c r="P134" s="138">
        <f>O134*H134</f>
        <v>0</v>
      </c>
      <c r="Q134" s="138">
        <v>6.053E-2</v>
      </c>
      <c r="R134" s="138">
        <f>Q134*H134</f>
        <v>6.053E-2</v>
      </c>
      <c r="S134" s="138">
        <v>0</v>
      </c>
      <c r="T134" s="139">
        <f>S134*H134</f>
        <v>0</v>
      </c>
      <c r="AR134" s="140" t="s">
        <v>206</v>
      </c>
      <c r="AT134" s="140" t="s">
        <v>201</v>
      </c>
      <c r="AU134" s="140" t="s">
        <v>83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206</v>
      </c>
      <c r="BM134" s="140" t="s">
        <v>1937</v>
      </c>
    </row>
    <row r="135" spans="2:65" s="1" customFormat="1" ht="28.8">
      <c r="B135" s="31"/>
      <c r="D135" s="142" t="s">
        <v>208</v>
      </c>
      <c r="F135" s="143" t="s">
        <v>1670</v>
      </c>
      <c r="I135" s="144"/>
      <c r="L135" s="31"/>
      <c r="M135" s="145"/>
      <c r="T135" s="55"/>
      <c r="AT135" s="16" t="s">
        <v>208</v>
      </c>
      <c r="AU135" s="16" t="s">
        <v>83</v>
      </c>
    </row>
    <row r="136" spans="2:65" s="1" customFormat="1" ht="16.5" customHeight="1">
      <c r="B136" s="31"/>
      <c r="C136" s="129" t="s">
        <v>239</v>
      </c>
      <c r="D136" s="129" t="s">
        <v>201</v>
      </c>
      <c r="E136" s="130" t="s">
        <v>1663</v>
      </c>
      <c r="F136" s="131" t="s">
        <v>1664</v>
      </c>
      <c r="G136" s="132" t="s">
        <v>225</v>
      </c>
      <c r="H136" s="133">
        <v>10</v>
      </c>
      <c r="I136" s="134"/>
      <c r="J136" s="135">
        <f>ROUND(I136*H136,2)</f>
        <v>0</v>
      </c>
      <c r="K136" s="131" t="s">
        <v>930</v>
      </c>
      <c r="L136" s="31"/>
      <c r="M136" s="136" t="s">
        <v>1</v>
      </c>
      <c r="N136" s="137" t="s">
        <v>41</v>
      </c>
      <c r="P136" s="138">
        <f>O136*H136</f>
        <v>0</v>
      </c>
      <c r="Q136" s="138">
        <v>3.6900000000000002E-2</v>
      </c>
      <c r="R136" s="138">
        <f>Q136*H136</f>
        <v>0.36899999999999999</v>
      </c>
      <c r="S136" s="138">
        <v>0</v>
      </c>
      <c r="T136" s="139">
        <f>S136*H136</f>
        <v>0</v>
      </c>
      <c r="AR136" s="140" t="s">
        <v>206</v>
      </c>
      <c r="AT136" s="140" t="s">
        <v>201</v>
      </c>
      <c r="AU136" s="140" t="s">
        <v>83</v>
      </c>
      <c r="AY136" s="16" t="s">
        <v>200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83</v>
      </c>
      <c r="BK136" s="141">
        <f>ROUND(I136*H136,2)</f>
        <v>0</v>
      </c>
      <c r="BL136" s="16" t="s">
        <v>206</v>
      </c>
      <c r="BM136" s="140" t="s">
        <v>1938</v>
      </c>
    </row>
    <row r="137" spans="2:65" s="1" customFormat="1" ht="28.8">
      <c r="B137" s="31"/>
      <c r="D137" s="142" t="s">
        <v>208</v>
      </c>
      <c r="F137" s="143" t="s">
        <v>1666</v>
      </c>
      <c r="I137" s="144"/>
      <c r="L137" s="31"/>
      <c r="M137" s="145"/>
      <c r="T137" s="55"/>
      <c r="AT137" s="16" t="s">
        <v>208</v>
      </c>
      <c r="AU137" s="16" t="s">
        <v>83</v>
      </c>
    </row>
    <row r="138" spans="2:65" s="11" customFormat="1">
      <c r="B138" s="146"/>
      <c r="D138" s="142" t="s">
        <v>214</v>
      </c>
      <c r="E138" s="147" t="s">
        <v>1</v>
      </c>
      <c r="F138" s="148" t="s">
        <v>261</v>
      </c>
      <c r="H138" s="149">
        <v>10</v>
      </c>
      <c r="I138" s="150"/>
      <c r="L138" s="146"/>
      <c r="M138" s="151"/>
      <c r="T138" s="152"/>
      <c r="AT138" s="147" t="s">
        <v>214</v>
      </c>
      <c r="AU138" s="147" t="s">
        <v>83</v>
      </c>
      <c r="AV138" s="11" t="s">
        <v>85</v>
      </c>
      <c r="AW138" s="11" t="s">
        <v>33</v>
      </c>
      <c r="AX138" s="11" t="s">
        <v>83</v>
      </c>
      <c r="AY138" s="147" t="s">
        <v>200</v>
      </c>
    </row>
    <row r="139" spans="2:65" s="1" customFormat="1" ht="16.5" customHeight="1">
      <c r="B139" s="31"/>
      <c r="C139" s="129" t="s">
        <v>245</v>
      </c>
      <c r="D139" s="129" t="s">
        <v>201</v>
      </c>
      <c r="E139" s="130" t="s">
        <v>1671</v>
      </c>
      <c r="F139" s="131" t="s">
        <v>1672</v>
      </c>
      <c r="G139" s="132" t="s">
        <v>225</v>
      </c>
      <c r="H139" s="133">
        <v>1</v>
      </c>
      <c r="I139" s="134"/>
      <c r="J139" s="135">
        <f>ROUND(I139*H139,2)</f>
        <v>0</v>
      </c>
      <c r="K139" s="131" t="s">
        <v>930</v>
      </c>
      <c r="L139" s="31"/>
      <c r="M139" s="136" t="s">
        <v>1</v>
      </c>
      <c r="N139" s="137" t="s">
        <v>41</v>
      </c>
      <c r="P139" s="138">
        <f>O139*H139</f>
        <v>0</v>
      </c>
      <c r="Q139" s="138">
        <v>0.10775</v>
      </c>
      <c r="R139" s="138">
        <f>Q139*H139</f>
        <v>0.10775</v>
      </c>
      <c r="S139" s="138">
        <v>0</v>
      </c>
      <c r="T139" s="139">
        <f>S139*H139</f>
        <v>0</v>
      </c>
      <c r="AR139" s="140" t="s">
        <v>206</v>
      </c>
      <c r="AT139" s="140" t="s">
        <v>201</v>
      </c>
      <c r="AU139" s="140" t="s">
        <v>83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206</v>
      </c>
      <c r="BM139" s="140" t="s">
        <v>1939</v>
      </c>
    </row>
    <row r="140" spans="2:65" s="1" customFormat="1" ht="28.8">
      <c r="B140" s="31"/>
      <c r="D140" s="142" t="s">
        <v>208</v>
      </c>
      <c r="F140" s="143" t="s">
        <v>1674</v>
      </c>
      <c r="I140" s="144"/>
      <c r="L140" s="31"/>
      <c r="M140" s="145"/>
      <c r="T140" s="55"/>
      <c r="AT140" s="16" t="s">
        <v>208</v>
      </c>
      <c r="AU140" s="16" t="s">
        <v>83</v>
      </c>
    </row>
    <row r="141" spans="2:65" s="1" customFormat="1" ht="16.5" customHeight="1">
      <c r="B141" s="31"/>
      <c r="C141" s="129" t="s">
        <v>250</v>
      </c>
      <c r="D141" s="129" t="s">
        <v>201</v>
      </c>
      <c r="E141" s="130" t="s">
        <v>1675</v>
      </c>
      <c r="F141" s="131" t="s">
        <v>1676</v>
      </c>
      <c r="G141" s="132" t="s">
        <v>941</v>
      </c>
      <c r="H141" s="133">
        <v>12</v>
      </c>
      <c r="I141" s="134"/>
      <c r="J141" s="135">
        <f>ROUND(I141*H141,2)</f>
        <v>0</v>
      </c>
      <c r="K141" s="131" t="s">
        <v>930</v>
      </c>
      <c r="L141" s="31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206</v>
      </c>
      <c r="AT141" s="140" t="s">
        <v>201</v>
      </c>
      <c r="AU141" s="140" t="s">
        <v>83</v>
      </c>
      <c r="AY141" s="16" t="s">
        <v>200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83</v>
      </c>
      <c r="BK141" s="141">
        <f>ROUND(I141*H141,2)</f>
        <v>0</v>
      </c>
      <c r="BL141" s="16" t="s">
        <v>206</v>
      </c>
      <c r="BM141" s="140" t="s">
        <v>1940</v>
      </c>
    </row>
    <row r="142" spans="2:65" s="1" customFormat="1" ht="19.2">
      <c r="B142" s="31"/>
      <c r="D142" s="142" t="s">
        <v>208</v>
      </c>
      <c r="F142" s="143" t="s">
        <v>1678</v>
      </c>
      <c r="I142" s="144"/>
      <c r="L142" s="31"/>
      <c r="M142" s="145"/>
      <c r="T142" s="55"/>
      <c r="AT142" s="16" t="s">
        <v>208</v>
      </c>
      <c r="AU142" s="16" t="s">
        <v>83</v>
      </c>
    </row>
    <row r="143" spans="2:65" s="1" customFormat="1" ht="16.5" customHeight="1">
      <c r="B143" s="31"/>
      <c r="C143" s="129" t="s">
        <v>255</v>
      </c>
      <c r="D143" s="129" t="s">
        <v>201</v>
      </c>
      <c r="E143" s="130" t="s">
        <v>1776</v>
      </c>
      <c r="F143" s="131" t="s">
        <v>1777</v>
      </c>
      <c r="G143" s="132" t="s">
        <v>225</v>
      </c>
      <c r="H143" s="133">
        <v>9.3000000000000007</v>
      </c>
      <c r="I143" s="134"/>
      <c r="J143" s="135">
        <f>ROUND(I143*H143,2)</f>
        <v>0</v>
      </c>
      <c r="K143" s="131" t="s">
        <v>930</v>
      </c>
      <c r="L143" s="31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6.5000000000000002E-2</v>
      </c>
      <c r="T143" s="139">
        <f>S143*H143</f>
        <v>0.60450000000000004</v>
      </c>
      <c r="AR143" s="140" t="s">
        <v>206</v>
      </c>
      <c r="AT143" s="140" t="s">
        <v>201</v>
      </c>
      <c r="AU143" s="140" t="s">
        <v>83</v>
      </c>
      <c r="AY143" s="16" t="s">
        <v>200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83</v>
      </c>
      <c r="BK143" s="141">
        <f>ROUND(I143*H143,2)</f>
        <v>0</v>
      </c>
      <c r="BL143" s="16" t="s">
        <v>206</v>
      </c>
      <c r="BM143" s="140" t="s">
        <v>1941</v>
      </c>
    </row>
    <row r="144" spans="2:65" s="1" customFormat="1" ht="19.2">
      <c r="B144" s="31"/>
      <c r="D144" s="142" t="s">
        <v>208</v>
      </c>
      <c r="F144" s="143" t="s">
        <v>1779</v>
      </c>
      <c r="I144" s="144"/>
      <c r="L144" s="31"/>
      <c r="M144" s="145"/>
      <c r="T144" s="55"/>
      <c r="AT144" s="16" t="s">
        <v>208</v>
      </c>
      <c r="AU144" s="16" t="s">
        <v>83</v>
      </c>
    </row>
    <row r="145" spans="2:65" s="11" customFormat="1">
      <c r="B145" s="146"/>
      <c r="D145" s="142" t="s">
        <v>214</v>
      </c>
      <c r="E145" s="147" t="s">
        <v>1</v>
      </c>
      <c r="F145" s="148" t="s">
        <v>1942</v>
      </c>
      <c r="H145" s="149">
        <v>9.3000000000000007</v>
      </c>
      <c r="I145" s="150"/>
      <c r="L145" s="146"/>
      <c r="M145" s="151"/>
      <c r="T145" s="152"/>
      <c r="AT145" s="147" t="s">
        <v>214</v>
      </c>
      <c r="AU145" s="147" t="s">
        <v>83</v>
      </c>
      <c r="AV145" s="11" t="s">
        <v>85</v>
      </c>
      <c r="AW145" s="11" t="s">
        <v>33</v>
      </c>
      <c r="AX145" s="11" t="s">
        <v>83</v>
      </c>
      <c r="AY145" s="147" t="s">
        <v>200</v>
      </c>
    </row>
    <row r="146" spans="2:65" s="1" customFormat="1" ht="16.5" customHeight="1">
      <c r="B146" s="31"/>
      <c r="C146" s="129" t="s">
        <v>261</v>
      </c>
      <c r="D146" s="129" t="s">
        <v>201</v>
      </c>
      <c r="E146" s="130" t="s">
        <v>1679</v>
      </c>
      <c r="F146" s="131" t="s">
        <v>1680</v>
      </c>
      <c r="G146" s="132" t="s">
        <v>225</v>
      </c>
      <c r="H146" s="133">
        <v>1</v>
      </c>
      <c r="I146" s="134"/>
      <c r="J146" s="135">
        <f>ROUND(I146*H146,2)</f>
        <v>0</v>
      </c>
      <c r="K146" s="131" t="s">
        <v>930</v>
      </c>
      <c r="L146" s="31"/>
      <c r="M146" s="136" t="s">
        <v>1</v>
      </c>
      <c r="N146" s="137" t="s">
        <v>41</v>
      </c>
      <c r="P146" s="138">
        <f>O146*H146</f>
        <v>0</v>
      </c>
      <c r="Q146" s="138">
        <v>0</v>
      </c>
      <c r="R146" s="138">
        <f>Q146*H146</f>
        <v>0</v>
      </c>
      <c r="S146" s="138">
        <v>0.129</v>
      </c>
      <c r="T146" s="139">
        <f>S146*H146</f>
        <v>0.129</v>
      </c>
      <c r="AR146" s="140" t="s">
        <v>206</v>
      </c>
      <c r="AT146" s="140" t="s">
        <v>201</v>
      </c>
      <c r="AU146" s="140" t="s">
        <v>83</v>
      </c>
      <c r="AY146" s="16" t="s">
        <v>200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83</v>
      </c>
      <c r="BK146" s="141">
        <f>ROUND(I146*H146,2)</f>
        <v>0</v>
      </c>
      <c r="BL146" s="16" t="s">
        <v>206</v>
      </c>
      <c r="BM146" s="140" t="s">
        <v>1943</v>
      </c>
    </row>
    <row r="147" spans="2:65" s="1" customFormat="1" ht="19.2">
      <c r="B147" s="31"/>
      <c r="D147" s="142" t="s">
        <v>208</v>
      </c>
      <c r="F147" s="143" t="s">
        <v>1682</v>
      </c>
      <c r="I147" s="144"/>
      <c r="L147" s="31"/>
      <c r="M147" s="145"/>
      <c r="T147" s="55"/>
      <c r="AT147" s="16" t="s">
        <v>208</v>
      </c>
      <c r="AU147" s="16" t="s">
        <v>83</v>
      </c>
    </row>
    <row r="148" spans="2:65" s="1" customFormat="1" ht="16.5" customHeight="1">
      <c r="B148" s="31"/>
      <c r="C148" s="129" t="s">
        <v>266</v>
      </c>
      <c r="D148" s="129" t="s">
        <v>201</v>
      </c>
      <c r="E148" s="130" t="s">
        <v>1684</v>
      </c>
      <c r="F148" s="131" t="s">
        <v>1685</v>
      </c>
      <c r="G148" s="132" t="s">
        <v>225</v>
      </c>
      <c r="H148" s="133">
        <v>1</v>
      </c>
      <c r="I148" s="134"/>
      <c r="J148" s="135">
        <f>ROUND(I148*H148,2)</f>
        <v>0</v>
      </c>
      <c r="K148" s="131" t="s">
        <v>930</v>
      </c>
      <c r="L148" s="31"/>
      <c r="M148" s="136" t="s">
        <v>1</v>
      </c>
      <c r="N148" s="137" t="s">
        <v>41</v>
      </c>
      <c r="P148" s="138">
        <f>O148*H148</f>
        <v>0</v>
      </c>
      <c r="Q148" s="138">
        <v>0</v>
      </c>
      <c r="R148" s="138">
        <f>Q148*H148</f>
        <v>0</v>
      </c>
      <c r="S148" s="138">
        <v>0.25800000000000001</v>
      </c>
      <c r="T148" s="139">
        <f>S148*H148</f>
        <v>0.25800000000000001</v>
      </c>
      <c r="AR148" s="140" t="s">
        <v>206</v>
      </c>
      <c r="AT148" s="140" t="s">
        <v>201</v>
      </c>
      <c r="AU148" s="140" t="s">
        <v>83</v>
      </c>
      <c r="AY148" s="16" t="s">
        <v>200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83</v>
      </c>
      <c r="BK148" s="141">
        <f>ROUND(I148*H148,2)</f>
        <v>0</v>
      </c>
      <c r="BL148" s="16" t="s">
        <v>206</v>
      </c>
      <c r="BM148" s="140" t="s">
        <v>1944</v>
      </c>
    </row>
    <row r="149" spans="2:65" s="1" customFormat="1" ht="19.2">
      <c r="B149" s="31"/>
      <c r="D149" s="142" t="s">
        <v>208</v>
      </c>
      <c r="F149" s="143" t="s">
        <v>1687</v>
      </c>
      <c r="I149" s="144"/>
      <c r="L149" s="31"/>
      <c r="M149" s="145"/>
      <c r="T149" s="55"/>
      <c r="AT149" s="16" t="s">
        <v>208</v>
      </c>
      <c r="AU149" s="16" t="s">
        <v>83</v>
      </c>
    </row>
    <row r="150" spans="2:65" s="1" customFormat="1" ht="16.5" customHeight="1">
      <c r="B150" s="31"/>
      <c r="C150" s="129" t="s">
        <v>8</v>
      </c>
      <c r="D150" s="129" t="s">
        <v>201</v>
      </c>
      <c r="E150" s="130" t="s">
        <v>1688</v>
      </c>
      <c r="F150" s="131" t="s">
        <v>1689</v>
      </c>
      <c r="G150" s="132" t="s">
        <v>964</v>
      </c>
      <c r="H150" s="133">
        <v>4.6349999999999998</v>
      </c>
      <c r="I150" s="134"/>
      <c r="J150" s="135">
        <f>ROUND(I150*H150,2)</f>
        <v>0</v>
      </c>
      <c r="K150" s="131" t="s">
        <v>930</v>
      </c>
      <c r="L150" s="31"/>
      <c r="M150" s="136" t="s">
        <v>1</v>
      </c>
      <c r="N150" s="137" t="s">
        <v>41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206</v>
      </c>
      <c r="AT150" s="140" t="s">
        <v>201</v>
      </c>
      <c r="AU150" s="140" t="s">
        <v>83</v>
      </c>
      <c r="AY150" s="16" t="s">
        <v>200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83</v>
      </c>
      <c r="BK150" s="141">
        <f>ROUND(I150*H150,2)</f>
        <v>0</v>
      </c>
      <c r="BL150" s="16" t="s">
        <v>206</v>
      </c>
      <c r="BM150" s="140" t="s">
        <v>1945</v>
      </c>
    </row>
    <row r="151" spans="2:65" s="1" customFormat="1" ht="19.2">
      <c r="B151" s="31"/>
      <c r="D151" s="142" t="s">
        <v>208</v>
      </c>
      <c r="F151" s="143" t="s">
        <v>1691</v>
      </c>
      <c r="I151" s="144"/>
      <c r="L151" s="31"/>
      <c r="M151" s="145"/>
      <c r="T151" s="55"/>
      <c r="AT151" s="16" t="s">
        <v>208</v>
      </c>
      <c r="AU151" s="16" t="s">
        <v>83</v>
      </c>
    </row>
    <row r="152" spans="2:65" s="1" customFormat="1" ht="16.5" customHeight="1">
      <c r="B152" s="31"/>
      <c r="C152" s="129" t="s">
        <v>273</v>
      </c>
      <c r="D152" s="129" t="s">
        <v>201</v>
      </c>
      <c r="E152" s="130" t="s">
        <v>1692</v>
      </c>
      <c r="F152" s="131" t="s">
        <v>1693</v>
      </c>
      <c r="G152" s="132" t="s">
        <v>964</v>
      </c>
      <c r="H152" s="133">
        <v>1</v>
      </c>
      <c r="I152" s="134"/>
      <c r="J152" s="135">
        <f>ROUND(I152*H152,2)</f>
        <v>0</v>
      </c>
      <c r="K152" s="131" t="s">
        <v>930</v>
      </c>
      <c r="L152" s="31"/>
      <c r="M152" s="136" t="s">
        <v>1</v>
      </c>
      <c r="N152" s="137" t="s">
        <v>41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206</v>
      </c>
      <c r="AT152" s="140" t="s">
        <v>201</v>
      </c>
      <c r="AU152" s="140" t="s">
        <v>83</v>
      </c>
      <c r="AY152" s="16" t="s">
        <v>200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83</v>
      </c>
      <c r="BK152" s="141">
        <f>ROUND(I152*H152,2)</f>
        <v>0</v>
      </c>
      <c r="BL152" s="16" t="s">
        <v>206</v>
      </c>
      <c r="BM152" s="140" t="s">
        <v>1946</v>
      </c>
    </row>
    <row r="153" spans="2:65" s="1" customFormat="1" ht="28.8">
      <c r="B153" s="31"/>
      <c r="D153" s="142" t="s">
        <v>208</v>
      </c>
      <c r="F153" s="143" t="s">
        <v>1695</v>
      </c>
      <c r="I153" s="144"/>
      <c r="L153" s="31"/>
      <c r="M153" s="145"/>
      <c r="T153" s="55"/>
      <c r="AT153" s="16" t="s">
        <v>208</v>
      </c>
      <c r="AU153" s="16" t="s">
        <v>83</v>
      </c>
    </row>
    <row r="154" spans="2:65" s="1" customFormat="1" ht="16.5" customHeight="1">
      <c r="B154" s="31"/>
      <c r="C154" s="129" t="s">
        <v>279</v>
      </c>
      <c r="D154" s="129" t="s">
        <v>201</v>
      </c>
      <c r="E154" s="130" t="s">
        <v>1696</v>
      </c>
      <c r="F154" s="131" t="s">
        <v>1697</v>
      </c>
      <c r="G154" s="132" t="s">
        <v>964</v>
      </c>
      <c r="H154" s="133">
        <v>4.6349999999999998</v>
      </c>
      <c r="I154" s="134"/>
      <c r="J154" s="135">
        <f>ROUND(I154*H154,2)</f>
        <v>0</v>
      </c>
      <c r="K154" s="131" t="s">
        <v>930</v>
      </c>
      <c r="L154" s="31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206</v>
      </c>
      <c r="AT154" s="140" t="s">
        <v>201</v>
      </c>
      <c r="AU154" s="140" t="s">
        <v>83</v>
      </c>
      <c r="AY154" s="16" t="s">
        <v>200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83</v>
      </c>
      <c r="BK154" s="141">
        <f>ROUND(I154*H154,2)</f>
        <v>0</v>
      </c>
      <c r="BL154" s="16" t="s">
        <v>206</v>
      </c>
      <c r="BM154" s="140" t="s">
        <v>1947</v>
      </c>
    </row>
    <row r="155" spans="2:65" s="1" customFormat="1">
      <c r="B155" s="31"/>
      <c r="D155" s="142" t="s">
        <v>208</v>
      </c>
      <c r="F155" s="143" t="s">
        <v>1699</v>
      </c>
      <c r="I155" s="144"/>
      <c r="L155" s="31"/>
      <c r="M155" s="145"/>
      <c r="T155" s="55"/>
      <c r="AT155" s="16" t="s">
        <v>208</v>
      </c>
      <c r="AU155" s="16" t="s">
        <v>83</v>
      </c>
    </row>
    <row r="156" spans="2:65" s="11" customFormat="1">
      <c r="B156" s="146"/>
      <c r="D156" s="142" t="s">
        <v>214</v>
      </c>
      <c r="E156" s="147" t="s">
        <v>1</v>
      </c>
      <c r="F156" s="148" t="s">
        <v>1948</v>
      </c>
      <c r="H156" s="149">
        <v>3.7349999999999999</v>
      </c>
      <c r="I156" s="150"/>
      <c r="L156" s="146"/>
      <c r="M156" s="151"/>
      <c r="T156" s="152"/>
      <c r="AT156" s="147" t="s">
        <v>214</v>
      </c>
      <c r="AU156" s="147" t="s">
        <v>83</v>
      </c>
      <c r="AV156" s="11" t="s">
        <v>85</v>
      </c>
      <c r="AW156" s="11" t="s">
        <v>33</v>
      </c>
      <c r="AX156" s="11" t="s">
        <v>76</v>
      </c>
      <c r="AY156" s="147" t="s">
        <v>200</v>
      </c>
    </row>
    <row r="157" spans="2:65" s="11" customFormat="1">
      <c r="B157" s="146"/>
      <c r="D157" s="142" t="s">
        <v>214</v>
      </c>
      <c r="E157" s="147" t="s">
        <v>1</v>
      </c>
      <c r="F157" s="148" t="s">
        <v>1805</v>
      </c>
      <c r="H157" s="149">
        <v>0.9</v>
      </c>
      <c r="I157" s="150"/>
      <c r="L157" s="146"/>
      <c r="M157" s="151"/>
      <c r="T157" s="152"/>
      <c r="AT157" s="147" t="s">
        <v>214</v>
      </c>
      <c r="AU157" s="147" t="s">
        <v>83</v>
      </c>
      <c r="AV157" s="11" t="s">
        <v>85</v>
      </c>
      <c r="AW157" s="11" t="s">
        <v>33</v>
      </c>
      <c r="AX157" s="11" t="s">
        <v>76</v>
      </c>
      <c r="AY157" s="147" t="s">
        <v>200</v>
      </c>
    </row>
    <row r="158" spans="2:65" s="13" customFormat="1">
      <c r="B158" s="159"/>
      <c r="D158" s="142" t="s">
        <v>214</v>
      </c>
      <c r="E158" s="160" t="s">
        <v>1</v>
      </c>
      <c r="F158" s="161" t="s">
        <v>221</v>
      </c>
      <c r="H158" s="162">
        <v>4.6349999999999998</v>
      </c>
      <c r="I158" s="163"/>
      <c r="L158" s="159"/>
      <c r="M158" s="164"/>
      <c r="T158" s="165"/>
      <c r="AT158" s="160" t="s">
        <v>214</v>
      </c>
      <c r="AU158" s="160" t="s">
        <v>83</v>
      </c>
      <c r="AV158" s="13" t="s">
        <v>206</v>
      </c>
      <c r="AW158" s="13" t="s">
        <v>33</v>
      </c>
      <c r="AX158" s="13" t="s">
        <v>83</v>
      </c>
      <c r="AY158" s="160" t="s">
        <v>200</v>
      </c>
    </row>
    <row r="159" spans="2:65" s="1" customFormat="1" ht="16.5" customHeight="1">
      <c r="B159" s="31"/>
      <c r="C159" s="129" t="s">
        <v>283</v>
      </c>
      <c r="D159" s="129" t="s">
        <v>201</v>
      </c>
      <c r="E159" s="130" t="s">
        <v>1702</v>
      </c>
      <c r="F159" s="131" t="s">
        <v>1703</v>
      </c>
      <c r="G159" s="132" t="s">
        <v>964</v>
      </c>
      <c r="H159" s="133">
        <v>4.6349999999999998</v>
      </c>
      <c r="I159" s="134"/>
      <c r="J159" s="135">
        <f>ROUND(I159*H159,2)</f>
        <v>0</v>
      </c>
      <c r="K159" s="131" t="s">
        <v>930</v>
      </c>
      <c r="L159" s="31"/>
      <c r="M159" s="136" t="s">
        <v>1</v>
      </c>
      <c r="N159" s="137" t="s">
        <v>41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206</v>
      </c>
      <c r="AT159" s="140" t="s">
        <v>201</v>
      </c>
      <c r="AU159" s="140" t="s">
        <v>83</v>
      </c>
      <c r="AY159" s="16" t="s">
        <v>200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83</v>
      </c>
      <c r="BK159" s="141">
        <f>ROUND(I159*H159,2)</f>
        <v>0</v>
      </c>
      <c r="BL159" s="16" t="s">
        <v>206</v>
      </c>
      <c r="BM159" s="140" t="s">
        <v>1949</v>
      </c>
    </row>
    <row r="160" spans="2:65" s="1" customFormat="1">
      <c r="B160" s="31"/>
      <c r="D160" s="142" t="s">
        <v>208</v>
      </c>
      <c r="F160" s="143" t="s">
        <v>1705</v>
      </c>
      <c r="I160" s="144"/>
      <c r="L160" s="31"/>
      <c r="M160" s="145"/>
      <c r="T160" s="55"/>
      <c r="AT160" s="16" t="s">
        <v>208</v>
      </c>
      <c r="AU160" s="16" t="s">
        <v>83</v>
      </c>
    </row>
    <row r="161" spans="2:65" s="1" customFormat="1" ht="16.5" customHeight="1">
      <c r="B161" s="31"/>
      <c r="C161" s="129" t="s">
        <v>287</v>
      </c>
      <c r="D161" s="129" t="s">
        <v>201</v>
      </c>
      <c r="E161" s="130" t="s">
        <v>1706</v>
      </c>
      <c r="F161" s="131" t="s">
        <v>1707</v>
      </c>
      <c r="G161" s="132" t="s">
        <v>964</v>
      </c>
      <c r="H161" s="133">
        <v>134.43199999999999</v>
      </c>
      <c r="I161" s="134"/>
      <c r="J161" s="135">
        <f>ROUND(I161*H161,2)</f>
        <v>0</v>
      </c>
      <c r="K161" s="131" t="s">
        <v>930</v>
      </c>
      <c r="L161" s="31"/>
      <c r="M161" s="136" t="s">
        <v>1</v>
      </c>
      <c r="N161" s="137" t="s">
        <v>41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206</v>
      </c>
      <c r="AT161" s="140" t="s">
        <v>201</v>
      </c>
      <c r="AU161" s="140" t="s">
        <v>83</v>
      </c>
      <c r="AY161" s="16" t="s">
        <v>200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83</v>
      </c>
      <c r="BK161" s="141">
        <f>ROUND(I161*H161,2)</f>
        <v>0</v>
      </c>
      <c r="BL161" s="16" t="s">
        <v>206</v>
      </c>
      <c r="BM161" s="140" t="s">
        <v>1950</v>
      </c>
    </row>
    <row r="162" spans="2:65" s="1" customFormat="1" ht="19.2">
      <c r="B162" s="31"/>
      <c r="D162" s="142" t="s">
        <v>208</v>
      </c>
      <c r="F162" s="143" t="s">
        <v>1709</v>
      </c>
      <c r="I162" s="144"/>
      <c r="L162" s="31"/>
      <c r="M162" s="145"/>
      <c r="T162" s="55"/>
      <c r="AT162" s="16" t="s">
        <v>208</v>
      </c>
      <c r="AU162" s="16" t="s">
        <v>83</v>
      </c>
    </row>
    <row r="163" spans="2:65" s="11" customFormat="1">
      <c r="B163" s="146"/>
      <c r="D163" s="142" t="s">
        <v>214</v>
      </c>
      <c r="E163" s="147" t="s">
        <v>1</v>
      </c>
      <c r="F163" s="148" t="s">
        <v>1951</v>
      </c>
      <c r="H163" s="149">
        <v>134.43199999999999</v>
      </c>
      <c r="I163" s="150"/>
      <c r="L163" s="146"/>
      <c r="M163" s="151"/>
      <c r="T163" s="152"/>
      <c r="AT163" s="147" t="s">
        <v>214</v>
      </c>
      <c r="AU163" s="147" t="s">
        <v>83</v>
      </c>
      <c r="AV163" s="11" t="s">
        <v>85</v>
      </c>
      <c r="AW163" s="11" t="s">
        <v>33</v>
      </c>
      <c r="AX163" s="11" t="s">
        <v>83</v>
      </c>
      <c r="AY163" s="147" t="s">
        <v>200</v>
      </c>
    </row>
    <row r="164" spans="2:65" s="1" customFormat="1" ht="16.5" customHeight="1">
      <c r="B164" s="31"/>
      <c r="C164" s="129" t="s">
        <v>291</v>
      </c>
      <c r="D164" s="129" t="s">
        <v>201</v>
      </c>
      <c r="E164" s="130" t="s">
        <v>1711</v>
      </c>
      <c r="F164" s="131" t="s">
        <v>1712</v>
      </c>
      <c r="G164" s="132" t="s">
        <v>964</v>
      </c>
      <c r="H164" s="133">
        <v>4.6349999999999998</v>
      </c>
      <c r="I164" s="134"/>
      <c r="J164" s="135">
        <f>ROUND(I164*H164,2)</f>
        <v>0</v>
      </c>
      <c r="K164" s="131" t="s">
        <v>930</v>
      </c>
      <c r="L164" s="31"/>
      <c r="M164" s="136" t="s">
        <v>1</v>
      </c>
      <c r="N164" s="137" t="s">
        <v>41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206</v>
      </c>
      <c r="AT164" s="140" t="s">
        <v>201</v>
      </c>
      <c r="AU164" s="140" t="s">
        <v>83</v>
      </c>
      <c r="AY164" s="16" t="s">
        <v>200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6" t="s">
        <v>83</v>
      </c>
      <c r="BK164" s="141">
        <f>ROUND(I164*H164,2)</f>
        <v>0</v>
      </c>
      <c r="BL164" s="16" t="s">
        <v>206</v>
      </c>
      <c r="BM164" s="140" t="s">
        <v>1952</v>
      </c>
    </row>
    <row r="165" spans="2:65" s="1" customFormat="1" ht="19.2">
      <c r="B165" s="31"/>
      <c r="D165" s="142" t="s">
        <v>208</v>
      </c>
      <c r="F165" s="143" t="s">
        <v>1714</v>
      </c>
      <c r="I165" s="144"/>
      <c r="L165" s="31"/>
      <c r="M165" s="176"/>
      <c r="N165" s="177"/>
      <c r="O165" s="177"/>
      <c r="P165" s="177"/>
      <c r="Q165" s="177"/>
      <c r="R165" s="177"/>
      <c r="S165" s="177"/>
      <c r="T165" s="178"/>
      <c r="AT165" s="16" t="s">
        <v>208</v>
      </c>
      <c r="AU165" s="16" t="s">
        <v>83</v>
      </c>
    </row>
    <row r="166" spans="2:65" s="1" customFormat="1" ht="6.9" customHeight="1"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31"/>
    </row>
  </sheetData>
  <sheetProtection algorithmName="SHA-512" hashValue="7WWpdK57r7s13N7+y31GZ9WbLAo7vBnYLg1NBpGsaQEu00Yv70Va/+2qvt9OJHwUeYatD4Brtri51uKMdmdhyw==" saltValue="gw6CVl+NqxgQbpWGVVJsEZQlh3I+O9cba5qkmGBLucHuy7siqGYrKKs//d61qmniRbMxiF1sRCZqpGeBPmRNqA==" spinCount="100000" sheet="1" objects="1" scenarios="1" formatColumns="0" formatRows="0" autoFilter="0"/>
  <autoFilter ref="C120:K165" xr:uid="{00000000-0009-0000-0000-00000E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62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135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1953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ROUND((SUM(BE121:BE161)),  2)</f>
        <v>0</v>
      </c>
      <c r="I35" s="95">
        <v>0.21</v>
      </c>
      <c r="J35" s="85">
        <f>ROUND(((SUM(BE121:BE161))*I35),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ROUND((SUM(BF121:BF161)),  2)</f>
        <v>0</v>
      </c>
      <c r="I36" s="95">
        <v>0.12</v>
      </c>
      <c r="J36" s="85">
        <f>ROUND(((SUM(BF121:BF161))*I36),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ROUND((SUM(BG121:BG161)),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ROUND((SUM(BH121:BH161)),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ROUND((SUM(BI121:BI161)),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05.08 - SO 05.08 Propustek km 99,059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05.08 - SO 05.08 Propustek km 99,059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0.53727999999999998</v>
      </c>
      <c r="S121" s="52"/>
      <c r="T121" s="117">
        <f>T122</f>
        <v>2.9154000000000004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SUM(P123:P161)</f>
        <v>0</v>
      </c>
      <c r="R122" s="125">
        <f>SUM(R123:R161)</f>
        <v>0.53727999999999998</v>
      </c>
      <c r="T122" s="126">
        <f>SUM(T123:T161)</f>
        <v>2.9154000000000004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SUM(BK123:BK161)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40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1954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1812</v>
      </c>
      <c r="H125" s="149">
        <v>40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21.75" customHeight="1">
      <c r="B126" s="31"/>
      <c r="C126" s="129" t="s">
        <v>85</v>
      </c>
      <c r="D126" s="129" t="s">
        <v>201</v>
      </c>
      <c r="E126" s="130" t="s">
        <v>1651</v>
      </c>
      <c r="F126" s="131" t="s">
        <v>1652</v>
      </c>
      <c r="G126" s="132" t="s">
        <v>941</v>
      </c>
      <c r="H126" s="133">
        <v>20</v>
      </c>
      <c r="I126" s="134"/>
      <c r="J126" s="135">
        <f>ROUND(I126*H126,2)</f>
        <v>0</v>
      </c>
      <c r="K126" s="131" t="s">
        <v>930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1955</v>
      </c>
    </row>
    <row r="127" spans="2:65" s="1" customFormat="1" ht="19.2">
      <c r="B127" s="31"/>
      <c r="D127" s="142" t="s">
        <v>208</v>
      </c>
      <c r="F127" s="143" t="s">
        <v>1654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1" customFormat="1">
      <c r="B128" s="146"/>
      <c r="D128" s="142" t="s">
        <v>214</v>
      </c>
      <c r="E128" s="147" t="s">
        <v>1</v>
      </c>
      <c r="F128" s="148" t="s">
        <v>1814</v>
      </c>
      <c r="H128" s="149">
        <v>20</v>
      </c>
      <c r="I128" s="150"/>
      <c r="L128" s="146"/>
      <c r="M128" s="151"/>
      <c r="T128" s="152"/>
      <c r="AT128" s="147" t="s">
        <v>214</v>
      </c>
      <c r="AU128" s="147" t="s">
        <v>83</v>
      </c>
      <c r="AV128" s="11" t="s">
        <v>85</v>
      </c>
      <c r="AW128" s="11" t="s">
        <v>33</v>
      </c>
      <c r="AX128" s="11" t="s">
        <v>83</v>
      </c>
      <c r="AY128" s="147" t="s">
        <v>200</v>
      </c>
    </row>
    <row r="129" spans="2:65" s="1" customFormat="1" ht="21.75" customHeight="1">
      <c r="B129" s="31"/>
      <c r="C129" s="129" t="s">
        <v>222</v>
      </c>
      <c r="D129" s="129" t="s">
        <v>201</v>
      </c>
      <c r="E129" s="130" t="s">
        <v>1655</v>
      </c>
      <c r="F129" s="131" t="s">
        <v>1656</v>
      </c>
      <c r="G129" s="132" t="s">
        <v>941</v>
      </c>
      <c r="H129" s="133">
        <v>20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1956</v>
      </c>
    </row>
    <row r="130" spans="2:65" s="1" customFormat="1" ht="19.2">
      <c r="B130" s="31"/>
      <c r="D130" s="142" t="s">
        <v>208</v>
      </c>
      <c r="F130" s="143" t="s">
        <v>1658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1" customFormat="1">
      <c r="B131" s="146"/>
      <c r="D131" s="142" t="s">
        <v>214</v>
      </c>
      <c r="E131" s="147" t="s">
        <v>1</v>
      </c>
      <c r="F131" s="148" t="s">
        <v>1816</v>
      </c>
      <c r="H131" s="149">
        <v>20</v>
      </c>
      <c r="I131" s="150"/>
      <c r="L131" s="146"/>
      <c r="M131" s="151"/>
      <c r="T131" s="152"/>
      <c r="AT131" s="147" t="s">
        <v>214</v>
      </c>
      <c r="AU131" s="147" t="s">
        <v>83</v>
      </c>
      <c r="AV131" s="11" t="s">
        <v>85</v>
      </c>
      <c r="AW131" s="11" t="s">
        <v>33</v>
      </c>
      <c r="AX131" s="11" t="s">
        <v>83</v>
      </c>
      <c r="AY131" s="147" t="s">
        <v>200</v>
      </c>
    </row>
    <row r="132" spans="2:65" s="1" customFormat="1" ht="16.5" customHeight="1">
      <c r="B132" s="31"/>
      <c r="C132" s="129" t="s">
        <v>206</v>
      </c>
      <c r="D132" s="129" t="s">
        <v>201</v>
      </c>
      <c r="E132" s="130" t="s">
        <v>1659</v>
      </c>
      <c r="F132" s="131" t="s">
        <v>1660</v>
      </c>
      <c r="G132" s="132" t="s">
        <v>941</v>
      </c>
      <c r="H132" s="133">
        <v>40</v>
      </c>
      <c r="I132" s="134"/>
      <c r="J132" s="135">
        <f>ROUND(I132*H132,2)</f>
        <v>0</v>
      </c>
      <c r="K132" s="131" t="s">
        <v>930</v>
      </c>
      <c r="L132" s="31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206</v>
      </c>
      <c r="AT132" s="140" t="s">
        <v>201</v>
      </c>
      <c r="AU132" s="140" t="s">
        <v>83</v>
      </c>
      <c r="AY132" s="16" t="s">
        <v>200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83</v>
      </c>
      <c r="BK132" s="141">
        <f>ROUND(I132*H132,2)</f>
        <v>0</v>
      </c>
      <c r="BL132" s="16" t="s">
        <v>206</v>
      </c>
      <c r="BM132" s="140" t="s">
        <v>1957</v>
      </c>
    </row>
    <row r="133" spans="2:65" s="1" customFormat="1">
      <c r="B133" s="31"/>
      <c r="D133" s="142" t="s">
        <v>208</v>
      </c>
      <c r="F133" s="143" t="s">
        <v>1662</v>
      </c>
      <c r="I133" s="144"/>
      <c r="L133" s="31"/>
      <c r="M133" s="145"/>
      <c r="T133" s="55"/>
      <c r="AT133" s="16" t="s">
        <v>208</v>
      </c>
      <c r="AU133" s="16" t="s">
        <v>83</v>
      </c>
    </row>
    <row r="134" spans="2:65" s="1" customFormat="1" ht="16.5" customHeight="1">
      <c r="B134" s="31"/>
      <c r="C134" s="129" t="s">
        <v>234</v>
      </c>
      <c r="D134" s="129" t="s">
        <v>201</v>
      </c>
      <c r="E134" s="130" t="s">
        <v>1663</v>
      </c>
      <c r="F134" s="131" t="s">
        <v>1664</v>
      </c>
      <c r="G134" s="132" t="s">
        <v>225</v>
      </c>
      <c r="H134" s="133">
        <v>10</v>
      </c>
      <c r="I134" s="134"/>
      <c r="J134" s="135">
        <f>ROUND(I134*H134,2)</f>
        <v>0</v>
      </c>
      <c r="K134" s="131" t="s">
        <v>930</v>
      </c>
      <c r="L134" s="31"/>
      <c r="M134" s="136" t="s">
        <v>1</v>
      </c>
      <c r="N134" s="137" t="s">
        <v>41</v>
      </c>
      <c r="P134" s="138">
        <f>O134*H134</f>
        <v>0</v>
      </c>
      <c r="Q134" s="138">
        <v>3.6900000000000002E-2</v>
      </c>
      <c r="R134" s="138">
        <f>Q134*H134</f>
        <v>0.36899999999999999</v>
      </c>
      <c r="S134" s="138">
        <v>0</v>
      </c>
      <c r="T134" s="139">
        <f>S134*H134</f>
        <v>0</v>
      </c>
      <c r="AR134" s="140" t="s">
        <v>206</v>
      </c>
      <c r="AT134" s="140" t="s">
        <v>201</v>
      </c>
      <c r="AU134" s="140" t="s">
        <v>83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206</v>
      </c>
      <c r="BM134" s="140" t="s">
        <v>1958</v>
      </c>
    </row>
    <row r="135" spans="2:65" s="1" customFormat="1" ht="28.8">
      <c r="B135" s="31"/>
      <c r="D135" s="142" t="s">
        <v>208</v>
      </c>
      <c r="F135" s="143" t="s">
        <v>1666</v>
      </c>
      <c r="I135" s="144"/>
      <c r="L135" s="31"/>
      <c r="M135" s="145"/>
      <c r="T135" s="55"/>
      <c r="AT135" s="16" t="s">
        <v>208</v>
      </c>
      <c r="AU135" s="16" t="s">
        <v>83</v>
      </c>
    </row>
    <row r="136" spans="2:65" s="11" customFormat="1">
      <c r="B136" s="146"/>
      <c r="D136" s="142" t="s">
        <v>214</v>
      </c>
      <c r="E136" s="147" t="s">
        <v>1</v>
      </c>
      <c r="F136" s="148" t="s">
        <v>261</v>
      </c>
      <c r="H136" s="149">
        <v>10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83</v>
      </c>
      <c r="AY136" s="147" t="s">
        <v>200</v>
      </c>
    </row>
    <row r="137" spans="2:65" s="1" customFormat="1" ht="16.5" customHeight="1">
      <c r="B137" s="31"/>
      <c r="C137" s="129" t="s">
        <v>239</v>
      </c>
      <c r="D137" s="129" t="s">
        <v>201</v>
      </c>
      <c r="E137" s="130" t="s">
        <v>1667</v>
      </c>
      <c r="F137" s="131" t="s">
        <v>1668</v>
      </c>
      <c r="G137" s="132" t="s">
        <v>225</v>
      </c>
      <c r="H137" s="133">
        <v>1</v>
      </c>
      <c r="I137" s="134"/>
      <c r="J137" s="135">
        <f>ROUND(I137*H137,2)</f>
        <v>0</v>
      </c>
      <c r="K137" s="131" t="s">
        <v>930</v>
      </c>
      <c r="L137" s="31"/>
      <c r="M137" s="136" t="s">
        <v>1</v>
      </c>
      <c r="N137" s="137" t="s">
        <v>41</v>
      </c>
      <c r="P137" s="138">
        <f>O137*H137</f>
        <v>0</v>
      </c>
      <c r="Q137" s="138">
        <v>6.053E-2</v>
      </c>
      <c r="R137" s="138">
        <f>Q137*H137</f>
        <v>6.053E-2</v>
      </c>
      <c r="S137" s="138">
        <v>0</v>
      </c>
      <c r="T137" s="139">
        <f>S137*H137</f>
        <v>0</v>
      </c>
      <c r="AR137" s="140" t="s">
        <v>206</v>
      </c>
      <c r="AT137" s="140" t="s">
        <v>201</v>
      </c>
      <c r="AU137" s="140" t="s">
        <v>83</v>
      </c>
      <c r="AY137" s="16" t="s">
        <v>200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83</v>
      </c>
      <c r="BK137" s="141">
        <f>ROUND(I137*H137,2)</f>
        <v>0</v>
      </c>
      <c r="BL137" s="16" t="s">
        <v>206</v>
      </c>
      <c r="BM137" s="140" t="s">
        <v>1959</v>
      </c>
    </row>
    <row r="138" spans="2:65" s="1" customFormat="1" ht="28.8">
      <c r="B138" s="31"/>
      <c r="D138" s="142" t="s">
        <v>208</v>
      </c>
      <c r="F138" s="143" t="s">
        <v>1670</v>
      </c>
      <c r="I138" s="144"/>
      <c r="L138" s="31"/>
      <c r="M138" s="145"/>
      <c r="T138" s="55"/>
      <c r="AT138" s="16" t="s">
        <v>208</v>
      </c>
      <c r="AU138" s="16" t="s">
        <v>83</v>
      </c>
    </row>
    <row r="139" spans="2:65" s="1" customFormat="1" ht="16.5" customHeight="1">
      <c r="B139" s="31"/>
      <c r="C139" s="129" t="s">
        <v>245</v>
      </c>
      <c r="D139" s="129" t="s">
        <v>201</v>
      </c>
      <c r="E139" s="130" t="s">
        <v>1671</v>
      </c>
      <c r="F139" s="131" t="s">
        <v>1672</v>
      </c>
      <c r="G139" s="132" t="s">
        <v>225</v>
      </c>
      <c r="H139" s="133">
        <v>1</v>
      </c>
      <c r="I139" s="134"/>
      <c r="J139" s="135">
        <f>ROUND(I139*H139,2)</f>
        <v>0</v>
      </c>
      <c r="K139" s="131" t="s">
        <v>930</v>
      </c>
      <c r="L139" s="31"/>
      <c r="M139" s="136" t="s">
        <v>1</v>
      </c>
      <c r="N139" s="137" t="s">
        <v>41</v>
      </c>
      <c r="P139" s="138">
        <f>O139*H139</f>
        <v>0</v>
      </c>
      <c r="Q139" s="138">
        <v>0.10775</v>
      </c>
      <c r="R139" s="138">
        <f>Q139*H139</f>
        <v>0.10775</v>
      </c>
      <c r="S139" s="138">
        <v>0</v>
      </c>
      <c r="T139" s="139">
        <f>S139*H139</f>
        <v>0</v>
      </c>
      <c r="AR139" s="140" t="s">
        <v>206</v>
      </c>
      <c r="AT139" s="140" t="s">
        <v>201</v>
      </c>
      <c r="AU139" s="140" t="s">
        <v>83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206</v>
      </c>
      <c r="BM139" s="140" t="s">
        <v>1960</v>
      </c>
    </row>
    <row r="140" spans="2:65" s="1" customFormat="1" ht="28.8">
      <c r="B140" s="31"/>
      <c r="D140" s="142" t="s">
        <v>208</v>
      </c>
      <c r="F140" s="143" t="s">
        <v>1674</v>
      </c>
      <c r="I140" s="144"/>
      <c r="L140" s="31"/>
      <c r="M140" s="145"/>
      <c r="T140" s="55"/>
      <c r="AT140" s="16" t="s">
        <v>208</v>
      </c>
      <c r="AU140" s="16" t="s">
        <v>83</v>
      </c>
    </row>
    <row r="141" spans="2:65" s="1" customFormat="1" ht="16.5" customHeight="1">
      <c r="B141" s="31"/>
      <c r="C141" s="129" t="s">
        <v>250</v>
      </c>
      <c r="D141" s="129" t="s">
        <v>201</v>
      </c>
      <c r="E141" s="130" t="s">
        <v>1675</v>
      </c>
      <c r="F141" s="131" t="s">
        <v>1676</v>
      </c>
      <c r="G141" s="132" t="s">
        <v>941</v>
      </c>
      <c r="H141" s="133">
        <v>40</v>
      </c>
      <c r="I141" s="134"/>
      <c r="J141" s="135">
        <f>ROUND(I141*H141,2)</f>
        <v>0</v>
      </c>
      <c r="K141" s="131" t="s">
        <v>930</v>
      </c>
      <c r="L141" s="31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206</v>
      </c>
      <c r="AT141" s="140" t="s">
        <v>201</v>
      </c>
      <c r="AU141" s="140" t="s">
        <v>83</v>
      </c>
      <c r="AY141" s="16" t="s">
        <v>200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83</v>
      </c>
      <c r="BK141" s="141">
        <f>ROUND(I141*H141,2)</f>
        <v>0</v>
      </c>
      <c r="BL141" s="16" t="s">
        <v>206</v>
      </c>
      <c r="BM141" s="140" t="s">
        <v>1961</v>
      </c>
    </row>
    <row r="142" spans="2:65" s="1" customFormat="1" ht="19.2">
      <c r="B142" s="31"/>
      <c r="D142" s="142" t="s">
        <v>208</v>
      </c>
      <c r="F142" s="143" t="s">
        <v>1678</v>
      </c>
      <c r="I142" s="144"/>
      <c r="L142" s="31"/>
      <c r="M142" s="145"/>
      <c r="T142" s="55"/>
      <c r="AT142" s="16" t="s">
        <v>208</v>
      </c>
      <c r="AU142" s="16" t="s">
        <v>83</v>
      </c>
    </row>
    <row r="143" spans="2:65" s="1" customFormat="1" ht="16.5" customHeight="1">
      <c r="B143" s="31"/>
      <c r="C143" s="129" t="s">
        <v>255</v>
      </c>
      <c r="D143" s="129" t="s">
        <v>201</v>
      </c>
      <c r="E143" s="130" t="s">
        <v>1684</v>
      </c>
      <c r="F143" s="131" t="s">
        <v>1685</v>
      </c>
      <c r="G143" s="132" t="s">
        <v>225</v>
      </c>
      <c r="H143" s="133">
        <v>11.3</v>
      </c>
      <c r="I143" s="134"/>
      <c r="J143" s="135">
        <f>ROUND(I143*H143,2)</f>
        <v>0</v>
      </c>
      <c r="K143" s="131" t="s">
        <v>930</v>
      </c>
      <c r="L143" s="31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0.25800000000000001</v>
      </c>
      <c r="T143" s="139">
        <f>S143*H143</f>
        <v>2.9154000000000004</v>
      </c>
      <c r="AR143" s="140" t="s">
        <v>206</v>
      </c>
      <c r="AT143" s="140" t="s">
        <v>201</v>
      </c>
      <c r="AU143" s="140" t="s">
        <v>83</v>
      </c>
      <c r="AY143" s="16" t="s">
        <v>200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83</v>
      </c>
      <c r="BK143" s="141">
        <f>ROUND(I143*H143,2)</f>
        <v>0</v>
      </c>
      <c r="BL143" s="16" t="s">
        <v>206</v>
      </c>
      <c r="BM143" s="140" t="s">
        <v>1962</v>
      </c>
    </row>
    <row r="144" spans="2:65" s="1" customFormat="1" ht="19.2">
      <c r="B144" s="31"/>
      <c r="D144" s="142" t="s">
        <v>208</v>
      </c>
      <c r="F144" s="143" t="s">
        <v>1687</v>
      </c>
      <c r="I144" s="144"/>
      <c r="L144" s="31"/>
      <c r="M144" s="145"/>
      <c r="T144" s="55"/>
      <c r="AT144" s="16" t="s">
        <v>208</v>
      </c>
      <c r="AU144" s="16" t="s">
        <v>83</v>
      </c>
    </row>
    <row r="145" spans="2:65" s="11" customFormat="1">
      <c r="B145" s="146"/>
      <c r="D145" s="142" t="s">
        <v>214</v>
      </c>
      <c r="E145" s="147" t="s">
        <v>1</v>
      </c>
      <c r="F145" s="148" t="s">
        <v>1963</v>
      </c>
      <c r="H145" s="149">
        <v>11.3</v>
      </c>
      <c r="I145" s="150"/>
      <c r="L145" s="146"/>
      <c r="M145" s="151"/>
      <c r="T145" s="152"/>
      <c r="AT145" s="147" t="s">
        <v>214</v>
      </c>
      <c r="AU145" s="147" t="s">
        <v>83</v>
      </c>
      <c r="AV145" s="11" t="s">
        <v>85</v>
      </c>
      <c r="AW145" s="11" t="s">
        <v>33</v>
      </c>
      <c r="AX145" s="11" t="s">
        <v>83</v>
      </c>
      <c r="AY145" s="147" t="s">
        <v>200</v>
      </c>
    </row>
    <row r="146" spans="2:65" s="1" customFormat="1" ht="16.5" customHeight="1">
      <c r="B146" s="31"/>
      <c r="C146" s="129" t="s">
        <v>261</v>
      </c>
      <c r="D146" s="129" t="s">
        <v>201</v>
      </c>
      <c r="E146" s="130" t="s">
        <v>1688</v>
      </c>
      <c r="F146" s="131" t="s">
        <v>1689</v>
      </c>
      <c r="G146" s="132" t="s">
        <v>964</v>
      </c>
      <c r="H146" s="133">
        <v>10.17</v>
      </c>
      <c r="I146" s="134"/>
      <c r="J146" s="135">
        <f>ROUND(I146*H146,2)</f>
        <v>0</v>
      </c>
      <c r="K146" s="131" t="s">
        <v>930</v>
      </c>
      <c r="L146" s="31"/>
      <c r="M146" s="136" t="s">
        <v>1</v>
      </c>
      <c r="N146" s="137" t="s">
        <v>41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206</v>
      </c>
      <c r="AT146" s="140" t="s">
        <v>201</v>
      </c>
      <c r="AU146" s="140" t="s">
        <v>83</v>
      </c>
      <c r="AY146" s="16" t="s">
        <v>200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83</v>
      </c>
      <c r="BK146" s="141">
        <f>ROUND(I146*H146,2)</f>
        <v>0</v>
      </c>
      <c r="BL146" s="16" t="s">
        <v>206</v>
      </c>
      <c r="BM146" s="140" t="s">
        <v>1964</v>
      </c>
    </row>
    <row r="147" spans="2:65" s="1" customFormat="1" ht="19.2">
      <c r="B147" s="31"/>
      <c r="D147" s="142" t="s">
        <v>208</v>
      </c>
      <c r="F147" s="143" t="s">
        <v>1691</v>
      </c>
      <c r="I147" s="144"/>
      <c r="L147" s="31"/>
      <c r="M147" s="145"/>
      <c r="T147" s="55"/>
      <c r="AT147" s="16" t="s">
        <v>208</v>
      </c>
      <c r="AU147" s="16" t="s">
        <v>83</v>
      </c>
    </row>
    <row r="148" spans="2:65" s="1" customFormat="1" ht="16.5" customHeight="1">
      <c r="B148" s="31"/>
      <c r="C148" s="129" t="s">
        <v>266</v>
      </c>
      <c r="D148" s="129" t="s">
        <v>201</v>
      </c>
      <c r="E148" s="130" t="s">
        <v>1692</v>
      </c>
      <c r="F148" s="131" t="s">
        <v>1693</v>
      </c>
      <c r="G148" s="132" t="s">
        <v>964</v>
      </c>
      <c r="H148" s="133">
        <v>1</v>
      </c>
      <c r="I148" s="134"/>
      <c r="J148" s="135">
        <f>ROUND(I148*H148,2)</f>
        <v>0</v>
      </c>
      <c r="K148" s="131" t="s">
        <v>930</v>
      </c>
      <c r="L148" s="31"/>
      <c r="M148" s="136" t="s">
        <v>1</v>
      </c>
      <c r="N148" s="137" t="s">
        <v>41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206</v>
      </c>
      <c r="AT148" s="140" t="s">
        <v>201</v>
      </c>
      <c r="AU148" s="140" t="s">
        <v>83</v>
      </c>
      <c r="AY148" s="16" t="s">
        <v>200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83</v>
      </c>
      <c r="BK148" s="141">
        <f>ROUND(I148*H148,2)</f>
        <v>0</v>
      </c>
      <c r="BL148" s="16" t="s">
        <v>206</v>
      </c>
      <c r="BM148" s="140" t="s">
        <v>1965</v>
      </c>
    </row>
    <row r="149" spans="2:65" s="1" customFormat="1" ht="28.8">
      <c r="B149" s="31"/>
      <c r="D149" s="142" t="s">
        <v>208</v>
      </c>
      <c r="F149" s="143" t="s">
        <v>1695</v>
      </c>
      <c r="I149" s="144"/>
      <c r="L149" s="31"/>
      <c r="M149" s="145"/>
      <c r="T149" s="55"/>
      <c r="AT149" s="16" t="s">
        <v>208</v>
      </c>
      <c r="AU149" s="16" t="s">
        <v>83</v>
      </c>
    </row>
    <row r="150" spans="2:65" s="1" customFormat="1" ht="16.5" customHeight="1">
      <c r="B150" s="31"/>
      <c r="C150" s="129" t="s">
        <v>8</v>
      </c>
      <c r="D150" s="129" t="s">
        <v>201</v>
      </c>
      <c r="E150" s="130" t="s">
        <v>1696</v>
      </c>
      <c r="F150" s="131" t="s">
        <v>1697</v>
      </c>
      <c r="G150" s="132" t="s">
        <v>964</v>
      </c>
      <c r="H150" s="133">
        <v>10.17</v>
      </c>
      <c r="I150" s="134"/>
      <c r="J150" s="135">
        <f>ROUND(I150*H150,2)</f>
        <v>0</v>
      </c>
      <c r="K150" s="131" t="s">
        <v>930</v>
      </c>
      <c r="L150" s="31"/>
      <c r="M150" s="136" t="s">
        <v>1</v>
      </c>
      <c r="N150" s="137" t="s">
        <v>41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206</v>
      </c>
      <c r="AT150" s="140" t="s">
        <v>201</v>
      </c>
      <c r="AU150" s="140" t="s">
        <v>83</v>
      </c>
      <c r="AY150" s="16" t="s">
        <v>200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83</v>
      </c>
      <c r="BK150" s="141">
        <f>ROUND(I150*H150,2)</f>
        <v>0</v>
      </c>
      <c r="BL150" s="16" t="s">
        <v>206</v>
      </c>
      <c r="BM150" s="140" t="s">
        <v>1966</v>
      </c>
    </row>
    <row r="151" spans="2:65" s="1" customFormat="1">
      <c r="B151" s="31"/>
      <c r="D151" s="142" t="s">
        <v>208</v>
      </c>
      <c r="F151" s="143" t="s">
        <v>1699</v>
      </c>
      <c r="I151" s="144"/>
      <c r="L151" s="31"/>
      <c r="M151" s="145"/>
      <c r="T151" s="55"/>
      <c r="AT151" s="16" t="s">
        <v>208</v>
      </c>
      <c r="AU151" s="16" t="s">
        <v>83</v>
      </c>
    </row>
    <row r="152" spans="2:65" s="11" customFormat="1">
      <c r="B152" s="146"/>
      <c r="D152" s="142" t="s">
        <v>214</v>
      </c>
      <c r="E152" s="147" t="s">
        <v>1</v>
      </c>
      <c r="F152" s="148" t="s">
        <v>1967</v>
      </c>
      <c r="H152" s="149">
        <v>9.27</v>
      </c>
      <c r="I152" s="150"/>
      <c r="L152" s="146"/>
      <c r="M152" s="151"/>
      <c r="T152" s="152"/>
      <c r="AT152" s="147" t="s">
        <v>214</v>
      </c>
      <c r="AU152" s="147" t="s">
        <v>83</v>
      </c>
      <c r="AV152" s="11" t="s">
        <v>85</v>
      </c>
      <c r="AW152" s="11" t="s">
        <v>33</v>
      </c>
      <c r="AX152" s="11" t="s">
        <v>76</v>
      </c>
      <c r="AY152" s="147" t="s">
        <v>200</v>
      </c>
    </row>
    <row r="153" spans="2:65" s="11" customFormat="1">
      <c r="B153" s="146"/>
      <c r="D153" s="142" t="s">
        <v>214</v>
      </c>
      <c r="E153" s="147" t="s">
        <v>1</v>
      </c>
      <c r="F153" s="148" t="s">
        <v>1805</v>
      </c>
      <c r="H153" s="149">
        <v>0.9</v>
      </c>
      <c r="I153" s="150"/>
      <c r="L153" s="146"/>
      <c r="M153" s="151"/>
      <c r="T153" s="152"/>
      <c r="AT153" s="147" t="s">
        <v>214</v>
      </c>
      <c r="AU153" s="147" t="s">
        <v>83</v>
      </c>
      <c r="AV153" s="11" t="s">
        <v>85</v>
      </c>
      <c r="AW153" s="11" t="s">
        <v>33</v>
      </c>
      <c r="AX153" s="11" t="s">
        <v>76</v>
      </c>
      <c r="AY153" s="147" t="s">
        <v>200</v>
      </c>
    </row>
    <row r="154" spans="2:65" s="13" customFormat="1">
      <c r="B154" s="159"/>
      <c r="D154" s="142" t="s">
        <v>214</v>
      </c>
      <c r="E154" s="160" t="s">
        <v>1</v>
      </c>
      <c r="F154" s="161" t="s">
        <v>221</v>
      </c>
      <c r="H154" s="162">
        <v>10.17</v>
      </c>
      <c r="I154" s="163"/>
      <c r="L154" s="159"/>
      <c r="M154" s="164"/>
      <c r="T154" s="165"/>
      <c r="AT154" s="160" t="s">
        <v>214</v>
      </c>
      <c r="AU154" s="160" t="s">
        <v>83</v>
      </c>
      <c r="AV154" s="13" t="s">
        <v>206</v>
      </c>
      <c r="AW154" s="13" t="s">
        <v>33</v>
      </c>
      <c r="AX154" s="13" t="s">
        <v>83</v>
      </c>
      <c r="AY154" s="160" t="s">
        <v>200</v>
      </c>
    </row>
    <row r="155" spans="2:65" s="1" customFormat="1" ht="16.5" customHeight="1">
      <c r="B155" s="31"/>
      <c r="C155" s="129" t="s">
        <v>273</v>
      </c>
      <c r="D155" s="129" t="s">
        <v>201</v>
      </c>
      <c r="E155" s="130" t="s">
        <v>1702</v>
      </c>
      <c r="F155" s="131" t="s">
        <v>1703</v>
      </c>
      <c r="G155" s="132" t="s">
        <v>964</v>
      </c>
      <c r="H155" s="133">
        <v>10.17</v>
      </c>
      <c r="I155" s="134"/>
      <c r="J155" s="135">
        <f>ROUND(I155*H155,2)</f>
        <v>0</v>
      </c>
      <c r="K155" s="131" t="s">
        <v>930</v>
      </c>
      <c r="L155" s="31"/>
      <c r="M155" s="136" t="s">
        <v>1</v>
      </c>
      <c r="N155" s="137" t="s">
        <v>41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206</v>
      </c>
      <c r="AT155" s="140" t="s">
        <v>201</v>
      </c>
      <c r="AU155" s="140" t="s">
        <v>83</v>
      </c>
      <c r="AY155" s="16" t="s">
        <v>200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83</v>
      </c>
      <c r="BK155" s="141">
        <f>ROUND(I155*H155,2)</f>
        <v>0</v>
      </c>
      <c r="BL155" s="16" t="s">
        <v>206</v>
      </c>
      <c r="BM155" s="140" t="s">
        <v>1968</v>
      </c>
    </row>
    <row r="156" spans="2:65" s="1" customFormat="1">
      <c r="B156" s="31"/>
      <c r="D156" s="142" t="s">
        <v>208</v>
      </c>
      <c r="F156" s="143" t="s">
        <v>1705</v>
      </c>
      <c r="I156" s="144"/>
      <c r="L156" s="31"/>
      <c r="M156" s="145"/>
      <c r="T156" s="55"/>
      <c r="AT156" s="16" t="s">
        <v>208</v>
      </c>
      <c r="AU156" s="16" t="s">
        <v>83</v>
      </c>
    </row>
    <row r="157" spans="2:65" s="1" customFormat="1" ht="16.5" customHeight="1">
      <c r="B157" s="31"/>
      <c r="C157" s="129" t="s">
        <v>279</v>
      </c>
      <c r="D157" s="129" t="s">
        <v>201</v>
      </c>
      <c r="E157" s="130" t="s">
        <v>1706</v>
      </c>
      <c r="F157" s="131" t="s">
        <v>1707</v>
      </c>
      <c r="G157" s="132" t="s">
        <v>964</v>
      </c>
      <c r="H157" s="133">
        <v>294.93</v>
      </c>
      <c r="I157" s="134"/>
      <c r="J157" s="135">
        <f>ROUND(I157*H157,2)</f>
        <v>0</v>
      </c>
      <c r="K157" s="131" t="s">
        <v>930</v>
      </c>
      <c r="L157" s="31"/>
      <c r="M157" s="136" t="s">
        <v>1</v>
      </c>
      <c r="N157" s="137" t="s">
        <v>41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206</v>
      </c>
      <c r="AT157" s="140" t="s">
        <v>201</v>
      </c>
      <c r="AU157" s="140" t="s">
        <v>83</v>
      </c>
      <c r="AY157" s="16" t="s">
        <v>200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83</v>
      </c>
      <c r="BK157" s="141">
        <f>ROUND(I157*H157,2)</f>
        <v>0</v>
      </c>
      <c r="BL157" s="16" t="s">
        <v>206</v>
      </c>
      <c r="BM157" s="140" t="s">
        <v>1969</v>
      </c>
    </row>
    <row r="158" spans="2:65" s="1" customFormat="1" ht="19.2">
      <c r="B158" s="31"/>
      <c r="D158" s="142" t="s">
        <v>208</v>
      </c>
      <c r="F158" s="143" t="s">
        <v>1709</v>
      </c>
      <c r="I158" s="144"/>
      <c r="L158" s="31"/>
      <c r="M158" s="145"/>
      <c r="T158" s="55"/>
      <c r="AT158" s="16" t="s">
        <v>208</v>
      </c>
      <c r="AU158" s="16" t="s">
        <v>83</v>
      </c>
    </row>
    <row r="159" spans="2:65" s="11" customFormat="1">
      <c r="B159" s="146"/>
      <c r="D159" s="142" t="s">
        <v>214</v>
      </c>
      <c r="E159" s="147" t="s">
        <v>1</v>
      </c>
      <c r="F159" s="148" t="s">
        <v>1970</v>
      </c>
      <c r="H159" s="149">
        <v>294.93</v>
      </c>
      <c r="I159" s="150"/>
      <c r="L159" s="146"/>
      <c r="M159" s="151"/>
      <c r="T159" s="152"/>
      <c r="AT159" s="147" t="s">
        <v>214</v>
      </c>
      <c r="AU159" s="147" t="s">
        <v>83</v>
      </c>
      <c r="AV159" s="11" t="s">
        <v>85</v>
      </c>
      <c r="AW159" s="11" t="s">
        <v>33</v>
      </c>
      <c r="AX159" s="11" t="s">
        <v>83</v>
      </c>
      <c r="AY159" s="147" t="s">
        <v>200</v>
      </c>
    </row>
    <row r="160" spans="2:65" s="1" customFormat="1" ht="16.5" customHeight="1">
      <c r="B160" s="31"/>
      <c r="C160" s="129" t="s">
        <v>283</v>
      </c>
      <c r="D160" s="129" t="s">
        <v>201</v>
      </c>
      <c r="E160" s="130" t="s">
        <v>1711</v>
      </c>
      <c r="F160" s="131" t="s">
        <v>1712</v>
      </c>
      <c r="G160" s="132" t="s">
        <v>964</v>
      </c>
      <c r="H160" s="133">
        <v>10.17</v>
      </c>
      <c r="I160" s="134"/>
      <c r="J160" s="135">
        <f>ROUND(I160*H160,2)</f>
        <v>0</v>
      </c>
      <c r="K160" s="131" t="s">
        <v>930</v>
      </c>
      <c r="L160" s="31"/>
      <c r="M160" s="136" t="s">
        <v>1</v>
      </c>
      <c r="N160" s="137" t="s">
        <v>41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206</v>
      </c>
      <c r="AT160" s="140" t="s">
        <v>201</v>
      </c>
      <c r="AU160" s="140" t="s">
        <v>83</v>
      </c>
      <c r="AY160" s="16" t="s">
        <v>200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83</v>
      </c>
      <c r="BK160" s="141">
        <f>ROUND(I160*H160,2)</f>
        <v>0</v>
      </c>
      <c r="BL160" s="16" t="s">
        <v>206</v>
      </c>
      <c r="BM160" s="140" t="s">
        <v>1971</v>
      </c>
    </row>
    <row r="161" spans="2:47" s="1" customFormat="1" ht="19.2">
      <c r="B161" s="31"/>
      <c r="D161" s="142" t="s">
        <v>208</v>
      </c>
      <c r="F161" s="143" t="s">
        <v>1714</v>
      </c>
      <c r="I161" s="144"/>
      <c r="L161" s="31"/>
      <c r="M161" s="176"/>
      <c r="N161" s="177"/>
      <c r="O161" s="177"/>
      <c r="P161" s="177"/>
      <c r="Q161" s="177"/>
      <c r="R161" s="177"/>
      <c r="S161" s="177"/>
      <c r="T161" s="178"/>
      <c r="AT161" s="16" t="s">
        <v>208</v>
      </c>
      <c r="AU161" s="16" t="s">
        <v>83</v>
      </c>
    </row>
    <row r="162" spans="2:47" s="1" customFormat="1" ht="6.9" customHeight="1"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31"/>
    </row>
  </sheetData>
  <sheetProtection algorithmName="SHA-512" hashValue="LzTqZVdEhrUiBNefHVe0msya66w/ZJyKHrpITqgGD/MA/o/sPFz0oWNqOeNUjR0K82HvkKqJKUj2Y6XA68TnfA==" saltValue="20YkTpzx3ZDgHu60+cbWm//XlRAeqeYZLmhSuc4partFdqtwnqaO1F4/xWJ1Sd6sASQW7wWxXT9vRPA/6lV8+g==" spinCount="100000" sheet="1" objects="1" scenarios="1" formatColumns="0" formatRows="0" autoFilter="0"/>
  <autoFilter ref="C120:K161" xr:uid="{00000000-0009-0000-0000-00000F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4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138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1972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ROUND((SUM(BE121:BE143)),  2)</f>
        <v>0</v>
      </c>
      <c r="I35" s="95">
        <v>0.21</v>
      </c>
      <c r="J35" s="85">
        <f>ROUND(((SUM(BE121:BE143))*I35),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ROUND((SUM(BF121:BF143)),  2)</f>
        <v>0</v>
      </c>
      <c r="I36" s="95">
        <v>0.12</v>
      </c>
      <c r="J36" s="85">
        <f>ROUND(((SUM(BF121:BF143))*I36),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ROUND((SUM(BG121:BG143)),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ROUND((SUM(BH121:BH143)),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ROUND((SUM(BI121:BI143)),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05.09 - SO 05.09 Most km 87,830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05.09 - SO 05.09 Most km 87,830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3.3E-4</v>
      </c>
      <c r="S121" s="52"/>
      <c r="T121" s="117">
        <f>T122</f>
        <v>0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SUM(P123:P143)</f>
        <v>0</v>
      </c>
      <c r="R122" s="125">
        <f>SUM(R123:R143)</f>
        <v>3.3E-4</v>
      </c>
      <c r="T122" s="126">
        <f>SUM(T123:T143)</f>
        <v>0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SUM(BK123:BK143)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1973</v>
      </c>
      <c r="F123" s="131" t="s">
        <v>1974</v>
      </c>
      <c r="G123" s="132" t="s">
        <v>941</v>
      </c>
      <c r="H123" s="133">
        <v>1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1975</v>
      </c>
    </row>
    <row r="124" spans="2:65" s="1" customFormat="1" ht="19.2">
      <c r="B124" s="31"/>
      <c r="D124" s="142" t="s">
        <v>208</v>
      </c>
      <c r="F124" s="143" t="s">
        <v>1976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" customFormat="1" ht="16.5" customHeight="1">
      <c r="B125" s="31"/>
      <c r="C125" s="129" t="s">
        <v>85</v>
      </c>
      <c r="D125" s="129" t="s">
        <v>201</v>
      </c>
      <c r="E125" s="130" t="s">
        <v>1977</v>
      </c>
      <c r="F125" s="131" t="s">
        <v>1978</v>
      </c>
      <c r="G125" s="132" t="s">
        <v>941</v>
      </c>
      <c r="H125" s="133">
        <v>1</v>
      </c>
      <c r="I125" s="134"/>
      <c r="J125" s="135">
        <f>ROUND(I125*H125,2)</f>
        <v>0</v>
      </c>
      <c r="K125" s="131" t="s">
        <v>930</v>
      </c>
      <c r="L125" s="31"/>
      <c r="M125" s="136" t="s">
        <v>1</v>
      </c>
      <c r="N125" s="137" t="s">
        <v>41</v>
      </c>
      <c r="P125" s="138">
        <f>O125*H125</f>
        <v>0</v>
      </c>
      <c r="Q125" s="138">
        <v>3.3E-4</v>
      </c>
      <c r="R125" s="138">
        <f>Q125*H125</f>
        <v>3.3E-4</v>
      </c>
      <c r="S125" s="138">
        <v>0</v>
      </c>
      <c r="T125" s="139">
        <f>S125*H125</f>
        <v>0</v>
      </c>
      <c r="AR125" s="140" t="s">
        <v>206</v>
      </c>
      <c r="AT125" s="140" t="s">
        <v>201</v>
      </c>
      <c r="AU125" s="140" t="s">
        <v>83</v>
      </c>
      <c r="AY125" s="16" t="s">
        <v>200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83</v>
      </c>
      <c r="BK125" s="141">
        <f>ROUND(I125*H125,2)</f>
        <v>0</v>
      </c>
      <c r="BL125" s="16" t="s">
        <v>206</v>
      </c>
      <c r="BM125" s="140" t="s">
        <v>1979</v>
      </c>
    </row>
    <row r="126" spans="2:65" s="1" customFormat="1">
      <c r="B126" s="31"/>
      <c r="D126" s="142" t="s">
        <v>208</v>
      </c>
      <c r="F126" s="143" t="s">
        <v>1980</v>
      </c>
      <c r="I126" s="144"/>
      <c r="L126" s="31"/>
      <c r="M126" s="145"/>
      <c r="T126" s="55"/>
      <c r="AT126" s="16" t="s">
        <v>208</v>
      </c>
      <c r="AU126" s="16" t="s">
        <v>83</v>
      </c>
    </row>
    <row r="127" spans="2:65" s="1" customFormat="1" ht="16.5" customHeight="1">
      <c r="B127" s="31"/>
      <c r="C127" s="129" t="s">
        <v>222</v>
      </c>
      <c r="D127" s="129" t="s">
        <v>201</v>
      </c>
      <c r="E127" s="130" t="s">
        <v>1981</v>
      </c>
      <c r="F127" s="131" t="s">
        <v>1982</v>
      </c>
      <c r="G127" s="132" t="s">
        <v>941</v>
      </c>
      <c r="H127" s="133">
        <v>10</v>
      </c>
      <c r="I127" s="134"/>
      <c r="J127" s="135">
        <f>ROUND(I127*H127,2)</f>
        <v>0</v>
      </c>
      <c r="K127" s="131" t="s">
        <v>930</v>
      </c>
      <c r="L127" s="31"/>
      <c r="M127" s="136" t="s">
        <v>1</v>
      </c>
      <c r="N127" s="137" t="s">
        <v>41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206</v>
      </c>
      <c r="AT127" s="140" t="s">
        <v>201</v>
      </c>
      <c r="AU127" s="140" t="s">
        <v>83</v>
      </c>
      <c r="AY127" s="16" t="s">
        <v>200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6" t="s">
        <v>83</v>
      </c>
      <c r="BK127" s="141">
        <f>ROUND(I127*H127,2)</f>
        <v>0</v>
      </c>
      <c r="BL127" s="16" t="s">
        <v>206</v>
      </c>
      <c r="BM127" s="140" t="s">
        <v>1983</v>
      </c>
    </row>
    <row r="128" spans="2:65" s="1" customFormat="1">
      <c r="B128" s="31"/>
      <c r="D128" s="142" t="s">
        <v>208</v>
      </c>
      <c r="F128" s="143" t="s">
        <v>1984</v>
      </c>
      <c r="I128" s="144"/>
      <c r="L128" s="31"/>
      <c r="M128" s="145"/>
      <c r="T128" s="55"/>
      <c r="AT128" s="16" t="s">
        <v>208</v>
      </c>
      <c r="AU128" s="16" t="s">
        <v>83</v>
      </c>
    </row>
    <row r="129" spans="2:65" s="11" customFormat="1">
      <c r="B129" s="146"/>
      <c r="D129" s="142" t="s">
        <v>214</v>
      </c>
      <c r="E129" s="147" t="s">
        <v>1</v>
      </c>
      <c r="F129" s="148" t="s">
        <v>1985</v>
      </c>
      <c r="H129" s="149">
        <v>10</v>
      </c>
      <c r="I129" s="150"/>
      <c r="L129" s="146"/>
      <c r="M129" s="151"/>
      <c r="T129" s="152"/>
      <c r="AT129" s="147" t="s">
        <v>214</v>
      </c>
      <c r="AU129" s="147" t="s">
        <v>83</v>
      </c>
      <c r="AV129" s="11" t="s">
        <v>85</v>
      </c>
      <c r="AW129" s="11" t="s">
        <v>33</v>
      </c>
      <c r="AX129" s="11" t="s">
        <v>83</v>
      </c>
      <c r="AY129" s="147" t="s">
        <v>200</v>
      </c>
    </row>
    <row r="130" spans="2:65" s="1" customFormat="1" ht="16.5" customHeight="1">
      <c r="B130" s="31"/>
      <c r="C130" s="129" t="s">
        <v>206</v>
      </c>
      <c r="D130" s="129" t="s">
        <v>201</v>
      </c>
      <c r="E130" s="130" t="s">
        <v>1688</v>
      </c>
      <c r="F130" s="131" t="s">
        <v>1689</v>
      </c>
      <c r="G130" s="132" t="s">
        <v>964</v>
      </c>
      <c r="H130" s="133">
        <v>2.5</v>
      </c>
      <c r="I130" s="134"/>
      <c r="J130" s="135">
        <f>ROUND(I130*H130,2)</f>
        <v>0</v>
      </c>
      <c r="K130" s="131" t="s">
        <v>930</v>
      </c>
      <c r="L130" s="31"/>
      <c r="M130" s="136" t="s">
        <v>1</v>
      </c>
      <c r="N130" s="137" t="s">
        <v>41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206</v>
      </c>
      <c r="AT130" s="140" t="s">
        <v>201</v>
      </c>
      <c r="AU130" s="140" t="s">
        <v>83</v>
      </c>
      <c r="AY130" s="16" t="s">
        <v>200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83</v>
      </c>
      <c r="BK130" s="141">
        <f>ROUND(I130*H130,2)</f>
        <v>0</v>
      </c>
      <c r="BL130" s="16" t="s">
        <v>206</v>
      </c>
      <c r="BM130" s="140" t="s">
        <v>1986</v>
      </c>
    </row>
    <row r="131" spans="2:65" s="1" customFormat="1" ht="19.2">
      <c r="B131" s="31"/>
      <c r="D131" s="142" t="s">
        <v>208</v>
      </c>
      <c r="F131" s="143" t="s">
        <v>1691</v>
      </c>
      <c r="I131" s="144"/>
      <c r="L131" s="31"/>
      <c r="M131" s="145"/>
      <c r="T131" s="55"/>
      <c r="AT131" s="16" t="s">
        <v>208</v>
      </c>
      <c r="AU131" s="16" t="s">
        <v>83</v>
      </c>
    </row>
    <row r="132" spans="2:65" s="1" customFormat="1" ht="16.5" customHeight="1">
      <c r="B132" s="31"/>
      <c r="C132" s="129" t="s">
        <v>234</v>
      </c>
      <c r="D132" s="129" t="s">
        <v>201</v>
      </c>
      <c r="E132" s="130" t="s">
        <v>1692</v>
      </c>
      <c r="F132" s="131" t="s">
        <v>1693</v>
      </c>
      <c r="G132" s="132" t="s">
        <v>964</v>
      </c>
      <c r="H132" s="133">
        <v>1</v>
      </c>
      <c r="I132" s="134"/>
      <c r="J132" s="135">
        <f>ROUND(I132*H132,2)</f>
        <v>0</v>
      </c>
      <c r="K132" s="131" t="s">
        <v>930</v>
      </c>
      <c r="L132" s="31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206</v>
      </c>
      <c r="AT132" s="140" t="s">
        <v>201</v>
      </c>
      <c r="AU132" s="140" t="s">
        <v>83</v>
      </c>
      <c r="AY132" s="16" t="s">
        <v>200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83</v>
      </c>
      <c r="BK132" s="141">
        <f>ROUND(I132*H132,2)</f>
        <v>0</v>
      </c>
      <c r="BL132" s="16" t="s">
        <v>206</v>
      </c>
      <c r="BM132" s="140" t="s">
        <v>1987</v>
      </c>
    </row>
    <row r="133" spans="2:65" s="1" customFormat="1" ht="28.8">
      <c r="B133" s="31"/>
      <c r="D133" s="142" t="s">
        <v>208</v>
      </c>
      <c r="F133" s="143" t="s">
        <v>1695</v>
      </c>
      <c r="I133" s="144"/>
      <c r="L133" s="31"/>
      <c r="M133" s="145"/>
      <c r="T133" s="55"/>
      <c r="AT133" s="16" t="s">
        <v>208</v>
      </c>
      <c r="AU133" s="16" t="s">
        <v>83</v>
      </c>
    </row>
    <row r="134" spans="2:65" s="1" customFormat="1" ht="16.5" customHeight="1">
      <c r="B134" s="31"/>
      <c r="C134" s="129" t="s">
        <v>239</v>
      </c>
      <c r="D134" s="129" t="s">
        <v>201</v>
      </c>
      <c r="E134" s="130" t="s">
        <v>1696</v>
      </c>
      <c r="F134" s="131" t="s">
        <v>1697</v>
      </c>
      <c r="G134" s="132" t="s">
        <v>964</v>
      </c>
      <c r="H134" s="133">
        <v>2.5</v>
      </c>
      <c r="I134" s="134"/>
      <c r="J134" s="135">
        <f>ROUND(I134*H134,2)</f>
        <v>0</v>
      </c>
      <c r="K134" s="131" t="s">
        <v>930</v>
      </c>
      <c r="L134" s="31"/>
      <c r="M134" s="136" t="s">
        <v>1</v>
      </c>
      <c r="N134" s="137" t="s">
        <v>41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206</v>
      </c>
      <c r="AT134" s="140" t="s">
        <v>201</v>
      </c>
      <c r="AU134" s="140" t="s">
        <v>83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206</v>
      </c>
      <c r="BM134" s="140" t="s">
        <v>1988</v>
      </c>
    </row>
    <row r="135" spans="2:65" s="1" customFormat="1">
      <c r="B135" s="31"/>
      <c r="D135" s="142" t="s">
        <v>208</v>
      </c>
      <c r="F135" s="143" t="s">
        <v>1699</v>
      </c>
      <c r="I135" s="144"/>
      <c r="L135" s="31"/>
      <c r="M135" s="145"/>
      <c r="T135" s="55"/>
      <c r="AT135" s="16" t="s">
        <v>208</v>
      </c>
      <c r="AU135" s="16" t="s">
        <v>83</v>
      </c>
    </row>
    <row r="136" spans="2:65" s="11" customFormat="1">
      <c r="B136" s="146"/>
      <c r="D136" s="142" t="s">
        <v>214</v>
      </c>
      <c r="E136" s="147" t="s">
        <v>1</v>
      </c>
      <c r="F136" s="148" t="s">
        <v>1989</v>
      </c>
      <c r="H136" s="149">
        <v>2.5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83</v>
      </c>
      <c r="AY136" s="147" t="s">
        <v>200</v>
      </c>
    </row>
    <row r="137" spans="2:65" s="1" customFormat="1" ht="16.5" customHeight="1">
      <c r="B137" s="31"/>
      <c r="C137" s="129" t="s">
        <v>245</v>
      </c>
      <c r="D137" s="129" t="s">
        <v>201</v>
      </c>
      <c r="E137" s="130" t="s">
        <v>1702</v>
      </c>
      <c r="F137" s="131" t="s">
        <v>1703</v>
      </c>
      <c r="G137" s="132" t="s">
        <v>964</v>
      </c>
      <c r="H137" s="133">
        <v>2.5</v>
      </c>
      <c r="I137" s="134"/>
      <c r="J137" s="135">
        <f>ROUND(I137*H137,2)</f>
        <v>0</v>
      </c>
      <c r="K137" s="131" t="s">
        <v>930</v>
      </c>
      <c r="L137" s="31"/>
      <c r="M137" s="136" t="s">
        <v>1</v>
      </c>
      <c r="N137" s="137" t="s">
        <v>41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206</v>
      </c>
      <c r="AT137" s="140" t="s">
        <v>201</v>
      </c>
      <c r="AU137" s="140" t="s">
        <v>83</v>
      </c>
      <c r="AY137" s="16" t="s">
        <v>200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83</v>
      </c>
      <c r="BK137" s="141">
        <f>ROUND(I137*H137,2)</f>
        <v>0</v>
      </c>
      <c r="BL137" s="16" t="s">
        <v>206</v>
      </c>
      <c r="BM137" s="140" t="s">
        <v>1990</v>
      </c>
    </row>
    <row r="138" spans="2:65" s="1" customFormat="1">
      <c r="B138" s="31"/>
      <c r="D138" s="142" t="s">
        <v>208</v>
      </c>
      <c r="F138" s="143" t="s">
        <v>1705</v>
      </c>
      <c r="I138" s="144"/>
      <c r="L138" s="31"/>
      <c r="M138" s="145"/>
      <c r="T138" s="55"/>
      <c r="AT138" s="16" t="s">
        <v>208</v>
      </c>
      <c r="AU138" s="16" t="s">
        <v>83</v>
      </c>
    </row>
    <row r="139" spans="2:65" s="1" customFormat="1" ht="16.5" customHeight="1">
      <c r="B139" s="31"/>
      <c r="C139" s="129" t="s">
        <v>250</v>
      </c>
      <c r="D139" s="129" t="s">
        <v>201</v>
      </c>
      <c r="E139" s="130" t="s">
        <v>1706</v>
      </c>
      <c r="F139" s="131" t="s">
        <v>1707</v>
      </c>
      <c r="G139" s="132" t="s">
        <v>964</v>
      </c>
      <c r="H139" s="133">
        <v>72.5</v>
      </c>
      <c r="I139" s="134"/>
      <c r="J139" s="135">
        <f>ROUND(I139*H139,2)</f>
        <v>0</v>
      </c>
      <c r="K139" s="131" t="s">
        <v>930</v>
      </c>
      <c r="L139" s="31"/>
      <c r="M139" s="136" t="s">
        <v>1</v>
      </c>
      <c r="N139" s="137" t="s">
        <v>41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206</v>
      </c>
      <c r="AT139" s="140" t="s">
        <v>201</v>
      </c>
      <c r="AU139" s="140" t="s">
        <v>83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206</v>
      </c>
      <c r="BM139" s="140" t="s">
        <v>1991</v>
      </c>
    </row>
    <row r="140" spans="2:65" s="1" customFormat="1" ht="19.2">
      <c r="B140" s="31"/>
      <c r="D140" s="142" t="s">
        <v>208</v>
      </c>
      <c r="F140" s="143" t="s">
        <v>1709</v>
      </c>
      <c r="I140" s="144"/>
      <c r="L140" s="31"/>
      <c r="M140" s="145"/>
      <c r="T140" s="55"/>
      <c r="AT140" s="16" t="s">
        <v>208</v>
      </c>
      <c r="AU140" s="16" t="s">
        <v>83</v>
      </c>
    </row>
    <row r="141" spans="2:65" s="11" customFormat="1">
      <c r="B141" s="146"/>
      <c r="D141" s="142" t="s">
        <v>214</v>
      </c>
      <c r="E141" s="147" t="s">
        <v>1</v>
      </c>
      <c r="F141" s="148" t="s">
        <v>1992</v>
      </c>
      <c r="H141" s="149">
        <v>72.5</v>
      </c>
      <c r="I141" s="150"/>
      <c r="L141" s="146"/>
      <c r="M141" s="151"/>
      <c r="T141" s="152"/>
      <c r="AT141" s="147" t="s">
        <v>214</v>
      </c>
      <c r="AU141" s="147" t="s">
        <v>83</v>
      </c>
      <c r="AV141" s="11" t="s">
        <v>85</v>
      </c>
      <c r="AW141" s="11" t="s">
        <v>33</v>
      </c>
      <c r="AX141" s="11" t="s">
        <v>83</v>
      </c>
      <c r="AY141" s="147" t="s">
        <v>200</v>
      </c>
    </row>
    <row r="142" spans="2:65" s="1" customFormat="1" ht="16.5" customHeight="1">
      <c r="B142" s="31"/>
      <c r="C142" s="129" t="s">
        <v>255</v>
      </c>
      <c r="D142" s="129" t="s">
        <v>201</v>
      </c>
      <c r="E142" s="130" t="s">
        <v>1711</v>
      </c>
      <c r="F142" s="131" t="s">
        <v>1712</v>
      </c>
      <c r="G142" s="132" t="s">
        <v>964</v>
      </c>
      <c r="H142" s="133">
        <v>2.5</v>
      </c>
      <c r="I142" s="134"/>
      <c r="J142" s="135">
        <f>ROUND(I142*H142,2)</f>
        <v>0</v>
      </c>
      <c r="K142" s="131" t="s">
        <v>930</v>
      </c>
      <c r="L142" s="31"/>
      <c r="M142" s="136" t="s">
        <v>1</v>
      </c>
      <c r="N142" s="137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206</v>
      </c>
      <c r="AT142" s="140" t="s">
        <v>201</v>
      </c>
      <c r="AU142" s="140" t="s">
        <v>83</v>
      </c>
      <c r="AY142" s="16" t="s">
        <v>200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83</v>
      </c>
      <c r="BK142" s="141">
        <f>ROUND(I142*H142,2)</f>
        <v>0</v>
      </c>
      <c r="BL142" s="16" t="s">
        <v>206</v>
      </c>
      <c r="BM142" s="140" t="s">
        <v>1993</v>
      </c>
    </row>
    <row r="143" spans="2:65" s="1" customFormat="1" ht="19.2">
      <c r="B143" s="31"/>
      <c r="D143" s="142" t="s">
        <v>208</v>
      </c>
      <c r="F143" s="143" t="s">
        <v>1714</v>
      </c>
      <c r="I143" s="144"/>
      <c r="L143" s="31"/>
      <c r="M143" s="176"/>
      <c r="N143" s="177"/>
      <c r="O143" s="177"/>
      <c r="P143" s="177"/>
      <c r="Q143" s="177"/>
      <c r="R143" s="177"/>
      <c r="S143" s="177"/>
      <c r="T143" s="178"/>
      <c r="AT143" s="16" t="s">
        <v>208</v>
      </c>
      <c r="AU143" s="16" t="s">
        <v>83</v>
      </c>
    </row>
    <row r="144" spans="2:65" s="1" customFormat="1" ht="6.9" customHeight="1"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31"/>
    </row>
  </sheetData>
  <sheetProtection algorithmName="SHA-512" hashValue="HL/2vEGAF7pE6rkGFkjK++VIqJOzOUNw6j8cLkfmF7INShNXGZb68+jWvniKzhqtnh9sXl+daKqtPc6/z1G0YA==" saltValue="JD9H311AXDIM28msoopahPkEuN0UHQitI5txuLn/zm8SrBI9wHgt+AoE47NgK3FsBB/FwLC7VUo1mnsC2DZX0w==" spinCount="100000" sheet="1" objects="1" scenarios="1" formatColumns="0" formatRows="0" autoFilter="0"/>
  <autoFilter ref="C120:K143" xr:uid="{00000000-0009-0000-0000-000010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21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141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1994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ROUND((SUM(BE121:BE210)),  2)</f>
        <v>0</v>
      </c>
      <c r="I35" s="95">
        <v>0.21</v>
      </c>
      <c r="J35" s="85">
        <f>ROUND(((SUM(BE121:BE210))*I35),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ROUND((SUM(BF121:BF210)),  2)</f>
        <v>0</v>
      </c>
      <c r="I36" s="95">
        <v>0.12</v>
      </c>
      <c r="J36" s="85">
        <f>ROUND(((SUM(BF121:BF210))*I36),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ROUND((SUM(BG121:BG210)),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ROUND((SUM(BH121:BH210)),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ROUND((SUM(BI121:BI210)),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05.10 - SO 05.10 Most km 90,364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05.10 - SO 05.10 Most km 90,364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56.765059999999991</v>
      </c>
      <c r="S121" s="52"/>
      <c r="T121" s="117">
        <f>T122</f>
        <v>117.13400000000001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SUM(P123:P210)</f>
        <v>0</v>
      </c>
      <c r="R122" s="125">
        <f>SUM(R123:R210)</f>
        <v>56.765059999999991</v>
      </c>
      <c r="T122" s="126">
        <f>SUM(T123:T210)</f>
        <v>117.13400000000001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SUM(BK123:BK210)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40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1995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1996</v>
      </c>
      <c r="H125" s="149">
        <v>40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21.75" customHeight="1">
      <c r="B126" s="31"/>
      <c r="C126" s="129" t="s">
        <v>85</v>
      </c>
      <c r="D126" s="129" t="s">
        <v>201</v>
      </c>
      <c r="E126" s="130" t="s">
        <v>1651</v>
      </c>
      <c r="F126" s="131" t="s">
        <v>1652</v>
      </c>
      <c r="G126" s="132" t="s">
        <v>941</v>
      </c>
      <c r="H126" s="133">
        <v>20</v>
      </c>
      <c r="I126" s="134"/>
      <c r="J126" s="135">
        <f>ROUND(I126*H126,2)</f>
        <v>0</v>
      </c>
      <c r="K126" s="131" t="s">
        <v>930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1997</v>
      </c>
    </row>
    <row r="127" spans="2:65" s="1" customFormat="1" ht="19.2">
      <c r="B127" s="31"/>
      <c r="D127" s="142" t="s">
        <v>208</v>
      </c>
      <c r="F127" s="143" t="s">
        <v>1654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1" customFormat="1">
      <c r="B128" s="146"/>
      <c r="D128" s="142" t="s">
        <v>214</v>
      </c>
      <c r="E128" s="147" t="s">
        <v>1</v>
      </c>
      <c r="F128" s="148" t="s">
        <v>303</v>
      </c>
      <c r="H128" s="149">
        <v>20</v>
      </c>
      <c r="I128" s="150"/>
      <c r="L128" s="146"/>
      <c r="M128" s="151"/>
      <c r="T128" s="152"/>
      <c r="AT128" s="147" t="s">
        <v>214</v>
      </c>
      <c r="AU128" s="147" t="s">
        <v>83</v>
      </c>
      <c r="AV128" s="11" t="s">
        <v>85</v>
      </c>
      <c r="AW128" s="11" t="s">
        <v>33</v>
      </c>
      <c r="AX128" s="11" t="s">
        <v>83</v>
      </c>
      <c r="AY128" s="147" t="s">
        <v>200</v>
      </c>
    </row>
    <row r="129" spans="2:65" s="1" customFormat="1" ht="21.75" customHeight="1">
      <c r="B129" s="31"/>
      <c r="C129" s="129" t="s">
        <v>222</v>
      </c>
      <c r="D129" s="129" t="s">
        <v>201</v>
      </c>
      <c r="E129" s="130" t="s">
        <v>1655</v>
      </c>
      <c r="F129" s="131" t="s">
        <v>1656</v>
      </c>
      <c r="G129" s="132" t="s">
        <v>941</v>
      </c>
      <c r="H129" s="133">
        <v>20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1998</v>
      </c>
    </row>
    <row r="130" spans="2:65" s="1" customFormat="1" ht="19.2">
      <c r="B130" s="31"/>
      <c r="D130" s="142" t="s">
        <v>208</v>
      </c>
      <c r="F130" s="143" t="s">
        <v>1658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" customFormat="1" ht="16.5" customHeight="1">
      <c r="B131" s="31"/>
      <c r="C131" s="129" t="s">
        <v>206</v>
      </c>
      <c r="D131" s="129" t="s">
        <v>201</v>
      </c>
      <c r="E131" s="130" t="s">
        <v>1999</v>
      </c>
      <c r="F131" s="131" t="s">
        <v>2000</v>
      </c>
      <c r="G131" s="132" t="s">
        <v>258</v>
      </c>
      <c r="H131" s="133">
        <v>3</v>
      </c>
      <c r="I131" s="134"/>
      <c r="J131" s="135">
        <f>ROUND(I131*H131,2)</f>
        <v>0</v>
      </c>
      <c r="K131" s="131" t="s">
        <v>930</v>
      </c>
      <c r="L131" s="31"/>
      <c r="M131" s="136" t="s">
        <v>1</v>
      </c>
      <c r="N131" s="137" t="s">
        <v>41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206</v>
      </c>
      <c r="AT131" s="140" t="s">
        <v>201</v>
      </c>
      <c r="AU131" s="140" t="s">
        <v>83</v>
      </c>
      <c r="AY131" s="16" t="s">
        <v>200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83</v>
      </c>
      <c r="BK131" s="141">
        <f>ROUND(I131*H131,2)</f>
        <v>0</v>
      </c>
      <c r="BL131" s="16" t="s">
        <v>206</v>
      </c>
      <c r="BM131" s="140" t="s">
        <v>2001</v>
      </c>
    </row>
    <row r="132" spans="2:65" s="1" customFormat="1">
      <c r="B132" s="31"/>
      <c r="D132" s="142" t="s">
        <v>208</v>
      </c>
      <c r="F132" s="143" t="s">
        <v>2002</v>
      </c>
      <c r="I132" s="144"/>
      <c r="L132" s="31"/>
      <c r="M132" s="145"/>
      <c r="T132" s="55"/>
      <c r="AT132" s="16" t="s">
        <v>208</v>
      </c>
      <c r="AU132" s="16" t="s">
        <v>83</v>
      </c>
    </row>
    <row r="133" spans="2:65" s="1" customFormat="1" ht="16.5" customHeight="1">
      <c r="B133" s="31"/>
      <c r="C133" s="129" t="s">
        <v>234</v>
      </c>
      <c r="D133" s="129" t="s">
        <v>201</v>
      </c>
      <c r="E133" s="130" t="s">
        <v>1659</v>
      </c>
      <c r="F133" s="131" t="s">
        <v>1660</v>
      </c>
      <c r="G133" s="132" t="s">
        <v>941</v>
      </c>
      <c r="H133" s="133">
        <v>40</v>
      </c>
      <c r="I133" s="134"/>
      <c r="J133" s="135">
        <f>ROUND(I133*H133,2)</f>
        <v>0</v>
      </c>
      <c r="K133" s="131" t="s">
        <v>930</v>
      </c>
      <c r="L133" s="31"/>
      <c r="M133" s="136" t="s">
        <v>1</v>
      </c>
      <c r="N133" s="137" t="s">
        <v>41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206</v>
      </c>
      <c r="AT133" s="140" t="s">
        <v>201</v>
      </c>
      <c r="AU133" s="140" t="s">
        <v>83</v>
      </c>
      <c r="AY133" s="16" t="s">
        <v>200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83</v>
      </c>
      <c r="BK133" s="141">
        <f>ROUND(I133*H133,2)</f>
        <v>0</v>
      </c>
      <c r="BL133" s="16" t="s">
        <v>206</v>
      </c>
      <c r="BM133" s="140" t="s">
        <v>2003</v>
      </c>
    </row>
    <row r="134" spans="2:65" s="1" customFormat="1">
      <c r="B134" s="31"/>
      <c r="D134" s="142" t="s">
        <v>208</v>
      </c>
      <c r="F134" s="143" t="s">
        <v>1662</v>
      </c>
      <c r="I134" s="144"/>
      <c r="L134" s="31"/>
      <c r="M134" s="145"/>
      <c r="T134" s="55"/>
      <c r="AT134" s="16" t="s">
        <v>208</v>
      </c>
      <c r="AU134" s="16" t="s">
        <v>83</v>
      </c>
    </row>
    <row r="135" spans="2:65" s="1" customFormat="1" ht="16.5" customHeight="1">
      <c r="B135" s="31"/>
      <c r="C135" s="129" t="s">
        <v>239</v>
      </c>
      <c r="D135" s="129" t="s">
        <v>201</v>
      </c>
      <c r="E135" s="130" t="s">
        <v>1663</v>
      </c>
      <c r="F135" s="131" t="s">
        <v>1664</v>
      </c>
      <c r="G135" s="132" t="s">
        <v>225</v>
      </c>
      <c r="H135" s="133">
        <v>30</v>
      </c>
      <c r="I135" s="134"/>
      <c r="J135" s="135">
        <f>ROUND(I135*H135,2)</f>
        <v>0</v>
      </c>
      <c r="K135" s="131" t="s">
        <v>930</v>
      </c>
      <c r="L135" s="31"/>
      <c r="M135" s="136" t="s">
        <v>1</v>
      </c>
      <c r="N135" s="137" t="s">
        <v>41</v>
      </c>
      <c r="P135" s="138">
        <f>O135*H135</f>
        <v>0</v>
      </c>
      <c r="Q135" s="138">
        <v>3.6900000000000002E-2</v>
      </c>
      <c r="R135" s="138">
        <f>Q135*H135</f>
        <v>1.107</v>
      </c>
      <c r="S135" s="138">
        <v>0</v>
      </c>
      <c r="T135" s="139">
        <f>S135*H135</f>
        <v>0</v>
      </c>
      <c r="AR135" s="140" t="s">
        <v>206</v>
      </c>
      <c r="AT135" s="140" t="s">
        <v>201</v>
      </c>
      <c r="AU135" s="140" t="s">
        <v>83</v>
      </c>
      <c r="AY135" s="16" t="s">
        <v>200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83</v>
      </c>
      <c r="BK135" s="141">
        <f>ROUND(I135*H135,2)</f>
        <v>0</v>
      </c>
      <c r="BL135" s="16" t="s">
        <v>206</v>
      </c>
      <c r="BM135" s="140" t="s">
        <v>2004</v>
      </c>
    </row>
    <row r="136" spans="2:65" s="1" customFormat="1" ht="28.8">
      <c r="B136" s="31"/>
      <c r="D136" s="142" t="s">
        <v>208</v>
      </c>
      <c r="F136" s="143" t="s">
        <v>1666</v>
      </c>
      <c r="I136" s="144"/>
      <c r="L136" s="31"/>
      <c r="M136" s="145"/>
      <c r="T136" s="55"/>
      <c r="AT136" s="16" t="s">
        <v>208</v>
      </c>
      <c r="AU136" s="16" t="s">
        <v>83</v>
      </c>
    </row>
    <row r="137" spans="2:65" s="11" customFormat="1">
      <c r="B137" s="146"/>
      <c r="D137" s="142" t="s">
        <v>214</v>
      </c>
      <c r="E137" s="147" t="s">
        <v>1</v>
      </c>
      <c r="F137" s="148" t="s">
        <v>2005</v>
      </c>
      <c r="H137" s="149">
        <v>30</v>
      </c>
      <c r="I137" s="150"/>
      <c r="L137" s="146"/>
      <c r="M137" s="151"/>
      <c r="T137" s="152"/>
      <c r="AT137" s="147" t="s">
        <v>214</v>
      </c>
      <c r="AU137" s="147" t="s">
        <v>83</v>
      </c>
      <c r="AV137" s="11" t="s">
        <v>85</v>
      </c>
      <c r="AW137" s="11" t="s">
        <v>33</v>
      </c>
      <c r="AX137" s="11" t="s">
        <v>83</v>
      </c>
      <c r="AY137" s="147" t="s">
        <v>200</v>
      </c>
    </row>
    <row r="138" spans="2:65" s="1" customFormat="1" ht="16.5" customHeight="1">
      <c r="B138" s="31"/>
      <c r="C138" s="129" t="s">
        <v>245</v>
      </c>
      <c r="D138" s="129" t="s">
        <v>201</v>
      </c>
      <c r="E138" s="130" t="s">
        <v>1667</v>
      </c>
      <c r="F138" s="131" t="s">
        <v>1668</v>
      </c>
      <c r="G138" s="132" t="s">
        <v>225</v>
      </c>
      <c r="H138" s="133">
        <v>1</v>
      </c>
      <c r="I138" s="134"/>
      <c r="J138" s="135">
        <f>ROUND(I138*H138,2)</f>
        <v>0</v>
      </c>
      <c r="K138" s="131" t="s">
        <v>930</v>
      </c>
      <c r="L138" s="31"/>
      <c r="M138" s="136" t="s">
        <v>1</v>
      </c>
      <c r="N138" s="137" t="s">
        <v>41</v>
      </c>
      <c r="P138" s="138">
        <f>O138*H138</f>
        <v>0</v>
      </c>
      <c r="Q138" s="138">
        <v>6.053E-2</v>
      </c>
      <c r="R138" s="138">
        <f>Q138*H138</f>
        <v>6.053E-2</v>
      </c>
      <c r="S138" s="138">
        <v>0</v>
      </c>
      <c r="T138" s="139">
        <f>S138*H138</f>
        <v>0</v>
      </c>
      <c r="AR138" s="140" t="s">
        <v>206</v>
      </c>
      <c r="AT138" s="140" t="s">
        <v>201</v>
      </c>
      <c r="AU138" s="140" t="s">
        <v>83</v>
      </c>
      <c r="AY138" s="16" t="s">
        <v>200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83</v>
      </c>
      <c r="BK138" s="141">
        <f>ROUND(I138*H138,2)</f>
        <v>0</v>
      </c>
      <c r="BL138" s="16" t="s">
        <v>206</v>
      </c>
      <c r="BM138" s="140" t="s">
        <v>2006</v>
      </c>
    </row>
    <row r="139" spans="2:65" s="1" customFormat="1" ht="28.8">
      <c r="B139" s="31"/>
      <c r="D139" s="142" t="s">
        <v>208</v>
      </c>
      <c r="F139" s="143" t="s">
        <v>1670</v>
      </c>
      <c r="I139" s="144"/>
      <c r="L139" s="31"/>
      <c r="M139" s="145"/>
      <c r="T139" s="55"/>
      <c r="AT139" s="16" t="s">
        <v>208</v>
      </c>
      <c r="AU139" s="16" t="s">
        <v>83</v>
      </c>
    </row>
    <row r="140" spans="2:65" s="1" customFormat="1" ht="16.5" customHeight="1">
      <c r="B140" s="31"/>
      <c r="C140" s="129" t="s">
        <v>250</v>
      </c>
      <c r="D140" s="129" t="s">
        <v>201</v>
      </c>
      <c r="E140" s="130" t="s">
        <v>1671</v>
      </c>
      <c r="F140" s="131" t="s">
        <v>1672</v>
      </c>
      <c r="G140" s="132" t="s">
        <v>225</v>
      </c>
      <c r="H140" s="133">
        <v>1</v>
      </c>
      <c r="I140" s="134"/>
      <c r="J140" s="135">
        <f>ROUND(I140*H140,2)</f>
        <v>0</v>
      </c>
      <c r="K140" s="131" t="s">
        <v>930</v>
      </c>
      <c r="L140" s="31"/>
      <c r="M140" s="136" t="s">
        <v>1</v>
      </c>
      <c r="N140" s="137" t="s">
        <v>41</v>
      </c>
      <c r="P140" s="138">
        <f>O140*H140</f>
        <v>0</v>
      </c>
      <c r="Q140" s="138">
        <v>0.10775</v>
      </c>
      <c r="R140" s="138">
        <f>Q140*H140</f>
        <v>0.10775</v>
      </c>
      <c r="S140" s="138">
        <v>0</v>
      </c>
      <c r="T140" s="139">
        <f>S140*H140</f>
        <v>0</v>
      </c>
      <c r="AR140" s="140" t="s">
        <v>206</v>
      </c>
      <c r="AT140" s="140" t="s">
        <v>201</v>
      </c>
      <c r="AU140" s="140" t="s">
        <v>83</v>
      </c>
      <c r="AY140" s="16" t="s">
        <v>200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83</v>
      </c>
      <c r="BK140" s="141">
        <f>ROUND(I140*H140,2)</f>
        <v>0</v>
      </c>
      <c r="BL140" s="16" t="s">
        <v>206</v>
      </c>
      <c r="BM140" s="140" t="s">
        <v>2007</v>
      </c>
    </row>
    <row r="141" spans="2:65" s="1" customFormat="1" ht="28.8">
      <c r="B141" s="31"/>
      <c r="D141" s="142" t="s">
        <v>208</v>
      </c>
      <c r="F141" s="143" t="s">
        <v>1674</v>
      </c>
      <c r="I141" s="144"/>
      <c r="L141" s="31"/>
      <c r="M141" s="145"/>
      <c r="T141" s="55"/>
      <c r="AT141" s="16" t="s">
        <v>208</v>
      </c>
      <c r="AU141" s="16" t="s">
        <v>83</v>
      </c>
    </row>
    <row r="142" spans="2:65" s="1" customFormat="1" ht="16.5" customHeight="1">
      <c r="B142" s="31"/>
      <c r="C142" s="129" t="s">
        <v>255</v>
      </c>
      <c r="D142" s="129" t="s">
        <v>201</v>
      </c>
      <c r="E142" s="130" t="s">
        <v>2008</v>
      </c>
      <c r="F142" s="131" t="s">
        <v>2009</v>
      </c>
      <c r="G142" s="132" t="s">
        <v>204</v>
      </c>
      <c r="H142" s="133">
        <v>10</v>
      </c>
      <c r="I142" s="134"/>
      <c r="J142" s="135">
        <f>ROUND(I142*H142,2)</f>
        <v>0</v>
      </c>
      <c r="K142" s="131" t="s">
        <v>930</v>
      </c>
      <c r="L142" s="31"/>
      <c r="M142" s="136" t="s">
        <v>1</v>
      </c>
      <c r="N142" s="137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206</v>
      </c>
      <c r="AT142" s="140" t="s">
        <v>201</v>
      </c>
      <c r="AU142" s="140" t="s">
        <v>83</v>
      </c>
      <c r="AY142" s="16" t="s">
        <v>200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83</v>
      </c>
      <c r="BK142" s="141">
        <f>ROUND(I142*H142,2)</f>
        <v>0</v>
      </c>
      <c r="BL142" s="16" t="s">
        <v>206</v>
      </c>
      <c r="BM142" s="140" t="s">
        <v>2010</v>
      </c>
    </row>
    <row r="143" spans="2:65" s="1" customFormat="1" ht="19.2">
      <c r="B143" s="31"/>
      <c r="D143" s="142" t="s">
        <v>208</v>
      </c>
      <c r="F143" s="143" t="s">
        <v>2011</v>
      </c>
      <c r="I143" s="144"/>
      <c r="L143" s="31"/>
      <c r="M143" s="145"/>
      <c r="T143" s="55"/>
      <c r="AT143" s="16" t="s">
        <v>208</v>
      </c>
      <c r="AU143" s="16" t="s">
        <v>83</v>
      </c>
    </row>
    <row r="144" spans="2:65" s="11" customFormat="1">
      <c r="B144" s="146"/>
      <c r="D144" s="142" t="s">
        <v>214</v>
      </c>
      <c r="E144" s="147" t="s">
        <v>1</v>
      </c>
      <c r="F144" s="148" t="s">
        <v>2012</v>
      </c>
      <c r="H144" s="149">
        <v>10</v>
      </c>
      <c r="I144" s="150"/>
      <c r="L144" s="146"/>
      <c r="M144" s="151"/>
      <c r="T144" s="152"/>
      <c r="AT144" s="147" t="s">
        <v>214</v>
      </c>
      <c r="AU144" s="147" t="s">
        <v>83</v>
      </c>
      <c r="AV144" s="11" t="s">
        <v>85</v>
      </c>
      <c r="AW144" s="11" t="s">
        <v>33</v>
      </c>
      <c r="AX144" s="11" t="s">
        <v>83</v>
      </c>
      <c r="AY144" s="147" t="s">
        <v>200</v>
      </c>
    </row>
    <row r="145" spans="2:65" s="1" customFormat="1" ht="16.5" customHeight="1">
      <c r="B145" s="31"/>
      <c r="C145" s="129" t="s">
        <v>261</v>
      </c>
      <c r="D145" s="129" t="s">
        <v>201</v>
      </c>
      <c r="E145" s="130" t="s">
        <v>1744</v>
      </c>
      <c r="F145" s="131" t="s">
        <v>1745</v>
      </c>
      <c r="G145" s="132" t="s">
        <v>204</v>
      </c>
      <c r="H145" s="133">
        <v>2</v>
      </c>
      <c r="I145" s="134"/>
      <c r="J145" s="135">
        <f>ROUND(I145*H145,2)</f>
        <v>0</v>
      </c>
      <c r="K145" s="131" t="s">
        <v>930</v>
      </c>
      <c r="L145" s="31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206</v>
      </c>
      <c r="AT145" s="140" t="s">
        <v>201</v>
      </c>
      <c r="AU145" s="140" t="s">
        <v>83</v>
      </c>
      <c r="AY145" s="16" t="s">
        <v>200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206</v>
      </c>
      <c r="BM145" s="140" t="s">
        <v>2013</v>
      </c>
    </row>
    <row r="146" spans="2:65" s="1" customFormat="1" ht="19.2">
      <c r="B146" s="31"/>
      <c r="D146" s="142" t="s">
        <v>208</v>
      </c>
      <c r="F146" s="143" t="s">
        <v>1747</v>
      </c>
      <c r="I146" s="144"/>
      <c r="L146" s="31"/>
      <c r="M146" s="145"/>
      <c r="T146" s="55"/>
      <c r="AT146" s="16" t="s">
        <v>208</v>
      </c>
      <c r="AU146" s="16" t="s">
        <v>83</v>
      </c>
    </row>
    <row r="147" spans="2:65" s="11" customFormat="1">
      <c r="B147" s="146"/>
      <c r="D147" s="142" t="s">
        <v>214</v>
      </c>
      <c r="E147" s="147" t="s">
        <v>1</v>
      </c>
      <c r="F147" s="148" t="s">
        <v>85</v>
      </c>
      <c r="H147" s="149">
        <v>2</v>
      </c>
      <c r="I147" s="150"/>
      <c r="L147" s="146"/>
      <c r="M147" s="151"/>
      <c r="T147" s="152"/>
      <c r="AT147" s="147" t="s">
        <v>214</v>
      </c>
      <c r="AU147" s="147" t="s">
        <v>83</v>
      </c>
      <c r="AV147" s="11" t="s">
        <v>85</v>
      </c>
      <c r="AW147" s="11" t="s">
        <v>33</v>
      </c>
      <c r="AX147" s="11" t="s">
        <v>83</v>
      </c>
      <c r="AY147" s="147" t="s">
        <v>200</v>
      </c>
    </row>
    <row r="148" spans="2:65" s="1" customFormat="1" ht="16.5" customHeight="1">
      <c r="B148" s="31"/>
      <c r="C148" s="166" t="s">
        <v>266</v>
      </c>
      <c r="D148" s="166" t="s">
        <v>227</v>
      </c>
      <c r="E148" s="167" t="s">
        <v>2014</v>
      </c>
      <c r="F148" s="168" t="s">
        <v>2015</v>
      </c>
      <c r="G148" s="169" t="s">
        <v>964</v>
      </c>
      <c r="H148" s="170">
        <v>20</v>
      </c>
      <c r="I148" s="171"/>
      <c r="J148" s="172">
        <f>ROUND(I148*H148,2)</f>
        <v>0</v>
      </c>
      <c r="K148" s="168" t="s">
        <v>930</v>
      </c>
      <c r="L148" s="173"/>
      <c r="M148" s="174" t="s">
        <v>1</v>
      </c>
      <c r="N148" s="175" t="s">
        <v>41</v>
      </c>
      <c r="P148" s="138">
        <f>O148*H148</f>
        <v>0</v>
      </c>
      <c r="Q148" s="138">
        <v>1</v>
      </c>
      <c r="R148" s="138">
        <f>Q148*H148</f>
        <v>20</v>
      </c>
      <c r="S148" s="138">
        <v>0</v>
      </c>
      <c r="T148" s="139">
        <f>S148*H148</f>
        <v>0</v>
      </c>
      <c r="AR148" s="140" t="s">
        <v>250</v>
      </c>
      <c r="AT148" s="140" t="s">
        <v>227</v>
      </c>
      <c r="AU148" s="140" t="s">
        <v>83</v>
      </c>
      <c r="AY148" s="16" t="s">
        <v>200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83</v>
      </c>
      <c r="BK148" s="141">
        <f>ROUND(I148*H148,2)</f>
        <v>0</v>
      </c>
      <c r="BL148" s="16" t="s">
        <v>206</v>
      </c>
      <c r="BM148" s="140" t="s">
        <v>2016</v>
      </c>
    </row>
    <row r="149" spans="2:65" s="1" customFormat="1">
      <c r="B149" s="31"/>
      <c r="D149" s="142" t="s">
        <v>208</v>
      </c>
      <c r="F149" s="143" t="s">
        <v>2015</v>
      </c>
      <c r="I149" s="144"/>
      <c r="L149" s="31"/>
      <c r="M149" s="145"/>
      <c r="T149" s="55"/>
      <c r="AT149" s="16" t="s">
        <v>208</v>
      </c>
      <c r="AU149" s="16" t="s">
        <v>83</v>
      </c>
    </row>
    <row r="150" spans="2:65" s="11" customFormat="1">
      <c r="B150" s="146"/>
      <c r="D150" s="142" t="s">
        <v>214</v>
      </c>
      <c r="E150" s="147" t="s">
        <v>1</v>
      </c>
      <c r="F150" s="148" t="s">
        <v>2017</v>
      </c>
      <c r="H150" s="149">
        <v>20</v>
      </c>
      <c r="I150" s="150"/>
      <c r="L150" s="146"/>
      <c r="M150" s="151"/>
      <c r="T150" s="152"/>
      <c r="AT150" s="147" t="s">
        <v>214</v>
      </c>
      <c r="AU150" s="147" t="s">
        <v>83</v>
      </c>
      <c r="AV150" s="11" t="s">
        <v>85</v>
      </c>
      <c r="AW150" s="11" t="s">
        <v>33</v>
      </c>
      <c r="AX150" s="11" t="s">
        <v>83</v>
      </c>
      <c r="AY150" s="147" t="s">
        <v>200</v>
      </c>
    </row>
    <row r="151" spans="2:65" s="1" customFormat="1" ht="16.5" customHeight="1">
      <c r="B151" s="31"/>
      <c r="C151" s="166" t="s">
        <v>8</v>
      </c>
      <c r="D151" s="166" t="s">
        <v>227</v>
      </c>
      <c r="E151" s="167" t="s">
        <v>1366</v>
      </c>
      <c r="F151" s="168" t="s">
        <v>1367</v>
      </c>
      <c r="G151" s="169" t="s">
        <v>964</v>
      </c>
      <c r="H151" s="170">
        <v>4</v>
      </c>
      <c r="I151" s="171"/>
      <c r="J151" s="172">
        <f>ROUND(I151*H151,2)</f>
        <v>0</v>
      </c>
      <c r="K151" s="168" t="s">
        <v>947</v>
      </c>
      <c r="L151" s="173"/>
      <c r="M151" s="174" t="s">
        <v>1</v>
      </c>
      <c r="N151" s="175" t="s">
        <v>41</v>
      </c>
      <c r="P151" s="138">
        <f>O151*H151</f>
        <v>0</v>
      </c>
      <c r="Q151" s="138">
        <v>1</v>
      </c>
      <c r="R151" s="138">
        <f>Q151*H151</f>
        <v>4</v>
      </c>
      <c r="S151" s="138">
        <v>0</v>
      </c>
      <c r="T151" s="139">
        <f>S151*H151</f>
        <v>0</v>
      </c>
      <c r="AR151" s="140" t="s">
        <v>250</v>
      </c>
      <c r="AT151" s="140" t="s">
        <v>227</v>
      </c>
      <c r="AU151" s="140" t="s">
        <v>83</v>
      </c>
      <c r="AY151" s="16" t="s">
        <v>200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83</v>
      </c>
      <c r="BK151" s="141">
        <f>ROUND(I151*H151,2)</f>
        <v>0</v>
      </c>
      <c r="BL151" s="16" t="s">
        <v>206</v>
      </c>
      <c r="BM151" s="140" t="s">
        <v>2018</v>
      </c>
    </row>
    <row r="152" spans="2:65" s="1" customFormat="1">
      <c r="B152" s="31"/>
      <c r="D152" s="142" t="s">
        <v>208</v>
      </c>
      <c r="F152" s="143" t="s">
        <v>1367</v>
      </c>
      <c r="I152" s="144"/>
      <c r="L152" s="31"/>
      <c r="M152" s="145"/>
      <c r="T152" s="55"/>
      <c r="AT152" s="16" t="s">
        <v>208</v>
      </c>
      <c r="AU152" s="16" t="s">
        <v>83</v>
      </c>
    </row>
    <row r="153" spans="2:65" s="11" customFormat="1">
      <c r="B153" s="146"/>
      <c r="D153" s="142" t="s">
        <v>214</v>
      </c>
      <c r="E153" s="147" t="s">
        <v>1</v>
      </c>
      <c r="F153" s="148" t="s">
        <v>2019</v>
      </c>
      <c r="H153" s="149">
        <v>4</v>
      </c>
      <c r="I153" s="150"/>
      <c r="L153" s="146"/>
      <c r="M153" s="151"/>
      <c r="T153" s="152"/>
      <c r="AT153" s="147" t="s">
        <v>214</v>
      </c>
      <c r="AU153" s="147" t="s">
        <v>83</v>
      </c>
      <c r="AV153" s="11" t="s">
        <v>85</v>
      </c>
      <c r="AW153" s="11" t="s">
        <v>33</v>
      </c>
      <c r="AX153" s="11" t="s">
        <v>83</v>
      </c>
      <c r="AY153" s="147" t="s">
        <v>200</v>
      </c>
    </row>
    <row r="154" spans="2:65" s="1" customFormat="1" ht="16.5" customHeight="1">
      <c r="B154" s="31"/>
      <c r="C154" s="129" t="s">
        <v>273</v>
      </c>
      <c r="D154" s="129" t="s">
        <v>201</v>
      </c>
      <c r="E154" s="130" t="s">
        <v>1675</v>
      </c>
      <c r="F154" s="131" t="s">
        <v>1676</v>
      </c>
      <c r="G154" s="132" t="s">
        <v>941</v>
      </c>
      <c r="H154" s="133">
        <v>12</v>
      </c>
      <c r="I154" s="134"/>
      <c r="J154" s="135">
        <f>ROUND(I154*H154,2)</f>
        <v>0</v>
      </c>
      <c r="K154" s="131" t="s">
        <v>930</v>
      </c>
      <c r="L154" s="31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206</v>
      </c>
      <c r="AT154" s="140" t="s">
        <v>201</v>
      </c>
      <c r="AU154" s="140" t="s">
        <v>83</v>
      </c>
      <c r="AY154" s="16" t="s">
        <v>200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83</v>
      </c>
      <c r="BK154" s="141">
        <f>ROUND(I154*H154,2)</f>
        <v>0</v>
      </c>
      <c r="BL154" s="16" t="s">
        <v>206</v>
      </c>
      <c r="BM154" s="140" t="s">
        <v>2020</v>
      </c>
    </row>
    <row r="155" spans="2:65" s="1" customFormat="1" ht="19.2">
      <c r="B155" s="31"/>
      <c r="D155" s="142" t="s">
        <v>208</v>
      </c>
      <c r="F155" s="143" t="s">
        <v>1678</v>
      </c>
      <c r="I155" s="144"/>
      <c r="L155" s="31"/>
      <c r="M155" s="145"/>
      <c r="T155" s="55"/>
      <c r="AT155" s="16" t="s">
        <v>208</v>
      </c>
      <c r="AU155" s="16" t="s">
        <v>83</v>
      </c>
    </row>
    <row r="156" spans="2:65" s="1" customFormat="1" ht="16.5" customHeight="1">
      <c r="B156" s="31"/>
      <c r="C156" s="129" t="s">
        <v>279</v>
      </c>
      <c r="D156" s="129" t="s">
        <v>201</v>
      </c>
      <c r="E156" s="130" t="s">
        <v>1750</v>
      </c>
      <c r="F156" s="131" t="s">
        <v>1751</v>
      </c>
      <c r="G156" s="132" t="s">
        <v>941</v>
      </c>
      <c r="H156" s="133">
        <v>12</v>
      </c>
      <c r="I156" s="134"/>
      <c r="J156" s="135">
        <f>ROUND(I156*H156,2)</f>
        <v>0</v>
      </c>
      <c r="K156" s="131" t="s">
        <v>930</v>
      </c>
      <c r="L156" s="31"/>
      <c r="M156" s="136" t="s">
        <v>1</v>
      </c>
      <c r="N156" s="137" t="s">
        <v>41</v>
      </c>
      <c r="P156" s="138">
        <f>O156*H156</f>
        <v>0</v>
      </c>
      <c r="Q156" s="138">
        <v>0.22797999999999999</v>
      </c>
      <c r="R156" s="138">
        <f>Q156*H156</f>
        <v>2.73576</v>
      </c>
      <c r="S156" s="138">
        <v>0</v>
      </c>
      <c r="T156" s="139">
        <f>S156*H156</f>
        <v>0</v>
      </c>
      <c r="AR156" s="140" t="s">
        <v>206</v>
      </c>
      <c r="AT156" s="140" t="s">
        <v>201</v>
      </c>
      <c r="AU156" s="140" t="s">
        <v>83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206</v>
      </c>
      <c r="BM156" s="140" t="s">
        <v>2021</v>
      </c>
    </row>
    <row r="157" spans="2:65" s="1" customFormat="1">
      <c r="B157" s="31"/>
      <c r="D157" s="142" t="s">
        <v>208</v>
      </c>
      <c r="F157" s="143" t="s">
        <v>1753</v>
      </c>
      <c r="I157" s="144"/>
      <c r="L157" s="31"/>
      <c r="M157" s="145"/>
      <c r="T157" s="55"/>
      <c r="AT157" s="16" t="s">
        <v>208</v>
      </c>
      <c r="AU157" s="16" t="s">
        <v>83</v>
      </c>
    </row>
    <row r="158" spans="2:65" s="1" customFormat="1" ht="21.75" customHeight="1">
      <c r="B158" s="31"/>
      <c r="C158" s="129" t="s">
        <v>283</v>
      </c>
      <c r="D158" s="129" t="s">
        <v>201</v>
      </c>
      <c r="E158" s="130" t="s">
        <v>1863</v>
      </c>
      <c r="F158" s="131" t="s">
        <v>1864</v>
      </c>
      <c r="G158" s="132" t="s">
        <v>941</v>
      </c>
      <c r="H158" s="133">
        <v>1</v>
      </c>
      <c r="I158" s="134"/>
      <c r="J158" s="135">
        <f>ROUND(I158*H158,2)</f>
        <v>0</v>
      </c>
      <c r="K158" s="131" t="s">
        <v>930</v>
      </c>
      <c r="L158" s="31"/>
      <c r="M158" s="136" t="s">
        <v>1</v>
      </c>
      <c r="N158" s="137" t="s">
        <v>41</v>
      </c>
      <c r="P158" s="138">
        <f>O158*H158</f>
        <v>0</v>
      </c>
      <c r="Q158" s="138">
        <v>1.0311999999999999</v>
      </c>
      <c r="R158" s="138">
        <f>Q158*H158</f>
        <v>1.0311999999999999</v>
      </c>
      <c r="S158" s="138">
        <v>0</v>
      </c>
      <c r="T158" s="139">
        <f>S158*H158</f>
        <v>0</v>
      </c>
      <c r="AR158" s="140" t="s">
        <v>206</v>
      </c>
      <c r="AT158" s="140" t="s">
        <v>201</v>
      </c>
      <c r="AU158" s="140" t="s">
        <v>83</v>
      </c>
      <c r="AY158" s="16" t="s">
        <v>200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83</v>
      </c>
      <c r="BK158" s="141">
        <f>ROUND(I158*H158,2)</f>
        <v>0</v>
      </c>
      <c r="BL158" s="16" t="s">
        <v>206</v>
      </c>
      <c r="BM158" s="140" t="s">
        <v>2022</v>
      </c>
    </row>
    <row r="159" spans="2:65" s="1" customFormat="1" ht="19.2">
      <c r="B159" s="31"/>
      <c r="D159" s="142" t="s">
        <v>208</v>
      </c>
      <c r="F159" s="143" t="s">
        <v>1866</v>
      </c>
      <c r="I159" s="144"/>
      <c r="L159" s="31"/>
      <c r="M159" s="145"/>
      <c r="T159" s="55"/>
      <c r="AT159" s="16" t="s">
        <v>208</v>
      </c>
      <c r="AU159" s="16" t="s">
        <v>83</v>
      </c>
    </row>
    <row r="160" spans="2:65" s="1" customFormat="1" ht="21.75" customHeight="1">
      <c r="B160" s="31"/>
      <c r="C160" s="129" t="s">
        <v>287</v>
      </c>
      <c r="D160" s="129" t="s">
        <v>201</v>
      </c>
      <c r="E160" s="130" t="s">
        <v>1871</v>
      </c>
      <c r="F160" s="131" t="s">
        <v>1872</v>
      </c>
      <c r="G160" s="132" t="s">
        <v>941</v>
      </c>
      <c r="H160" s="133">
        <v>12</v>
      </c>
      <c r="I160" s="134"/>
      <c r="J160" s="135">
        <f>ROUND(I160*H160,2)</f>
        <v>0</v>
      </c>
      <c r="K160" s="131" t="s">
        <v>930</v>
      </c>
      <c r="L160" s="31"/>
      <c r="M160" s="136" t="s">
        <v>1</v>
      </c>
      <c r="N160" s="137" t="s">
        <v>41</v>
      </c>
      <c r="P160" s="138">
        <f>O160*H160</f>
        <v>0</v>
      </c>
      <c r="Q160" s="138">
        <v>1.2878099999999999</v>
      </c>
      <c r="R160" s="138">
        <f>Q160*H160</f>
        <v>15.453719999999999</v>
      </c>
      <c r="S160" s="138">
        <v>0</v>
      </c>
      <c r="T160" s="139">
        <f>S160*H160</f>
        <v>0</v>
      </c>
      <c r="AR160" s="140" t="s">
        <v>206</v>
      </c>
      <c r="AT160" s="140" t="s">
        <v>201</v>
      </c>
      <c r="AU160" s="140" t="s">
        <v>83</v>
      </c>
      <c r="AY160" s="16" t="s">
        <v>200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83</v>
      </c>
      <c r="BK160" s="141">
        <f>ROUND(I160*H160,2)</f>
        <v>0</v>
      </c>
      <c r="BL160" s="16" t="s">
        <v>206</v>
      </c>
      <c r="BM160" s="140" t="s">
        <v>2023</v>
      </c>
    </row>
    <row r="161" spans="2:65" s="1" customFormat="1" ht="19.2">
      <c r="B161" s="31"/>
      <c r="D161" s="142" t="s">
        <v>208</v>
      </c>
      <c r="F161" s="143" t="s">
        <v>1874</v>
      </c>
      <c r="I161" s="144"/>
      <c r="L161" s="31"/>
      <c r="M161" s="145"/>
      <c r="T161" s="55"/>
      <c r="AT161" s="16" t="s">
        <v>208</v>
      </c>
      <c r="AU161" s="16" t="s">
        <v>83</v>
      </c>
    </row>
    <row r="162" spans="2:65" s="1" customFormat="1" ht="16.5" customHeight="1">
      <c r="B162" s="31"/>
      <c r="C162" s="129" t="s">
        <v>291</v>
      </c>
      <c r="D162" s="129" t="s">
        <v>201</v>
      </c>
      <c r="E162" s="130" t="s">
        <v>2024</v>
      </c>
      <c r="F162" s="131" t="s">
        <v>2025</v>
      </c>
      <c r="G162" s="132" t="s">
        <v>204</v>
      </c>
      <c r="H162" s="133">
        <v>40</v>
      </c>
      <c r="I162" s="134"/>
      <c r="J162" s="135">
        <f>ROUND(I162*H162,2)</f>
        <v>0</v>
      </c>
      <c r="K162" s="131" t="s">
        <v>930</v>
      </c>
      <c r="L162" s="31"/>
      <c r="M162" s="136" t="s">
        <v>1</v>
      </c>
      <c r="N162" s="137" t="s">
        <v>41</v>
      </c>
      <c r="P162" s="138">
        <f>O162*H162</f>
        <v>0</v>
      </c>
      <c r="Q162" s="138">
        <v>0</v>
      </c>
      <c r="R162" s="138">
        <f>Q162*H162</f>
        <v>0</v>
      </c>
      <c r="S162" s="138">
        <v>1E-3</v>
      </c>
      <c r="T162" s="139">
        <f>S162*H162</f>
        <v>0.04</v>
      </c>
      <c r="AR162" s="140" t="s">
        <v>206</v>
      </c>
      <c r="AT162" s="140" t="s">
        <v>201</v>
      </c>
      <c r="AU162" s="140" t="s">
        <v>83</v>
      </c>
      <c r="AY162" s="16" t="s">
        <v>200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83</v>
      </c>
      <c r="BK162" s="141">
        <f>ROUND(I162*H162,2)</f>
        <v>0</v>
      </c>
      <c r="BL162" s="16" t="s">
        <v>206</v>
      </c>
      <c r="BM162" s="140" t="s">
        <v>2026</v>
      </c>
    </row>
    <row r="163" spans="2:65" s="1" customFormat="1">
      <c r="B163" s="31"/>
      <c r="D163" s="142" t="s">
        <v>208</v>
      </c>
      <c r="F163" s="143" t="s">
        <v>2027</v>
      </c>
      <c r="I163" s="144"/>
      <c r="L163" s="31"/>
      <c r="M163" s="145"/>
      <c r="T163" s="55"/>
      <c r="AT163" s="16" t="s">
        <v>208</v>
      </c>
      <c r="AU163" s="16" t="s">
        <v>83</v>
      </c>
    </row>
    <row r="164" spans="2:65" s="1" customFormat="1" ht="16.5" customHeight="1">
      <c r="B164" s="31"/>
      <c r="C164" s="129" t="s">
        <v>295</v>
      </c>
      <c r="D164" s="129" t="s">
        <v>201</v>
      </c>
      <c r="E164" s="130" t="s">
        <v>1898</v>
      </c>
      <c r="F164" s="131" t="s">
        <v>1899</v>
      </c>
      <c r="G164" s="132" t="s">
        <v>204</v>
      </c>
      <c r="H164" s="133">
        <v>65</v>
      </c>
      <c r="I164" s="134"/>
      <c r="J164" s="135">
        <f>ROUND(I164*H164,2)</f>
        <v>0</v>
      </c>
      <c r="K164" s="131" t="s">
        <v>930</v>
      </c>
      <c r="L164" s="31"/>
      <c r="M164" s="136" t="s">
        <v>1</v>
      </c>
      <c r="N164" s="137" t="s">
        <v>41</v>
      </c>
      <c r="P164" s="138">
        <f>O164*H164</f>
        <v>0</v>
      </c>
      <c r="Q164" s="138">
        <v>0</v>
      </c>
      <c r="R164" s="138">
        <f>Q164*H164</f>
        <v>0</v>
      </c>
      <c r="S164" s="138">
        <v>1.8</v>
      </c>
      <c r="T164" s="139">
        <f>S164*H164</f>
        <v>117</v>
      </c>
      <c r="AR164" s="140" t="s">
        <v>206</v>
      </c>
      <c r="AT164" s="140" t="s">
        <v>201</v>
      </c>
      <c r="AU164" s="140" t="s">
        <v>83</v>
      </c>
      <c r="AY164" s="16" t="s">
        <v>200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6" t="s">
        <v>83</v>
      </c>
      <c r="BK164" s="141">
        <f>ROUND(I164*H164,2)</f>
        <v>0</v>
      </c>
      <c r="BL164" s="16" t="s">
        <v>206</v>
      </c>
      <c r="BM164" s="140" t="s">
        <v>2028</v>
      </c>
    </row>
    <row r="165" spans="2:65" s="1" customFormat="1">
      <c r="B165" s="31"/>
      <c r="D165" s="142" t="s">
        <v>208</v>
      </c>
      <c r="F165" s="143" t="s">
        <v>1899</v>
      </c>
      <c r="I165" s="144"/>
      <c r="L165" s="31"/>
      <c r="M165" s="145"/>
      <c r="T165" s="55"/>
      <c r="AT165" s="16" t="s">
        <v>208</v>
      </c>
      <c r="AU165" s="16" t="s">
        <v>83</v>
      </c>
    </row>
    <row r="166" spans="2:65" s="11" customFormat="1">
      <c r="B166" s="146"/>
      <c r="D166" s="142" t="s">
        <v>214</v>
      </c>
      <c r="E166" s="147" t="s">
        <v>1</v>
      </c>
      <c r="F166" s="148" t="s">
        <v>2029</v>
      </c>
      <c r="H166" s="149">
        <v>5</v>
      </c>
      <c r="I166" s="150"/>
      <c r="L166" s="146"/>
      <c r="M166" s="151"/>
      <c r="T166" s="152"/>
      <c r="AT166" s="147" t="s">
        <v>214</v>
      </c>
      <c r="AU166" s="147" t="s">
        <v>83</v>
      </c>
      <c r="AV166" s="11" t="s">
        <v>85</v>
      </c>
      <c r="AW166" s="11" t="s">
        <v>33</v>
      </c>
      <c r="AX166" s="11" t="s">
        <v>76</v>
      </c>
      <c r="AY166" s="147" t="s">
        <v>200</v>
      </c>
    </row>
    <row r="167" spans="2:65" s="11" customFormat="1">
      <c r="B167" s="146"/>
      <c r="D167" s="142" t="s">
        <v>214</v>
      </c>
      <c r="E167" s="147" t="s">
        <v>1</v>
      </c>
      <c r="F167" s="148" t="s">
        <v>2030</v>
      </c>
      <c r="H167" s="149">
        <v>30</v>
      </c>
      <c r="I167" s="150"/>
      <c r="L167" s="146"/>
      <c r="M167" s="151"/>
      <c r="T167" s="152"/>
      <c r="AT167" s="147" t="s">
        <v>214</v>
      </c>
      <c r="AU167" s="147" t="s">
        <v>83</v>
      </c>
      <c r="AV167" s="11" t="s">
        <v>85</v>
      </c>
      <c r="AW167" s="11" t="s">
        <v>33</v>
      </c>
      <c r="AX167" s="11" t="s">
        <v>76</v>
      </c>
      <c r="AY167" s="147" t="s">
        <v>200</v>
      </c>
    </row>
    <row r="168" spans="2:65" s="11" customFormat="1">
      <c r="B168" s="146"/>
      <c r="D168" s="142" t="s">
        <v>214</v>
      </c>
      <c r="E168" s="147" t="s">
        <v>1</v>
      </c>
      <c r="F168" s="148" t="s">
        <v>2031</v>
      </c>
      <c r="H168" s="149">
        <v>30</v>
      </c>
      <c r="I168" s="150"/>
      <c r="L168" s="146"/>
      <c r="M168" s="151"/>
      <c r="T168" s="152"/>
      <c r="AT168" s="147" t="s">
        <v>214</v>
      </c>
      <c r="AU168" s="147" t="s">
        <v>83</v>
      </c>
      <c r="AV168" s="11" t="s">
        <v>85</v>
      </c>
      <c r="AW168" s="11" t="s">
        <v>33</v>
      </c>
      <c r="AX168" s="11" t="s">
        <v>76</v>
      </c>
      <c r="AY168" s="147" t="s">
        <v>200</v>
      </c>
    </row>
    <row r="169" spans="2:65" s="13" customFormat="1">
      <c r="B169" s="159"/>
      <c r="D169" s="142" t="s">
        <v>214</v>
      </c>
      <c r="E169" s="160" t="s">
        <v>1</v>
      </c>
      <c r="F169" s="161" t="s">
        <v>221</v>
      </c>
      <c r="H169" s="162">
        <v>65</v>
      </c>
      <c r="I169" s="163"/>
      <c r="L169" s="159"/>
      <c r="M169" s="164"/>
      <c r="T169" s="165"/>
      <c r="AT169" s="160" t="s">
        <v>214</v>
      </c>
      <c r="AU169" s="160" t="s">
        <v>83</v>
      </c>
      <c r="AV169" s="13" t="s">
        <v>206</v>
      </c>
      <c r="AW169" s="13" t="s">
        <v>33</v>
      </c>
      <c r="AX169" s="13" t="s">
        <v>83</v>
      </c>
      <c r="AY169" s="160" t="s">
        <v>200</v>
      </c>
    </row>
    <row r="170" spans="2:65" s="1" customFormat="1" ht="16.5" customHeight="1">
      <c r="B170" s="31"/>
      <c r="C170" s="129" t="s">
        <v>299</v>
      </c>
      <c r="D170" s="129" t="s">
        <v>201</v>
      </c>
      <c r="E170" s="130" t="s">
        <v>1902</v>
      </c>
      <c r="F170" s="131" t="s">
        <v>1903</v>
      </c>
      <c r="G170" s="132" t="s">
        <v>941</v>
      </c>
      <c r="H170" s="133">
        <v>120</v>
      </c>
      <c r="I170" s="134"/>
      <c r="J170" s="135">
        <f>ROUND(I170*H170,2)</f>
        <v>0</v>
      </c>
      <c r="K170" s="131" t="s">
        <v>930</v>
      </c>
      <c r="L170" s="31"/>
      <c r="M170" s="136" t="s">
        <v>1</v>
      </c>
      <c r="N170" s="137" t="s">
        <v>41</v>
      </c>
      <c r="P170" s="138">
        <f>O170*H170</f>
        <v>0</v>
      </c>
      <c r="Q170" s="138">
        <v>0</v>
      </c>
      <c r="R170" s="138">
        <f>Q170*H170</f>
        <v>0</v>
      </c>
      <c r="S170" s="138">
        <v>6.9999999999999999E-4</v>
      </c>
      <c r="T170" s="139">
        <f>S170*H170</f>
        <v>8.4000000000000005E-2</v>
      </c>
      <c r="AR170" s="140" t="s">
        <v>206</v>
      </c>
      <c r="AT170" s="140" t="s">
        <v>201</v>
      </c>
      <c r="AU170" s="140" t="s">
        <v>83</v>
      </c>
      <c r="AY170" s="16" t="s">
        <v>200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83</v>
      </c>
      <c r="BK170" s="141">
        <f>ROUND(I170*H170,2)</f>
        <v>0</v>
      </c>
      <c r="BL170" s="16" t="s">
        <v>206</v>
      </c>
      <c r="BM170" s="140" t="s">
        <v>2032</v>
      </c>
    </row>
    <row r="171" spans="2:65" s="1" customFormat="1">
      <c r="B171" s="31"/>
      <c r="D171" s="142" t="s">
        <v>208</v>
      </c>
      <c r="F171" s="143" t="s">
        <v>1905</v>
      </c>
      <c r="I171" s="144"/>
      <c r="L171" s="31"/>
      <c r="M171" s="145"/>
      <c r="T171" s="55"/>
      <c r="AT171" s="16" t="s">
        <v>208</v>
      </c>
      <c r="AU171" s="16" t="s">
        <v>83</v>
      </c>
    </row>
    <row r="172" spans="2:65" s="11" customFormat="1">
      <c r="B172" s="146"/>
      <c r="D172" s="142" t="s">
        <v>214</v>
      </c>
      <c r="E172" s="147" t="s">
        <v>1</v>
      </c>
      <c r="F172" s="148" t="s">
        <v>2033</v>
      </c>
      <c r="H172" s="149">
        <v>120</v>
      </c>
      <c r="I172" s="150"/>
      <c r="L172" s="146"/>
      <c r="M172" s="151"/>
      <c r="T172" s="152"/>
      <c r="AT172" s="147" t="s">
        <v>214</v>
      </c>
      <c r="AU172" s="147" t="s">
        <v>83</v>
      </c>
      <c r="AV172" s="11" t="s">
        <v>85</v>
      </c>
      <c r="AW172" s="11" t="s">
        <v>33</v>
      </c>
      <c r="AX172" s="11" t="s">
        <v>83</v>
      </c>
      <c r="AY172" s="147" t="s">
        <v>200</v>
      </c>
    </row>
    <row r="173" spans="2:65" s="1" customFormat="1" ht="16.5" customHeight="1">
      <c r="B173" s="31"/>
      <c r="C173" s="129" t="s">
        <v>303</v>
      </c>
      <c r="D173" s="129" t="s">
        <v>201</v>
      </c>
      <c r="E173" s="130" t="s">
        <v>2034</v>
      </c>
      <c r="F173" s="131" t="s">
        <v>2035</v>
      </c>
      <c r="G173" s="132" t="s">
        <v>204</v>
      </c>
      <c r="H173" s="133">
        <v>10</v>
      </c>
      <c r="I173" s="134"/>
      <c r="J173" s="135">
        <f>ROUND(I173*H173,2)</f>
        <v>0</v>
      </c>
      <c r="K173" s="131" t="s">
        <v>930</v>
      </c>
      <c r="L173" s="31"/>
      <c r="M173" s="136" t="s">
        <v>1</v>
      </c>
      <c r="N173" s="137" t="s">
        <v>41</v>
      </c>
      <c r="P173" s="138">
        <f>O173*H173</f>
        <v>0</v>
      </c>
      <c r="Q173" s="138">
        <v>0</v>
      </c>
      <c r="R173" s="138">
        <f>Q173*H173</f>
        <v>0</v>
      </c>
      <c r="S173" s="138">
        <v>1E-3</v>
      </c>
      <c r="T173" s="139">
        <f>S173*H173</f>
        <v>0.01</v>
      </c>
      <c r="AR173" s="140" t="s">
        <v>206</v>
      </c>
      <c r="AT173" s="140" t="s">
        <v>201</v>
      </c>
      <c r="AU173" s="140" t="s">
        <v>83</v>
      </c>
      <c r="AY173" s="16" t="s">
        <v>200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83</v>
      </c>
      <c r="BK173" s="141">
        <f>ROUND(I173*H173,2)</f>
        <v>0</v>
      </c>
      <c r="BL173" s="16" t="s">
        <v>206</v>
      </c>
      <c r="BM173" s="140" t="s">
        <v>2036</v>
      </c>
    </row>
    <row r="174" spans="2:65" s="1" customFormat="1">
      <c r="B174" s="31"/>
      <c r="D174" s="142" t="s">
        <v>208</v>
      </c>
      <c r="F174" s="143" t="s">
        <v>2037</v>
      </c>
      <c r="I174" s="144"/>
      <c r="L174" s="31"/>
      <c r="M174" s="145"/>
      <c r="T174" s="55"/>
      <c r="AT174" s="16" t="s">
        <v>208</v>
      </c>
      <c r="AU174" s="16" t="s">
        <v>83</v>
      </c>
    </row>
    <row r="175" spans="2:65" s="1" customFormat="1" ht="16.5" customHeight="1">
      <c r="B175" s="31"/>
      <c r="C175" s="129" t="s">
        <v>7</v>
      </c>
      <c r="D175" s="129" t="s">
        <v>201</v>
      </c>
      <c r="E175" s="130" t="s">
        <v>2038</v>
      </c>
      <c r="F175" s="131" t="s">
        <v>2039</v>
      </c>
      <c r="G175" s="132" t="s">
        <v>258</v>
      </c>
      <c r="H175" s="133">
        <v>12</v>
      </c>
      <c r="I175" s="134"/>
      <c r="J175" s="135">
        <f>ROUND(I175*H175,2)</f>
        <v>0</v>
      </c>
      <c r="K175" s="131" t="s">
        <v>930</v>
      </c>
      <c r="L175" s="31"/>
      <c r="M175" s="136" t="s">
        <v>1</v>
      </c>
      <c r="N175" s="137" t="s">
        <v>41</v>
      </c>
      <c r="P175" s="138">
        <f>O175*H175</f>
        <v>0</v>
      </c>
      <c r="Q175" s="138">
        <v>6.0000000000000002E-5</v>
      </c>
      <c r="R175" s="138">
        <f>Q175*H175</f>
        <v>7.2000000000000005E-4</v>
      </c>
      <c r="S175" s="138">
        <v>0</v>
      </c>
      <c r="T175" s="139">
        <f>S175*H175</f>
        <v>0</v>
      </c>
      <c r="AR175" s="140" t="s">
        <v>206</v>
      </c>
      <c r="AT175" s="140" t="s">
        <v>201</v>
      </c>
      <c r="AU175" s="140" t="s">
        <v>83</v>
      </c>
      <c r="AY175" s="16" t="s">
        <v>200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6" t="s">
        <v>83</v>
      </c>
      <c r="BK175" s="141">
        <f>ROUND(I175*H175,2)</f>
        <v>0</v>
      </c>
      <c r="BL175" s="16" t="s">
        <v>206</v>
      </c>
      <c r="BM175" s="140" t="s">
        <v>2040</v>
      </c>
    </row>
    <row r="176" spans="2:65" s="1" customFormat="1">
      <c r="B176" s="31"/>
      <c r="D176" s="142" t="s">
        <v>208</v>
      </c>
      <c r="F176" s="143" t="s">
        <v>2041</v>
      </c>
      <c r="I176" s="144"/>
      <c r="L176" s="31"/>
      <c r="M176" s="145"/>
      <c r="T176" s="55"/>
      <c r="AT176" s="16" t="s">
        <v>208</v>
      </c>
      <c r="AU176" s="16" t="s">
        <v>83</v>
      </c>
    </row>
    <row r="177" spans="2:65" s="1" customFormat="1" ht="16.5" customHeight="1">
      <c r="B177" s="31"/>
      <c r="C177" s="129" t="s">
        <v>311</v>
      </c>
      <c r="D177" s="129" t="s">
        <v>201</v>
      </c>
      <c r="E177" s="130" t="s">
        <v>2042</v>
      </c>
      <c r="F177" s="131" t="s">
        <v>2043</v>
      </c>
      <c r="G177" s="132" t="s">
        <v>941</v>
      </c>
      <c r="H177" s="133">
        <v>35</v>
      </c>
      <c r="I177" s="134"/>
      <c r="J177" s="135">
        <f>ROUND(I177*H177,2)</f>
        <v>0</v>
      </c>
      <c r="K177" s="131" t="s">
        <v>930</v>
      </c>
      <c r="L177" s="31"/>
      <c r="M177" s="136" t="s">
        <v>1</v>
      </c>
      <c r="N177" s="137" t="s">
        <v>41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206</v>
      </c>
      <c r="AT177" s="140" t="s">
        <v>201</v>
      </c>
      <c r="AU177" s="140" t="s">
        <v>83</v>
      </c>
      <c r="AY177" s="16" t="s">
        <v>200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83</v>
      </c>
      <c r="BK177" s="141">
        <f>ROUND(I177*H177,2)</f>
        <v>0</v>
      </c>
      <c r="BL177" s="16" t="s">
        <v>206</v>
      </c>
      <c r="BM177" s="140" t="s">
        <v>2044</v>
      </c>
    </row>
    <row r="178" spans="2:65" s="1" customFormat="1">
      <c r="B178" s="31"/>
      <c r="D178" s="142" t="s">
        <v>208</v>
      </c>
      <c r="F178" s="143" t="s">
        <v>2045</v>
      </c>
      <c r="I178" s="144"/>
      <c r="L178" s="31"/>
      <c r="M178" s="145"/>
      <c r="T178" s="55"/>
      <c r="AT178" s="16" t="s">
        <v>208</v>
      </c>
      <c r="AU178" s="16" t="s">
        <v>83</v>
      </c>
    </row>
    <row r="179" spans="2:65" s="1" customFormat="1" ht="16.5" customHeight="1">
      <c r="B179" s="31"/>
      <c r="C179" s="129" t="s">
        <v>315</v>
      </c>
      <c r="D179" s="129" t="s">
        <v>201</v>
      </c>
      <c r="E179" s="130" t="s">
        <v>2046</v>
      </c>
      <c r="F179" s="131" t="s">
        <v>2047</v>
      </c>
      <c r="G179" s="132" t="s">
        <v>941</v>
      </c>
      <c r="H179" s="133">
        <v>35</v>
      </c>
      <c r="I179" s="134"/>
      <c r="J179" s="135">
        <f>ROUND(I179*H179,2)</f>
        <v>0</v>
      </c>
      <c r="K179" s="131" t="s">
        <v>930</v>
      </c>
      <c r="L179" s="31"/>
      <c r="M179" s="136" t="s">
        <v>1</v>
      </c>
      <c r="N179" s="137" t="s">
        <v>41</v>
      </c>
      <c r="P179" s="138">
        <f>O179*H179</f>
        <v>0</v>
      </c>
      <c r="Q179" s="138">
        <v>1.6000000000000001E-4</v>
      </c>
      <c r="R179" s="138">
        <f>Q179*H179</f>
        <v>5.6000000000000008E-3</v>
      </c>
      <c r="S179" s="138">
        <v>0</v>
      </c>
      <c r="T179" s="139">
        <f>S179*H179</f>
        <v>0</v>
      </c>
      <c r="AR179" s="140" t="s">
        <v>206</v>
      </c>
      <c r="AT179" s="140" t="s">
        <v>201</v>
      </c>
      <c r="AU179" s="140" t="s">
        <v>83</v>
      </c>
      <c r="AY179" s="16" t="s">
        <v>200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83</v>
      </c>
      <c r="BK179" s="141">
        <f>ROUND(I179*H179,2)</f>
        <v>0</v>
      </c>
      <c r="BL179" s="16" t="s">
        <v>206</v>
      </c>
      <c r="BM179" s="140" t="s">
        <v>2048</v>
      </c>
    </row>
    <row r="180" spans="2:65" s="1" customFormat="1">
      <c r="B180" s="31"/>
      <c r="D180" s="142" t="s">
        <v>208</v>
      </c>
      <c r="F180" s="143" t="s">
        <v>2049</v>
      </c>
      <c r="I180" s="144"/>
      <c r="L180" s="31"/>
      <c r="M180" s="145"/>
      <c r="T180" s="55"/>
      <c r="AT180" s="16" t="s">
        <v>208</v>
      </c>
      <c r="AU180" s="16" t="s">
        <v>83</v>
      </c>
    </row>
    <row r="181" spans="2:65" s="1" customFormat="1" ht="16.5" customHeight="1">
      <c r="B181" s="31"/>
      <c r="C181" s="129" t="s">
        <v>319</v>
      </c>
      <c r="D181" s="129" t="s">
        <v>201</v>
      </c>
      <c r="E181" s="130" t="s">
        <v>1688</v>
      </c>
      <c r="F181" s="131" t="s">
        <v>1689</v>
      </c>
      <c r="G181" s="132" t="s">
        <v>964</v>
      </c>
      <c r="H181" s="133">
        <v>153</v>
      </c>
      <c r="I181" s="134"/>
      <c r="J181" s="135">
        <f>ROUND(I181*H181,2)</f>
        <v>0</v>
      </c>
      <c r="K181" s="131" t="s">
        <v>930</v>
      </c>
      <c r="L181" s="31"/>
      <c r="M181" s="136" t="s">
        <v>1</v>
      </c>
      <c r="N181" s="137" t="s">
        <v>41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206</v>
      </c>
      <c r="AT181" s="140" t="s">
        <v>201</v>
      </c>
      <c r="AU181" s="140" t="s">
        <v>83</v>
      </c>
      <c r="AY181" s="16" t="s">
        <v>200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83</v>
      </c>
      <c r="BK181" s="141">
        <f>ROUND(I181*H181,2)</f>
        <v>0</v>
      </c>
      <c r="BL181" s="16" t="s">
        <v>206</v>
      </c>
      <c r="BM181" s="140" t="s">
        <v>2050</v>
      </c>
    </row>
    <row r="182" spans="2:65" s="1" customFormat="1" ht="19.2">
      <c r="B182" s="31"/>
      <c r="D182" s="142" t="s">
        <v>208</v>
      </c>
      <c r="F182" s="143" t="s">
        <v>1691</v>
      </c>
      <c r="I182" s="144"/>
      <c r="L182" s="31"/>
      <c r="M182" s="145"/>
      <c r="T182" s="55"/>
      <c r="AT182" s="16" t="s">
        <v>208</v>
      </c>
      <c r="AU182" s="16" t="s">
        <v>83</v>
      </c>
    </row>
    <row r="183" spans="2:65" s="11" customFormat="1">
      <c r="B183" s="146"/>
      <c r="D183" s="142" t="s">
        <v>214</v>
      </c>
      <c r="E183" s="147" t="s">
        <v>1</v>
      </c>
      <c r="F183" s="148" t="s">
        <v>2051</v>
      </c>
      <c r="H183" s="149">
        <v>153</v>
      </c>
      <c r="I183" s="150"/>
      <c r="L183" s="146"/>
      <c r="M183" s="151"/>
      <c r="T183" s="152"/>
      <c r="AT183" s="147" t="s">
        <v>214</v>
      </c>
      <c r="AU183" s="147" t="s">
        <v>83</v>
      </c>
      <c r="AV183" s="11" t="s">
        <v>85</v>
      </c>
      <c r="AW183" s="11" t="s">
        <v>33</v>
      </c>
      <c r="AX183" s="11" t="s">
        <v>83</v>
      </c>
      <c r="AY183" s="147" t="s">
        <v>200</v>
      </c>
    </row>
    <row r="184" spans="2:65" s="1" customFormat="1" ht="16.5" customHeight="1">
      <c r="B184" s="31"/>
      <c r="C184" s="129" t="s">
        <v>324</v>
      </c>
      <c r="D184" s="129" t="s">
        <v>201</v>
      </c>
      <c r="E184" s="130" t="s">
        <v>1692</v>
      </c>
      <c r="F184" s="131" t="s">
        <v>1693</v>
      </c>
      <c r="G184" s="132" t="s">
        <v>964</v>
      </c>
      <c r="H184" s="133">
        <v>153</v>
      </c>
      <c r="I184" s="134"/>
      <c r="J184" s="135">
        <f>ROUND(I184*H184,2)</f>
        <v>0</v>
      </c>
      <c r="K184" s="131" t="s">
        <v>930</v>
      </c>
      <c r="L184" s="31"/>
      <c r="M184" s="136" t="s">
        <v>1</v>
      </c>
      <c r="N184" s="137" t="s">
        <v>41</v>
      </c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206</v>
      </c>
      <c r="AT184" s="140" t="s">
        <v>201</v>
      </c>
      <c r="AU184" s="140" t="s">
        <v>83</v>
      </c>
      <c r="AY184" s="16" t="s">
        <v>200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6" t="s">
        <v>83</v>
      </c>
      <c r="BK184" s="141">
        <f>ROUND(I184*H184,2)</f>
        <v>0</v>
      </c>
      <c r="BL184" s="16" t="s">
        <v>206</v>
      </c>
      <c r="BM184" s="140" t="s">
        <v>2052</v>
      </c>
    </row>
    <row r="185" spans="2:65" s="1" customFormat="1" ht="28.8">
      <c r="B185" s="31"/>
      <c r="D185" s="142" t="s">
        <v>208</v>
      </c>
      <c r="F185" s="143" t="s">
        <v>1695</v>
      </c>
      <c r="I185" s="144"/>
      <c r="L185" s="31"/>
      <c r="M185" s="145"/>
      <c r="T185" s="55"/>
      <c r="AT185" s="16" t="s">
        <v>208</v>
      </c>
      <c r="AU185" s="16" t="s">
        <v>83</v>
      </c>
    </row>
    <row r="186" spans="2:65" s="1" customFormat="1" ht="16.5" customHeight="1">
      <c r="B186" s="31"/>
      <c r="C186" s="129" t="s">
        <v>328</v>
      </c>
      <c r="D186" s="129" t="s">
        <v>201</v>
      </c>
      <c r="E186" s="130" t="s">
        <v>2053</v>
      </c>
      <c r="F186" s="131" t="s">
        <v>2054</v>
      </c>
      <c r="G186" s="132" t="s">
        <v>964</v>
      </c>
      <c r="H186" s="133">
        <v>30</v>
      </c>
      <c r="I186" s="134"/>
      <c r="J186" s="135">
        <f>ROUND(I186*H186,2)</f>
        <v>0</v>
      </c>
      <c r="K186" s="131" t="s">
        <v>930</v>
      </c>
      <c r="L186" s="31"/>
      <c r="M186" s="136" t="s">
        <v>1</v>
      </c>
      <c r="N186" s="137" t="s">
        <v>41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206</v>
      </c>
      <c r="AT186" s="140" t="s">
        <v>201</v>
      </c>
      <c r="AU186" s="140" t="s">
        <v>83</v>
      </c>
      <c r="AY186" s="16" t="s">
        <v>200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6" t="s">
        <v>83</v>
      </c>
      <c r="BK186" s="141">
        <f>ROUND(I186*H186,2)</f>
        <v>0</v>
      </c>
      <c r="BL186" s="16" t="s">
        <v>206</v>
      </c>
      <c r="BM186" s="140" t="s">
        <v>2055</v>
      </c>
    </row>
    <row r="187" spans="2:65" s="1" customFormat="1" ht="19.2">
      <c r="B187" s="31"/>
      <c r="D187" s="142" t="s">
        <v>208</v>
      </c>
      <c r="F187" s="143" t="s">
        <v>2056</v>
      </c>
      <c r="I187" s="144"/>
      <c r="L187" s="31"/>
      <c r="M187" s="145"/>
      <c r="T187" s="55"/>
      <c r="AT187" s="16" t="s">
        <v>208</v>
      </c>
      <c r="AU187" s="16" t="s">
        <v>83</v>
      </c>
    </row>
    <row r="188" spans="2:65" s="1" customFormat="1" ht="16.5" customHeight="1">
      <c r="B188" s="31"/>
      <c r="C188" s="129" t="s">
        <v>333</v>
      </c>
      <c r="D188" s="129" t="s">
        <v>201</v>
      </c>
      <c r="E188" s="130" t="s">
        <v>2057</v>
      </c>
      <c r="F188" s="131" t="s">
        <v>2058</v>
      </c>
      <c r="G188" s="132" t="s">
        <v>964</v>
      </c>
      <c r="H188" s="133">
        <v>30</v>
      </c>
      <c r="I188" s="134"/>
      <c r="J188" s="135">
        <f>ROUND(I188*H188,2)</f>
        <v>0</v>
      </c>
      <c r="K188" s="131" t="s">
        <v>930</v>
      </c>
      <c r="L188" s="31"/>
      <c r="M188" s="136" t="s">
        <v>1</v>
      </c>
      <c r="N188" s="137" t="s">
        <v>41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206</v>
      </c>
      <c r="AT188" s="140" t="s">
        <v>201</v>
      </c>
      <c r="AU188" s="140" t="s">
        <v>83</v>
      </c>
      <c r="AY188" s="16" t="s">
        <v>200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6" t="s">
        <v>83</v>
      </c>
      <c r="BK188" s="141">
        <f>ROUND(I188*H188,2)</f>
        <v>0</v>
      </c>
      <c r="BL188" s="16" t="s">
        <v>206</v>
      </c>
      <c r="BM188" s="140" t="s">
        <v>2059</v>
      </c>
    </row>
    <row r="189" spans="2:65" s="1" customFormat="1" ht="28.8">
      <c r="B189" s="31"/>
      <c r="D189" s="142" t="s">
        <v>208</v>
      </c>
      <c r="F189" s="143" t="s">
        <v>2060</v>
      </c>
      <c r="I189" s="144"/>
      <c r="L189" s="31"/>
      <c r="M189" s="145"/>
      <c r="T189" s="55"/>
      <c r="AT189" s="16" t="s">
        <v>208</v>
      </c>
      <c r="AU189" s="16" t="s">
        <v>83</v>
      </c>
    </row>
    <row r="190" spans="2:65" s="1" customFormat="1" ht="16.5" customHeight="1">
      <c r="B190" s="31"/>
      <c r="C190" s="129" t="s">
        <v>338</v>
      </c>
      <c r="D190" s="129" t="s">
        <v>201</v>
      </c>
      <c r="E190" s="130" t="s">
        <v>1696</v>
      </c>
      <c r="F190" s="131" t="s">
        <v>1697</v>
      </c>
      <c r="G190" s="132" t="s">
        <v>964</v>
      </c>
      <c r="H190" s="133">
        <v>183</v>
      </c>
      <c r="I190" s="134"/>
      <c r="J190" s="135">
        <f>ROUND(I190*H190,2)</f>
        <v>0</v>
      </c>
      <c r="K190" s="131" t="s">
        <v>930</v>
      </c>
      <c r="L190" s="31"/>
      <c r="M190" s="136" t="s">
        <v>1</v>
      </c>
      <c r="N190" s="137" t="s">
        <v>41</v>
      </c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206</v>
      </c>
      <c r="AT190" s="140" t="s">
        <v>201</v>
      </c>
      <c r="AU190" s="140" t="s">
        <v>83</v>
      </c>
      <c r="AY190" s="16" t="s">
        <v>200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6" t="s">
        <v>83</v>
      </c>
      <c r="BK190" s="141">
        <f>ROUND(I190*H190,2)</f>
        <v>0</v>
      </c>
      <c r="BL190" s="16" t="s">
        <v>206</v>
      </c>
      <c r="BM190" s="140" t="s">
        <v>2061</v>
      </c>
    </row>
    <row r="191" spans="2:65" s="1" customFormat="1">
      <c r="B191" s="31"/>
      <c r="D191" s="142" t="s">
        <v>208</v>
      </c>
      <c r="F191" s="143" t="s">
        <v>1699</v>
      </c>
      <c r="I191" s="144"/>
      <c r="L191" s="31"/>
      <c r="M191" s="145"/>
      <c r="T191" s="55"/>
      <c r="AT191" s="16" t="s">
        <v>208</v>
      </c>
      <c r="AU191" s="16" t="s">
        <v>83</v>
      </c>
    </row>
    <row r="192" spans="2:65" s="11" customFormat="1">
      <c r="B192" s="146"/>
      <c r="D192" s="142" t="s">
        <v>214</v>
      </c>
      <c r="E192" s="147" t="s">
        <v>1</v>
      </c>
      <c r="F192" s="148" t="s">
        <v>2062</v>
      </c>
      <c r="H192" s="149">
        <v>30</v>
      </c>
      <c r="I192" s="150"/>
      <c r="L192" s="146"/>
      <c r="M192" s="151"/>
      <c r="T192" s="152"/>
      <c r="AT192" s="147" t="s">
        <v>214</v>
      </c>
      <c r="AU192" s="147" t="s">
        <v>83</v>
      </c>
      <c r="AV192" s="11" t="s">
        <v>85</v>
      </c>
      <c r="AW192" s="11" t="s">
        <v>33</v>
      </c>
      <c r="AX192" s="11" t="s">
        <v>76</v>
      </c>
      <c r="AY192" s="147" t="s">
        <v>200</v>
      </c>
    </row>
    <row r="193" spans="2:65" s="11" customFormat="1">
      <c r="B193" s="146"/>
      <c r="D193" s="142" t="s">
        <v>214</v>
      </c>
      <c r="E193" s="147" t="s">
        <v>1</v>
      </c>
      <c r="F193" s="148" t="s">
        <v>2063</v>
      </c>
      <c r="H193" s="149">
        <v>153</v>
      </c>
      <c r="I193" s="150"/>
      <c r="L193" s="146"/>
      <c r="M193" s="151"/>
      <c r="T193" s="152"/>
      <c r="AT193" s="147" t="s">
        <v>214</v>
      </c>
      <c r="AU193" s="147" t="s">
        <v>83</v>
      </c>
      <c r="AV193" s="11" t="s">
        <v>85</v>
      </c>
      <c r="AW193" s="11" t="s">
        <v>33</v>
      </c>
      <c r="AX193" s="11" t="s">
        <v>76</v>
      </c>
      <c r="AY193" s="147" t="s">
        <v>200</v>
      </c>
    </row>
    <row r="194" spans="2:65" s="13" customFormat="1">
      <c r="B194" s="159"/>
      <c r="D194" s="142" t="s">
        <v>214</v>
      </c>
      <c r="E194" s="160" t="s">
        <v>1</v>
      </c>
      <c r="F194" s="161" t="s">
        <v>221</v>
      </c>
      <c r="H194" s="162">
        <v>183</v>
      </c>
      <c r="I194" s="163"/>
      <c r="L194" s="159"/>
      <c r="M194" s="164"/>
      <c r="T194" s="165"/>
      <c r="AT194" s="160" t="s">
        <v>214</v>
      </c>
      <c r="AU194" s="160" t="s">
        <v>83</v>
      </c>
      <c r="AV194" s="13" t="s">
        <v>206</v>
      </c>
      <c r="AW194" s="13" t="s">
        <v>33</v>
      </c>
      <c r="AX194" s="13" t="s">
        <v>83</v>
      </c>
      <c r="AY194" s="160" t="s">
        <v>200</v>
      </c>
    </row>
    <row r="195" spans="2:65" s="1" customFormat="1" ht="16.5" customHeight="1">
      <c r="B195" s="31"/>
      <c r="C195" s="129" t="s">
        <v>342</v>
      </c>
      <c r="D195" s="129" t="s">
        <v>201</v>
      </c>
      <c r="E195" s="130" t="s">
        <v>1702</v>
      </c>
      <c r="F195" s="131" t="s">
        <v>1703</v>
      </c>
      <c r="G195" s="132" t="s">
        <v>964</v>
      </c>
      <c r="H195" s="133">
        <v>183</v>
      </c>
      <c r="I195" s="134"/>
      <c r="J195" s="135">
        <f>ROUND(I195*H195,2)</f>
        <v>0</v>
      </c>
      <c r="K195" s="131" t="s">
        <v>930</v>
      </c>
      <c r="L195" s="31"/>
      <c r="M195" s="136" t="s">
        <v>1</v>
      </c>
      <c r="N195" s="137" t="s">
        <v>41</v>
      </c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AR195" s="140" t="s">
        <v>206</v>
      </c>
      <c r="AT195" s="140" t="s">
        <v>201</v>
      </c>
      <c r="AU195" s="140" t="s">
        <v>83</v>
      </c>
      <c r="AY195" s="16" t="s">
        <v>200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6" t="s">
        <v>83</v>
      </c>
      <c r="BK195" s="141">
        <f>ROUND(I195*H195,2)</f>
        <v>0</v>
      </c>
      <c r="BL195" s="16" t="s">
        <v>206</v>
      </c>
      <c r="BM195" s="140" t="s">
        <v>2064</v>
      </c>
    </row>
    <row r="196" spans="2:65" s="1" customFormat="1">
      <c r="B196" s="31"/>
      <c r="D196" s="142" t="s">
        <v>208</v>
      </c>
      <c r="F196" s="143" t="s">
        <v>1705</v>
      </c>
      <c r="I196" s="144"/>
      <c r="L196" s="31"/>
      <c r="M196" s="145"/>
      <c r="T196" s="55"/>
      <c r="AT196" s="16" t="s">
        <v>208</v>
      </c>
      <c r="AU196" s="16" t="s">
        <v>83</v>
      </c>
    </row>
    <row r="197" spans="2:65" s="1" customFormat="1" ht="16.5" customHeight="1">
      <c r="B197" s="31"/>
      <c r="C197" s="129" t="s">
        <v>346</v>
      </c>
      <c r="D197" s="129" t="s">
        <v>201</v>
      </c>
      <c r="E197" s="130" t="s">
        <v>1706</v>
      </c>
      <c r="F197" s="131" t="s">
        <v>1707</v>
      </c>
      <c r="G197" s="132" t="s">
        <v>964</v>
      </c>
      <c r="H197" s="133">
        <v>5307</v>
      </c>
      <c r="I197" s="134"/>
      <c r="J197" s="135">
        <f>ROUND(I197*H197,2)</f>
        <v>0</v>
      </c>
      <c r="K197" s="131" t="s">
        <v>930</v>
      </c>
      <c r="L197" s="31"/>
      <c r="M197" s="136" t="s">
        <v>1</v>
      </c>
      <c r="N197" s="137" t="s">
        <v>41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206</v>
      </c>
      <c r="AT197" s="140" t="s">
        <v>201</v>
      </c>
      <c r="AU197" s="140" t="s">
        <v>83</v>
      </c>
      <c r="AY197" s="16" t="s">
        <v>200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6" t="s">
        <v>83</v>
      </c>
      <c r="BK197" s="141">
        <f>ROUND(I197*H197,2)</f>
        <v>0</v>
      </c>
      <c r="BL197" s="16" t="s">
        <v>206</v>
      </c>
      <c r="BM197" s="140" t="s">
        <v>2065</v>
      </c>
    </row>
    <row r="198" spans="2:65" s="1" customFormat="1" ht="19.2">
      <c r="B198" s="31"/>
      <c r="D198" s="142" t="s">
        <v>208</v>
      </c>
      <c r="F198" s="143" t="s">
        <v>1709</v>
      </c>
      <c r="I198" s="144"/>
      <c r="L198" s="31"/>
      <c r="M198" s="145"/>
      <c r="T198" s="55"/>
      <c r="AT198" s="16" t="s">
        <v>208</v>
      </c>
      <c r="AU198" s="16" t="s">
        <v>83</v>
      </c>
    </row>
    <row r="199" spans="2:65" s="11" customFormat="1">
      <c r="B199" s="146"/>
      <c r="D199" s="142" t="s">
        <v>214</v>
      </c>
      <c r="E199" s="147" t="s">
        <v>1</v>
      </c>
      <c r="F199" s="148" t="s">
        <v>2066</v>
      </c>
      <c r="H199" s="149">
        <v>5307</v>
      </c>
      <c r="I199" s="150"/>
      <c r="L199" s="146"/>
      <c r="M199" s="151"/>
      <c r="T199" s="152"/>
      <c r="AT199" s="147" t="s">
        <v>214</v>
      </c>
      <c r="AU199" s="147" t="s">
        <v>83</v>
      </c>
      <c r="AV199" s="11" t="s">
        <v>85</v>
      </c>
      <c r="AW199" s="11" t="s">
        <v>33</v>
      </c>
      <c r="AX199" s="11" t="s">
        <v>83</v>
      </c>
      <c r="AY199" s="147" t="s">
        <v>200</v>
      </c>
    </row>
    <row r="200" spans="2:65" s="1" customFormat="1" ht="16.5" customHeight="1">
      <c r="B200" s="31"/>
      <c r="C200" s="129" t="s">
        <v>350</v>
      </c>
      <c r="D200" s="129" t="s">
        <v>201</v>
      </c>
      <c r="E200" s="130" t="s">
        <v>1711</v>
      </c>
      <c r="F200" s="131" t="s">
        <v>1712</v>
      </c>
      <c r="G200" s="132" t="s">
        <v>964</v>
      </c>
      <c r="H200" s="133">
        <v>183</v>
      </c>
      <c r="I200" s="134"/>
      <c r="J200" s="135">
        <f>ROUND(I200*H200,2)</f>
        <v>0</v>
      </c>
      <c r="K200" s="131" t="s">
        <v>930</v>
      </c>
      <c r="L200" s="31"/>
      <c r="M200" s="136" t="s">
        <v>1</v>
      </c>
      <c r="N200" s="137" t="s">
        <v>41</v>
      </c>
      <c r="P200" s="138">
        <f>O200*H200</f>
        <v>0</v>
      </c>
      <c r="Q200" s="138">
        <v>0</v>
      </c>
      <c r="R200" s="138">
        <f>Q200*H200</f>
        <v>0</v>
      </c>
      <c r="S200" s="138">
        <v>0</v>
      </c>
      <c r="T200" s="139">
        <f>S200*H200</f>
        <v>0</v>
      </c>
      <c r="AR200" s="140" t="s">
        <v>206</v>
      </c>
      <c r="AT200" s="140" t="s">
        <v>201</v>
      </c>
      <c r="AU200" s="140" t="s">
        <v>83</v>
      </c>
      <c r="AY200" s="16" t="s">
        <v>200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6" t="s">
        <v>83</v>
      </c>
      <c r="BK200" s="141">
        <f>ROUND(I200*H200,2)</f>
        <v>0</v>
      </c>
      <c r="BL200" s="16" t="s">
        <v>206</v>
      </c>
      <c r="BM200" s="140" t="s">
        <v>2067</v>
      </c>
    </row>
    <row r="201" spans="2:65" s="1" customFormat="1" ht="19.2">
      <c r="B201" s="31"/>
      <c r="D201" s="142" t="s">
        <v>208</v>
      </c>
      <c r="F201" s="143" t="s">
        <v>1714</v>
      </c>
      <c r="I201" s="144"/>
      <c r="L201" s="31"/>
      <c r="M201" s="145"/>
      <c r="T201" s="55"/>
      <c r="AT201" s="16" t="s">
        <v>208</v>
      </c>
      <c r="AU201" s="16" t="s">
        <v>83</v>
      </c>
    </row>
    <row r="202" spans="2:65" s="1" customFormat="1" ht="16.5" customHeight="1">
      <c r="B202" s="31"/>
      <c r="C202" s="129" t="s">
        <v>354</v>
      </c>
      <c r="D202" s="129" t="s">
        <v>201</v>
      </c>
      <c r="E202" s="130" t="s">
        <v>1722</v>
      </c>
      <c r="F202" s="131" t="s">
        <v>1723</v>
      </c>
      <c r="G202" s="132" t="s">
        <v>964</v>
      </c>
      <c r="H202" s="133">
        <v>54.029000000000003</v>
      </c>
      <c r="I202" s="134"/>
      <c r="J202" s="135">
        <f>ROUND(I202*H202,2)</f>
        <v>0</v>
      </c>
      <c r="K202" s="131" t="s">
        <v>930</v>
      </c>
      <c r="L202" s="31"/>
      <c r="M202" s="136" t="s">
        <v>1</v>
      </c>
      <c r="N202" s="137" t="s">
        <v>41</v>
      </c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AR202" s="140" t="s">
        <v>206</v>
      </c>
      <c r="AT202" s="140" t="s">
        <v>201</v>
      </c>
      <c r="AU202" s="140" t="s">
        <v>83</v>
      </c>
      <c r="AY202" s="16" t="s">
        <v>200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6" t="s">
        <v>83</v>
      </c>
      <c r="BK202" s="141">
        <f>ROUND(I202*H202,2)</f>
        <v>0</v>
      </c>
      <c r="BL202" s="16" t="s">
        <v>206</v>
      </c>
      <c r="BM202" s="140" t="s">
        <v>2068</v>
      </c>
    </row>
    <row r="203" spans="2:65" s="1" customFormat="1" ht="19.2">
      <c r="B203" s="31"/>
      <c r="D203" s="142" t="s">
        <v>208</v>
      </c>
      <c r="F203" s="143" t="s">
        <v>1725</v>
      </c>
      <c r="I203" s="144"/>
      <c r="L203" s="31"/>
      <c r="M203" s="145"/>
      <c r="T203" s="55"/>
      <c r="AT203" s="16" t="s">
        <v>208</v>
      </c>
      <c r="AU203" s="16" t="s">
        <v>83</v>
      </c>
    </row>
    <row r="204" spans="2:65" s="1" customFormat="1" ht="16.5" customHeight="1">
      <c r="B204" s="31"/>
      <c r="C204" s="129" t="s">
        <v>358</v>
      </c>
      <c r="D204" s="129" t="s">
        <v>201</v>
      </c>
      <c r="E204" s="130" t="s">
        <v>2069</v>
      </c>
      <c r="F204" s="131" t="s">
        <v>2070</v>
      </c>
      <c r="G204" s="132" t="s">
        <v>204</v>
      </c>
      <c r="H204" s="133">
        <v>6</v>
      </c>
      <c r="I204" s="134"/>
      <c r="J204" s="135">
        <f>ROUND(I204*H204,2)</f>
        <v>0</v>
      </c>
      <c r="K204" s="131" t="s">
        <v>930</v>
      </c>
      <c r="L204" s="31"/>
      <c r="M204" s="136" t="s">
        <v>1</v>
      </c>
      <c r="N204" s="137" t="s">
        <v>41</v>
      </c>
      <c r="P204" s="138">
        <f>O204*H204</f>
        <v>0</v>
      </c>
      <c r="Q204" s="138">
        <v>0</v>
      </c>
      <c r="R204" s="138">
        <f>Q204*H204</f>
        <v>0</v>
      </c>
      <c r="S204" s="138">
        <v>0</v>
      </c>
      <c r="T204" s="139">
        <f>S204*H204</f>
        <v>0</v>
      </c>
      <c r="AR204" s="140" t="s">
        <v>206</v>
      </c>
      <c r="AT204" s="140" t="s">
        <v>201</v>
      </c>
      <c r="AU204" s="140" t="s">
        <v>83</v>
      </c>
      <c r="AY204" s="16" t="s">
        <v>200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6" t="s">
        <v>83</v>
      </c>
      <c r="BK204" s="141">
        <f>ROUND(I204*H204,2)</f>
        <v>0</v>
      </c>
      <c r="BL204" s="16" t="s">
        <v>206</v>
      </c>
      <c r="BM204" s="140" t="s">
        <v>2071</v>
      </c>
    </row>
    <row r="205" spans="2:65" s="1" customFormat="1">
      <c r="B205" s="31"/>
      <c r="D205" s="142" t="s">
        <v>208</v>
      </c>
      <c r="F205" s="143" t="s">
        <v>2072</v>
      </c>
      <c r="I205" s="144"/>
      <c r="L205" s="31"/>
      <c r="M205" s="145"/>
      <c r="T205" s="55"/>
      <c r="AT205" s="16" t="s">
        <v>208</v>
      </c>
      <c r="AU205" s="16" t="s">
        <v>83</v>
      </c>
    </row>
    <row r="206" spans="2:65" s="1" customFormat="1" ht="16.5" customHeight="1">
      <c r="B206" s="31"/>
      <c r="C206" s="166" t="s">
        <v>362</v>
      </c>
      <c r="D206" s="166" t="s">
        <v>227</v>
      </c>
      <c r="E206" s="167" t="s">
        <v>2073</v>
      </c>
      <c r="F206" s="168" t="s">
        <v>2074</v>
      </c>
      <c r="G206" s="169" t="s">
        <v>964</v>
      </c>
      <c r="H206" s="170">
        <v>12.257999999999999</v>
      </c>
      <c r="I206" s="171"/>
      <c r="J206" s="172">
        <f>ROUND(I206*H206,2)</f>
        <v>0</v>
      </c>
      <c r="K206" s="168" t="s">
        <v>930</v>
      </c>
      <c r="L206" s="173"/>
      <c r="M206" s="174" t="s">
        <v>1</v>
      </c>
      <c r="N206" s="175" t="s">
        <v>41</v>
      </c>
      <c r="P206" s="138">
        <f>O206*H206</f>
        <v>0</v>
      </c>
      <c r="Q206" s="138">
        <v>1</v>
      </c>
      <c r="R206" s="138">
        <f>Q206*H206</f>
        <v>12.257999999999999</v>
      </c>
      <c r="S206" s="138">
        <v>0</v>
      </c>
      <c r="T206" s="139">
        <f>S206*H206</f>
        <v>0</v>
      </c>
      <c r="AR206" s="140" t="s">
        <v>250</v>
      </c>
      <c r="AT206" s="140" t="s">
        <v>227</v>
      </c>
      <c r="AU206" s="140" t="s">
        <v>83</v>
      </c>
      <c r="AY206" s="16" t="s">
        <v>200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6" t="s">
        <v>83</v>
      </c>
      <c r="BK206" s="141">
        <f>ROUND(I206*H206,2)</f>
        <v>0</v>
      </c>
      <c r="BL206" s="16" t="s">
        <v>206</v>
      </c>
      <c r="BM206" s="140" t="s">
        <v>2075</v>
      </c>
    </row>
    <row r="207" spans="2:65" s="1" customFormat="1">
      <c r="B207" s="31"/>
      <c r="D207" s="142" t="s">
        <v>208</v>
      </c>
      <c r="F207" s="143" t="s">
        <v>2074</v>
      </c>
      <c r="I207" s="144"/>
      <c r="L207" s="31"/>
      <c r="M207" s="145"/>
      <c r="T207" s="55"/>
      <c r="AT207" s="16" t="s">
        <v>208</v>
      </c>
      <c r="AU207" s="16" t="s">
        <v>83</v>
      </c>
    </row>
    <row r="208" spans="2:65" s="11" customFormat="1">
      <c r="B208" s="146"/>
      <c r="D208" s="142" t="s">
        <v>214</v>
      </c>
      <c r="E208" s="147" t="s">
        <v>1</v>
      </c>
      <c r="F208" s="148" t="s">
        <v>2076</v>
      </c>
      <c r="H208" s="149">
        <v>12.257999999999999</v>
      </c>
      <c r="I208" s="150"/>
      <c r="L208" s="146"/>
      <c r="M208" s="151"/>
      <c r="T208" s="152"/>
      <c r="AT208" s="147" t="s">
        <v>214</v>
      </c>
      <c r="AU208" s="147" t="s">
        <v>83</v>
      </c>
      <c r="AV208" s="11" t="s">
        <v>85</v>
      </c>
      <c r="AW208" s="11" t="s">
        <v>33</v>
      </c>
      <c r="AX208" s="11" t="s">
        <v>83</v>
      </c>
      <c r="AY208" s="147" t="s">
        <v>200</v>
      </c>
    </row>
    <row r="209" spans="2:65" s="1" customFormat="1" ht="16.5" customHeight="1">
      <c r="B209" s="31"/>
      <c r="C209" s="129" t="s">
        <v>366</v>
      </c>
      <c r="D209" s="129" t="s">
        <v>201</v>
      </c>
      <c r="E209" s="130" t="s">
        <v>2077</v>
      </c>
      <c r="F209" s="131" t="s">
        <v>2078</v>
      </c>
      <c r="G209" s="132" t="s">
        <v>258</v>
      </c>
      <c r="H209" s="133">
        <v>2</v>
      </c>
      <c r="I209" s="134"/>
      <c r="J209" s="135">
        <f>ROUND(I209*H209,2)</f>
        <v>0</v>
      </c>
      <c r="K209" s="131" t="s">
        <v>1</v>
      </c>
      <c r="L209" s="31"/>
      <c r="M209" s="136" t="s">
        <v>1</v>
      </c>
      <c r="N209" s="137" t="s">
        <v>41</v>
      </c>
      <c r="P209" s="138">
        <f>O209*H209</f>
        <v>0</v>
      </c>
      <c r="Q209" s="138">
        <v>2.3900000000000002E-3</v>
      </c>
      <c r="R209" s="138">
        <f>Q209*H209</f>
        <v>4.7800000000000004E-3</v>
      </c>
      <c r="S209" s="138">
        <v>0</v>
      </c>
      <c r="T209" s="139">
        <f>S209*H209</f>
        <v>0</v>
      </c>
      <c r="AR209" s="140" t="s">
        <v>206</v>
      </c>
      <c r="AT209" s="140" t="s">
        <v>201</v>
      </c>
      <c r="AU209" s="140" t="s">
        <v>83</v>
      </c>
      <c r="AY209" s="16" t="s">
        <v>200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6" t="s">
        <v>83</v>
      </c>
      <c r="BK209" s="141">
        <f>ROUND(I209*H209,2)</f>
        <v>0</v>
      </c>
      <c r="BL209" s="16" t="s">
        <v>206</v>
      </c>
      <c r="BM209" s="140" t="s">
        <v>2079</v>
      </c>
    </row>
    <row r="210" spans="2:65" s="1" customFormat="1">
      <c r="B210" s="31"/>
      <c r="D210" s="142" t="s">
        <v>208</v>
      </c>
      <c r="F210" s="143" t="s">
        <v>2080</v>
      </c>
      <c r="I210" s="144"/>
      <c r="L210" s="31"/>
      <c r="M210" s="176"/>
      <c r="N210" s="177"/>
      <c r="O210" s="177"/>
      <c r="P210" s="177"/>
      <c r="Q210" s="177"/>
      <c r="R210" s="177"/>
      <c r="S210" s="177"/>
      <c r="T210" s="178"/>
      <c r="AT210" s="16" t="s">
        <v>208</v>
      </c>
      <c r="AU210" s="16" t="s">
        <v>83</v>
      </c>
    </row>
    <row r="211" spans="2:65" s="1" customFormat="1" ht="6.9" customHeight="1">
      <c r="B211" s="43"/>
      <c r="C211" s="44"/>
      <c r="D211" s="44"/>
      <c r="E211" s="44"/>
      <c r="F211" s="44"/>
      <c r="G211" s="44"/>
      <c r="H211" s="44"/>
      <c r="I211" s="44"/>
      <c r="J211" s="44"/>
      <c r="K211" s="44"/>
      <c r="L211" s="31"/>
    </row>
  </sheetData>
  <sheetProtection algorithmName="SHA-512" hashValue="PQsgwwPT9MqwJ13aU6gASDMmksNXWIXFIYIcbaivvGJ98W0un8Wo8m5MA2eA+Cb/iJAX/dIdb7jdld5XOdN5Eg==" saltValue="GVRi9fEI6f9LxIhChzMZ8/D3sURZe5qbmkL1hu4cLn7lH4tZrZJ7diibk75ZSyqhRMdynmzLuFdEDRCbjI3lTg==" spinCount="100000" sheet="1" objects="1" scenarios="1" formatColumns="0" formatRows="0" autoFilter="0"/>
  <autoFilter ref="C120:K210" xr:uid="{00000000-0009-0000-0000-000011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7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144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2081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ROUND((SUM(BE121:BE176)),  2)</f>
        <v>0</v>
      </c>
      <c r="I35" s="95">
        <v>0.21</v>
      </c>
      <c r="J35" s="85">
        <f>ROUND(((SUM(BE121:BE176))*I35),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ROUND((SUM(BF121:BF176)),  2)</f>
        <v>0</v>
      </c>
      <c r="I36" s="95">
        <v>0.12</v>
      </c>
      <c r="J36" s="85">
        <f>ROUND(((SUM(BF121:BF176))*I36),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ROUND((SUM(BG121:BG176)),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ROUND((SUM(BH121:BH176)),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ROUND((SUM(BI121:BI176)),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05.11 - SO 05.11 Most km 90,390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05.11 - SO 05.11 Most km 90,390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74.527444000000003</v>
      </c>
      <c r="S121" s="52"/>
      <c r="T121" s="117">
        <f>T122</f>
        <v>54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SUM(P123:P176)</f>
        <v>0</v>
      </c>
      <c r="R122" s="125">
        <f>SUM(R123:R176)</f>
        <v>74.527444000000003</v>
      </c>
      <c r="T122" s="126">
        <f>SUM(T123:T176)</f>
        <v>54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SUM(BK123:BK176)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40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2082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1996</v>
      </c>
      <c r="H125" s="149">
        <v>40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21.75" customHeight="1">
      <c r="B126" s="31"/>
      <c r="C126" s="129" t="s">
        <v>85</v>
      </c>
      <c r="D126" s="129" t="s">
        <v>201</v>
      </c>
      <c r="E126" s="130" t="s">
        <v>1651</v>
      </c>
      <c r="F126" s="131" t="s">
        <v>1652</v>
      </c>
      <c r="G126" s="132" t="s">
        <v>941</v>
      </c>
      <c r="H126" s="133">
        <v>20</v>
      </c>
      <c r="I126" s="134"/>
      <c r="J126" s="135">
        <f>ROUND(I126*H126,2)</f>
        <v>0</v>
      </c>
      <c r="K126" s="131" t="s">
        <v>930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2083</v>
      </c>
    </row>
    <row r="127" spans="2:65" s="1" customFormat="1" ht="19.2">
      <c r="B127" s="31"/>
      <c r="D127" s="142" t="s">
        <v>208</v>
      </c>
      <c r="F127" s="143" t="s">
        <v>1654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1" customFormat="1">
      <c r="B128" s="146"/>
      <c r="D128" s="142" t="s">
        <v>214</v>
      </c>
      <c r="E128" s="147" t="s">
        <v>1</v>
      </c>
      <c r="F128" s="148" t="s">
        <v>303</v>
      </c>
      <c r="H128" s="149">
        <v>20</v>
      </c>
      <c r="I128" s="150"/>
      <c r="L128" s="146"/>
      <c r="M128" s="151"/>
      <c r="T128" s="152"/>
      <c r="AT128" s="147" t="s">
        <v>214</v>
      </c>
      <c r="AU128" s="147" t="s">
        <v>83</v>
      </c>
      <c r="AV128" s="11" t="s">
        <v>85</v>
      </c>
      <c r="AW128" s="11" t="s">
        <v>33</v>
      </c>
      <c r="AX128" s="11" t="s">
        <v>83</v>
      </c>
      <c r="AY128" s="147" t="s">
        <v>200</v>
      </c>
    </row>
    <row r="129" spans="2:65" s="1" customFormat="1" ht="21.75" customHeight="1">
      <c r="B129" s="31"/>
      <c r="C129" s="129" t="s">
        <v>222</v>
      </c>
      <c r="D129" s="129" t="s">
        <v>201</v>
      </c>
      <c r="E129" s="130" t="s">
        <v>1655</v>
      </c>
      <c r="F129" s="131" t="s">
        <v>1656</v>
      </c>
      <c r="G129" s="132" t="s">
        <v>941</v>
      </c>
      <c r="H129" s="133">
        <v>20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2084</v>
      </c>
    </row>
    <row r="130" spans="2:65" s="1" customFormat="1" ht="19.2">
      <c r="B130" s="31"/>
      <c r="D130" s="142" t="s">
        <v>208</v>
      </c>
      <c r="F130" s="143" t="s">
        <v>1658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" customFormat="1" ht="16.5" customHeight="1">
      <c r="B131" s="31"/>
      <c r="C131" s="129" t="s">
        <v>206</v>
      </c>
      <c r="D131" s="129" t="s">
        <v>201</v>
      </c>
      <c r="E131" s="130" t="s">
        <v>1999</v>
      </c>
      <c r="F131" s="131" t="s">
        <v>2000</v>
      </c>
      <c r="G131" s="132" t="s">
        <v>258</v>
      </c>
      <c r="H131" s="133">
        <v>3</v>
      </c>
      <c r="I131" s="134"/>
      <c r="J131" s="135">
        <f>ROUND(I131*H131,2)</f>
        <v>0</v>
      </c>
      <c r="K131" s="131" t="s">
        <v>930</v>
      </c>
      <c r="L131" s="31"/>
      <c r="M131" s="136" t="s">
        <v>1</v>
      </c>
      <c r="N131" s="137" t="s">
        <v>41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206</v>
      </c>
      <c r="AT131" s="140" t="s">
        <v>201</v>
      </c>
      <c r="AU131" s="140" t="s">
        <v>83</v>
      </c>
      <c r="AY131" s="16" t="s">
        <v>200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83</v>
      </c>
      <c r="BK131" s="141">
        <f>ROUND(I131*H131,2)</f>
        <v>0</v>
      </c>
      <c r="BL131" s="16" t="s">
        <v>206</v>
      </c>
      <c r="BM131" s="140" t="s">
        <v>2085</v>
      </c>
    </row>
    <row r="132" spans="2:65" s="1" customFormat="1">
      <c r="B132" s="31"/>
      <c r="D132" s="142" t="s">
        <v>208</v>
      </c>
      <c r="F132" s="143" t="s">
        <v>2002</v>
      </c>
      <c r="I132" s="144"/>
      <c r="L132" s="31"/>
      <c r="M132" s="145"/>
      <c r="T132" s="55"/>
      <c r="AT132" s="16" t="s">
        <v>208</v>
      </c>
      <c r="AU132" s="16" t="s">
        <v>83</v>
      </c>
    </row>
    <row r="133" spans="2:65" s="1" customFormat="1" ht="16.5" customHeight="1">
      <c r="B133" s="31"/>
      <c r="C133" s="129" t="s">
        <v>234</v>
      </c>
      <c r="D133" s="129" t="s">
        <v>201</v>
      </c>
      <c r="E133" s="130" t="s">
        <v>1659</v>
      </c>
      <c r="F133" s="131" t="s">
        <v>1660</v>
      </c>
      <c r="G133" s="132" t="s">
        <v>941</v>
      </c>
      <c r="H133" s="133">
        <v>40</v>
      </c>
      <c r="I133" s="134"/>
      <c r="J133" s="135">
        <f>ROUND(I133*H133,2)</f>
        <v>0</v>
      </c>
      <c r="K133" s="131" t="s">
        <v>930</v>
      </c>
      <c r="L133" s="31"/>
      <c r="M133" s="136" t="s">
        <v>1</v>
      </c>
      <c r="N133" s="137" t="s">
        <v>41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206</v>
      </c>
      <c r="AT133" s="140" t="s">
        <v>201</v>
      </c>
      <c r="AU133" s="140" t="s">
        <v>83</v>
      </c>
      <c r="AY133" s="16" t="s">
        <v>200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83</v>
      </c>
      <c r="BK133" s="141">
        <f>ROUND(I133*H133,2)</f>
        <v>0</v>
      </c>
      <c r="BL133" s="16" t="s">
        <v>206</v>
      </c>
      <c r="BM133" s="140" t="s">
        <v>2086</v>
      </c>
    </row>
    <row r="134" spans="2:65" s="1" customFormat="1">
      <c r="B134" s="31"/>
      <c r="D134" s="142" t="s">
        <v>208</v>
      </c>
      <c r="F134" s="143" t="s">
        <v>1662</v>
      </c>
      <c r="I134" s="144"/>
      <c r="L134" s="31"/>
      <c r="M134" s="145"/>
      <c r="T134" s="55"/>
      <c r="AT134" s="16" t="s">
        <v>208</v>
      </c>
      <c r="AU134" s="16" t="s">
        <v>83</v>
      </c>
    </row>
    <row r="135" spans="2:65" s="1" customFormat="1" ht="16.5" customHeight="1">
      <c r="B135" s="31"/>
      <c r="C135" s="129" t="s">
        <v>239</v>
      </c>
      <c r="D135" s="129" t="s">
        <v>201</v>
      </c>
      <c r="E135" s="130" t="s">
        <v>1663</v>
      </c>
      <c r="F135" s="131" t="s">
        <v>1664</v>
      </c>
      <c r="G135" s="132" t="s">
        <v>225</v>
      </c>
      <c r="H135" s="133">
        <v>30</v>
      </c>
      <c r="I135" s="134"/>
      <c r="J135" s="135">
        <f>ROUND(I135*H135,2)</f>
        <v>0</v>
      </c>
      <c r="K135" s="131" t="s">
        <v>930</v>
      </c>
      <c r="L135" s="31"/>
      <c r="M135" s="136" t="s">
        <v>1</v>
      </c>
      <c r="N135" s="137" t="s">
        <v>41</v>
      </c>
      <c r="P135" s="138">
        <f>O135*H135</f>
        <v>0</v>
      </c>
      <c r="Q135" s="138">
        <v>3.6900000000000002E-2</v>
      </c>
      <c r="R135" s="138">
        <f>Q135*H135</f>
        <v>1.107</v>
      </c>
      <c r="S135" s="138">
        <v>0</v>
      </c>
      <c r="T135" s="139">
        <f>S135*H135</f>
        <v>0</v>
      </c>
      <c r="AR135" s="140" t="s">
        <v>206</v>
      </c>
      <c r="AT135" s="140" t="s">
        <v>201</v>
      </c>
      <c r="AU135" s="140" t="s">
        <v>83</v>
      </c>
      <c r="AY135" s="16" t="s">
        <v>200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83</v>
      </c>
      <c r="BK135" s="141">
        <f>ROUND(I135*H135,2)</f>
        <v>0</v>
      </c>
      <c r="BL135" s="16" t="s">
        <v>206</v>
      </c>
      <c r="BM135" s="140" t="s">
        <v>2087</v>
      </c>
    </row>
    <row r="136" spans="2:65" s="1" customFormat="1" ht="28.8">
      <c r="B136" s="31"/>
      <c r="D136" s="142" t="s">
        <v>208</v>
      </c>
      <c r="F136" s="143" t="s">
        <v>1666</v>
      </c>
      <c r="I136" s="144"/>
      <c r="L136" s="31"/>
      <c r="M136" s="145"/>
      <c r="T136" s="55"/>
      <c r="AT136" s="16" t="s">
        <v>208</v>
      </c>
      <c r="AU136" s="16" t="s">
        <v>83</v>
      </c>
    </row>
    <row r="137" spans="2:65" s="11" customFormat="1">
      <c r="B137" s="146"/>
      <c r="D137" s="142" t="s">
        <v>214</v>
      </c>
      <c r="E137" s="147" t="s">
        <v>1</v>
      </c>
      <c r="F137" s="148" t="s">
        <v>2005</v>
      </c>
      <c r="H137" s="149">
        <v>30</v>
      </c>
      <c r="I137" s="150"/>
      <c r="L137" s="146"/>
      <c r="M137" s="151"/>
      <c r="T137" s="152"/>
      <c r="AT137" s="147" t="s">
        <v>214</v>
      </c>
      <c r="AU137" s="147" t="s">
        <v>83</v>
      </c>
      <c r="AV137" s="11" t="s">
        <v>85</v>
      </c>
      <c r="AW137" s="11" t="s">
        <v>33</v>
      </c>
      <c r="AX137" s="11" t="s">
        <v>83</v>
      </c>
      <c r="AY137" s="147" t="s">
        <v>200</v>
      </c>
    </row>
    <row r="138" spans="2:65" s="1" customFormat="1" ht="16.5" customHeight="1">
      <c r="B138" s="31"/>
      <c r="C138" s="129" t="s">
        <v>245</v>
      </c>
      <c r="D138" s="129" t="s">
        <v>201</v>
      </c>
      <c r="E138" s="130" t="s">
        <v>1667</v>
      </c>
      <c r="F138" s="131" t="s">
        <v>1668</v>
      </c>
      <c r="G138" s="132" t="s">
        <v>225</v>
      </c>
      <c r="H138" s="133">
        <v>1</v>
      </c>
      <c r="I138" s="134"/>
      <c r="J138" s="135">
        <f>ROUND(I138*H138,2)</f>
        <v>0</v>
      </c>
      <c r="K138" s="131" t="s">
        <v>930</v>
      </c>
      <c r="L138" s="31"/>
      <c r="M138" s="136" t="s">
        <v>1</v>
      </c>
      <c r="N138" s="137" t="s">
        <v>41</v>
      </c>
      <c r="P138" s="138">
        <f>O138*H138</f>
        <v>0</v>
      </c>
      <c r="Q138" s="138">
        <v>6.053E-2</v>
      </c>
      <c r="R138" s="138">
        <f>Q138*H138</f>
        <v>6.053E-2</v>
      </c>
      <c r="S138" s="138">
        <v>0</v>
      </c>
      <c r="T138" s="139">
        <f>S138*H138</f>
        <v>0</v>
      </c>
      <c r="AR138" s="140" t="s">
        <v>206</v>
      </c>
      <c r="AT138" s="140" t="s">
        <v>201</v>
      </c>
      <c r="AU138" s="140" t="s">
        <v>83</v>
      </c>
      <c r="AY138" s="16" t="s">
        <v>200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83</v>
      </c>
      <c r="BK138" s="141">
        <f>ROUND(I138*H138,2)</f>
        <v>0</v>
      </c>
      <c r="BL138" s="16" t="s">
        <v>206</v>
      </c>
      <c r="BM138" s="140" t="s">
        <v>2088</v>
      </c>
    </row>
    <row r="139" spans="2:65" s="1" customFormat="1" ht="28.8">
      <c r="B139" s="31"/>
      <c r="D139" s="142" t="s">
        <v>208</v>
      </c>
      <c r="F139" s="143" t="s">
        <v>1670</v>
      </c>
      <c r="I139" s="144"/>
      <c r="L139" s="31"/>
      <c r="M139" s="145"/>
      <c r="T139" s="55"/>
      <c r="AT139" s="16" t="s">
        <v>208</v>
      </c>
      <c r="AU139" s="16" t="s">
        <v>83</v>
      </c>
    </row>
    <row r="140" spans="2:65" s="1" customFormat="1" ht="16.5" customHeight="1">
      <c r="B140" s="31"/>
      <c r="C140" s="129" t="s">
        <v>250</v>
      </c>
      <c r="D140" s="129" t="s">
        <v>201</v>
      </c>
      <c r="E140" s="130" t="s">
        <v>1671</v>
      </c>
      <c r="F140" s="131" t="s">
        <v>1672</v>
      </c>
      <c r="G140" s="132" t="s">
        <v>225</v>
      </c>
      <c r="H140" s="133">
        <v>1</v>
      </c>
      <c r="I140" s="134"/>
      <c r="J140" s="135">
        <f>ROUND(I140*H140,2)</f>
        <v>0</v>
      </c>
      <c r="K140" s="131" t="s">
        <v>930</v>
      </c>
      <c r="L140" s="31"/>
      <c r="M140" s="136" t="s">
        <v>1</v>
      </c>
      <c r="N140" s="137" t="s">
        <v>41</v>
      </c>
      <c r="P140" s="138">
        <f>O140*H140</f>
        <v>0</v>
      </c>
      <c r="Q140" s="138">
        <v>0.10775</v>
      </c>
      <c r="R140" s="138">
        <f>Q140*H140</f>
        <v>0.10775</v>
      </c>
      <c r="S140" s="138">
        <v>0</v>
      </c>
      <c r="T140" s="139">
        <f>S140*H140</f>
        <v>0</v>
      </c>
      <c r="AR140" s="140" t="s">
        <v>206</v>
      </c>
      <c r="AT140" s="140" t="s">
        <v>201</v>
      </c>
      <c r="AU140" s="140" t="s">
        <v>83</v>
      </c>
      <c r="AY140" s="16" t="s">
        <v>200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83</v>
      </c>
      <c r="BK140" s="141">
        <f>ROUND(I140*H140,2)</f>
        <v>0</v>
      </c>
      <c r="BL140" s="16" t="s">
        <v>206</v>
      </c>
      <c r="BM140" s="140" t="s">
        <v>2089</v>
      </c>
    </row>
    <row r="141" spans="2:65" s="1" customFormat="1" ht="28.8">
      <c r="B141" s="31"/>
      <c r="D141" s="142" t="s">
        <v>208</v>
      </c>
      <c r="F141" s="143" t="s">
        <v>1674</v>
      </c>
      <c r="I141" s="144"/>
      <c r="L141" s="31"/>
      <c r="M141" s="145"/>
      <c r="T141" s="55"/>
      <c r="AT141" s="16" t="s">
        <v>208</v>
      </c>
      <c r="AU141" s="16" t="s">
        <v>83</v>
      </c>
    </row>
    <row r="142" spans="2:65" s="1" customFormat="1" ht="16.5" customHeight="1">
      <c r="B142" s="31"/>
      <c r="C142" s="129" t="s">
        <v>255</v>
      </c>
      <c r="D142" s="129" t="s">
        <v>201</v>
      </c>
      <c r="E142" s="130" t="s">
        <v>2090</v>
      </c>
      <c r="F142" s="131" t="s">
        <v>2091</v>
      </c>
      <c r="G142" s="132" t="s">
        <v>204</v>
      </c>
      <c r="H142" s="133">
        <v>30</v>
      </c>
      <c r="I142" s="134"/>
      <c r="J142" s="135">
        <f>ROUND(I142*H142,2)</f>
        <v>0</v>
      </c>
      <c r="K142" s="131" t="s">
        <v>930</v>
      </c>
      <c r="L142" s="31"/>
      <c r="M142" s="136" t="s">
        <v>1</v>
      </c>
      <c r="N142" s="137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1.8</v>
      </c>
      <c r="T142" s="139">
        <f>S142*H142</f>
        <v>54</v>
      </c>
      <c r="AR142" s="140" t="s">
        <v>206</v>
      </c>
      <c r="AT142" s="140" t="s">
        <v>201</v>
      </c>
      <c r="AU142" s="140" t="s">
        <v>83</v>
      </c>
      <c r="AY142" s="16" t="s">
        <v>200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83</v>
      </c>
      <c r="BK142" s="141">
        <f>ROUND(I142*H142,2)</f>
        <v>0</v>
      </c>
      <c r="BL142" s="16" t="s">
        <v>206</v>
      </c>
      <c r="BM142" s="140" t="s">
        <v>2092</v>
      </c>
    </row>
    <row r="143" spans="2:65" s="1" customFormat="1" ht="19.2">
      <c r="B143" s="31"/>
      <c r="D143" s="142" t="s">
        <v>208</v>
      </c>
      <c r="F143" s="143" t="s">
        <v>2093</v>
      </c>
      <c r="I143" s="144"/>
      <c r="L143" s="31"/>
      <c r="M143" s="145"/>
      <c r="T143" s="55"/>
      <c r="AT143" s="16" t="s">
        <v>208</v>
      </c>
      <c r="AU143" s="16" t="s">
        <v>83</v>
      </c>
    </row>
    <row r="144" spans="2:65" s="11" customFormat="1">
      <c r="B144" s="146"/>
      <c r="D144" s="142" t="s">
        <v>214</v>
      </c>
      <c r="E144" s="147" t="s">
        <v>1</v>
      </c>
      <c r="F144" s="148" t="s">
        <v>2094</v>
      </c>
      <c r="H144" s="149">
        <v>30</v>
      </c>
      <c r="I144" s="150"/>
      <c r="L144" s="146"/>
      <c r="M144" s="151"/>
      <c r="T144" s="152"/>
      <c r="AT144" s="147" t="s">
        <v>214</v>
      </c>
      <c r="AU144" s="147" t="s">
        <v>83</v>
      </c>
      <c r="AV144" s="11" t="s">
        <v>85</v>
      </c>
      <c r="AW144" s="11" t="s">
        <v>33</v>
      </c>
      <c r="AX144" s="11" t="s">
        <v>83</v>
      </c>
      <c r="AY144" s="147" t="s">
        <v>200</v>
      </c>
    </row>
    <row r="145" spans="2:65" s="1" customFormat="1" ht="16.5" customHeight="1">
      <c r="B145" s="31"/>
      <c r="C145" s="129" t="s">
        <v>261</v>
      </c>
      <c r="D145" s="129" t="s">
        <v>201</v>
      </c>
      <c r="E145" s="130" t="s">
        <v>2008</v>
      </c>
      <c r="F145" s="131" t="s">
        <v>2009</v>
      </c>
      <c r="G145" s="132" t="s">
        <v>204</v>
      </c>
      <c r="H145" s="133">
        <v>35</v>
      </c>
      <c r="I145" s="134"/>
      <c r="J145" s="135">
        <f>ROUND(I145*H145,2)</f>
        <v>0</v>
      </c>
      <c r="K145" s="131" t="s">
        <v>930</v>
      </c>
      <c r="L145" s="31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206</v>
      </c>
      <c r="AT145" s="140" t="s">
        <v>201</v>
      </c>
      <c r="AU145" s="140" t="s">
        <v>83</v>
      </c>
      <c r="AY145" s="16" t="s">
        <v>200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206</v>
      </c>
      <c r="BM145" s="140" t="s">
        <v>2095</v>
      </c>
    </row>
    <row r="146" spans="2:65" s="1" customFormat="1" ht="19.2">
      <c r="B146" s="31"/>
      <c r="D146" s="142" t="s">
        <v>208</v>
      </c>
      <c r="F146" s="143" t="s">
        <v>2011</v>
      </c>
      <c r="I146" s="144"/>
      <c r="L146" s="31"/>
      <c r="M146" s="145"/>
      <c r="T146" s="55"/>
      <c r="AT146" s="16" t="s">
        <v>208</v>
      </c>
      <c r="AU146" s="16" t="s">
        <v>83</v>
      </c>
    </row>
    <row r="147" spans="2:65" s="11" customFormat="1">
      <c r="B147" s="146"/>
      <c r="D147" s="142" t="s">
        <v>214</v>
      </c>
      <c r="E147" s="147" t="s">
        <v>1</v>
      </c>
      <c r="F147" s="148" t="s">
        <v>2096</v>
      </c>
      <c r="H147" s="149">
        <v>35</v>
      </c>
      <c r="I147" s="150"/>
      <c r="L147" s="146"/>
      <c r="M147" s="151"/>
      <c r="T147" s="152"/>
      <c r="AT147" s="147" t="s">
        <v>214</v>
      </c>
      <c r="AU147" s="147" t="s">
        <v>83</v>
      </c>
      <c r="AV147" s="11" t="s">
        <v>85</v>
      </c>
      <c r="AW147" s="11" t="s">
        <v>33</v>
      </c>
      <c r="AX147" s="11" t="s">
        <v>83</v>
      </c>
      <c r="AY147" s="147" t="s">
        <v>200</v>
      </c>
    </row>
    <row r="148" spans="2:65" s="1" customFormat="1" ht="16.5" customHeight="1">
      <c r="B148" s="31"/>
      <c r="C148" s="166" t="s">
        <v>266</v>
      </c>
      <c r="D148" s="166" t="s">
        <v>227</v>
      </c>
      <c r="E148" s="167" t="s">
        <v>2014</v>
      </c>
      <c r="F148" s="168" t="s">
        <v>2015</v>
      </c>
      <c r="G148" s="169" t="s">
        <v>964</v>
      </c>
      <c r="H148" s="170">
        <v>60</v>
      </c>
      <c r="I148" s="171"/>
      <c r="J148" s="172">
        <f>ROUND(I148*H148,2)</f>
        <v>0</v>
      </c>
      <c r="K148" s="168" t="s">
        <v>930</v>
      </c>
      <c r="L148" s="173"/>
      <c r="M148" s="174" t="s">
        <v>1</v>
      </c>
      <c r="N148" s="175" t="s">
        <v>41</v>
      </c>
      <c r="P148" s="138">
        <f>O148*H148</f>
        <v>0</v>
      </c>
      <c r="Q148" s="138">
        <v>1</v>
      </c>
      <c r="R148" s="138">
        <f>Q148*H148</f>
        <v>60</v>
      </c>
      <c r="S148" s="138">
        <v>0</v>
      </c>
      <c r="T148" s="139">
        <f>S148*H148</f>
        <v>0</v>
      </c>
      <c r="AR148" s="140" t="s">
        <v>250</v>
      </c>
      <c r="AT148" s="140" t="s">
        <v>227</v>
      </c>
      <c r="AU148" s="140" t="s">
        <v>83</v>
      </c>
      <c r="AY148" s="16" t="s">
        <v>200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83</v>
      </c>
      <c r="BK148" s="141">
        <f>ROUND(I148*H148,2)</f>
        <v>0</v>
      </c>
      <c r="BL148" s="16" t="s">
        <v>206</v>
      </c>
      <c r="BM148" s="140" t="s">
        <v>2097</v>
      </c>
    </row>
    <row r="149" spans="2:65" s="1" customFormat="1">
      <c r="B149" s="31"/>
      <c r="D149" s="142" t="s">
        <v>208</v>
      </c>
      <c r="F149" s="143" t="s">
        <v>2015</v>
      </c>
      <c r="I149" s="144"/>
      <c r="L149" s="31"/>
      <c r="M149" s="145"/>
      <c r="T149" s="55"/>
      <c r="AT149" s="16" t="s">
        <v>208</v>
      </c>
      <c r="AU149" s="16" t="s">
        <v>83</v>
      </c>
    </row>
    <row r="150" spans="2:65" s="11" customFormat="1">
      <c r="B150" s="146"/>
      <c r="D150" s="142" t="s">
        <v>214</v>
      </c>
      <c r="E150" s="147" t="s">
        <v>1</v>
      </c>
      <c r="F150" s="148" t="s">
        <v>2098</v>
      </c>
      <c r="H150" s="149">
        <v>60</v>
      </c>
      <c r="I150" s="150"/>
      <c r="L150" s="146"/>
      <c r="M150" s="151"/>
      <c r="T150" s="152"/>
      <c r="AT150" s="147" t="s">
        <v>214</v>
      </c>
      <c r="AU150" s="147" t="s">
        <v>83</v>
      </c>
      <c r="AV150" s="11" t="s">
        <v>85</v>
      </c>
      <c r="AW150" s="11" t="s">
        <v>33</v>
      </c>
      <c r="AX150" s="11" t="s">
        <v>83</v>
      </c>
      <c r="AY150" s="147" t="s">
        <v>200</v>
      </c>
    </row>
    <row r="151" spans="2:65" s="1" customFormat="1" ht="16.5" customHeight="1">
      <c r="B151" s="31"/>
      <c r="C151" s="166" t="s">
        <v>8</v>
      </c>
      <c r="D151" s="166" t="s">
        <v>227</v>
      </c>
      <c r="E151" s="167" t="s">
        <v>1366</v>
      </c>
      <c r="F151" s="168" t="s">
        <v>1367</v>
      </c>
      <c r="G151" s="169" t="s">
        <v>964</v>
      </c>
      <c r="H151" s="170">
        <v>10</v>
      </c>
      <c r="I151" s="171"/>
      <c r="J151" s="172">
        <f>ROUND(I151*H151,2)</f>
        <v>0</v>
      </c>
      <c r="K151" s="168" t="s">
        <v>947</v>
      </c>
      <c r="L151" s="173"/>
      <c r="M151" s="174" t="s">
        <v>1</v>
      </c>
      <c r="N151" s="175" t="s">
        <v>41</v>
      </c>
      <c r="P151" s="138">
        <f>O151*H151</f>
        <v>0</v>
      </c>
      <c r="Q151" s="138">
        <v>1</v>
      </c>
      <c r="R151" s="138">
        <f>Q151*H151</f>
        <v>10</v>
      </c>
      <c r="S151" s="138">
        <v>0</v>
      </c>
      <c r="T151" s="139">
        <f>S151*H151</f>
        <v>0</v>
      </c>
      <c r="AR151" s="140" t="s">
        <v>250</v>
      </c>
      <c r="AT151" s="140" t="s">
        <v>227</v>
      </c>
      <c r="AU151" s="140" t="s">
        <v>83</v>
      </c>
      <c r="AY151" s="16" t="s">
        <v>200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83</v>
      </c>
      <c r="BK151" s="141">
        <f>ROUND(I151*H151,2)</f>
        <v>0</v>
      </c>
      <c r="BL151" s="16" t="s">
        <v>206</v>
      </c>
      <c r="BM151" s="140" t="s">
        <v>2099</v>
      </c>
    </row>
    <row r="152" spans="2:65" s="1" customFormat="1">
      <c r="B152" s="31"/>
      <c r="D152" s="142" t="s">
        <v>208</v>
      </c>
      <c r="F152" s="143" t="s">
        <v>1367</v>
      </c>
      <c r="I152" s="144"/>
      <c r="L152" s="31"/>
      <c r="M152" s="145"/>
      <c r="T152" s="55"/>
      <c r="AT152" s="16" t="s">
        <v>208</v>
      </c>
      <c r="AU152" s="16" t="s">
        <v>83</v>
      </c>
    </row>
    <row r="153" spans="2:65" s="11" customFormat="1">
      <c r="B153" s="146"/>
      <c r="D153" s="142" t="s">
        <v>214</v>
      </c>
      <c r="E153" s="147" t="s">
        <v>1</v>
      </c>
      <c r="F153" s="148" t="s">
        <v>2100</v>
      </c>
      <c r="H153" s="149">
        <v>10</v>
      </c>
      <c r="I153" s="150"/>
      <c r="L153" s="146"/>
      <c r="M153" s="151"/>
      <c r="T153" s="152"/>
      <c r="AT153" s="147" t="s">
        <v>214</v>
      </c>
      <c r="AU153" s="147" t="s">
        <v>83</v>
      </c>
      <c r="AV153" s="11" t="s">
        <v>85</v>
      </c>
      <c r="AW153" s="11" t="s">
        <v>33</v>
      </c>
      <c r="AX153" s="11" t="s">
        <v>83</v>
      </c>
      <c r="AY153" s="147" t="s">
        <v>200</v>
      </c>
    </row>
    <row r="154" spans="2:65" s="1" customFormat="1" ht="16.5" customHeight="1">
      <c r="B154" s="31"/>
      <c r="C154" s="129" t="s">
        <v>273</v>
      </c>
      <c r="D154" s="129" t="s">
        <v>201</v>
      </c>
      <c r="E154" s="130" t="s">
        <v>1675</v>
      </c>
      <c r="F154" s="131" t="s">
        <v>1676</v>
      </c>
      <c r="G154" s="132" t="s">
        <v>941</v>
      </c>
      <c r="H154" s="133">
        <v>40</v>
      </c>
      <c r="I154" s="134"/>
      <c r="J154" s="135">
        <f>ROUND(I154*H154,2)</f>
        <v>0</v>
      </c>
      <c r="K154" s="131" t="s">
        <v>930</v>
      </c>
      <c r="L154" s="31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206</v>
      </c>
      <c r="AT154" s="140" t="s">
        <v>201</v>
      </c>
      <c r="AU154" s="140" t="s">
        <v>83</v>
      </c>
      <c r="AY154" s="16" t="s">
        <v>200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83</v>
      </c>
      <c r="BK154" s="141">
        <f>ROUND(I154*H154,2)</f>
        <v>0</v>
      </c>
      <c r="BL154" s="16" t="s">
        <v>206</v>
      </c>
      <c r="BM154" s="140" t="s">
        <v>2101</v>
      </c>
    </row>
    <row r="155" spans="2:65" s="1" customFormat="1" ht="19.2">
      <c r="B155" s="31"/>
      <c r="D155" s="142" t="s">
        <v>208</v>
      </c>
      <c r="F155" s="143" t="s">
        <v>1678</v>
      </c>
      <c r="I155" s="144"/>
      <c r="L155" s="31"/>
      <c r="M155" s="145"/>
      <c r="T155" s="55"/>
      <c r="AT155" s="16" t="s">
        <v>208</v>
      </c>
      <c r="AU155" s="16" t="s">
        <v>83</v>
      </c>
    </row>
    <row r="156" spans="2:65" s="1" customFormat="1" ht="16.5" customHeight="1">
      <c r="B156" s="31"/>
      <c r="C156" s="129" t="s">
        <v>279</v>
      </c>
      <c r="D156" s="129" t="s">
        <v>201</v>
      </c>
      <c r="E156" s="130" t="s">
        <v>1750</v>
      </c>
      <c r="F156" s="131" t="s">
        <v>1751</v>
      </c>
      <c r="G156" s="132" t="s">
        <v>941</v>
      </c>
      <c r="H156" s="133">
        <v>0.8</v>
      </c>
      <c r="I156" s="134"/>
      <c r="J156" s="135">
        <f>ROUND(I156*H156,2)</f>
        <v>0</v>
      </c>
      <c r="K156" s="131" t="s">
        <v>930</v>
      </c>
      <c r="L156" s="31"/>
      <c r="M156" s="136" t="s">
        <v>1</v>
      </c>
      <c r="N156" s="137" t="s">
        <v>41</v>
      </c>
      <c r="P156" s="138">
        <f>O156*H156</f>
        <v>0</v>
      </c>
      <c r="Q156" s="138">
        <v>0.22797999999999999</v>
      </c>
      <c r="R156" s="138">
        <f>Q156*H156</f>
        <v>0.18238399999999999</v>
      </c>
      <c r="S156" s="138">
        <v>0</v>
      </c>
      <c r="T156" s="139">
        <f>S156*H156</f>
        <v>0</v>
      </c>
      <c r="AR156" s="140" t="s">
        <v>206</v>
      </c>
      <c r="AT156" s="140" t="s">
        <v>201</v>
      </c>
      <c r="AU156" s="140" t="s">
        <v>83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206</v>
      </c>
      <c r="BM156" s="140" t="s">
        <v>2102</v>
      </c>
    </row>
    <row r="157" spans="2:65" s="1" customFormat="1">
      <c r="B157" s="31"/>
      <c r="D157" s="142" t="s">
        <v>208</v>
      </c>
      <c r="F157" s="143" t="s">
        <v>1753</v>
      </c>
      <c r="I157" s="144"/>
      <c r="L157" s="31"/>
      <c r="M157" s="145"/>
      <c r="T157" s="55"/>
      <c r="AT157" s="16" t="s">
        <v>208</v>
      </c>
      <c r="AU157" s="16" t="s">
        <v>83</v>
      </c>
    </row>
    <row r="158" spans="2:65" s="11" customFormat="1">
      <c r="B158" s="146"/>
      <c r="D158" s="142" t="s">
        <v>214</v>
      </c>
      <c r="E158" s="147" t="s">
        <v>1</v>
      </c>
      <c r="F158" s="148" t="s">
        <v>2103</v>
      </c>
      <c r="H158" s="149">
        <v>0.8</v>
      </c>
      <c r="I158" s="150"/>
      <c r="L158" s="146"/>
      <c r="M158" s="151"/>
      <c r="T158" s="152"/>
      <c r="AT158" s="147" t="s">
        <v>214</v>
      </c>
      <c r="AU158" s="147" t="s">
        <v>83</v>
      </c>
      <c r="AV158" s="11" t="s">
        <v>85</v>
      </c>
      <c r="AW158" s="11" t="s">
        <v>33</v>
      </c>
      <c r="AX158" s="11" t="s">
        <v>83</v>
      </c>
      <c r="AY158" s="147" t="s">
        <v>200</v>
      </c>
    </row>
    <row r="159" spans="2:65" s="1" customFormat="1" ht="16.5" customHeight="1">
      <c r="B159" s="31"/>
      <c r="C159" s="129" t="s">
        <v>283</v>
      </c>
      <c r="D159" s="129" t="s">
        <v>201</v>
      </c>
      <c r="E159" s="130" t="s">
        <v>2104</v>
      </c>
      <c r="F159" s="131" t="s">
        <v>2105</v>
      </c>
      <c r="G159" s="132" t="s">
        <v>225</v>
      </c>
      <c r="H159" s="133">
        <v>10</v>
      </c>
      <c r="I159" s="134"/>
      <c r="J159" s="135">
        <f>ROUND(I159*H159,2)</f>
        <v>0</v>
      </c>
      <c r="K159" s="131" t="s">
        <v>930</v>
      </c>
      <c r="L159" s="31"/>
      <c r="M159" s="136" t="s">
        <v>1</v>
      </c>
      <c r="N159" s="137" t="s">
        <v>41</v>
      </c>
      <c r="P159" s="138">
        <f>O159*H159</f>
        <v>0</v>
      </c>
      <c r="Q159" s="138">
        <v>0.30649999999999999</v>
      </c>
      <c r="R159" s="138">
        <f>Q159*H159</f>
        <v>3.0649999999999999</v>
      </c>
      <c r="S159" s="138">
        <v>0</v>
      </c>
      <c r="T159" s="139">
        <f>S159*H159</f>
        <v>0</v>
      </c>
      <c r="AR159" s="140" t="s">
        <v>206</v>
      </c>
      <c r="AT159" s="140" t="s">
        <v>201</v>
      </c>
      <c r="AU159" s="140" t="s">
        <v>83</v>
      </c>
      <c r="AY159" s="16" t="s">
        <v>200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83</v>
      </c>
      <c r="BK159" s="141">
        <f>ROUND(I159*H159,2)</f>
        <v>0</v>
      </c>
      <c r="BL159" s="16" t="s">
        <v>206</v>
      </c>
      <c r="BM159" s="140" t="s">
        <v>2106</v>
      </c>
    </row>
    <row r="160" spans="2:65" s="1" customFormat="1">
      <c r="B160" s="31"/>
      <c r="D160" s="142" t="s">
        <v>208</v>
      </c>
      <c r="F160" s="143" t="s">
        <v>2107</v>
      </c>
      <c r="I160" s="144"/>
      <c r="L160" s="31"/>
      <c r="M160" s="145"/>
      <c r="T160" s="55"/>
      <c r="AT160" s="16" t="s">
        <v>208</v>
      </c>
      <c r="AU160" s="16" t="s">
        <v>83</v>
      </c>
    </row>
    <row r="161" spans="2:65" s="1" customFormat="1" ht="16.5" customHeight="1">
      <c r="B161" s="31"/>
      <c r="C161" s="129" t="s">
        <v>287</v>
      </c>
      <c r="D161" s="129" t="s">
        <v>201</v>
      </c>
      <c r="E161" s="130" t="s">
        <v>1696</v>
      </c>
      <c r="F161" s="131" t="s">
        <v>1697</v>
      </c>
      <c r="G161" s="132" t="s">
        <v>964</v>
      </c>
      <c r="H161" s="133">
        <v>58</v>
      </c>
      <c r="I161" s="134"/>
      <c r="J161" s="135">
        <f>ROUND(I161*H161,2)</f>
        <v>0</v>
      </c>
      <c r="K161" s="131" t="s">
        <v>930</v>
      </c>
      <c r="L161" s="31"/>
      <c r="M161" s="136" t="s">
        <v>1</v>
      </c>
      <c r="N161" s="137" t="s">
        <v>41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206</v>
      </c>
      <c r="AT161" s="140" t="s">
        <v>201</v>
      </c>
      <c r="AU161" s="140" t="s">
        <v>83</v>
      </c>
      <c r="AY161" s="16" t="s">
        <v>200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83</v>
      </c>
      <c r="BK161" s="141">
        <f>ROUND(I161*H161,2)</f>
        <v>0</v>
      </c>
      <c r="BL161" s="16" t="s">
        <v>206</v>
      </c>
      <c r="BM161" s="140" t="s">
        <v>2108</v>
      </c>
    </row>
    <row r="162" spans="2:65" s="1" customFormat="1">
      <c r="B162" s="31"/>
      <c r="D162" s="142" t="s">
        <v>208</v>
      </c>
      <c r="F162" s="143" t="s">
        <v>1699</v>
      </c>
      <c r="I162" s="144"/>
      <c r="L162" s="31"/>
      <c r="M162" s="145"/>
      <c r="T162" s="55"/>
      <c r="AT162" s="16" t="s">
        <v>208</v>
      </c>
      <c r="AU162" s="16" t="s">
        <v>83</v>
      </c>
    </row>
    <row r="163" spans="2:65" s="11" customFormat="1">
      <c r="B163" s="146"/>
      <c r="D163" s="142" t="s">
        <v>214</v>
      </c>
      <c r="E163" s="147" t="s">
        <v>1</v>
      </c>
      <c r="F163" s="148" t="s">
        <v>2109</v>
      </c>
      <c r="H163" s="149">
        <v>4</v>
      </c>
      <c r="I163" s="150"/>
      <c r="L163" s="146"/>
      <c r="M163" s="151"/>
      <c r="T163" s="152"/>
      <c r="AT163" s="147" t="s">
        <v>214</v>
      </c>
      <c r="AU163" s="147" t="s">
        <v>83</v>
      </c>
      <c r="AV163" s="11" t="s">
        <v>85</v>
      </c>
      <c r="AW163" s="11" t="s">
        <v>33</v>
      </c>
      <c r="AX163" s="11" t="s">
        <v>76</v>
      </c>
      <c r="AY163" s="147" t="s">
        <v>200</v>
      </c>
    </row>
    <row r="164" spans="2:65" s="11" customFormat="1">
      <c r="B164" s="146"/>
      <c r="D164" s="142" t="s">
        <v>214</v>
      </c>
      <c r="E164" s="147" t="s">
        <v>1</v>
      </c>
      <c r="F164" s="148" t="s">
        <v>2110</v>
      </c>
      <c r="H164" s="149">
        <v>54</v>
      </c>
      <c r="I164" s="150"/>
      <c r="L164" s="146"/>
      <c r="M164" s="151"/>
      <c r="T164" s="152"/>
      <c r="AT164" s="147" t="s">
        <v>214</v>
      </c>
      <c r="AU164" s="147" t="s">
        <v>83</v>
      </c>
      <c r="AV164" s="11" t="s">
        <v>85</v>
      </c>
      <c r="AW164" s="11" t="s">
        <v>33</v>
      </c>
      <c r="AX164" s="11" t="s">
        <v>76</v>
      </c>
      <c r="AY164" s="147" t="s">
        <v>200</v>
      </c>
    </row>
    <row r="165" spans="2:65" s="13" customFormat="1">
      <c r="B165" s="159"/>
      <c r="D165" s="142" t="s">
        <v>214</v>
      </c>
      <c r="E165" s="160" t="s">
        <v>1</v>
      </c>
      <c r="F165" s="161" t="s">
        <v>221</v>
      </c>
      <c r="H165" s="162">
        <v>58</v>
      </c>
      <c r="I165" s="163"/>
      <c r="L165" s="159"/>
      <c r="M165" s="164"/>
      <c r="T165" s="165"/>
      <c r="AT165" s="160" t="s">
        <v>214</v>
      </c>
      <c r="AU165" s="160" t="s">
        <v>83</v>
      </c>
      <c r="AV165" s="13" t="s">
        <v>206</v>
      </c>
      <c r="AW165" s="13" t="s">
        <v>33</v>
      </c>
      <c r="AX165" s="13" t="s">
        <v>83</v>
      </c>
      <c r="AY165" s="160" t="s">
        <v>200</v>
      </c>
    </row>
    <row r="166" spans="2:65" s="1" customFormat="1" ht="16.5" customHeight="1">
      <c r="B166" s="31"/>
      <c r="C166" s="129" t="s">
        <v>291</v>
      </c>
      <c r="D166" s="129" t="s">
        <v>201</v>
      </c>
      <c r="E166" s="130" t="s">
        <v>1702</v>
      </c>
      <c r="F166" s="131" t="s">
        <v>1703</v>
      </c>
      <c r="G166" s="132" t="s">
        <v>964</v>
      </c>
      <c r="H166" s="133">
        <v>58</v>
      </c>
      <c r="I166" s="134"/>
      <c r="J166" s="135">
        <f>ROUND(I166*H166,2)</f>
        <v>0</v>
      </c>
      <c r="K166" s="131" t="s">
        <v>930</v>
      </c>
      <c r="L166" s="31"/>
      <c r="M166" s="136" t="s">
        <v>1</v>
      </c>
      <c r="N166" s="137" t="s">
        <v>41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206</v>
      </c>
      <c r="AT166" s="140" t="s">
        <v>201</v>
      </c>
      <c r="AU166" s="140" t="s">
        <v>83</v>
      </c>
      <c r="AY166" s="16" t="s">
        <v>200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83</v>
      </c>
      <c r="BK166" s="141">
        <f>ROUND(I166*H166,2)</f>
        <v>0</v>
      </c>
      <c r="BL166" s="16" t="s">
        <v>206</v>
      </c>
      <c r="BM166" s="140" t="s">
        <v>2111</v>
      </c>
    </row>
    <row r="167" spans="2:65" s="1" customFormat="1">
      <c r="B167" s="31"/>
      <c r="D167" s="142" t="s">
        <v>208</v>
      </c>
      <c r="F167" s="143" t="s">
        <v>1705</v>
      </c>
      <c r="I167" s="144"/>
      <c r="L167" s="31"/>
      <c r="M167" s="145"/>
      <c r="T167" s="55"/>
      <c r="AT167" s="16" t="s">
        <v>208</v>
      </c>
      <c r="AU167" s="16" t="s">
        <v>83</v>
      </c>
    </row>
    <row r="168" spans="2:65" s="1" customFormat="1" ht="16.5" customHeight="1">
      <c r="B168" s="31"/>
      <c r="C168" s="129" t="s">
        <v>295</v>
      </c>
      <c r="D168" s="129" t="s">
        <v>201</v>
      </c>
      <c r="E168" s="130" t="s">
        <v>1706</v>
      </c>
      <c r="F168" s="131" t="s">
        <v>1707</v>
      </c>
      <c r="G168" s="132" t="s">
        <v>964</v>
      </c>
      <c r="H168" s="133">
        <v>1682</v>
      </c>
      <c r="I168" s="134"/>
      <c r="J168" s="135">
        <f>ROUND(I168*H168,2)</f>
        <v>0</v>
      </c>
      <c r="K168" s="131" t="s">
        <v>930</v>
      </c>
      <c r="L168" s="31"/>
      <c r="M168" s="136" t="s">
        <v>1</v>
      </c>
      <c r="N168" s="137" t="s">
        <v>41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206</v>
      </c>
      <c r="AT168" s="140" t="s">
        <v>201</v>
      </c>
      <c r="AU168" s="140" t="s">
        <v>83</v>
      </c>
      <c r="AY168" s="16" t="s">
        <v>200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83</v>
      </c>
      <c r="BK168" s="141">
        <f>ROUND(I168*H168,2)</f>
        <v>0</v>
      </c>
      <c r="BL168" s="16" t="s">
        <v>206</v>
      </c>
      <c r="BM168" s="140" t="s">
        <v>2112</v>
      </c>
    </row>
    <row r="169" spans="2:65" s="1" customFormat="1" ht="19.2">
      <c r="B169" s="31"/>
      <c r="D169" s="142" t="s">
        <v>208</v>
      </c>
      <c r="F169" s="143" t="s">
        <v>1709</v>
      </c>
      <c r="I169" s="144"/>
      <c r="L169" s="31"/>
      <c r="M169" s="145"/>
      <c r="T169" s="55"/>
      <c r="AT169" s="16" t="s">
        <v>208</v>
      </c>
      <c r="AU169" s="16" t="s">
        <v>83</v>
      </c>
    </row>
    <row r="170" spans="2:65" s="11" customFormat="1">
      <c r="B170" s="146"/>
      <c r="D170" s="142" t="s">
        <v>214</v>
      </c>
      <c r="E170" s="147" t="s">
        <v>1</v>
      </c>
      <c r="F170" s="148" t="s">
        <v>2113</v>
      </c>
      <c r="H170" s="149">
        <v>1682</v>
      </c>
      <c r="I170" s="150"/>
      <c r="L170" s="146"/>
      <c r="M170" s="151"/>
      <c r="T170" s="152"/>
      <c r="AT170" s="147" t="s">
        <v>214</v>
      </c>
      <c r="AU170" s="147" t="s">
        <v>83</v>
      </c>
      <c r="AV170" s="11" t="s">
        <v>85</v>
      </c>
      <c r="AW170" s="11" t="s">
        <v>33</v>
      </c>
      <c r="AX170" s="11" t="s">
        <v>83</v>
      </c>
      <c r="AY170" s="147" t="s">
        <v>200</v>
      </c>
    </row>
    <row r="171" spans="2:65" s="1" customFormat="1" ht="16.5" customHeight="1">
      <c r="B171" s="31"/>
      <c r="C171" s="129" t="s">
        <v>299</v>
      </c>
      <c r="D171" s="129" t="s">
        <v>201</v>
      </c>
      <c r="E171" s="130" t="s">
        <v>1711</v>
      </c>
      <c r="F171" s="131" t="s">
        <v>1712</v>
      </c>
      <c r="G171" s="132" t="s">
        <v>964</v>
      </c>
      <c r="H171" s="133">
        <v>58</v>
      </c>
      <c r="I171" s="134"/>
      <c r="J171" s="135">
        <f>ROUND(I171*H171,2)</f>
        <v>0</v>
      </c>
      <c r="K171" s="131" t="s">
        <v>930</v>
      </c>
      <c r="L171" s="31"/>
      <c r="M171" s="136" t="s">
        <v>1</v>
      </c>
      <c r="N171" s="137" t="s">
        <v>41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206</v>
      </c>
      <c r="AT171" s="140" t="s">
        <v>201</v>
      </c>
      <c r="AU171" s="140" t="s">
        <v>83</v>
      </c>
      <c r="AY171" s="16" t="s">
        <v>200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83</v>
      </c>
      <c r="BK171" s="141">
        <f>ROUND(I171*H171,2)</f>
        <v>0</v>
      </c>
      <c r="BL171" s="16" t="s">
        <v>206</v>
      </c>
      <c r="BM171" s="140" t="s">
        <v>2114</v>
      </c>
    </row>
    <row r="172" spans="2:65" s="1" customFormat="1" ht="19.2">
      <c r="B172" s="31"/>
      <c r="D172" s="142" t="s">
        <v>208</v>
      </c>
      <c r="F172" s="143" t="s">
        <v>1714</v>
      </c>
      <c r="I172" s="144"/>
      <c r="L172" s="31"/>
      <c r="M172" s="145"/>
      <c r="T172" s="55"/>
      <c r="AT172" s="16" t="s">
        <v>208</v>
      </c>
      <c r="AU172" s="16" t="s">
        <v>83</v>
      </c>
    </row>
    <row r="173" spans="2:65" s="1" customFormat="1" ht="16.5" customHeight="1">
      <c r="B173" s="31"/>
      <c r="C173" s="129" t="s">
        <v>303</v>
      </c>
      <c r="D173" s="129" t="s">
        <v>201</v>
      </c>
      <c r="E173" s="130" t="s">
        <v>1722</v>
      </c>
      <c r="F173" s="131" t="s">
        <v>1723</v>
      </c>
      <c r="G173" s="132" t="s">
        <v>964</v>
      </c>
      <c r="H173" s="133">
        <v>74.344999999999999</v>
      </c>
      <c r="I173" s="134"/>
      <c r="J173" s="135">
        <f>ROUND(I173*H173,2)</f>
        <v>0</v>
      </c>
      <c r="K173" s="131" t="s">
        <v>930</v>
      </c>
      <c r="L173" s="31"/>
      <c r="M173" s="136" t="s">
        <v>1</v>
      </c>
      <c r="N173" s="137" t="s">
        <v>41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206</v>
      </c>
      <c r="AT173" s="140" t="s">
        <v>201</v>
      </c>
      <c r="AU173" s="140" t="s">
        <v>83</v>
      </c>
      <c r="AY173" s="16" t="s">
        <v>200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83</v>
      </c>
      <c r="BK173" s="141">
        <f>ROUND(I173*H173,2)</f>
        <v>0</v>
      </c>
      <c r="BL173" s="16" t="s">
        <v>206</v>
      </c>
      <c r="BM173" s="140" t="s">
        <v>2115</v>
      </c>
    </row>
    <row r="174" spans="2:65" s="1" customFormat="1" ht="19.2">
      <c r="B174" s="31"/>
      <c r="D174" s="142" t="s">
        <v>208</v>
      </c>
      <c r="F174" s="143" t="s">
        <v>1725</v>
      </c>
      <c r="I174" s="144"/>
      <c r="L174" s="31"/>
      <c r="M174" s="145"/>
      <c r="T174" s="55"/>
      <c r="AT174" s="16" t="s">
        <v>208</v>
      </c>
      <c r="AU174" s="16" t="s">
        <v>83</v>
      </c>
    </row>
    <row r="175" spans="2:65" s="1" customFormat="1" ht="16.5" customHeight="1">
      <c r="B175" s="31"/>
      <c r="C175" s="129" t="s">
        <v>7</v>
      </c>
      <c r="D175" s="129" t="s">
        <v>201</v>
      </c>
      <c r="E175" s="130" t="s">
        <v>2077</v>
      </c>
      <c r="F175" s="131" t="s">
        <v>2078</v>
      </c>
      <c r="G175" s="132" t="s">
        <v>258</v>
      </c>
      <c r="H175" s="133">
        <v>2</v>
      </c>
      <c r="I175" s="134"/>
      <c r="J175" s="135">
        <f>ROUND(I175*H175,2)</f>
        <v>0</v>
      </c>
      <c r="K175" s="131" t="s">
        <v>1</v>
      </c>
      <c r="L175" s="31"/>
      <c r="M175" s="136" t="s">
        <v>1</v>
      </c>
      <c r="N175" s="137" t="s">
        <v>41</v>
      </c>
      <c r="P175" s="138">
        <f>O175*H175</f>
        <v>0</v>
      </c>
      <c r="Q175" s="138">
        <v>2.3900000000000002E-3</v>
      </c>
      <c r="R175" s="138">
        <f>Q175*H175</f>
        <v>4.7800000000000004E-3</v>
      </c>
      <c r="S175" s="138">
        <v>0</v>
      </c>
      <c r="T175" s="139">
        <f>S175*H175</f>
        <v>0</v>
      </c>
      <c r="AR175" s="140" t="s">
        <v>206</v>
      </c>
      <c r="AT175" s="140" t="s">
        <v>201</v>
      </c>
      <c r="AU175" s="140" t="s">
        <v>83</v>
      </c>
      <c r="AY175" s="16" t="s">
        <v>200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6" t="s">
        <v>83</v>
      </c>
      <c r="BK175" s="141">
        <f>ROUND(I175*H175,2)</f>
        <v>0</v>
      </c>
      <c r="BL175" s="16" t="s">
        <v>206</v>
      </c>
      <c r="BM175" s="140" t="s">
        <v>2116</v>
      </c>
    </row>
    <row r="176" spans="2:65" s="1" customFormat="1">
      <c r="B176" s="31"/>
      <c r="D176" s="142" t="s">
        <v>208</v>
      </c>
      <c r="F176" s="143" t="s">
        <v>2080</v>
      </c>
      <c r="I176" s="144"/>
      <c r="L176" s="31"/>
      <c r="M176" s="176"/>
      <c r="N176" s="177"/>
      <c r="O176" s="177"/>
      <c r="P176" s="177"/>
      <c r="Q176" s="177"/>
      <c r="R176" s="177"/>
      <c r="S176" s="177"/>
      <c r="T176" s="178"/>
      <c r="AT176" s="16" t="s">
        <v>208</v>
      </c>
      <c r="AU176" s="16" t="s">
        <v>83</v>
      </c>
    </row>
    <row r="177" spans="2:12" s="1" customFormat="1" ht="6.9" customHeight="1"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31"/>
    </row>
  </sheetData>
  <sheetProtection algorithmName="SHA-512" hashValue="50XBd/97MwIF0v8FHYXUCSJboCBR8t50It2g4E/Nd2eTYQmkXoPPyLYP3eyb0q7lShJsyZI6j0OtQ2MbbrhOWw==" saltValue="XNOnqVvJAjDUrGXa7pPOSSXMhxYuzJnwke9Pe5iykUDWvnUHDHF0u6FOv+izYulkmpnGuPRJfC6hqvNfENLVyA==" spinCount="100000" sheet="1" objects="1" scenarios="1" formatColumns="0" formatRows="0" autoFilter="0"/>
  <autoFilter ref="C120:K176" xr:uid="{00000000-0009-0000-0000-000012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00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90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170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172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ROUND(J127,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ROUND((SUM(BE127:BE399)),  2)</f>
        <v>0</v>
      </c>
      <c r="I35" s="95">
        <v>0.21</v>
      </c>
      <c r="J35" s="85">
        <f>ROUND(((SUM(BE127:BE399))*I35),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ROUND((SUM(BF127:BF399)),  2)</f>
        <v>0</v>
      </c>
      <c r="I36" s="95">
        <v>0.12</v>
      </c>
      <c r="J36" s="85">
        <f>ROUND(((SUM(BF127:BF399))*I36),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ROUND((SUM(BG127:BG399)),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ROUND((SUM(BH127:BH399)),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ROUND((SUM(BI127:BI399)),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170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PS 01-01 - PZZ P7752 v km 91,490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J127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178</v>
      </c>
      <c r="E99" s="109"/>
      <c r="F99" s="109"/>
      <c r="G99" s="109"/>
      <c r="H99" s="109"/>
      <c r="I99" s="109"/>
      <c r="J99" s="110">
        <f>J128</f>
        <v>0</v>
      </c>
      <c r="L99" s="107"/>
    </row>
    <row r="100" spans="2:47" s="8" customFormat="1" ht="24.9" customHeight="1">
      <c r="B100" s="107"/>
      <c r="D100" s="108" t="s">
        <v>179</v>
      </c>
      <c r="E100" s="109"/>
      <c r="F100" s="109"/>
      <c r="G100" s="109"/>
      <c r="H100" s="109"/>
      <c r="I100" s="109"/>
      <c r="J100" s="110">
        <f>J144</f>
        <v>0</v>
      </c>
      <c r="L100" s="107"/>
    </row>
    <row r="101" spans="2:47" s="8" customFormat="1" ht="24.9" customHeight="1">
      <c r="B101" s="107"/>
      <c r="D101" s="108" t="s">
        <v>180</v>
      </c>
      <c r="E101" s="109"/>
      <c r="F101" s="109"/>
      <c r="G101" s="109"/>
      <c r="H101" s="109"/>
      <c r="I101" s="109"/>
      <c r="J101" s="110">
        <f>J165</f>
        <v>0</v>
      </c>
      <c r="L101" s="107"/>
    </row>
    <row r="102" spans="2:47" s="8" customFormat="1" ht="24.9" customHeight="1">
      <c r="B102" s="107"/>
      <c r="D102" s="108" t="s">
        <v>181</v>
      </c>
      <c r="E102" s="109"/>
      <c r="F102" s="109"/>
      <c r="G102" s="109"/>
      <c r="H102" s="109"/>
      <c r="I102" s="109"/>
      <c r="J102" s="110">
        <f>J226</f>
        <v>0</v>
      </c>
      <c r="L102" s="107"/>
    </row>
    <row r="103" spans="2:47" s="8" customFormat="1" ht="24.9" customHeight="1">
      <c r="B103" s="107"/>
      <c r="D103" s="108" t="s">
        <v>182</v>
      </c>
      <c r="E103" s="109"/>
      <c r="F103" s="109"/>
      <c r="G103" s="109"/>
      <c r="H103" s="109"/>
      <c r="I103" s="109"/>
      <c r="J103" s="110">
        <f>J293</f>
        <v>0</v>
      </c>
      <c r="L103" s="107"/>
    </row>
    <row r="104" spans="2:47" s="8" customFormat="1" ht="24.9" customHeight="1">
      <c r="B104" s="107"/>
      <c r="D104" s="108" t="s">
        <v>183</v>
      </c>
      <c r="E104" s="109"/>
      <c r="F104" s="109"/>
      <c r="G104" s="109"/>
      <c r="H104" s="109"/>
      <c r="I104" s="109"/>
      <c r="J104" s="110">
        <f>J302</f>
        <v>0</v>
      </c>
      <c r="L104" s="107"/>
    </row>
    <row r="105" spans="2:47" s="8" customFormat="1" ht="24.9" customHeight="1">
      <c r="B105" s="107"/>
      <c r="D105" s="108" t="s">
        <v>184</v>
      </c>
      <c r="E105" s="109"/>
      <c r="F105" s="109"/>
      <c r="G105" s="109"/>
      <c r="H105" s="109"/>
      <c r="I105" s="109"/>
      <c r="J105" s="110">
        <f>J383</f>
        <v>0</v>
      </c>
      <c r="L105" s="107"/>
    </row>
    <row r="106" spans="2:47" s="1" customFormat="1" ht="21.75" customHeight="1">
      <c r="B106" s="31"/>
      <c r="L106" s="31"/>
    </row>
    <row r="107" spans="2:47" s="1" customFormat="1" ht="6.9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47" s="1" customFormat="1" ht="6.9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47" s="1" customFormat="1" ht="24.9" customHeight="1">
      <c r="B112" s="31"/>
      <c r="C112" s="20" t="s">
        <v>185</v>
      </c>
      <c r="L112" s="31"/>
    </row>
    <row r="113" spans="2:63" s="1" customFormat="1" ht="6.9" customHeight="1">
      <c r="B113" s="31"/>
      <c r="L113" s="31"/>
    </row>
    <row r="114" spans="2:63" s="1" customFormat="1" ht="12" customHeight="1">
      <c r="B114" s="31"/>
      <c r="C114" s="26" t="s">
        <v>16</v>
      </c>
      <c r="L114" s="31"/>
    </row>
    <row r="115" spans="2:63" s="1" customFormat="1" ht="16.5" customHeight="1">
      <c r="B115" s="31"/>
      <c r="E115" s="232" t="str">
        <f>E7</f>
        <v>Odstranění havarijního stavu po povodních 2024 - komplexní  oprava trati v úseku Krnov - Skrochovice</v>
      </c>
      <c r="F115" s="233"/>
      <c r="G115" s="233"/>
      <c r="H115" s="233"/>
      <c r="L115" s="31"/>
    </row>
    <row r="116" spans="2:63" ht="12" customHeight="1">
      <c r="B116" s="19"/>
      <c r="C116" s="26" t="s">
        <v>169</v>
      </c>
      <c r="L116" s="19"/>
    </row>
    <row r="117" spans="2:63" s="1" customFormat="1" ht="16.5" customHeight="1">
      <c r="B117" s="31"/>
      <c r="E117" s="232" t="s">
        <v>170</v>
      </c>
      <c r="F117" s="231"/>
      <c r="G117" s="231"/>
      <c r="H117" s="231"/>
      <c r="L117" s="31"/>
    </row>
    <row r="118" spans="2:63" s="1" customFormat="1" ht="12" customHeight="1">
      <c r="B118" s="31"/>
      <c r="C118" s="26" t="s">
        <v>171</v>
      </c>
      <c r="L118" s="31"/>
    </row>
    <row r="119" spans="2:63" s="1" customFormat="1" ht="16.5" customHeight="1">
      <c r="B119" s="31"/>
      <c r="E119" s="228" t="str">
        <f>E11</f>
        <v>PS 01-01 - PZZ P7752 v km 91,490</v>
      </c>
      <c r="F119" s="231"/>
      <c r="G119" s="231"/>
      <c r="H119" s="231"/>
      <c r="L119" s="31"/>
    </row>
    <row r="120" spans="2:63" s="1" customFormat="1" ht="6.9" customHeight="1">
      <c r="B120" s="31"/>
      <c r="L120" s="31"/>
    </row>
    <row r="121" spans="2:63" s="1" customFormat="1" ht="12" customHeight="1">
      <c r="B121" s="31"/>
      <c r="C121" s="26" t="s">
        <v>20</v>
      </c>
      <c r="F121" s="24" t="str">
        <f>F14</f>
        <v xml:space="preserve"> </v>
      </c>
      <c r="I121" s="26" t="s">
        <v>22</v>
      </c>
      <c r="J121" s="51" t="str">
        <f>IF(J14="","",J14)</f>
        <v>9. 10. 2024</v>
      </c>
      <c r="L121" s="31"/>
    </row>
    <row r="122" spans="2:63" s="1" customFormat="1" ht="6.9" customHeight="1">
      <c r="B122" s="31"/>
      <c r="L122" s="31"/>
    </row>
    <row r="123" spans="2:63" s="1" customFormat="1" ht="15.15" customHeight="1">
      <c r="B123" s="31"/>
      <c r="C123" s="26" t="s">
        <v>24</v>
      </c>
      <c r="F123" s="24" t="str">
        <f>E17</f>
        <v>Správa železnic, státní organizace</v>
      </c>
      <c r="I123" s="26" t="s">
        <v>32</v>
      </c>
      <c r="J123" s="29" t="str">
        <f>E23</f>
        <v xml:space="preserve"> </v>
      </c>
      <c r="L123" s="31"/>
    </row>
    <row r="124" spans="2:63" s="1" customFormat="1" ht="15.15" customHeight="1">
      <c r="B124" s="31"/>
      <c r="C124" s="26" t="s">
        <v>30</v>
      </c>
      <c r="F124" s="24" t="str">
        <f>IF(E20="","",E20)</f>
        <v>Vyplň údaj</v>
      </c>
      <c r="I124" s="26" t="s">
        <v>34</v>
      </c>
      <c r="J124" s="29" t="str">
        <f>E26</f>
        <v xml:space="preserve"> </v>
      </c>
      <c r="L124" s="31"/>
    </row>
    <row r="125" spans="2:63" s="1" customFormat="1" ht="10.35" customHeight="1">
      <c r="B125" s="31"/>
      <c r="L125" s="31"/>
    </row>
    <row r="126" spans="2:63" s="9" customFormat="1" ht="29.25" customHeight="1">
      <c r="B126" s="111"/>
      <c r="C126" s="112" t="s">
        <v>186</v>
      </c>
      <c r="D126" s="113" t="s">
        <v>61</v>
      </c>
      <c r="E126" s="113" t="s">
        <v>57</v>
      </c>
      <c r="F126" s="113" t="s">
        <v>58</v>
      </c>
      <c r="G126" s="113" t="s">
        <v>187</v>
      </c>
      <c r="H126" s="113" t="s">
        <v>188</v>
      </c>
      <c r="I126" s="113" t="s">
        <v>189</v>
      </c>
      <c r="J126" s="113" t="s">
        <v>175</v>
      </c>
      <c r="K126" s="114" t="s">
        <v>190</v>
      </c>
      <c r="L126" s="111"/>
      <c r="M126" s="58" t="s">
        <v>1</v>
      </c>
      <c r="N126" s="59" t="s">
        <v>40</v>
      </c>
      <c r="O126" s="59" t="s">
        <v>191</v>
      </c>
      <c r="P126" s="59" t="s">
        <v>192</v>
      </c>
      <c r="Q126" s="59" t="s">
        <v>193</v>
      </c>
      <c r="R126" s="59" t="s">
        <v>194</v>
      </c>
      <c r="S126" s="59" t="s">
        <v>195</v>
      </c>
      <c r="T126" s="60" t="s">
        <v>196</v>
      </c>
    </row>
    <row r="127" spans="2:63" s="1" customFormat="1" ht="22.8" customHeight="1">
      <c r="B127" s="31"/>
      <c r="C127" s="63" t="s">
        <v>197</v>
      </c>
      <c r="J127" s="115">
        <f>BK127</f>
        <v>0</v>
      </c>
      <c r="L127" s="31"/>
      <c r="M127" s="61"/>
      <c r="N127" s="52"/>
      <c r="O127" s="52"/>
      <c r="P127" s="116">
        <f>P128+P144+P165+P226+P293+P302+P383</f>
        <v>0</v>
      </c>
      <c r="Q127" s="52"/>
      <c r="R127" s="116">
        <f>R128+R144+R165+R226+R293+R302+R383</f>
        <v>0</v>
      </c>
      <c r="S127" s="52"/>
      <c r="T127" s="117">
        <f>T128+T144+T165+T226+T293+T302+T383</f>
        <v>0</v>
      </c>
      <c r="AT127" s="16" t="s">
        <v>75</v>
      </c>
      <c r="AU127" s="16" t="s">
        <v>177</v>
      </c>
      <c r="BK127" s="118">
        <f>BK128+BK144+BK165+BK226+BK293+BK302+BK383</f>
        <v>0</v>
      </c>
    </row>
    <row r="128" spans="2:63" s="10" customFormat="1" ht="25.95" customHeight="1">
      <c r="B128" s="119"/>
      <c r="D128" s="120" t="s">
        <v>75</v>
      </c>
      <c r="E128" s="121" t="s">
        <v>198</v>
      </c>
      <c r="F128" s="121" t="s">
        <v>199</v>
      </c>
      <c r="I128" s="122"/>
      <c r="J128" s="123">
        <f>BK128</f>
        <v>0</v>
      </c>
      <c r="L128" s="119"/>
      <c r="M128" s="124"/>
      <c r="P128" s="125">
        <f>SUM(P129:P143)</f>
        <v>0</v>
      </c>
      <c r="R128" s="125">
        <f>SUM(R129:R143)</f>
        <v>0</v>
      </c>
      <c r="T128" s="126">
        <f>SUM(T129:T143)</f>
        <v>0</v>
      </c>
      <c r="AR128" s="120" t="s">
        <v>83</v>
      </c>
      <c r="AT128" s="127" t="s">
        <v>75</v>
      </c>
      <c r="AU128" s="127" t="s">
        <v>76</v>
      </c>
      <c r="AY128" s="120" t="s">
        <v>200</v>
      </c>
      <c r="BK128" s="128">
        <f>SUM(BK129:BK143)</f>
        <v>0</v>
      </c>
    </row>
    <row r="129" spans="2:65" s="1" customFormat="1" ht="16.5" customHeight="1">
      <c r="B129" s="31"/>
      <c r="C129" s="129" t="s">
        <v>83</v>
      </c>
      <c r="D129" s="129" t="s">
        <v>201</v>
      </c>
      <c r="E129" s="130" t="s">
        <v>202</v>
      </c>
      <c r="F129" s="131" t="s">
        <v>203</v>
      </c>
      <c r="G129" s="132" t="s">
        <v>204</v>
      </c>
      <c r="H129" s="133">
        <v>103.074</v>
      </c>
      <c r="I129" s="134"/>
      <c r="J129" s="135">
        <f>ROUND(I129*H129,2)</f>
        <v>0</v>
      </c>
      <c r="K129" s="131" t="s">
        <v>205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207</v>
      </c>
    </row>
    <row r="130" spans="2:65" s="1" customFormat="1" ht="19.2">
      <c r="B130" s="31"/>
      <c r="D130" s="142" t="s">
        <v>208</v>
      </c>
      <c r="F130" s="143" t="s">
        <v>209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" customFormat="1" ht="16.5" customHeight="1">
      <c r="B131" s="31"/>
      <c r="C131" s="129" t="s">
        <v>85</v>
      </c>
      <c r="D131" s="129" t="s">
        <v>201</v>
      </c>
      <c r="E131" s="130" t="s">
        <v>210</v>
      </c>
      <c r="F131" s="131" t="s">
        <v>211</v>
      </c>
      <c r="G131" s="132" t="s">
        <v>204</v>
      </c>
      <c r="H131" s="133">
        <v>103.074</v>
      </c>
      <c r="I131" s="134"/>
      <c r="J131" s="135">
        <f>ROUND(I131*H131,2)</f>
        <v>0</v>
      </c>
      <c r="K131" s="131" t="s">
        <v>205</v>
      </c>
      <c r="L131" s="31"/>
      <c r="M131" s="136" t="s">
        <v>1</v>
      </c>
      <c r="N131" s="137" t="s">
        <v>41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206</v>
      </c>
      <c r="AT131" s="140" t="s">
        <v>201</v>
      </c>
      <c r="AU131" s="140" t="s">
        <v>83</v>
      </c>
      <c r="AY131" s="16" t="s">
        <v>200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83</v>
      </c>
      <c r="BK131" s="141">
        <f>ROUND(I131*H131,2)</f>
        <v>0</v>
      </c>
      <c r="BL131" s="16" t="s">
        <v>206</v>
      </c>
      <c r="BM131" s="140" t="s">
        <v>212</v>
      </c>
    </row>
    <row r="132" spans="2:65" s="1" customFormat="1" ht="19.2">
      <c r="B132" s="31"/>
      <c r="D132" s="142" t="s">
        <v>208</v>
      </c>
      <c r="F132" s="143" t="s">
        <v>213</v>
      </c>
      <c r="I132" s="144"/>
      <c r="L132" s="31"/>
      <c r="M132" s="145"/>
      <c r="T132" s="55"/>
      <c r="AT132" s="16" t="s">
        <v>208</v>
      </c>
      <c r="AU132" s="16" t="s">
        <v>83</v>
      </c>
    </row>
    <row r="133" spans="2:65" s="11" customFormat="1">
      <c r="B133" s="146"/>
      <c r="D133" s="142" t="s">
        <v>214</v>
      </c>
      <c r="E133" s="147" t="s">
        <v>1</v>
      </c>
      <c r="F133" s="148" t="s">
        <v>215</v>
      </c>
      <c r="H133" s="149">
        <v>0.97799999999999998</v>
      </c>
      <c r="I133" s="150"/>
      <c r="L133" s="146"/>
      <c r="M133" s="151"/>
      <c r="T133" s="152"/>
      <c r="AT133" s="147" t="s">
        <v>214</v>
      </c>
      <c r="AU133" s="147" t="s">
        <v>83</v>
      </c>
      <c r="AV133" s="11" t="s">
        <v>85</v>
      </c>
      <c r="AW133" s="11" t="s">
        <v>33</v>
      </c>
      <c r="AX133" s="11" t="s">
        <v>76</v>
      </c>
      <c r="AY133" s="147" t="s">
        <v>200</v>
      </c>
    </row>
    <row r="134" spans="2:65" s="12" customFormat="1">
      <c r="B134" s="153"/>
      <c r="D134" s="142" t="s">
        <v>214</v>
      </c>
      <c r="E134" s="154" t="s">
        <v>1</v>
      </c>
      <c r="F134" s="155" t="s">
        <v>216</v>
      </c>
      <c r="H134" s="154" t="s">
        <v>1</v>
      </c>
      <c r="I134" s="156"/>
      <c r="L134" s="153"/>
      <c r="M134" s="157"/>
      <c r="T134" s="158"/>
      <c r="AT134" s="154" t="s">
        <v>214</v>
      </c>
      <c r="AU134" s="154" t="s">
        <v>83</v>
      </c>
      <c r="AV134" s="12" t="s">
        <v>83</v>
      </c>
      <c r="AW134" s="12" t="s">
        <v>33</v>
      </c>
      <c r="AX134" s="12" t="s">
        <v>76</v>
      </c>
      <c r="AY134" s="154" t="s">
        <v>200</v>
      </c>
    </row>
    <row r="135" spans="2:65" s="11" customFormat="1">
      <c r="B135" s="146"/>
      <c r="D135" s="142" t="s">
        <v>214</v>
      </c>
      <c r="E135" s="147" t="s">
        <v>1</v>
      </c>
      <c r="F135" s="148" t="s">
        <v>217</v>
      </c>
      <c r="H135" s="149">
        <v>4.0960000000000001</v>
      </c>
      <c r="I135" s="150"/>
      <c r="L135" s="146"/>
      <c r="M135" s="151"/>
      <c r="T135" s="152"/>
      <c r="AT135" s="147" t="s">
        <v>214</v>
      </c>
      <c r="AU135" s="147" t="s">
        <v>83</v>
      </c>
      <c r="AV135" s="11" t="s">
        <v>85</v>
      </c>
      <c r="AW135" s="11" t="s">
        <v>33</v>
      </c>
      <c r="AX135" s="11" t="s">
        <v>76</v>
      </c>
      <c r="AY135" s="147" t="s">
        <v>200</v>
      </c>
    </row>
    <row r="136" spans="2:65" s="12" customFormat="1">
      <c r="B136" s="153"/>
      <c r="D136" s="142" t="s">
        <v>214</v>
      </c>
      <c r="E136" s="154" t="s">
        <v>1</v>
      </c>
      <c r="F136" s="155" t="s">
        <v>218</v>
      </c>
      <c r="H136" s="154" t="s">
        <v>1</v>
      </c>
      <c r="I136" s="156"/>
      <c r="L136" s="153"/>
      <c r="M136" s="157"/>
      <c r="T136" s="158"/>
      <c r="AT136" s="154" t="s">
        <v>214</v>
      </c>
      <c r="AU136" s="154" t="s">
        <v>83</v>
      </c>
      <c r="AV136" s="12" t="s">
        <v>83</v>
      </c>
      <c r="AW136" s="12" t="s">
        <v>33</v>
      </c>
      <c r="AX136" s="12" t="s">
        <v>76</v>
      </c>
      <c r="AY136" s="154" t="s">
        <v>200</v>
      </c>
    </row>
    <row r="137" spans="2:65" s="11" customFormat="1">
      <c r="B137" s="146"/>
      <c r="D137" s="142" t="s">
        <v>214</v>
      </c>
      <c r="E137" s="147" t="s">
        <v>1</v>
      </c>
      <c r="F137" s="148" t="s">
        <v>219</v>
      </c>
      <c r="H137" s="149">
        <v>98</v>
      </c>
      <c r="I137" s="150"/>
      <c r="L137" s="146"/>
      <c r="M137" s="151"/>
      <c r="T137" s="152"/>
      <c r="AT137" s="147" t="s">
        <v>214</v>
      </c>
      <c r="AU137" s="147" t="s">
        <v>83</v>
      </c>
      <c r="AV137" s="11" t="s">
        <v>85</v>
      </c>
      <c r="AW137" s="11" t="s">
        <v>33</v>
      </c>
      <c r="AX137" s="11" t="s">
        <v>76</v>
      </c>
      <c r="AY137" s="147" t="s">
        <v>200</v>
      </c>
    </row>
    <row r="138" spans="2:65" s="12" customFormat="1">
      <c r="B138" s="153"/>
      <c r="D138" s="142" t="s">
        <v>214</v>
      </c>
      <c r="E138" s="154" t="s">
        <v>1</v>
      </c>
      <c r="F138" s="155" t="s">
        <v>220</v>
      </c>
      <c r="H138" s="154" t="s">
        <v>1</v>
      </c>
      <c r="I138" s="156"/>
      <c r="L138" s="153"/>
      <c r="M138" s="157"/>
      <c r="T138" s="158"/>
      <c r="AT138" s="154" t="s">
        <v>214</v>
      </c>
      <c r="AU138" s="154" t="s">
        <v>83</v>
      </c>
      <c r="AV138" s="12" t="s">
        <v>83</v>
      </c>
      <c r="AW138" s="12" t="s">
        <v>33</v>
      </c>
      <c r="AX138" s="12" t="s">
        <v>76</v>
      </c>
      <c r="AY138" s="154" t="s">
        <v>200</v>
      </c>
    </row>
    <row r="139" spans="2:65" s="13" customFormat="1">
      <c r="B139" s="159"/>
      <c r="D139" s="142" t="s">
        <v>214</v>
      </c>
      <c r="E139" s="160" t="s">
        <v>1</v>
      </c>
      <c r="F139" s="161" t="s">
        <v>221</v>
      </c>
      <c r="H139" s="162">
        <v>103.074</v>
      </c>
      <c r="I139" s="163"/>
      <c r="L139" s="159"/>
      <c r="M139" s="164"/>
      <c r="T139" s="165"/>
      <c r="AT139" s="160" t="s">
        <v>214</v>
      </c>
      <c r="AU139" s="160" t="s">
        <v>83</v>
      </c>
      <c r="AV139" s="13" t="s">
        <v>206</v>
      </c>
      <c r="AW139" s="13" t="s">
        <v>33</v>
      </c>
      <c r="AX139" s="13" t="s">
        <v>83</v>
      </c>
      <c r="AY139" s="160" t="s">
        <v>200</v>
      </c>
    </row>
    <row r="140" spans="2:65" s="1" customFormat="1" ht="16.5" customHeight="1">
      <c r="B140" s="31"/>
      <c r="C140" s="129" t="s">
        <v>222</v>
      </c>
      <c r="D140" s="129" t="s">
        <v>201</v>
      </c>
      <c r="E140" s="130" t="s">
        <v>223</v>
      </c>
      <c r="F140" s="131" t="s">
        <v>224</v>
      </c>
      <c r="G140" s="132" t="s">
        <v>225</v>
      </c>
      <c r="H140" s="133">
        <v>300</v>
      </c>
      <c r="I140" s="134"/>
      <c r="J140" s="135">
        <f>ROUND(I140*H140,2)</f>
        <v>0</v>
      </c>
      <c r="K140" s="131" t="s">
        <v>205</v>
      </c>
      <c r="L140" s="31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206</v>
      </c>
      <c r="AT140" s="140" t="s">
        <v>201</v>
      </c>
      <c r="AU140" s="140" t="s">
        <v>83</v>
      </c>
      <c r="AY140" s="16" t="s">
        <v>200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83</v>
      </c>
      <c r="BK140" s="141">
        <f>ROUND(I140*H140,2)</f>
        <v>0</v>
      </c>
      <c r="BL140" s="16" t="s">
        <v>206</v>
      </c>
      <c r="BM140" s="140" t="s">
        <v>226</v>
      </c>
    </row>
    <row r="141" spans="2:65" s="1" customFormat="1">
      <c r="B141" s="31"/>
      <c r="D141" s="142" t="s">
        <v>208</v>
      </c>
      <c r="F141" s="143" t="s">
        <v>224</v>
      </c>
      <c r="I141" s="144"/>
      <c r="L141" s="31"/>
      <c r="M141" s="145"/>
      <c r="T141" s="55"/>
      <c r="AT141" s="16" t="s">
        <v>208</v>
      </c>
      <c r="AU141" s="16" t="s">
        <v>83</v>
      </c>
    </row>
    <row r="142" spans="2:65" s="1" customFormat="1" ht="21.75" customHeight="1">
      <c r="B142" s="31"/>
      <c r="C142" s="166" t="s">
        <v>206</v>
      </c>
      <c r="D142" s="166" t="s">
        <v>227</v>
      </c>
      <c r="E142" s="167" t="s">
        <v>228</v>
      </c>
      <c r="F142" s="168" t="s">
        <v>229</v>
      </c>
      <c r="G142" s="169" t="s">
        <v>225</v>
      </c>
      <c r="H142" s="170">
        <v>300</v>
      </c>
      <c r="I142" s="171"/>
      <c r="J142" s="172">
        <f>ROUND(I142*H142,2)</f>
        <v>0</v>
      </c>
      <c r="K142" s="168" t="s">
        <v>205</v>
      </c>
      <c r="L142" s="173"/>
      <c r="M142" s="174" t="s">
        <v>1</v>
      </c>
      <c r="N142" s="175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230</v>
      </c>
      <c r="AT142" s="140" t="s">
        <v>227</v>
      </c>
      <c r="AU142" s="140" t="s">
        <v>83</v>
      </c>
      <c r="AY142" s="16" t="s">
        <v>200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83</v>
      </c>
      <c r="BK142" s="141">
        <f>ROUND(I142*H142,2)</f>
        <v>0</v>
      </c>
      <c r="BL142" s="16" t="s">
        <v>230</v>
      </c>
      <c r="BM142" s="140" t="s">
        <v>231</v>
      </c>
    </row>
    <row r="143" spans="2:65" s="1" customFormat="1">
      <c r="B143" s="31"/>
      <c r="D143" s="142" t="s">
        <v>208</v>
      </c>
      <c r="F143" s="143" t="s">
        <v>229</v>
      </c>
      <c r="I143" s="144"/>
      <c r="L143" s="31"/>
      <c r="M143" s="145"/>
      <c r="T143" s="55"/>
      <c r="AT143" s="16" t="s">
        <v>208</v>
      </c>
      <c r="AU143" s="16" t="s">
        <v>83</v>
      </c>
    </row>
    <row r="144" spans="2:65" s="10" customFormat="1" ht="25.95" customHeight="1">
      <c r="B144" s="119"/>
      <c r="D144" s="120" t="s">
        <v>75</v>
      </c>
      <c r="E144" s="121" t="s">
        <v>232</v>
      </c>
      <c r="F144" s="121" t="s">
        <v>233</v>
      </c>
      <c r="I144" s="122"/>
      <c r="J144" s="123">
        <f>BK144</f>
        <v>0</v>
      </c>
      <c r="L144" s="119"/>
      <c r="M144" s="124"/>
      <c r="P144" s="125">
        <f>SUM(P145:P164)</f>
        <v>0</v>
      </c>
      <c r="R144" s="125">
        <f>SUM(R145:R164)</f>
        <v>0</v>
      </c>
      <c r="T144" s="126">
        <f>SUM(T145:T164)</f>
        <v>0</v>
      </c>
      <c r="AR144" s="120" t="s">
        <v>83</v>
      </c>
      <c r="AT144" s="127" t="s">
        <v>75</v>
      </c>
      <c r="AU144" s="127" t="s">
        <v>76</v>
      </c>
      <c r="AY144" s="120" t="s">
        <v>200</v>
      </c>
      <c r="BK144" s="128">
        <f>SUM(BK145:BK164)</f>
        <v>0</v>
      </c>
    </row>
    <row r="145" spans="2:65" s="1" customFormat="1" ht="24.15" customHeight="1">
      <c r="B145" s="31"/>
      <c r="C145" s="129" t="s">
        <v>234</v>
      </c>
      <c r="D145" s="129" t="s">
        <v>201</v>
      </c>
      <c r="E145" s="130" t="s">
        <v>235</v>
      </c>
      <c r="F145" s="131" t="s">
        <v>236</v>
      </c>
      <c r="G145" s="132" t="s">
        <v>225</v>
      </c>
      <c r="H145" s="133">
        <v>1000</v>
      </c>
      <c r="I145" s="134"/>
      <c r="J145" s="135">
        <f>ROUND(I145*H145,2)</f>
        <v>0</v>
      </c>
      <c r="K145" s="131" t="s">
        <v>205</v>
      </c>
      <c r="L145" s="31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206</v>
      </c>
      <c r="AT145" s="140" t="s">
        <v>201</v>
      </c>
      <c r="AU145" s="140" t="s">
        <v>83</v>
      </c>
      <c r="AY145" s="16" t="s">
        <v>200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206</v>
      </c>
      <c r="BM145" s="140" t="s">
        <v>237</v>
      </c>
    </row>
    <row r="146" spans="2:65" s="1" customFormat="1" ht="38.4">
      <c r="B146" s="31"/>
      <c r="D146" s="142" t="s">
        <v>208</v>
      </c>
      <c r="F146" s="143" t="s">
        <v>238</v>
      </c>
      <c r="I146" s="144"/>
      <c r="L146" s="31"/>
      <c r="M146" s="145"/>
      <c r="T146" s="55"/>
      <c r="AT146" s="16" t="s">
        <v>208</v>
      </c>
      <c r="AU146" s="16" t="s">
        <v>83</v>
      </c>
    </row>
    <row r="147" spans="2:65" s="1" customFormat="1" ht="24.15" customHeight="1">
      <c r="B147" s="31"/>
      <c r="C147" s="129" t="s">
        <v>239</v>
      </c>
      <c r="D147" s="129" t="s">
        <v>201</v>
      </c>
      <c r="E147" s="130" t="s">
        <v>240</v>
      </c>
      <c r="F147" s="131" t="s">
        <v>241</v>
      </c>
      <c r="G147" s="132" t="s">
        <v>225</v>
      </c>
      <c r="H147" s="133">
        <v>120</v>
      </c>
      <c r="I147" s="134"/>
      <c r="J147" s="135">
        <f>ROUND(I147*H147,2)</f>
        <v>0</v>
      </c>
      <c r="K147" s="131" t="s">
        <v>205</v>
      </c>
      <c r="L147" s="31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206</v>
      </c>
      <c r="AT147" s="140" t="s">
        <v>201</v>
      </c>
      <c r="AU147" s="140" t="s">
        <v>83</v>
      </c>
      <c r="AY147" s="16" t="s">
        <v>200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83</v>
      </c>
      <c r="BK147" s="141">
        <f>ROUND(I147*H147,2)</f>
        <v>0</v>
      </c>
      <c r="BL147" s="16" t="s">
        <v>206</v>
      </c>
      <c r="BM147" s="140" t="s">
        <v>242</v>
      </c>
    </row>
    <row r="148" spans="2:65" s="1" customFormat="1" ht="38.4">
      <c r="B148" s="31"/>
      <c r="D148" s="142" t="s">
        <v>208</v>
      </c>
      <c r="F148" s="143" t="s">
        <v>243</v>
      </c>
      <c r="I148" s="144"/>
      <c r="L148" s="31"/>
      <c r="M148" s="145"/>
      <c r="T148" s="55"/>
      <c r="AT148" s="16" t="s">
        <v>208</v>
      </c>
      <c r="AU148" s="16" t="s">
        <v>83</v>
      </c>
    </row>
    <row r="149" spans="2:65" s="11" customFormat="1">
      <c r="B149" s="146"/>
      <c r="D149" s="142" t="s">
        <v>214</v>
      </c>
      <c r="E149" s="147" t="s">
        <v>1</v>
      </c>
      <c r="F149" s="148" t="s">
        <v>244</v>
      </c>
      <c r="H149" s="149">
        <v>120</v>
      </c>
      <c r="I149" s="150"/>
      <c r="L149" s="146"/>
      <c r="M149" s="151"/>
      <c r="T149" s="152"/>
      <c r="AT149" s="147" t="s">
        <v>214</v>
      </c>
      <c r="AU149" s="147" t="s">
        <v>83</v>
      </c>
      <c r="AV149" s="11" t="s">
        <v>85</v>
      </c>
      <c r="AW149" s="11" t="s">
        <v>33</v>
      </c>
      <c r="AX149" s="11" t="s">
        <v>76</v>
      </c>
      <c r="AY149" s="147" t="s">
        <v>200</v>
      </c>
    </row>
    <row r="150" spans="2:65" s="13" customFormat="1">
      <c r="B150" s="159"/>
      <c r="D150" s="142" t="s">
        <v>214</v>
      </c>
      <c r="E150" s="160" t="s">
        <v>1</v>
      </c>
      <c r="F150" s="161" t="s">
        <v>221</v>
      </c>
      <c r="H150" s="162">
        <v>120</v>
      </c>
      <c r="I150" s="163"/>
      <c r="L150" s="159"/>
      <c r="M150" s="164"/>
      <c r="T150" s="165"/>
      <c r="AT150" s="160" t="s">
        <v>214</v>
      </c>
      <c r="AU150" s="160" t="s">
        <v>83</v>
      </c>
      <c r="AV150" s="13" t="s">
        <v>206</v>
      </c>
      <c r="AW150" s="13" t="s">
        <v>33</v>
      </c>
      <c r="AX150" s="13" t="s">
        <v>83</v>
      </c>
      <c r="AY150" s="160" t="s">
        <v>200</v>
      </c>
    </row>
    <row r="151" spans="2:65" s="1" customFormat="1" ht="16.5" customHeight="1">
      <c r="B151" s="31"/>
      <c r="C151" s="129" t="s">
        <v>245</v>
      </c>
      <c r="D151" s="129" t="s">
        <v>201</v>
      </c>
      <c r="E151" s="130" t="s">
        <v>246</v>
      </c>
      <c r="F151" s="131" t="s">
        <v>247</v>
      </c>
      <c r="G151" s="132" t="s">
        <v>225</v>
      </c>
      <c r="H151" s="133">
        <v>20</v>
      </c>
      <c r="I151" s="134"/>
      <c r="J151" s="135">
        <f>ROUND(I151*H151,2)</f>
        <v>0</v>
      </c>
      <c r="K151" s="131" t="s">
        <v>205</v>
      </c>
      <c r="L151" s="31"/>
      <c r="M151" s="136" t="s">
        <v>1</v>
      </c>
      <c r="N151" s="137" t="s">
        <v>41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206</v>
      </c>
      <c r="AT151" s="140" t="s">
        <v>201</v>
      </c>
      <c r="AU151" s="140" t="s">
        <v>83</v>
      </c>
      <c r="AY151" s="16" t="s">
        <v>200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83</v>
      </c>
      <c r="BK151" s="141">
        <f>ROUND(I151*H151,2)</f>
        <v>0</v>
      </c>
      <c r="BL151" s="16" t="s">
        <v>206</v>
      </c>
      <c r="BM151" s="140" t="s">
        <v>248</v>
      </c>
    </row>
    <row r="152" spans="2:65" s="1" customFormat="1">
      <c r="B152" s="31"/>
      <c r="D152" s="142" t="s">
        <v>208</v>
      </c>
      <c r="F152" s="143" t="s">
        <v>249</v>
      </c>
      <c r="I152" s="144"/>
      <c r="L152" s="31"/>
      <c r="M152" s="145"/>
      <c r="T152" s="55"/>
      <c r="AT152" s="16" t="s">
        <v>208</v>
      </c>
      <c r="AU152" s="16" t="s">
        <v>83</v>
      </c>
    </row>
    <row r="153" spans="2:65" s="1" customFormat="1" ht="16.5" customHeight="1">
      <c r="B153" s="31"/>
      <c r="C153" s="166" t="s">
        <v>250</v>
      </c>
      <c r="D153" s="166" t="s">
        <v>227</v>
      </c>
      <c r="E153" s="167" t="s">
        <v>251</v>
      </c>
      <c r="F153" s="168" t="s">
        <v>252</v>
      </c>
      <c r="G153" s="169" t="s">
        <v>253</v>
      </c>
      <c r="H153" s="170">
        <v>1</v>
      </c>
      <c r="I153" s="171"/>
      <c r="J153" s="172">
        <f>ROUND(I153*H153,2)</f>
        <v>0</v>
      </c>
      <c r="K153" s="168" t="s">
        <v>205</v>
      </c>
      <c r="L153" s="173"/>
      <c r="M153" s="174" t="s">
        <v>1</v>
      </c>
      <c r="N153" s="175" t="s">
        <v>41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230</v>
      </c>
      <c r="AT153" s="140" t="s">
        <v>227</v>
      </c>
      <c r="AU153" s="140" t="s">
        <v>83</v>
      </c>
      <c r="AY153" s="16" t="s">
        <v>200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83</v>
      </c>
      <c r="BK153" s="141">
        <f>ROUND(I153*H153,2)</f>
        <v>0</v>
      </c>
      <c r="BL153" s="16" t="s">
        <v>230</v>
      </c>
      <c r="BM153" s="140" t="s">
        <v>254</v>
      </c>
    </row>
    <row r="154" spans="2:65" s="1" customFormat="1">
      <c r="B154" s="31"/>
      <c r="D154" s="142" t="s">
        <v>208</v>
      </c>
      <c r="F154" s="143" t="s">
        <v>252</v>
      </c>
      <c r="I154" s="144"/>
      <c r="L154" s="31"/>
      <c r="M154" s="145"/>
      <c r="T154" s="55"/>
      <c r="AT154" s="16" t="s">
        <v>208</v>
      </c>
      <c r="AU154" s="16" t="s">
        <v>83</v>
      </c>
    </row>
    <row r="155" spans="2:65" s="1" customFormat="1" ht="16.5" customHeight="1">
      <c r="B155" s="31"/>
      <c r="C155" s="129" t="s">
        <v>255</v>
      </c>
      <c r="D155" s="129" t="s">
        <v>201</v>
      </c>
      <c r="E155" s="130" t="s">
        <v>256</v>
      </c>
      <c r="F155" s="131" t="s">
        <v>257</v>
      </c>
      <c r="G155" s="132" t="s">
        <v>258</v>
      </c>
      <c r="H155" s="133">
        <v>12</v>
      </c>
      <c r="I155" s="134"/>
      <c r="J155" s="135">
        <f>ROUND(I155*H155,2)</f>
        <v>0</v>
      </c>
      <c r="K155" s="131" t="s">
        <v>205</v>
      </c>
      <c r="L155" s="31"/>
      <c r="M155" s="136" t="s">
        <v>1</v>
      </c>
      <c r="N155" s="137" t="s">
        <v>41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206</v>
      </c>
      <c r="AT155" s="140" t="s">
        <v>201</v>
      </c>
      <c r="AU155" s="140" t="s">
        <v>83</v>
      </c>
      <c r="AY155" s="16" t="s">
        <v>200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83</v>
      </c>
      <c r="BK155" s="141">
        <f>ROUND(I155*H155,2)</f>
        <v>0</v>
      </c>
      <c r="BL155" s="16" t="s">
        <v>206</v>
      </c>
      <c r="BM155" s="140" t="s">
        <v>259</v>
      </c>
    </row>
    <row r="156" spans="2:65" s="1" customFormat="1" ht="28.8">
      <c r="B156" s="31"/>
      <c r="D156" s="142" t="s">
        <v>208</v>
      </c>
      <c r="F156" s="143" t="s">
        <v>260</v>
      </c>
      <c r="I156" s="144"/>
      <c r="L156" s="31"/>
      <c r="M156" s="145"/>
      <c r="T156" s="55"/>
      <c r="AT156" s="16" t="s">
        <v>208</v>
      </c>
      <c r="AU156" s="16" t="s">
        <v>83</v>
      </c>
    </row>
    <row r="157" spans="2:65" s="1" customFormat="1" ht="16.5" customHeight="1">
      <c r="B157" s="31"/>
      <c r="C157" s="129" t="s">
        <v>261</v>
      </c>
      <c r="D157" s="129" t="s">
        <v>201</v>
      </c>
      <c r="E157" s="130" t="s">
        <v>262</v>
      </c>
      <c r="F157" s="131" t="s">
        <v>263</v>
      </c>
      <c r="G157" s="132" t="s">
        <v>258</v>
      </c>
      <c r="H157" s="133">
        <v>4</v>
      </c>
      <c r="I157" s="134"/>
      <c r="J157" s="135">
        <f>ROUND(I157*H157,2)</f>
        <v>0</v>
      </c>
      <c r="K157" s="131" t="s">
        <v>205</v>
      </c>
      <c r="L157" s="31"/>
      <c r="M157" s="136" t="s">
        <v>1</v>
      </c>
      <c r="N157" s="137" t="s">
        <v>41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206</v>
      </c>
      <c r="AT157" s="140" t="s">
        <v>201</v>
      </c>
      <c r="AU157" s="140" t="s">
        <v>83</v>
      </c>
      <c r="AY157" s="16" t="s">
        <v>200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83</v>
      </c>
      <c r="BK157" s="141">
        <f>ROUND(I157*H157,2)</f>
        <v>0</v>
      </c>
      <c r="BL157" s="16" t="s">
        <v>206</v>
      </c>
      <c r="BM157" s="140" t="s">
        <v>264</v>
      </c>
    </row>
    <row r="158" spans="2:65" s="1" customFormat="1" ht="28.8">
      <c r="B158" s="31"/>
      <c r="D158" s="142" t="s">
        <v>208</v>
      </c>
      <c r="F158" s="143" t="s">
        <v>265</v>
      </c>
      <c r="I158" s="144"/>
      <c r="L158" s="31"/>
      <c r="M158" s="145"/>
      <c r="T158" s="55"/>
      <c r="AT158" s="16" t="s">
        <v>208</v>
      </c>
      <c r="AU158" s="16" t="s">
        <v>83</v>
      </c>
    </row>
    <row r="159" spans="2:65" s="1" customFormat="1" ht="24.15" customHeight="1">
      <c r="B159" s="31"/>
      <c r="C159" s="166" t="s">
        <v>266</v>
      </c>
      <c r="D159" s="166" t="s">
        <v>227</v>
      </c>
      <c r="E159" s="167" t="s">
        <v>267</v>
      </c>
      <c r="F159" s="168" t="s">
        <v>268</v>
      </c>
      <c r="G159" s="169" t="s">
        <v>225</v>
      </c>
      <c r="H159" s="170">
        <v>1000</v>
      </c>
      <c r="I159" s="171"/>
      <c r="J159" s="172">
        <f>ROUND(I159*H159,2)</f>
        <v>0</v>
      </c>
      <c r="K159" s="168" t="s">
        <v>205</v>
      </c>
      <c r="L159" s="173"/>
      <c r="M159" s="174" t="s">
        <v>1</v>
      </c>
      <c r="N159" s="175" t="s">
        <v>41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230</v>
      </c>
      <c r="AT159" s="140" t="s">
        <v>227</v>
      </c>
      <c r="AU159" s="140" t="s">
        <v>83</v>
      </c>
      <c r="AY159" s="16" t="s">
        <v>200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83</v>
      </c>
      <c r="BK159" s="141">
        <f>ROUND(I159*H159,2)</f>
        <v>0</v>
      </c>
      <c r="BL159" s="16" t="s">
        <v>230</v>
      </c>
      <c r="BM159" s="140" t="s">
        <v>269</v>
      </c>
    </row>
    <row r="160" spans="2:65" s="1" customFormat="1">
      <c r="B160" s="31"/>
      <c r="D160" s="142" t="s">
        <v>208</v>
      </c>
      <c r="F160" s="143" t="s">
        <v>268</v>
      </c>
      <c r="I160" s="144"/>
      <c r="L160" s="31"/>
      <c r="M160" s="145"/>
      <c r="T160" s="55"/>
      <c r="AT160" s="16" t="s">
        <v>208</v>
      </c>
      <c r="AU160" s="16" t="s">
        <v>83</v>
      </c>
    </row>
    <row r="161" spans="2:65" s="1" customFormat="1" ht="24.15" customHeight="1">
      <c r="B161" s="31"/>
      <c r="C161" s="166" t="s">
        <v>8</v>
      </c>
      <c r="D161" s="166" t="s">
        <v>227</v>
      </c>
      <c r="E161" s="167" t="s">
        <v>270</v>
      </c>
      <c r="F161" s="168" t="s">
        <v>271</v>
      </c>
      <c r="G161" s="169" t="s">
        <v>225</v>
      </c>
      <c r="H161" s="170">
        <v>120</v>
      </c>
      <c r="I161" s="171"/>
      <c r="J161" s="172">
        <f>ROUND(I161*H161,2)</f>
        <v>0</v>
      </c>
      <c r="K161" s="168" t="s">
        <v>205</v>
      </c>
      <c r="L161" s="173"/>
      <c r="M161" s="174" t="s">
        <v>1</v>
      </c>
      <c r="N161" s="175" t="s">
        <v>41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230</v>
      </c>
      <c r="AT161" s="140" t="s">
        <v>227</v>
      </c>
      <c r="AU161" s="140" t="s">
        <v>83</v>
      </c>
      <c r="AY161" s="16" t="s">
        <v>200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83</v>
      </c>
      <c r="BK161" s="141">
        <f>ROUND(I161*H161,2)</f>
        <v>0</v>
      </c>
      <c r="BL161" s="16" t="s">
        <v>230</v>
      </c>
      <c r="BM161" s="140" t="s">
        <v>272</v>
      </c>
    </row>
    <row r="162" spans="2:65" s="1" customFormat="1">
      <c r="B162" s="31"/>
      <c r="D162" s="142" t="s">
        <v>208</v>
      </c>
      <c r="F162" s="143" t="s">
        <v>271</v>
      </c>
      <c r="I162" s="144"/>
      <c r="L162" s="31"/>
      <c r="M162" s="145"/>
      <c r="T162" s="55"/>
      <c r="AT162" s="16" t="s">
        <v>208</v>
      </c>
      <c r="AU162" s="16" t="s">
        <v>83</v>
      </c>
    </row>
    <row r="163" spans="2:65" s="1" customFormat="1" ht="16.5" customHeight="1">
      <c r="B163" s="31"/>
      <c r="C163" s="129" t="s">
        <v>273</v>
      </c>
      <c r="D163" s="129" t="s">
        <v>201</v>
      </c>
      <c r="E163" s="130" t="s">
        <v>274</v>
      </c>
      <c r="F163" s="131" t="s">
        <v>275</v>
      </c>
      <c r="G163" s="132" t="s">
        <v>258</v>
      </c>
      <c r="H163" s="133">
        <v>48</v>
      </c>
      <c r="I163" s="134"/>
      <c r="J163" s="135">
        <f>ROUND(I163*H163,2)</f>
        <v>0</v>
      </c>
      <c r="K163" s="131" t="s">
        <v>205</v>
      </c>
      <c r="L163" s="31"/>
      <c r="M163" s="136" t="s">
        <v>1</v>
      </c>
      <c r="N163" s="137" t="s">
        <v>41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206</v>
      </c>
      <c r="AT163" s="140" t="s">
        <v>201</v>
      </c>
      <c r="AU163" s="140" t="s">
        <v>83</v>
      </c>
      <c r="AY163" s="16" t="s">
        <v>200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83</v>
      </c>
      <c r="BK163" s="141">
        <f>ROUND(I163*H163,2)</f>
        <v>0</v>
      </c>
      <c r="BL163" s="16" t="s">
        <v>206</v>
      </c>
      <c r="BM163" s="140" t="s">
        <v>276</v>
      </c>
    </row>
    <row r="164" spans="2:65" s="1" customFormat="1">
      <c r="B164" s="31"/>
      <c r="D164" s="142" t="s">
        <v>208</v>
      </c>
      <c r="F164" s="143" t="s">
        <v>275</v>
      </c>
      <c r="I164" s="144"/>
      <c r="L164" s="31"/>
      <c r="M164" s="145"/>
      <c r="T164" s="55"/>
      <c r="AT164" s="16" t="s">
        <v>208</v>
      </c>
      <c r="AU164" s="16" t="s">
        <v>83</v>
      </c>
    </row>
    <row r="165" spans="2:65" s="10" customFormat="1" ht="25.95" customHeight="1">
      <c r="B165" s="119"/>
      <c r="D165" s="120" t="s">
        <v>75</v>
      </c>
      <c r="E165" s="121" t="s">
        <v>277</v>
      </c>
      <c r="F165" s="121" t="s">
        <v>278</v>
      </c>
      <c r="I165" s="122"/>
      <c r="J165" s="123">
        <f>BK165</f>
        <v>0</v>
      </c>
      <c r="L165" s="119"/>
      <c r="M165" s="124"/>
      <c r="P165" s="125">
        <f>SUM(P166:P225)</f>
        <v>0</v>
      </c>
      <c r="R165" s="125">
        <f>SUM(R166:R225)</f>
        <v>0</v>
      </c>
      <c r="T165" s="126">
        <f>SUM(T166:T225)</f>
        <v>0</v>
      </c>
      <c r="AR165" s="120" t="s">
        <v>83</v>
      </c>
      <c r="AT165" s="127" t="s">
        <v>75</v>
      </c>
      <c r="AU165" s="127" t="s">
        <v>76</v>
      </c>
      <c r="AY165" s="120" t="s">
        <v>200</v>
      </c>
      <c r="BK165" s="128">
        <f>SUM(BK166:BK225)</f>
        <v>0</v>
      </c>
    </row>
    <row r="166" spans="2:65" s="1" customFormat="1" ht="16.5" customHeight="1">
      <c r="B166" s="31"/>
      <c r="C166" s="166" t="s">
        <v>279</v>
      </c>
      <c r="D166" s="166" t="s">
        <v>227</v>
      </c>
      <c r="E166" s="167" t="s">
        <v>280</v>
      </c>
      <c r="F166" s="168" t="s">
        <v>281</v>
      </c>
      <c r="G166" s="169" t="s">
        <v>225</v>
      </c>
      <c r="H166" s="170">
        <v>50</v>
      </c>
      <c r="I166" s="171"/>
      <c r="J166" s="172">
        <f>ROUND(I166*H166,2)</f>
        <v>0</v>
      </c>
      <c r="K166" s="168" t="s">
        <v>205</v>
      </c>
      <c r="L166" s="173"/>
      <c r="M166" s="174" t="s">
        <v>1</v>
      </c>
      <c r="N166" s="175" t="s">
        <v>41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230</v>
      </c>
      <c r="AT166" s="140" t="s">
        <v>227</v>
      </c>
      <c r="AU166" s="140" t="s">
        <v>83</v>
      </c>
      <c r="AY166" s="16" t="s">
        <v>200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83</v>
      </c>
      <c r="BK166" s="141">
        <f>ROUND(I166*H166,2)</f>
        <v>0</v>
      </c>
      <c r="BL166" s="16" t="s">
        <v>230</v>
      </c>
      <c r="BM166" s="140" t="s">
        <v>282</v>
      </c>
    </row>
    <row r="167" spans="2:65" s="1" customFormat="1">
      <c r="B167" s="31"/>
      <c r="D167" s="142" t="s">
        <v>208</v>
      </c>
      <c r="F167" s="143" t="s">
        <v>281</v>
      </c>
      <c r="I167" s="144"/>
      <c r="L167" s="31"/>
      <c r="M167" s="145"/>
      <c r="T167" s="55"/>
      <c r="AT167" s="16" t="s">
        <v>208</v>
      </c>
      <c r="AU167" s="16" t="s">
        <v>83</v>
      </c>
    </row>
    <row r="168" spans="2:65" s="1" customFormat="1" ht="16.5" customHeight="1">
      <c r="B168" s="31"/>
      <c r="C168" s="166" t="s">
        <v>283</v>
      </c>
      <c r="D168" s="166" t="s">
        <v>227</v>
      </c>
      <c r="E168" s="167" t="s">
        <v>284</v>
      </c>
      <c r="F168" s="168" t="s">
        <v>285</v>
      </c>
      <c r="G168" s="169" t="s">
        <v>258</v>
      </c>
      <c r="H168" s="170">
        <v>4</v>
      </c>
      <c r="I168" s="171"/>
      <c r="J168" s="172">
        <f>ROUND(I168*H168,2)</f>
        <v>0</v>
      </c>
      <c r="K168" s="168" t="s">
        <v>205</v>
      </c>
      <c r="L168" s="173"/>
      <c r="M168" s="174" t="s">
        <v>1</v>
      </c>
      <c r="N168" s="175" t="s">
        <v>41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230</v>
      </c>
      <c r="AT168" s="140" t="s">
        <v>227</v>
      </c>
      <c r="AU168" s="140" t="s">
        <v>83</v>
      </c>
      <c r="AY168" s="16" t="s">
        <v>200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83</v>
      </c>
      <c r="BK168" s="141">
        <f>ROUND(I168*H168,2)</f>
        <v>0</v>
      </c>
      <c r="BL168" s="16" t="s">
        <v>230</v>
      </c>
      <c r="BM168" s="140" t="s">
        <v>286</v>
      </c>
    </row>
    <row r="169" spans="2:65" s="1" customFormat="1">
      <c r="B169" s="31"/>
      <c r="D169" s="142" t="s">
        <v>208</v>
      </c>
      <c r="F169" s="143" t="s">
        <v>285</v>
      </c>
      <c r="I169" s="144"/>
      <c r="L169" s="31"/>
      <c r="M169" s="145"/>
      <c r="T169" s="55"/>
      <c r="AT169" s="16" t="s">
        <v>208</v>
      </c>
      <c r="AU169" s="16" t="s">
        <v>83</v>
      </c>
    </row>
    <row r="170" spans="2:65" s="1" customFormat="1" ht="16.5" customHeight="1">
      <c r="B170" s="31"/>
      <c r="C170" s="166" t="s">
        <v>287</v>
      </c>
      <c r="D170" s="166" t="s">
        <v>227</v>
      </c>
      <c r="E170" s="167" t="s">
        <v>288</v>
      </c>
      <c r="F170" s="168" t="s">
        <v>289</v>
      </c>
      <c r="G170" s="169" t="s">
        <v>258</v>
      </c>
      <c r="H170" s="170">
        <v>4</v>
      </c>
      <c r="I170" s="171"/>
      <c r="J170" s="172">
        <f>ROUND(I170*H170,2)</f>
        <v>0</v>
      </c>
      <c r="K170" s="168" t="s">
        <v>205</v>
      </c>
      <c r="L170" s="173"/>
      <c r="M170" s="174" t="s">
        <v>1</v>
      </c>
      <c r="N170" s="175" t="s">
        <v>41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230</v>
      </c>
      <c r="AT170" s="140" t="s">
        <v>227</v>
      </c>
      <c r="AU170" s="140" t="s">
        <v>83</v>
      </c>
      <c r="AY170" s="16" t="s">
        <v>200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83</v>
      </c>
      <c r="BK170" s="141">
        <f>ROUND(I170*H170,2)</f>
        <v>0</v>
      </c>
      <c r="BL170" s="16" t="s">
        <v>230</v>
      </c>
      <c r="BM170" s="140" t="s">
        <v>290</v>
      </c>
    </row>
    <row r="171" spans="2:65" s="1" customFormat="1">
      <c r="B171" s="31"/>
      <c r="D171" s="142" t="s">
        <v>208</v>
      </c>
      <c r="F171" s="143" t="s">
        <v>289</v>
      </c>
      <c r="I171" s="144"/>
      <c r="L171" s="31"/>
      <c r="M171" s="145"/>
      <c r="T171" s="55"/>
      <c r="AT171" s="16" t="s">
        <v>208</v>
      </c>
      <c r="AU171" s="16" t="s">
        <v>83</v>
      </c>
    </row>
    <row r="172" spans="2:65" s="1" customFormat="1" ht="16.5" customHeight="1">
      <c r="B172" s="31"/>
      <c r="C172" s="166" t="s">
        <v>291</v>
      </c>
      <c r="D172" s="166" t="s">
        <v>227</v>
      </c>
      <c r="E172" s="167" t="s">
        <v>292</v>
      </c>
      <c r="F172" s="168" t="s">
        <v>293</v>
      </c>
      <c r="G172" s="169" t="s">
        <v>258</v>
      </c>
      <c r="H172" s="170">
        <v>4</v>
      </c>
      <c r="I172" s="171"/>
      <c r="J172" s="172">
        <f>ROUND(I172*H172,2)</f>
        <v>0</v>
      </c>
      <c r="K172" s="168" t="s">
        <v>205</v>
      </c>
      <c r="L172" s="173"/>
      <c r="M172" s="174" t="s">
        <v>1</v>
      </c>
      <c r="N172" s="175" t="s">
        <v>41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230</v>
      </c>
      <c r="AT172" s="140" t="s">
        <v>227</v>
      </c>
      <c r="AU172" s="140" t="s">
        <v>83</v>
      </c>
      <c r="AY172" s="16" t="s">
        <v>200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83</v>
      </c>
      <c r="BK172" s="141">
        <f>ROUND(I172*H172,2)</f>
        <v>0</v>
      </c>
      <c r="BL172" s="16" t="s">
        <v>230</v>
      </c>
      <c r="BM172" s="140" t="s">
        <v>294</v>
      </c>
    </row>
    <row r="173" spans="2:65" s="1" customFormat="1">
      <c r="B173" s="31"/>
      <c r="D173" s="142" t="s">
        <v>208</v>
      </c>
      <c r="F173" s="143" t="s">
        <v>293</v>
      </c>
      <c r="I173" s="144"/>
      <c r="L173" s="31"/>
      <c r="M173" s="145"/>
      <c r="T173" s="55"/>
      <c r="AT173" s="16" t="s">
        <v>208</v>
      </c>
      <c r="AU173" s="16" t="s">
        <v>83</v>
      </c>
    </row>
    <row r="174" spans="2:65" s="1" customFormat="1" ht="16.5" customHeight="1">
      <c r="B174" s="31"/>
      <c r="C174" s="166" t="s">
        <v>295</v>
      </c>
      <c r="D174" s="166" t="s">
        <v>227</v>
      </c>
      <c r="E174" s="167" t="s">
        <v>296</v>
      </c>
      <c r="F174" s="168" t="s">
        <v>297</v>
      </c>
      <c r="G174" s="169" t="s">
        <v>258</v>
      </c>
      <c r="H174" s="170">
        <v>4</v>
      </c>
      <c r="I174" s="171"/>
      <c r="J174" s="172">
        <f>ROUND(I174*H174,2)</f>
        <v>0</v>
      </c>
      <c r="K174" s="168" t="s">
        <v>205</v>
      </c>
      <c r="L174" s="173"/>
      <c r="M174" s="174" t="s">
        <v>1</v>
      </c>
      <c r="N174" s="175" t="s">
        <v>41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230</v>
      </c>
      <c r="AT174" s="140" t="s">
        <v>227</v>
      </c>
      <c r="AU174" s="140" t="s">
        <v>83</v>
      </c>
      <c r="AY174" s="16" t="s">
        <v>200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83</v>
      </c>
      <c r="BK174" s="141">
        <f>ROUND(I174*H174,2)</f>
        <v>0</v>
      </c>
      <c r="BL174" s="16" t="s">
        <v>230</v>
      </c>
      <c r="BM174" s="140" t="s">
        <v>298</v>
      </c>
    </row>
    <row r="175" spans="2:65" s="1" customFormat="1">
      <c r="B175" s="31"/>
      <c r="D175" s="142" t="s">
        <v>208</v>
      </c>
      <c r="F175" s="143" t="s">
        <v>297</v>
      </c>
      <c r="I175" s="144"/>
      <c r="L175" s="31"/>
      <c r="M175" s="145"/>
      <c r="T175" s="55"/>
      <c r="AT175" s="16" t="s">
        <v>208</v>
      </c>
      <c r="AU175" s="16" t="s">
        <v>83</v>
      </c>
    </row>
    <row r="176" spans="2:65" s="1" customFormat="1" ht="16.5" customHeight="1">
      <c r="B176" s="31"/>
      <c r="C176" s="166" t="s">
        <v>299</v>
      </c>
      <c r="D176" s="166" t="s">
        <v>227</v>
      </c>
      <c r="E176" s="167" t="s">
        <v>300</v>
      </c>
      <c r="F176" s="168" t="s">
        <v>301</v>
      </c>
      <c r="G176" s="169" t="s">
        <v>258</v>
      </c>
      <c r="H176" s="170">
        <v>4</v>
      </c>
      <c r="I176" s="171"/>
      <c r="J176" s="172">
        <f>ROUND(I176*H176,2)</f>
        <v>0</v>
      </c>
      <c r="K176" s="168" t="s">
        <v>205</v>
      </c>
      <c r="L176" s="173"/>
      <c r="M176" s="174" t="s">
        <v>1</v>
      </c>
      <c r="N176" s="175" t="s">
        <v>41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230</v>
      </c>
      <c r="AT176" s="140" t="s">
        <v>227</v>
      </c>
      <c r="AU176" s="140" t="s">
        <v>83</v>
      </c>
      <c r="AY176" s="16" t="s">
        <v>200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6" t="s">
        <v>83</v>
      </c>
      <c r="BK176" s="141">
        <f>ROUND(I176*H176,2)</f>
        <v>0</v>
      </c>
      <c r="BL176" s="16" t="s">
        <v>230</v>
      </c>
      <c r="BM176" s="140" t="s">
        <v>302</v>
      </c>
    </row>
    <row r="177" spans="2:65" s="1" customFormat="1">
      <c r="B177" s="31"/>
      <c r="D177" s="142" t="s">
        <v>208</v>
      </c>
      <c r="F177" s="143" t="s">
        <v>301</v>
      </c>
      <c r="I177" s="144"/>
      <c r="L177" s="31"/>
      <c r="M177" s="145"/>
      <c r="T177" s="55"/>
      <c r="AT177" s="16" t="s">
        <v>208</v>
      </c>
      <c r="AU177" s="16" t="s">
        <v>83</v>
      </c>
    </row>
    <row r="178" spans="2:65" s="1" customFormat="1" ht="16.5" customHeight="1">
      <c r="B178" s="31"/>
      <c r="C178" s="166" t="s">
        <v>303</v>
      </c>
      <c r="D178" s="166" t="s">
        <v>227</v>
      </c>
      <c r="E178" s="167" t="s">
        <v>304</v>
      </c>
      <c r="F178" s="168" t="s">
        <v>305</v>
      </c>
      <c r="G178" s="169" t="s">
        <v>258</v>
      </c>
      <c r="H178" s="170">
        <v>4</v>
      </c>
      <c r="I178" s="171"/>
      <c r="J178" s="172">
        <f>ROUND(I178*H178,2)</f>
        <v>0</v>
      </c>
      <c r="K178" s="168" t="s">
        <v>205</v>
      </c>
      <c r="L178" s="173"/>
      <c r="M178" s="174" t="s">
        <v>1</v>
      </c>
      <c r="N178" s="175" t="s">
        <v>41</v>
      </c>
      <c r="P178" s="138">
        <f>O178*H178</f>
        <v>0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230</v>
      </c>
      <c r="AT178" s="140" t="s">
        <v>227</v>
      </c>
      <c r="AU178" s="140" t="s">
        <v>83</v>
      </c>
      <c r="AY178" s="16" t="s">
        <v>200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6" t="s">
        <v>83</v>
      </c>
      <c r="BK178" s="141">
        <f>ROUND(I178*H178,2)</f>
        <v>0</v>
      </c>
      <c r="BL178" s="16" t="s">
        <v>230</v>
      </c>
      <c r="BM178" s="140" t="s">
        <v>306</v>
      </c>
    </row>
    <row r="179" spans="2:65" s="1" customFormat="1">
      <c r="B179" s="31"/>
      <c r="D179" s="142" t="s">
        <v>208</v>
      </c>
      <c r="F179" s="143" t="s">
        <v>305</v>
      </c>
      <c r="I179" s="144"/>
      <c r="L179" s="31"/>
      <c r="M179" s="145"/>
      <c r="T179" s="55"/>
      <c r="AT179" s="16" t="s">
        <v>208</v>
      </c>
      <c r="AU179" s="16" t="s">
        <v>83</v>
      </c>
    </row>
    <row r="180" spans="2:65" s="1" customFormat="1" ht="21.75" customHeight="1">
      <c r="B180" s="31"/>
      <c r="C180" s="166" t="s">
        <v>7</v>
      </c>
      <c r="D180" s="166" t="s">
        <v>227</v>
      </c>
      <c r="E180" s="167" t="s">
        <v>307</v>
      </c>
      <c r="F180" s="168" t="s">
        <v>308</v>
      </c>
      <c r="G180" s="169" t="s">
        <v>309</v>
      </c>
      <c r="H180" s="170">
        <v>4</v>
      </c>
      <c r="I180" s="171"/>
      <c r="J180" s="172">
        <f>ROUND(I180*H180,2)</f>
        <v>0</v>
      </c>
      <c r="K180" s="168" t="s">
        <v>205</v>
      </c>
      <c r="L180" s="173"/>
      <c r="M180" s="174" t="s">
        <v>1</v>
      </c>
      <c r="N180" s="175" t="s">
        <v>41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230</v>
      </c>
      <c r="AT180" s="140" t="s">
        <v>227</v>
      </c>
      <c r="AU180" s="140" t="s">
        <v>83</v>
      </c>
      <c r="AY180" s="16" t="s">
        <v>200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83</v>
      </c>
      <c r="BK180" s="141">
        <f>ROUND(I180*H180,2)</f>
        <v>0</v>
      </c>
      <c r="BL180" s="16" t="s">
        <v>230</v>
      </c>
      <c r="BM180" s="140" t="s">
        <v>310</v>
      </c>
    </row>
    <row r="181" spans="2:65" s="1" customFormat="1">
      <c r="B181" s="31"/>
      <c r="D181" s="142" t="s">
        <v>208</v>
      </c>
      <c r="F181" s="143" t="s">
        <v>308</v>
      </c>
      <c r="I181" s="144"/>
      <c r="L181" s="31"/>
      <c r="M181" s="145"/>
      <c r="T181" s="55"/>
      <c r="AT181" s="16" t="s">
        <v>208</v>
      </c>
      <c r="AU181" s="16" t="s">
        <v>83</v>
      </c>
    </row>
    <row r="182" spans="2:65" s="1" customFormat="1" ht="16.5" customHeight="1">
      <c r="B182" s="31"/>
      <c r="C182" s="166" t="s">
        <v>311</v>
      </c>
      <c r="D182" s="166" t="s">
        <v>227</v>
      </c>
      <c r="E182" s="167" t="s">
        <v>312</v>
      </c>
      <c r="F182" s="168" t="s">
        <v>313</v>
      </c>
      <c r="G182" s="169" t="s">
        <v>258</v>
      </c>
      <c r="H182" s="170">
        <v>4</v>
      </c>
      <c r="I182" s="171"/>
      <c r="J182" s="172">
        <f>ROUND(I182*H182,2)</f>
        <v>0</v>
      </c>
      <c r="K182" s="168" t="s">
        <v>205</v>
      </c>
      <c r="L182" s="173"/>
      <c r="M182" s="174" t="s">
        <v>1</v>
      </c>
      <c r="N182" s="175" t="s">
        <v>41</v>
      </c>
      <c r="P182" s="138">
        <f>O182*H182</f>
        <v>0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230</v>
      </c>
      <c r="AT182" s="140" t="s">
        <v>227</v>
      </c>
      <c r="AU182" s="140" t="s">
        <v>83</v>
      </c>
      <c r="AY182" s="16" t="s">
        <v>200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6" t="s">
        <v>83</v>
      </c>
      <c r="BK182" s="141">
        <f>ROUND(I182*H182,2)</f>
        <v>0</v>
      </c>
      <c r="BL182" s="16" t="s">
        <v>230</v>
      </c>
      <c r="BM182" s="140" t="s">
        <v>314</v>
      </c>
    </row>
    <row r="183" spans="2:65" s="1" customFormat="1">
      <c r="B183" s="31"/>
      <c r="D183" s="142" t="s">
        <v>208</v>
      </c>
      <c r="F183" s="143" t="s">
        <v>313</v>
      </c>
      <c r="I183" s="144"/>
      <c r="L183" s="31"/>
      <c r="M183" s="145"/>
      <c r="T183" s="55"/>
      <c r="AT183" s="16" t="s">
        <v>208</v>
      </c>
      <c r="AU183" s="16" t="s">
        <v>83</v>
      </c>
    </row>
    <row r="184" spans="2:65" s="1" customFormat="1" ht="16.5" customHeight="1">
      <c r="B184" s="31"/>
      <c r="C184" s="166" t="s">
        <v>315</v>
      </c>
      <c r="D184" s="166" t="s">
        <v>227</v>
      </c>
      <c r="E184" s="167" t="s">
        <v>316</v>
      </c>
      <c r="F184" s="168" t="s">
        <v>317</v>
      </c>
      <c r="G184" s="169" t="s">
        <v>258</v>
      </c>
      <c r="H184" s="170">
        <v>4</v>
      </c>
      <c r="I184" s="171"/>
      <c r="J184" s="172">
        <f>ROUND(I184*H184,2)</f>
        <v>0</v>
      </c>
      <c r="K184" s="168" t="s">
        <v>205</v>
      </c>
      <c r="L184" s="173"/>
      <c r="M184" s="174" t="s">
        <v>1</v>
      </c>
      <c r="N184" s="175" t="s">
        <v>41</v>
      </c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230</v>
      </c>
      <c r="AT184" s="140" t="s">
        <v>227</v>
      </c>
      <c r="AU184" s="140" t="s">
        <v>83</v>
      </c>
      <c r="AY184" s="16" t="s">
        <v>200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6" t="s">
        <v>83</v>
      </c>
      <c r="BK184" s="141">
        <f>ROUND(I184*H184,2)</f>
        <v>0</v>
      </c>
      <c r="BL184" s="16" t="s">
        <v>230</v>
      </c>
      <c r="BM184" s="140" t="s">
        <v>318</v>
      </c>
    </row>
    <row r="185" spans="2:65" s="1" customFormat="1">
      <c r="B185" s="31"/>
      <c r="D185" s="142" t="s">
        <v>208</v>
      </c>
      <c r="F185" s="143" t="s">
        <v>317</v>
      </c>
      <c r="I185" s="144"/>
      <c r="L185" s="31"/>
      <c r="M185" s="145"/>
      <c r="T185" s="55"/>
      <c r="AT185" s="16" t="s">
        <v>208</v>
      </c>
      <c r="AU185" s="16" t="s">
        <v>83</v>
      </c>
    </row>
    <row r="186" spans="2:65" s="1" customFormat="1" ht="16.5" customHeight="1">
      <c r="B186" s="31"/>
      <c r="C186" s="129" t="s">
        <v>319</v>
      </c>
      <c r="D186" s="129" t="s">
        <v>201</v>
      </c>
      <c r="E186" s="130" t="s">
        <v>320</v>
      </c>
      <c r="F186" s="131" t="s">
        <v>321</v>
      </c>
      <c r="G186" s="132" t="s">
        <v>258</v>
      </c>
      <c r="H186" s="133">
        <v>6</v>
      </c>
      <c r="I186" s="134"/>
      <c r="J186" s="135">
        <f>ROUND(I186*H186,2)</f>
        <v>0</v>
      </c>
      <c r="K186" s="131" t="s">
        <v>205</v>
      </c>
      <c r="L186" s="31"/>
      <c r="M186" s="136" t="s">
        <v>1</v>
      </c>
      <c r="N186" s="137" t="s">
        <v>41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206</v>
      </c>
      <c r="AT186" s="140" t="s">
        <v>201</v>
      </c>
      <c r="AU186" s="140" t="s">
        <v>83</v>
      </c>
      <c r="AY186" s="16" t="s">
        <v>200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6" t="s">
        <v>83</v>
      </c>
      <c r="BK186" s="141">
        <f>ROUND(I186*H186,2)</f>
        <v>0</v>
      </c>
      <c r="BL186" s="16" t="s">
        <v>206</v>
      </c>
      <c r="BM186" s="140" t="s">
        <v>322</v>
      </c>
    </row>
    <row r="187" spans="2:65" s="1" customFormat="1" ht="19.2">
      <c r="B187" s="31"/>
      <c r="D187" s="142" t="s">
        <v>208</v>
      </c>
      <c r="F187" s="143" t="s">
        <v>323</v>
      </c>
      <c r="I187" s="144"/>
      <c r="L187" s="31"/>
      <c r="M187" s="145"/>
      <c r="T187" s="55"/>
      <c r="AT187" s="16" t="s">
        <v>208</v>
      </c>
      <c r="AU187" s="16" t="s">
        <v>83</v>
      </c>
    </row>
    <row r="188" spans="2:65" s="1" customFormat="1" ht="16.5" customHeight="1">
      <c r="B188" s="31"/>
      <c r="C188" s="129" t="s">
        <v>324</v>
      </c>
      <c r="D188" s="129" t="s">
        <v>201</v>
      </c>
      <c r="E188" s="130" t="s">
        <v>325</v>
      </c>
      <c r="F188" s="131" t="s">
        <v>326</v>
      </c>
      <c r="G188" s="132" t="s">
        <v>258</v>
      </c>
      <c r="H188" s="133">
        <v>6</v>
      </c>
      <c r="I188" s="134"/>
      <c r="J188" s="135">
        <f>ROUND(I188*H188,2)</f>
        <v>0</v>
      </c>
      <c r="K188" s="131" t="s">
        <v>205</v>
      </c>
      <c r="L188" s="31"/>
      <c r="M188" s="136" t="s">
        <v>1</v>
      </c>
      <c r="N188" s="137" t="s">
        <v>41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206</v>
      </c>
      <c r="AT188" s="140" t="s">
        <v>201</v>
      </c>
      <c r="AU188" s="140" t="s">
        <v>83</v>
      </c>
      <c r="AY188" s="16" t="s">
        <v>200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6" t="s">
        <v>83</v>
      </c>
      <c r="BK188" s="141">
        <f>ROUND(I188*H188,2)</f>
        <v>0</v>
      </c>
      <c r="BL188" s="16" t="s">
        <v>206</v>
      </c>
      <c r="BM188" s="140" t="s">
        <v>327</v>
      </c>
    </row>
    <row r="189" spans="2:65" s="1" customFormat="1">
      <c r="B189" s="31"/>
      <c r="D189" s="142" t="s">
        <v>208</v>
      </c>
      <c r="F189" s="143" t="s">
        <v>326</v>
      </c>
      <c r="I189" s="144"/>
      <c r="L189" s="31"/>
      <c r="M189" s="145"/>
      <c r="T189" s="55"/>
      <c r="AT189" s="16" t="s">
        <v>208</v>
      </c>
      <c r="AU189" s="16" t="s">
        <v>83</v>
      </c>
    </row>
    <row r="190" spans="2:65" s="1" customFormat="1" ht="16.5" customHeight="1">
      <c r="B190" s="31"/>
      <c r="C190" s="129" t="s">
        <v>328</v>
      </c>
      <c r="D190" s="129" t="s">
        <v>201</v>
      </c>
      <c r="E190" s="130" t="s">
        <v>329</v>
      </c>
      <c r="F190" s="131" t="s">
        <v>330</v>
      </c>
      <c r="G190" s="132" t="s">
        <v>258</v>
      </c>
      <c r="H190" s="133">
        <v>4</v>
      </c>
      <c r="I190" s="134"/>
      <c r="J190" s="135">
        <f>ROUND(I190*H190,2)</f>
        <v>0</v>
      </c>
      <c r="K190" s="131" t="s">
        <v>205</v>
      </c>
      <c r="L190" s="31"/>
      <c r="M190" s="136" t="s">
        <v>1</v>
      </c>
      <c r="N190" s="137" t="s">
        <v>41</v>
      </c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206</v>
      </c>
      <c r="AT190" s="140" t="s">
        <v>201</v>
      </c>
      <c r="AU190" s="140" t="s">
        <v>83</v>
      </c>
      <c r="AY190" s="16" t="s">
        <v>200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6" t="s">
        <v>83</v>
      </c>
      <c r="BK190" s="141">
        <f>ROUND(I190*H190,2)</f>
        <v>0</v>
      </c>
      <c r="BL190" s="16" t="s">
        <v>206</v>
      </c>
      <c r="BM190" s="140" t="s">
        <v>331</v>
      </c>
    </row>
    <row r="191" spans="2:65" s="1" customFormat="1" ht="19.2">
      <c r="B191" s="31"/>
      <c r="D191" s="142" t="s">
        <v>208</v>
      </c>
      <c r="F191" s="143" t="s">
        <v>332</v>
      </c>
      <c r="I191" s="144"/>
      <c r="L191" s="31"/>
      <c r="M191" s="145"/>
      <c r="T191" s="55"/>
      <c r="AT191" s="16" t="s">
        <v>208</v>
      </c>
      <c r="AU191" s="16" t="s">
        <v>83</v>
      </c>
    </row>
    <row r="192" spans="2:65" s="1" customFormat="1" ht="16.5" customHeight="1">
      <c r="B192" s="31"/>
      <c r="C192" s="129" t="s">
        <v>333</v>
      </c>
      <c r="D192" s="129" t="s">
        <v>201</v>
      </c>
      <c r="E192" s="130" t="s">
        <v>334</v>
      </c>
      <c r="F192" s="131" t="s">
        <v>335</v>
      </c>
      <c r="G192" s="132" t="s">
        <v>258</v>
      </c>
      <c r="H192" s="133">
        <v>4</v>
      </c>
      <c r="I192" s="134"/>
      <c r="J192" s="135">
        <f>ROUND(I192*H192,2)</f>
        <v>0</v>
      </c>
      <c r="K192" s="131" t="s">
        <v>205</v>
      </c>
      <c r="L192" s="31"/>
      <c r="M192" s="136" t="s">
        <v>1</v>
      </c>
      <c r="N192" s="137" t="s">
        <v>41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206</v>
      </c>
      <c r="AT192" s="140" t="s">
        <v>201</v>
      </c>
      <c r="AU192" s="140" t="s">
        <v>83</v>
      </c>
      <c r="AY192" s="16" t="s">
        <v>200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6" t="s">
        <v>83</v>
      </c>
      <c r="BK192" s="141">
        <f>ROUND(I192*H192,2)</f>
        <v>0</v>
      </c>
      <c r="BL192" s="16" t="s">
        <v>206</v>
      </c>
      <c r="BM192" s="140" t="s">
        <v>336</v>
      </c>
    </row>
    <row r="193" spans="2:65" s="1" customFormat="1">
      <c r="B193" s="31"/>
      <c r="D193" s="142" t="s">
        <v>208</v>
      </c>
      <c r="F193" s="143" t="s">
        <v>337</v>
      </c>
      <c r="I193" s="144"/>
      <c r="L193" s="31"/>
      <c r="M193" s="145"/>
      <c r="T193" s="55"/>
      <c r="AT193" s="16" t="s">
        <v>208</v>
      </c>
      <c r="AU193" s="16" t="s">
        <v>83</v>
      </c>
    </row>
    <row r="194" spans="2:65" s="1" customFormat="1" ht="16.5" customHeight="1">
      <c r="B194" s="31"/>
      <c r="C194" s="129" t="s">
        <v>338</v>
      </c>
      <c r="D194" s="129" t="s">
        <v>201</v>
      </c>
      <c r="E194" s="130" t="s">
        <v>339</v>
      </c>
      <c r="F194" s="131" t="s">
        <v>340</v>
      </c>
      <c r="G194" s="132" t="s">
        <v>258</v>
      </c>
      <c r="H194" s="133">
        <v>2</v>
      </c>
      <c r="I194" s="134"/>
      <c r="J194" s="135">
        <f>ROUND(I194*H194,2)</f>
        <v>0</v>
      </c>
      <c r="K194" s="131" t="s">
        <v>205</v>
      </c>
      <c r="L194" s="31"/>
      <c r="M194" s="136" t="s">
        <v>1</v>
      </c>
      <c r="N194" s="137" t="s">
        <v>41</v>
      </c>
      <c r="P194" s="138">
        <f>O194*H194</f>
        <v>0</v>
      </c>
      <c r="Q194" s="138">
        <v>0</v>
      </c>
      <c r="R194" s="138">
        <f>Q194*H194</f>
        <v>0</v>
      </c>
      <c r="S194" s="138">
        <v>0</v>
      </c>
      <c r="T194" s="139">
        <f>S194*H194</f>
        <v>0</v>
      </c>
      <c r="AR194" s="140" t="s">
        <v>206</v>
      </c>
      <c r="AT194" s="140" t="s">
        <v>201</v>
      </c>
      <c r="AU194" s="140" t="s">
        <v>83</v>
      </c>
      <c r="AY194" s="16" t="s">
        <v>200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6" t="s">
        <v>83</v>
      </c>
      <c r="BK194" s="141">
        <f>ROUND(I194*H194,2)</f>
        <v>0</v>
      </c>
      <c r="BL194" s="16" t="s">
        <v>206</v>
      </c>
      <c r="BM194" s="140" t="s">
        <v>341</v>
      </c>
    </row>
    <row r="195" spans="2:65" s="1" customFormat="1">
      <c r="B195" s="31"/>
      <c r="D195" s="142" t="s">
        <v>208</v>
      </c>
      <c r="F195" s="143" t="s">
        <v>340</v>
      </c>
      <c r="I195" s="144"/>
      <c r="L195" s="31"/>
      <c r="M195" s="145"/>
      <c r="T195" s="55"/>
      <c r="AT195" s="16" t="s">
        <v>208</v>
      </c>
      <c r="AU195" s="16" t="s">
        <v>83</v>
      </c>
    </row>
    <row r="196" spans="2:65" s="1" customFormat="1" ht="21.75" customHeight="1">
      <c r="B196" s="31"/>
      <c r="C196" s="129" t="s">
        <v>342</v>
      </c>
      <c r="D196" s="129" t="s">
        <v>201</v>
      </c>
      <c r="E196" s="130" t="s">
        <v>343</v>
      </c>
      <c r="F196" s="131" t="s">
        <v>344</v>
      </c>
      <c r="G196" s="132" t="s">
        <v>258</v>
      </c>
      <c r="H196" s="133">
        <v>4</v>
      </c>
      <c r="I196" s="134"/>
      <c r="J196" s="135">
        <f>ROUND(I196*H196,2)</f>
        <v>0</v>
      </c>
      <c r="K196" s="131" t="s">
        <v>205</v>
      </c>
      <c r="L196" s="31"/>
      <c r="M196" s="136" t="s">
        <v>1</v>
      </c>
      <c r="N196" s="137" t="s">
        <v>41</v>
      </c>
      <c r="P196" s="138">
        <f>O196*H196</f>
        <v>0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AR196" s="140" t="s">
        <v>206</v>
      </c>
      <c r="AT196" s="140" t="s">
        <v>201</v>
      </c>
      <c r="AU196" s="140" t="s">
        <v>83</v>
      </c>
      <c r="AY196" s="16" t="s">
        <v>200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6" t="s">
        <v>83</v>
      </c>
      <c r="BK196" s="141">
        <f>ROUND(I196*H196,2)</f>
        <v>0</v>
      </c>
      <c r="BL196" s="16" t="s">
        <v>206</v>
      </c>
      <c r="BM196" s="140" t="s">
        <v>345</v>
      </c>
    </row>
    <row r="197" spans="2:65" s="1" customFormat="1">
      <c r="B197" s="31"/>
      <c r="D197" s="142" t="s">
        <v>208</v>
      </c>
      <c r="F197" s="143" t="s">
        <v>344</v>
      </c>
      <c r="I197" s="144"/>
      <c r="L197" s="31"/>
      <c r="M197" s="145"/>
      <c r="T197" s="55"/>
      <c r="AT197" s="16" t="s">
        <v>208</v>
      </c>
      <c r="AU197" s="16" t="s">
        <v>83</v>
      </c>
    </row>
    <row r="198" spans="2:65" s="1" customFormat="1" ht="16.5" customHeight="1">
      <c r="B198" s="31"/>
      <c r="C198" s="129" t="s">
        <v>346</v>
      </c>
      <c r="D198" s="129" t="s">
        <v>201</v>
      </c>
      <c r="E198" s="130" t="s">
        <v>347</v>
      </c>
      <c r="F198" s="131" t="s">
        <v>348</v>
      </c>
      <c r="G198" s="132" t="s">
        <v>258</v>
      </c>
      <c r="H198" s="133">
        <v>4</v>
      </c>
      <c r="I198" s="134"/>
      <c r="J198" s="135">
        <f>ROUND(I198*H198,2)</f>
        <v>0</v>
      </c>
      <c r="K198" s="131" t="s">
        <v>205</v>
      </c>
      <c r="L198" s="31"/>
      <c r="M198" s="136" t="s">
        <v>1</v>
      </c>
      <c r="N198" s="137" t="s">
        <v>41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AR198" s="140" t="s">
        <v>206</v>
      </c>
      <c r="AT198" s="140" t="s">
        <v>201</v>
      </c>
      <c r="AU198" s="140" t="s">
        <v>83</v>
      </c>
      <c r="AY198" s="16" t="s">
        <v>200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6" t="s">
        <v>83</v>
      </c>
      <c r="BK198" s="141">
        <f>ROUND(I198*H198,2)</f>
        <v>0</v>
      </c>
      <c r="BL198" s="16" t="s">
        <v>206</v>
      </c>
      <c r="BM198" s="140" t="s">
        <v>349</v>
      </c>
    </row>
    <row r="199" spans="2:65" s="1" customFormat="1">
      <c r="B199" s="31"/>
      <c r="D199" s="142" t="s">
        <v>208</v>
      </c>
      <c r="F199" s="143" t="s">
        <v>348</v>
      </c>
      <c r="I199" s="144"/>
      <c r="L199" s="31"/>
      <c r="M199" s="145"/>
      <c r="T199" s="55"/>
      <c r="AT199" s="16" t="s">
        <v>208</v>
      </c>
      <c r="AU199" s="16" t="s">
        <v>83</v>
      </c>
    </row>
    <row r="200" spans="2:65" s="1" customFormat="1" ht="16.5" customHeight="1">
      <c r="B200" s="31"/>
      <c r="C200" s="129" t="s">
        <v>350</v>
      </c>
      <c r="D200" s="129" t="s">
        <v>201</v>
      </c>
      <c r="E200" s="130" t="s">
        <v>351</v>
      </c>
      <c r="F200" s="131" t="s">
        <v>352</v>
      </c>
      <c r="G200" s="132" t="s">
        <v>258</v>
      </c>
      <c r="H200" s="133">
        <v>4</v>
      </c>
      <c r="I200" s="134"/>
      <c r="J200" s="135">
        <f>ROUND(I200*H200,2)</f>
        <v>0</v>
      </c>
      <c r="K200" s="131" t="s">
        <v>205</v>
      </c>
      <c r="L200" s="31"/>
      <c r="M200" s="136" t="s">
        <v>1</v>
      </c>
      <c r="N200" s="137" t="s">
        <v>41</v>
      </c>
      <c r="P200" s="138">
        <f>O200*H200</f>
        <v>0</v>
      </c>
      <c r="Q200" s="138">
        <v>0</v>
      </c>
      <c r="R200" s="138">
        <f>Q200*H200</f>
        <v>0</v>
      </c>
      <c r="S200" s="138">
        <v>0</v>
      </c>
      <c r="T200" s="139">
        <f>S200*H200</f>
        <v>0</v>
      </c>
      <c r="AR200" s="140" t="s">
        <v>206</v>
      </c>
      <c r="AT200" s="140" t="s">
        <v>201</v>
      </c>
      <c r="AU200" s="140" t="s">
        <v>83</v>
      </c>
      <c r="AY200" s="16" t="s">
        <v>200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6" t="s">
        <v>83</v>
      </c>
      <c r="BK200" s="141">
        <f>ROUND(I200*H200,2)</f>
        <v>0</v>
      </c>
      <c r="BL200" s="16" t="s">
        <v>206</v>
      </c>
      <c r="BM200" s="140" t="s">
        <v>353</v>
      </c>
    </row>
    <row r="201" spans="2:65" s="1" customFormat="1">
      <c r="B201" s="31"/>
      <c r="D201" s="142" t="s">
        <v>208</v>
      </c>
      <c r="F201" s="143" t="s">
        <v>352</v>
      </c>
      <c r="I201" s="144"/>
      <c r="L201" s="31"/>
      <c r="M201" s="145"/>
      <c r="T201" s="55"/>
      <c r="AT201" s="16" t="s">
        <v>208</v>
      </c>
      <c r="AU201" s="16" t="s">
        <v>83</v>
      </c>
    </row>
    <row r="202" spans="2:65" s="1" customFormat="1" ht="16.5" customHeight="1">
      <c r="B202" s="31"/>
      <c r="C202" s="129" t="s">
        <v>354</v>
      </c>
      <c r="D202" s="129" t="s">
        <v>201</v>
      </c>
      <c r="E202" s="130" t="s">
        <v>355</v>
      </c>
      <c r="F202" s="131" t="s">
        <v>356</v>
      </c>
      <c r="G202" s="132" t="s">
        <v>258</v>
      </c>
      <c r="H202" s="133">
        <v>4</v>
      </c>
      <c r="I202" s="134"/>
      <c r="J202" s="135">
        <f>ROUND(I202*H202,2)</f>
        <v>0</v>
      </c>
      <c r="K202" s="131" t="s">
        <v>205</v>
      </c>
      <c r="L202" s="31"/>
      <c r="M202" s="136" t="s">
        <v>1</v>
      </c>
      <c r="N202" s="137" t="s">
        <v>41</v>
      </c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AR202" s="140" t="s">
        <v>206</v>
      </c>
      <c r="AT202" s="140" t="s">
        <v>201</v>
      </c>
      <c r="AU202" s="140" t="s">
        <v>83</v>
      </c>
      <c r="AY202" s="16" t="s">
        <v>200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6" t="s">
        <v>83</v>
      </c>
      <c r="BK202" s="141">
        <f>ROUND(I202*H202,2)</f>
        <v>0</v>
      </c>
      <c r="BL202" s="16" t="s">
        <v>206</v>
      </c>
      <c r="BM202" s="140" t="s">
        <v>357</v>
      </c>
    </row>
    <row r="203" spans="2:65" s="1" customFormat="1">
      <c r="B203" s="31"/>
      <c r="D203" s="142" t="s">
        <v>208</v>
      </c>
      <c r="F203" s="143" t="s">
        <v>356</v>
      </c>
      <c r="I203" s="144"/>
      <c r="L203" s="31"/>
      <c r="M203" s="145"/>
      <c r="T203" s="55"/>
      <c r="AT203" s="16" t="s">
        <v>208</v>
      </c>
      <c r="AU203" s="16" t="s">
        <v>83</v>
      </c>
    </row>
    <row r="204" spans="2:65" s="1" customFormat="1" ht="16.5" customHeight="1">
      <c r="B204" s="31"/>
      <c r="C204" s="129" t="s">
        <v>358</v>
      </c>
      <c r="D204" s="129" t="s">
        <v>201</v>
      </c>
      <c r="E204" s="130" t="s">
        <v>359</v>
      </c>
      <c r="F204" s="131" t="s">
        <v>360</v>
      </c>
      <c r="G204" s="132" t="s">
        <v>258</v>
      </c>
      <c r="H204" s="133">
        <v>4</v>
      </c>
      <c r="I204" s="134"/>
      <c r="J204" s="135">
        <f>ROUND(I204*H204,2)</f>
        <v>0</v>
      </c>
      <c r="K204" s="131" t="s">
        <v>205</v>
      </c>
      <c r="L204" s="31"/>
      <c r="M204" s="136" t="s">
        <v>1</v>
      </c>
      <c r="N204" s="137" t="s">
        <v>41</v>
      </c>
      <c r="P204" s="138">
        <f>O204*H204</f>
        <v>0</v>
      </c>
      <c r="Q204" s="138">
        <v>0</v>
      </c>
      <c r="R204" s="138">
        <f>Q204*H204</f>
        <v>0</v>
      </c>
      <c r="S204" s="138">
        <v>0</v>
      </c>
      <c r="T204" s="139">
        <f>S204*H204</f>
        <v>0</v>
      </c>
      <c r="AR204" s="140" t="s">
        <v>206</v>
      </c>
      <c r="AT204" s="140" t="s">
        <v>201</v>
      </c>
      <c r="AU204" s="140" t="s">
        <v>83</v>
      </c>
      <c r="AY204" s="16" t="s">
        <v>200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6" t="s">
        <v>83</v>
      </c>
      <c r="BK204" s="141">
        <f>ROUND(I204*H204,2)</f>
        <v>0</v>
      </c>
      <c r="BL204" s="16" t="s">
        <v>206</v>
      </c>
      <c r="BM204" s="140" t="s">
        <v>361</v>
      </c>
    </row>
    <row r="205" spans="2:65" s="1" customFormat="1">
      <c r="B205" s="31"/>
      <c r="D205" s="142" t="s">
        <v>208</v>
      </c>
      <c r="F205" s="143" t="s">
        <v>360</v>
      </c>
      <c r="I205" s="144"/>
      <c r="L205" s="31"/>
      <c r="M205" s="145"/>
      <c r="T205" s="55"/>
      <c r="AT205" s="16" t="s">
        <v>208</v>
      </c>
      <c r="AU205" s="16" t="s">
        <v>83</v>
      </c>
    </row>
    <row r="206" spans="2:65" s="1" customFormat="1" ht="16.5" customHeight="1">
      <c r="B206" s="31"/>
      <c r="C206" s="129" t="s">
        <v>362</v>
      </c>
      <c r="D206" s="129" t="s">
        <v>201</v>
      </c>
      <c r="E206" s="130" t="s">
        <v>363</v>
      </c>
      <c r="F206" s="131" t="s">
        <v>364</v>
      </c>
      <c r="G206" s="132" t="s">
        <v>258</v>
      </c>
      <c r="H206" s="133">
        <v>2</v>
      </c>
      <c r="I206" s="134"/>
      <c r="J206" s="135">
        <f>ROUND(I206*H206,2)</f>
        <v>0</v>
      </c>
      <c r="K206" s="131" t="s">
        <v>205</v>
      </c>
      <c r="L206" s="31"/>
      <c r="M206" s="136" t="s">
        <v>1</v>
      </c>
      <c r="N206" s="137" t="s">
        <v>41</v>
      </c>
      <c r="P206" s="138">
        <f>O206*H206</f>
        <v>0</v>
      </c>
      <c r="Q206" s="138">
        <v>0</v>
      </c>
      <c r="R206" s="138">
        <f>Q206*H206</f>
        <v>0</v>
      </c>
      <c r="S206" s="138">
        <v>0</v>
      </c>
      <c r="T206" s="139">
        <f>S206*H206</f>
        <v>0</v>
      </c>
      <c r="AR206" s="140" t="s">
        <v>206</v>
      </c>
      <c r="AT206" s="140" t="s">
        <v>201</v>
      </c>
      <c r="AU206" s="140" t="s">
        <v>83</v>
      </c>
      <c r="AY206" s="16" t="s">
        <v>200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6" t="s">
        <v>83</v>
      </c>
      <c r="BK206" s="141">
        <f>ROUND(I206*H206,2)</f>
        <v>0</v>
      </c>
      <c r="BL206" s="16" t="s">
        <v>206</v>
      </c>
      <c r="BM206" s="140" t="s">
        <v>365</v>
      </c>
    </row>
    <row r="207" spans="2:65" s="1" customFormat="1">
      <c r="B207" s="31"/>
      <c r="D207" s="142" t="s">
        <v>208</v>
      </c>
      <c r="F207" s="143" t="s">
        <v>364</v>
      </c>
      <c r="I207" s="144"/>
      <c r="L207" s="31"/>
      <c r="M207" s="145"/>
      <c r="T207" s="55"/>
      <c r="AT207" s="16" t="s">
        <v>208</v>
      </c>
      <c r="AU207" s="16" t="s">
        <v>83</v>
      </c>
    </row>
    <row r="208" spans="2:65" s="1" customFormat="1" ht="16.5" customHeight="1">
      <c r="B208" s="31"/>
      <c r="C208" s="129" t="s">
        <v>366</v>
      </c>
      <c r="D208" s="129" t="s">
        <v>201</v>
      </c>
      <c r="E208" s="130" t="s">
        <v>367</v>
      </c>
      <c r="F208" s="131" t="s">
        <v>368</v>
      </c>
      <c r="G208" s="132" t="s">
        <v>258</v>
      </c>
      <c r="H208" s="133">
        <v>4</v>
      </c>
      <c r="I208" s="134"/>
      <c r="J208" s="135">
        <f>ROUND(I208*H208,2)</f>
        <v>0</v>
      </c>
      <c r="K208" s="131" t="s">
        <v>205</v>
      </c>
      <c r="L208" s="31"/>
      <c r="M208" s="136" t="s">
        <v>1</v>
      </c>
      <c r="N208" s="137" t="s">
        <v>41</v>
      </c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AR208" s="140" t="s">
        <v>206</v>
      </c>
      <c r="AT208" s="140" t="s">
        <v>201</v>
      </c>
      <c r="AU208" s="140" t="s">
        <v>83</v>
      </c>
      <c r="AY208" s="16" t="s">
        <v>200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6" t="s">
        <v>83</v>
      </c>
      <c r="BK208" s="141">
        <f>ROUND(I208*H208,2)</f>
        <v>0</v>
      </c>
      <c r="BL208" s="16" t="s">
        <v>206</v>
      </c>
      <c r="BM208" s="140" t="s">
        <v>369</v>
      </c>
    </row>
    <row r="209" spans="2:65" s="1" customFormat="1">
      <c r="B209" s="31"/>
      <c r="D209" s="142" t="s">
        <v>208</v>
      </c>
      <c r="F209" s="143" t="s">
        <v>368</v>
      </c>
      <c r="I209" s="144"/>
      <c r="L209" s="31"/>
      <c r="M209" s="145"/>
      <c r="T209" s="55"/>
      <c r="AT209" s="16" t="s">
        <v>208</v>
      </c>
      <c r="AU209" s="16" t="s">
        <v>83</v>
      </c>
    </row>
    <row r="210" spans="2:65" s="1" customFormat="1" ht="16.5" customHeight="1">
      <c r="B210" s="31"/>
      <c r="C210" s="129" t="s">
        <v>370</v>
      </c>
      <c r="D210" s="129" t="s">
        <v>201</v>
      </c>
      <c r="E210" s="130" t="s">
        <v>371</v>
      </c>
      <c r="F210" s="131" t="s">
        <v>372</v>
      </c>
      <c r="G210" s="132" t="s">
        <v>258</v>
      </c>
      <c r="H210" s="133">
        <v>4</v>
      </c>
      <c r="I210" s="134"/>
      <c r="J210" s="135">
        <f>ROUND(I210*H210,2)</f>
        <v>0</v>
      </c>
      <c r="K210" s="131" t="s">
        <v>205</v>
      </c>
      <c r="L210" s="31"/>
      <c r="M210" s="136" t="s">
        <v>1</v>
      </c>
      <c r="N210" s="137" t="s">
        <v>41</v>
      </c>
      <c r="P210" s="138">
        <f>O210*H210</f>
        <v>0</v>
      </c>
      <c r="Q210" s="138">
        <v>0</v>
      </c>
      <c r="R210" s="138">
        <f>Q210*H210</f>
        <v>0</v>
      </c>
      <c r="S210" s="138">
        <v>0</v>
      </c>
      <c r="T210" s="139">
        <f>S210*H210</f>
        <v>0</v>
      </c>
      <c r="AR210" s="140" t="s">
        <v>206</v>
      </c>
      <c r="AT210" s="140" t="s">
        <v>201</v>
      </c>
      <c r="AU210" s="140" t="s">
        <v>83</v>
      </c>
      <c r="AY210" s="16" t="s">
        <v>200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6" t="s">
        <v>83</v>
      </c>
      <c r="BK210" s="141">
        <f>ROUND(I210*H210,2)</f>
        <v>0</v>
      </c>
      <c r="BL210" s="16" t="s">
        <v>206</v>
      </c>
      <c r="BM210" s="140" t="s">
        <v>373</v>
      </c>
    </row>
    <row r="211" spans="2:65" s="1" customFormat="1">
      <c r="B211" s="31"/>
      <c r="D211" s="142" t="s">
        <v>208</v>
      </c>
      <c r="F211" s="143" t="s">
        <v>372</v>
      </c>
      <c r="I211" s="144"/>
      <c r="L211" s="31"/>
      <c r="M211" s="145"/>
      <c r="T211" s="55"/>
      <c r="AT211" s="16" t="s">
        <v>208</v>
      </c>
      <c r="AU211" s="16" t="s">
        <v>83</v>
      </c>
    </row>
    <row r="212" spans="2:65" s="1" customFormat="1" ht="16.5" customHeight="1">
      <c r="B212" s="31"/>
      <c r="C212" s="129" t="s">
        <v>374</v>
      </c>
      <c r="D212" s="129" t="s">
        <v>201</v>
      </c>
      <c r="E212" s="130" t="s">
        <v>375</v>
      </c>
      <c r="F212" s="131" t="s">
        <v>376</v>
      </c>
      <c r="G212" s="132" t="s">
        <v>258</v>
      </c>
      <c r="H212" s="133">
        <v>4</v>
      </c>
      <c r="I212" s="134"/>
      <c r="J212" s="135">
        <f>ROUND(I212*H212,2)</f>
        <v>0</v>
      </c>
      <c r="K212" s="131" t="s">
        <v>205</v>
      </c>
      <c r="L212" s="31"/>
      <c r="M212" s="136" t="s">
        <v>1</v>
      </c>
      <c r="N212" s="137" t="s">
        <v>41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206</v>
      </c>
      <c r="AT212" s="140" t="s">
        <v>201</v>
      </c>
      <c r="AU212" s="140" t="s">
        <v>83</v>
      </c>
      <c r="AY212" s="16" t="s">
        <v>200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6" t="s">
        <v>83</v>
      </c>
      <c r="BK212" s="141">
        <f>ROUND(I212*H212,2)</f>
        <v>0</v>
      </c>
      <c r="BL212" s="16" t="s">
        <v>206</v>
      </c>
      <c r="BM212" s="140" t="s">
        <v>377</v>
      </c>
    </row>
    <row r="213" spans="2:65" s="1" customFormat="1">
      <c r="B213" s="31"/>
      <c r="D213" s="142" t="s">
        <v>208</v>
      </c>
      <c r="F213" s="143" t="s">
        <v>376</v>
      </c>
      <c r="I213" s="144"/>
      <c r="L213" s="31"/>
      <c r="M213" s="145"/>
      <c r="T213" s="55"/>
      <c r="AT213" s="16" t="s">
        <v>208</v>
      </c>
      <c r="AU213" s="16" t="s">
        <v>83</v>
      </c>
    </row>
    <row r="214" spans="2:65" s="1" customFormat="1" ht="16.5" customHeight="1">
      <c r="B214" s="31"/>
      <c r="C214" s="129" t="s">
        <v>378</v>
      </c>
      <c r="D214" s="129" t="s">
        <v>201</v>
      </c>
      <c r="E214" s="130" t="s">
        <v>379</v>
      </c>
      <c r="F214" s="131" t="s">
        <v>380</v>
      </c>
      <c r="G214" s="132" t="s">
        <v>258</v>
      </c>
      <c r="H214" s="133">
        <v>2</v>
      </c>
      <c r="I214" s="134"/>
      <c r="J214" s="135">
        <f>ROUND(I214*H214,2)</f>
        <v>0</v>
      </c>
      <c r="K214" s="131" t="s">
        <v>205</v>
      </c>
      <c r="L214" s="31"/>
      <c r="M214" s="136" t="s">
        <v>1</v>
      </c>
      <c r="N214" s="137" t="s">
        <v>41</v>
      </c>
      <c r="P214" s="138">
        <f>O214*H214</f>
        <v>0</v>
      </c>
      <c r="Q214" s="138">
        <v>0</v>
      </c>
      <c r="R214" s="138">
        <f>Q214*H214</f>
        <v>0</v>
      </c>
      <c r="S214" s="138">
        <v>0</v>
      </c>
      <c r="T214" s="139">
        <f>S214*H214</f>
        <v>0</v>
      </c>
      <c r="AR214" s="140" t="s">
        <v>206</v>
      </c>
      <c r="AT214" s="140" t="s">
        <v>201</v>
      </c>
      <c r="AU214" s="140" t="s">
        <v>83</v>
      </c>
      <c r="AY214" s="16" t="s">
        <v>200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6" t="s">
        <v>83</v>
      </c>
      <c r="BK214" s="141">
        <f>ROUND(I214*H214,2)</f>
        <v>0</v>
      </c>
      <c r="BL214" s="16" t="s">
        <v>206</v>
      </c>
      <c r="BM214" s="140" t="s">
        <v>381</v>
      </c>
    </row>
    <row r="215" spans="2:65" s="1" customFormat="1">
      <c r="B215" s="31"/>
      <c r="D215" s="142" t="s">
        <v>208</v>
      </c>
      <c r="F215" s="143" t="s">
        <v>380</v>
      </c>
      <c r="I215" s="144"/>
      <c r="L215" s="31"/>
      <c r="M215" s="145"/>
      <c r="T215" s="55"/>
      <c r="AT215" s="16" t="s">
        <v>208</v>
      </c>
      <c r="AU215" s="16" t="s">
        <v>83</v>
      </c>
    </row>
    <row r="216" spans="2:65" s="1" customFormat="1" ht="16.5" customHeight="1">
      <c r="B216" s="31"/>
      <c r="C216" s="129" t="s">
        <v>382</v>
      </c>
      <c r="D216" s="129" t="s">
        <v>201</v>
      </c>
      <c r="E216" s="130" t="s">
        <v>383</v>
      </c>
      <c r="F216" s="131" t="s">
        <v>384</v>
      </c>
      <c r="G216" s="132" t="s">
        <v>258</v>
      </c>
      <c r="H216" s="133">
        <v>4</v>
      </c>
      <c r="I216" s="134"/>
      <c r="J216" s="135">
        <f>ROUND(I216*H216,2)</f>
        <v>0</v>
      </c>
      <c r="K216" s="131" t="s">
        <v>205</v>
      </c>
      <c r="L216" s="31"/>
      <c r="M216" s="136" t="s">
        <v>1</v>
      </c>
      <c r="N216" s="137" t="s">
        <v>41</v>
      </c>
      <c r="P216" s="138">
        <f>O216*H216</f>
        <v>0</v>
      </c>
      <c r="Q216" s="138">
        <v>0</v>
      </c>
      <c r="R216" s="138">
        <f>Q216*H216</f>
        <v>0</v>
      </c>
      <c r="S216" s="138">
        <v>0</v>
      </c>
      <c r="T216" s="139">
        <f>S216*H216</f>
        <v>0</v>
      </c>
      <c r="AR216" s="140" t="s">
        <v>206</v>
      </c>
      <c r="AT216" s="140" t="s">
        <v>201</v>
      </c>
      <c r="AU216" s="140" t="s">
        <v>83</v>
      </c>
      <c r="AY216" s="16" t="s">
        <v>200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6" t="s">
        <v>83</v>
      </c>
      <c r="BK216" s="141">
        <f>ROUND(I216*H216,2)</f>
        <v>0</v>
      </c>
      <c r="BL216" s="16" t="s">
        <v>206</v>
      </c>
      <c r="BM216" s="140" t="s">
        <v>385</v>
      </c>
    </row>
    <row r="217" spans="2:65" s="1" customFormat="1">
      <c r="B217" s="31"/>
      <c r="D217" s="142" t="s">
        <v>208</v>
      </c>
      <c r="F217" s="143" t="s">
        <v>384</v>
      </c>
      <c r="I217" s="144"/>
      <c r="L217" s="31"/>
      <c r="M217" s="145"/>
      <c r="T217" s="55"/>
      <c r="AT217" s="16" t="s">
        <v>208</v>
      </c>
      <c r="AU217" s="16" t="s">
        <v>83</v>
      </c>
    </row>
    <row r="218" spans="2:65" s="1" customFormat="1" ht="16.5" customHeight="1">
      <c r="B218" s="31"/>
      <c r="C218" s="129" t="s">
        <v>386</v>
      </c>
      <c r="D218" s="129" t="s">
        <v>201</v>
      </c>
      <c r="E218" s="130" t="s">
        <v>387</v>
      </c>
      <c r="F218" s="131" t="s">
        <v>388</v>
      </c>
      <c r="G218" s="132" t="s">
        <v>258</v>
      </c>
      <c r="H218" s="133">
        <v>2</v>
      </c>
      <c r="I218" s="134"/>
      <c r="J218" s="135">
        <f>ROUND(I218*H218,2)</f>
        <v>0</v>
      </c>
      <c r="K218" s="131" t="s">
        <v>205</v>
      </c>
      <c r="L218" s="31"/>
      <c r="M218" s="136" t="s">
        <v>1</v>
      </c>
      <c r="N218" s="137" t="s">
        <v>41</v>
      </c>
      <c r="P218" s="138">
        <f>O218*H218</f>
        <v>0</v>
      </c>
      <c r="Q218" s="138">
        <v>0</v>
      </c>
      <c r="R218" s="138">
        <f>Q218*H218</f>
        <v>0</v>
      </c>
      <c r="S218" s="138">
        <v>0</v>
      </c>
      <c r="T218" s="139">
        <f>S218*H218</f>
        <v>0</v>
      </c>
      <c r="AR218" s="140" t="s">
        <v>206</v>
      </c>
      <c r="AT218" s="140" t="s">
        <v>201</v>
      </c>
      <c r="AU218" s="140" t="s">
        <v>83</v>
      </c>
      <c r="AY218" s="16" t="s">
        <v>200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6" t="s">
        <v>83</v>
      </c>
      <c r="BK218" s="141">
        <f>ROUND(I218*H218,2)</f>
        <v>0</v>
      </c>
      <c r="BL218" s="16" t="s">
        <v>206</v>
      </c>
      <c r="BM218" s="140" t="s">
        <v>389</v>
      </c>
    </row>
    <row r="219" spans="2:65" s="1" customFormat="1">
      <c r="B219" s="31"/>
      <c r="D219" s="142" t="s">
        <v>208</v>
      </c>
      <c r="F219" s="143" t="s">
        <v>388</v>
      </c>
      <c r="I219" s="144"/>
      <c r="L219" s="31"/>
      <c r="M219" s="145"/>
      <c r="T219" s="55"/>
      <c r="AT219" s="16" t="s">
        <v>208</v>
      </c>
      <c r="AU219" s="16" t="s">
        <v>83</v>
      </c>
    </row>
    <row r="220" spans="2:65" s="1" customFormat="1" ht="16.5" customHeight="1">
      <c r="B220" s="31"/>
      <c r="C220" s="129" t="s">
        <v>390</v>
      </c>
      <c r="D220" s="129" t="s">
        <v>201</v>
      </c>
      <c r="E220" s="130" t="s">
        <v>391</v>
      </c>
      <c r="F220" s="131" t="s">
        <v>392</v>
      </c>
      <c r="G220" s="132" t="s">
        <v>258</v>
      </c>
      <c r="H220" s="133">
        <v>4</v>
      </c>
      <c r="I220" s="134"/>
      <c r="J220" s="135">
        <f>ROUND(I220*H220,2)</f>
        <v>0</v>
      </c>
      <c r="K220" s="131" t="s">
        <v>205</v>
      </c>
      <c r="L220" s="31"/>
      <c r="M220" s="136" t="s">
        <v>1</v>
      </c>
      <c r="N220" s="137" t="s">
        <v>41</v>
      </c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AR220" s="140" t="s">
        <v>206</v>
      </c>
      <c r="AT220" s="140" t="s">
        <v>201</v>
      </c>
      <c r="AU220" s="140" t="s">
        <v>83</v>
      </c>
      <c r="AY220" s="16" t="s">
        <v>200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6" t="s">
        <v>83</v>
      </c>
      <c r="BK220" s="141">
        <f>ROUND(I220*H220,2)</f>
        <v>0</v>
      </c>
      <c r="BL220" s="16" t="s">
        <v>206</v>
      </c>
      <c r="BM220" s="140" t="s">
        <v>393</v>
      </c>
    </row>
    <row r="221" spans="2:65" s="1" customFormat="1">
      <c r="B221" s="31"/>
      <c r="D221" s="142" t="s">
        <v>208</v>
      </c>
      <c r="F221" s="143" t="s">
        <v>392</v>
      </c>
      <c r="I221" s="144"/>
      <c r="L221" s="31"/>
      <c r="M221" s="145"/>
      <c r="T221" s="55"/>
      <c r="AT221" s="16" t="s">
        <v>208</v>
      </c>
      <c r="AU221" s="16" t="s">
        <v>83</v>
      </c>
    </row>
    <row r="222" spans="2:65" s="1" customFormat="1" ht="16.5" customHeight="1">
      <c r="B222" s="31"/>
      <c r="C222" s="129" t="s">
        <v>394</v>
      </c>
      <c r="D222" s="129" t="s">
        <v>201</v>
      </c>
      <c r="E222" s="130" t="s">
        <v>395</v>
      </c>
      <c r="F222" s="131" t="s">
        <v>396</v>
      </c>
      <c r="G222" s="132" t="s">
        <v>258</v>
      </c>
      <c r="H222" s="133">
        <v>4</v>
      </c>
      <c r="I222" s="134"/>
      <c r="J222" s="135">
        <f>ROUND(I222*H222,2)</f>
        <v>0</v>
      </c>
      <c r="K222" s="131" t="s">
        <v>205</v>
      </c>
      <c r="L222" s="31"/>
      <c r="M222" s="136" t="s">
        <v>1</v>
      </c>
      <c r="N222" s="137" t="s">
        <v>41</v>
      </c>
      <c r="P222" s="138">
        <f>O222*H222</f>
        <v>0</v>
      </c>
      <c r="Q222" s="138">
        <v>0</v>
      </c>
      <c r="R222" s="138">
        <f>Q222*H222</f>
        <v>0</v>
      </c>
      <c r="S222" s="138">
        <v>0</v>
      </c>
      <c r="T222" s="139">
        <f>S222*H222</f>
        <v>0</v>
      </c>
      <c r="AR222" s="140" t="s">
        <v>206</v>
      </c>
      <c r="AT222" s="140" t="s">
        <v>201</v>
      </c>
      <c r="AU222" s="140" t="s">
        <v>83</v>
      </c>
      <c r="AY222" s="16" t="s">
        <v>200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6" t="s">
        <v>83</v>
      </c>
      <c r="BK222" s="141">
        <f>ROUND(I222*H222,2)</f>
        <v>0</v>
      </c>
      <c r="BL222" s="16" t="s">
        <v>206</v>
      </c>
      <c r="BM222" s="140" t="s">
        <v>397</v>
      </c>
    </row>
    <row r="223" spans="2:65" s="1" customFormat="1">
      <c r="B223" s="31"/>
      <c r="D223" s="142" t="s">
        <v>208</v>
      </c>
      <c r="F223" s="143" t="s">
        <v>396</v>
      </c>
      <c r="I223" s="144"/>
      <c r="L223" s="31"/>
      <c r="M223" s="145"/>
      <c r="T223" s="55"/>
      <c r="AT223" s="16" t="s">
        <v>208</v>
      </c>
      <c r="AU223" s="16" t="s">
        <v>83</v>
      </c>
    </row>
    <row r="224" spans="2:65" s="1" customFormat="1" ht="16.5" customHeight="1">
      <c r="B224" s="31"/>
      <c r="C224" s="129" t="s">
        <v>398</v>
      </c>
      <c r="D224" s="129" t="s">
        <v>201</v>
      </c>
      <c r="E224" s="130" t="s">
        <v>399</v>
      </c>
      <c r="F224" s="131" t="s">
        <v>400</v>
      </c>
      <c r="G224" s="132" t="s">
        <v>258</v>
      </c>
      <c r="H224" s="133">
        <v>4</v>
      </c>
      <c r="I224" s="134"/>
      <c r="J224" s="135">
        <f>ROUND(I224*H224,2)</f>
        <v>0</v>
      </c>
      <c r="K224" s="131" t="s">
        <v>205</v>
      </c>
      <c r="L224" s="31"/>
      <c r="M224" s="136" t="s">
        <v>1</v>
      </c>
      <c r="N224" s="137" t="s">
        <v>41</v>
      </c>
      <c r="P224" s="138">
        <f>O224*H224</f>
        <v>0</v>
      </c>
      <c r="Q224" s="138">
        <v>0</v>
      </c>
      <c r="R224" s="138">
        <f>Q224*H224</f>
        <v>0</v>
      </c>
      <c r="S224" s="138">
        <v>0</v>
      </c>
      <c r="T224" s="139">
        <f>S224*H224</f>
        <v>0</v>
      </c>
      <c r="AR224" s="140" t="s">
        <v>206</v>
      </c>
      <c r="AT224" s="140" t="s">
        <v>201</v>
      </c>
      <c r="AU224" s="140" t="s">
        <v>83</v>
      </c>
      <c r="AY224" s="16" t="s">
        <v>200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6" t="s">
        <v>83</v>
      </c>
      <c r="BK224" s="141">
        <f>ROUND(I224*H224,2)</f>
        <v>0</v>
      </c>
      <c r="BL224" s="16" t="s">
        <v>206</v>
      </c>
      <c r="BM224" s="140" t="s">
        <v>401</v>
      </c>
    </row>
    <row r="225" spans="2:65" s="1" customFormat="1">
      <c r="B225" s="31"/>
      <c r="D225" s="142" t="s">
        <v>208</v>
      </c>
      <c r="F225" s="143" t="s">
        <v>400</v>
      </c>
      <c r="I225" s="144"/>
      <c r="L225" s="31"/>
      <c r="M225" s="145"/>
      <c r="T225" s="55"/>
      <c r="AT225" s="16" t="s">
        <v>208</v>
      </c>
      <c r="AU225" s="16" t="s">
        <v>83</v>
      </c>
    </row>
    <row r="226" spans="2:65" s="10" customFormat="1" ht="25.95" customHeight="1">
      <c r="B226" s="119"/>
      <c r="D226" s="120" t="s">
        <v>75</v>
      </c>
      <c r="E226" s="121" t="s">
        <v>402</v>
      </c>
      <c r="F226" s="121" t="s">
        <v>403</v>
      </c>
      <c r="I226" s="122"/>
      <c r="J226" s="123">
        <f>BK226</f>
        <v>0</v>
      </c>
      <c r="L226" s="119"/>
      <c r="M226" s="124"/>
      <c r="P226" s="125">
        <f>SUM(P227:P292)</f>
        <v>0</v>
      </c>
      <c r="R226" s="125">
        <f>SUM(R227:R292)</f>
        <v>0</v>
      </c>
      <c r="T226" s="126">
        <f>SUM(T227:T292)</f>
        <v>0</v>
      </c>
      <c r="AR226" s="120" t="s">
        <v>83</v>
      </c>
      <c r="AT226" s="127" t="s">
        <v>75</v>
      </c>
      <c r="AU226" s="127" t="s">
        <v>76</v>
      </c>
      <c r="AY226" s="120" t="s">
        <v>200</v>
      </c>
      <c r="BK226" s="128">
        <f>SUM(BK227:BK292)</f>
        <v>0</v>
      </c>
    </row>
    <row r="227" spans="2:65" s="1" customFormat="1" ht="16.5" customHeight="1">
      <c r="B227" s="31"/>
      <c r="C227" s="166" t="s">
        <v>404</v>
      </c>
      <c r="D227" s="166" t="s">
        <v>227</v>
      </c>
      <c r="E227" s="167" t="s">
        <v>405</v>
      </c>
      <c r="F227" s="168" t="s">
        <v>406</v>
      </c>
      <c r="G227" s="169" t="s">
        <v>258</v>
      </c>
      <c r="H227" s="170">
        <v>2</v>
      </c>
      <c r="I227" s="171"/>
      <c r="J227" s="172">
        <f>ROUND(I227*H227,2)</f>
        <v>0</v>
      </c>
      <c r="K227" s="168" t="s">
        <v>205</v>
      </c>
      <c r="L227" s="173"/>
      <c r="M227" s="174" t="s">
        <v>1</v>
      </c>
      <c r="N227" s="175" t="s">
        <v>41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9">
        <f>S227*H227</f>
        <v>0</v>
      </c>
      <c r="AR227" s="140" t="s">
        <v>230</v>
      </c>
      <c r="AT227" s="140" t="s">
        <v>227</v>
      </c>
      <c r="AU227" s="140" t="s">
        <v>83</v>
      </c>
      <c r="AY227" s="16" t="s">
        <v>200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6" t="s">
        <v>83</v>
      </c>
      <c r="BK227" s="141">
        <f>ROUND(I227*H227,2)</f>
        <v>0</v>
      </c>
      <c r="BL227" s="16" t="s">
        <v>230</v>
      </c>
      <c r="BM227" s="140" t="s">
        <v>407</v>
      </c>
    </row>
    <row r="228" spans="2:65" s="1" customFormat="1">
      <c r="B228" s="31"/>
      <c r="D228" s="142" t="s">
        <v>208</v>
      </c>
      <c r="F228" s="143" t="s">
        <v>406</v>
      </c>
      <c r="I228" s="144"/>
      <c r="L228" s="31"/>
      <c r="M228" s="145"/>
      <c r="T228" s="55"/>
      <c r="AT228" s="16" t="s">
        <v>208</v>
      </c>
      <c r="AU228" s="16" t="s">
        <v>83</v>
      </c>
    </row>
    <row r="229" spans="2:65" s="1" customFormat="1" ht="16.5" customHeight="1">
      <c r="B229" s="31"/>
      <c r="C229" s="166" t="s">
        <v>408</v>
      </c>
      <c r="D229" s="166" t="s">
        <v>227</v>
      </c>
      <c r="E229" s="167" t="s">
        <v>409</v>
      </c>
      <c r="F229" s="168" t="s">
        <v>410</v>
      </c>
      <c r="G229" s="169" t="s">
        <v>258</v>
      </c>
      <c r="H229" s="170">
        <v>1</v>
      </c>
      <c r="I229" s="171"/>
      <c r="J229" s="172">
        <f>ROUND(I229*H229,2)</f>
        <v>0</v>
      </c>
      <c r="K229" s="168" t="s">
        <v>205</v>
      </c>
      <c r="L229" s="173"/>
      <c r="M229" s="174" t="s">
        <v>1</v>
      </c>
      <c r="N229" s="175" t="s">
        <v>41</v>
      </c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AR229" s="140" t="s">
        <v>230</v>
      </c>
      <c r="AT229" s="140" t="s">
        <v>227</v>
      </c>
      <c r="AU229" s="140" t="s">
        <v>83</v>
      </c>
      <c r="AY229" s="16" t="s">
        <v>200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6" t="s">
        <v>83</v>
      </c>
      <c r="BK229" s="141">
        <f>ROUND(I229*H229,2)</f>
        <v>0</v>
      </c>
      <c r="BL229" s="16" t="s">
        <v>230</v>
      </c>
      <c r="BM229" s="140" t="s">
        <v>411</v>
      </c>
    </row>
    <row r="230" spans="2:65" s="1" customFormat="1">
      <c r="B230" s="31"/>
      <c r="D230" s="142" t="s">
        <v>208</v>
      </c>
      <c r="F230" s="143" t="s">
        <v>410</v>
      </c>
      <c r="I230" s="144"/>
      <c r="L230" s="31"/>
      <c r="M230" s="145"/>
      <c r="T230" s="55"/>
      <c r="AT230" s="16" t="s">
        <v>208</v>
      </c>
      <c r="AU230" s="16" t="s">
        <v>83</v>
      </c>
    </row>
    <row r="231" spans="2:65" s="1" customFormat="1" ht="16.5" customHeight="1">
      <c r="B231" s="31"/>
      <c r="C231" s="166" t="s">
        <v>412</v>
      </c>
      <c r="D231" s="166" t="s">
        <v>227</v>
      </c>
      <c r="E231" s="167" t="s">
        <v>413</v>
      </c>
      <c r="F231" s="168" t="s">
        <v>414</v>
      </c>
      <c r="G231" s="169" t="s">
        <v>258</v>
      </c>
      <c r="H231" s="170">
        <v>1</v>
      </c>
      <c r="I231" s="171"/>
      <c r="J231" s="172">
        <f>ROUND(I231*H231,2)</f>
        <v>0</v>
      </c>
      <c r="K231" s="168" t="s">
        <v>205</v>
      </c>
      <c r="L231" s="173"/>
      <c r="M231" s="174" t="s">
        <v>1</v>
      </c>
      <c r="N231" s="175" t="s">
        <v>41</v>
      </c>
      <c r="P231" s="138">
        <f>O231*H231</f>
        <v>0</v>
      </c>
      <c r="Q231" s="138">
        <v>0</v>
      </c>
      <c r="R231" s="138">
        <f>Q231*H231</f>
        <v>0</v>
      </c>
      <c r="S231" s="138">
        <v>0</v>
      </c>
      <c r="T231" s="139">
        <f>S231*H231</f>
        <v>0</v>
      </c>
      <c r="AR231" s="140" t="s">
        <v>230</v>
      </c>
      <c r="AT231" s="140" t="s">
        <v>227</v>
      </c>
      <c r="AU231" s="140" t="s">
        <v>83</v>
      </c>
      <c r="AY231" s="16" t="s">
        <v>200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6" t="s">
        <v>83</v>
      </c>
      <c r="BK231" s="141">
        <f>ROUND(I231*H231,2)</f>
        <v>0</v>
      </c>
      <c r="BL231" s="16" t="s">
        <v>230</v>
      </c>
      <c r="BM231" s="140" t="s">
        <v>415</v>
      </c>
    </row>
    <row r="232" spans="2:65" s="1" customFormat="1">
      <c r="B232" s="31"/>
      <c r="D232" s="142" t="s">
        <v>208</v>
      </c>
      <c r="F232" s="143" t="s">
        <v>414</v>
      </c>
      <c r="I232" s="144"/>
      <c r="L232" s="31"/>
      <c r="M232" s="145"/>
      <c r="T232" s="55"/>
      <c r="AT232" s="16" t="s">
        <v>208</v>
      </c>
      <c r="AU232" s="16" t="s">
        <v>83</v>
      </c>
    </row>
    <row r="233" spans="2:65" s="1" customFormat="1" ht="16.5" customHeight="1">
      <c r="B233" s="31"/>
      <c r="C233" s="166" t="s">
        <v>416</v>
      </c>
      <c r="D233" s="166" t="s">
        <v>227</v>
      </c>
      <c r="E233" s="167" t="s">
        <v>417</v>
      </c>
      <c r="F233" s="168" t="s">
        <v>418</v>
      </c>
      <c r="G233" s="169" t="s">
        <v>258</v>
      </c>
      <c r="H233" s="170">
        <v>1</v>
      </c>
      <c r="I233" s="171"/>
      <c r="J233" s="172">
        <f>ROUND(I233*H233,2)</f>
        <v>0</v>
      </c>
      <c r="K233" s="168" t="s">
        <v>205</v>
      </c>
      <c r="L233" s="173"/>
      <c r="M233" s="174" t="s">
        <v>1</v>
      </c>
      <c r="N233" s="175" t="s">
        <v>41</v>
      </c>
      <c r="P233" s="138">
        <f>O233*H233</f>
        <v>0</v>
      </c>
      <c r="Q233" s="138">
        <v>0</v>
      </c>
      <c r="R233" s="138">
        <f>Q233*H233</f>
        <v>0</v>
      </c>
      <c r="S233" s="138">
        <v>0</v>
      </c>
      <c r="T233" s="139">
        <f>S233*H233</f>
        <v>0</v>
      </c>
      <c r="AR233" s="140" t="s">
        <v>230</v>
      </c>
      <c r="AT233" s="140" t="s">
        <v>227</v>
      </c>
      <c r="AU233" s="140" t="s">
        <v>83</v>
      </c>
      <c r="AY233" s="16" t="s">
        <v>200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6" t="s">
        <v>83</v>
      </c>
      <c r="BK233" s="141">
        <f>ROUND(I233*H233,2)</f>
        <v>0</v>
      </c>
      <c r="BL233" s="16" t="s">
        <v>230</v>
      </c>
      <c r="BM233" s="140" t="s">
        <v>419</v>
      </c>
    </row>
    <row r="234" spans="2:65" s="1" customFormat="1">
      <c r="B234" s="31"/>
      <c r="D234" s="142" t="s">
        <v>208</v>
      </c>
      <c r="F234" s="143" t="s">
        <v>418</v>
      </c>
      <c r="I234" s="144"/>
      <c r="L234" s="31"/>
      <c r="M234" s="145"/>
      <c r="T234" s="55"/>
      <c r="AT234" s="16" t="s">
        <v>208</v>
      </c>
      <c r="AU234" s="16" t="s">
        <v>83</v>
      </c>
    </row>
    <row r="235" spans="2:65" s="1" customFormat="1" ht="16.5" customHeight="1">
      <c r="B235" s="31"/>
      <c r="C235" s="166" t="s">
        <v>420</v>
      </c>
      <c r="D235" s="166" t="s">
        <v>227</v>
      </c>
      <c r="E235" s="167" t="s">
        <v>421</v>
      </c>
      <c r="F235" s="168" t="s">
        <v>422</v>
      </c>
      <c r="G235" s="169" t="s">
        <v>258</v>
      </c>
      <c r="H235" s="170">
        <v>2</v>
      </c>
      <c r="I235" s="171"/>
      <c r="J235" s="172">
        <f>ROUND(I235*H235,2)</f>
        <v>0</v>
      </c>
      <c r="K235" s="168" t="s">
        <v>205</v>
      </c>
      <c r="L235" s="173"/>
      <c r="M235" s="174" t="s">
        <v>1</v>
      </c>
      <c r="N235" s="175" t="s">
        <v>41</v>
      </c>
      <c r="P235" s="138">
        <f>O235*H235</f>
        <v>0</v>
      </c>
      <c r="Q235" s="138">
        <v>0</v>
      </c>
      <c r="R235" s="138">
        <f>Q235*H235</f>
        <v>0</v>
      </c>
      <c r="S235" s="138">
        <v>0</v>
      </c>
      <c r="T235" s="139">
        <f>S235*H235</f>
        <v>0</v>
      </c>
      <c r="AR235" s="140" t="s">
        <v>230</v>
      </c>
      <c r="AT235" s="140" t="s">
        <v>227</v>
      </c>
      <c r="AU235" s="140" t="s">
        <v>83</v>
      </c>
      <c r="AY235" s="16" t="s">
        <v>200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6" t="s">
        <v>83</v>
      </c>
      <c r="BK235" s="141">
        <f>ROUND(I235*H235,2)</f>
        <v>0</v>
      </c>
      <c r="BL235" s="16" t="s">
        <v>230</v>
      </c>
      <c r="BM235" s="140" t="s">
        <v>423</v>
      </c>
    </row>
    <row r="236" spans="2:65" s="1" customFormat="1">
      <c r="B236" s="31"/>
      <c r="D236" s="142" t="s">
        <v>208</v>
      </c>
      <c r="F236" s="143" t="s">
        <v>422</v>
      </c>
      <c r="I236" s="144"/>
      <c r="L236" s="31"/>
      <c r="M236" s="145"/>
      <c r="T236" s="55"/>
      <c r="AT236" s="16" t="s">
        <v>208</v>
      </c>
      <c r="AU236" s="16" t="s">
        <v>83</v>
      </c>
    </row>
    <row r="237" spans="2:65" s="1" customFormat="1" ht="16.5" customHeight="1">
      <c r="B237" s="31"/>
      <c r="C237" s="166" t="s">
        <v>424</v>
      </c>
      <c r="D237" s="166" t="s">
        <v>227</v>
      </c>
      <c r="E237" s="167" t="s">
        <v>425</v>
      </c>
      <c r="F237" s="168" t="s">
        <v>426</v>
      </c>
      <c r="G237" s="169" t="s">
        <v>258</v>
      </c>
      <c r="H237" s="170">
        <v>2</v>
      </c>
      <c r="I237" s="171"/>
      <c r="J237" s="172">
        <f>ROUND(I237*H237,2)</f>
        <v>0</v>
      </c>
      <c r="K237" s="168" t="s">
        <v>205</v>
      </c>
      <c r="L237" s="173"/>
      <c r="M237" s="174" t="s">
        <v>1</v>
      </c>
      <c r="N237" s="175" t="s">
        <v>41</v>
      </c>
      <c r="P237" s="138">
        <f>O237*H237</f>
        <v>0</v>
      </c>
      <c r="Q237" s="138">
        <v>0</v>
      </c>
      <c r="R237" s="138">
        <f>Q237*H237</f>
        <v>0</v>
      </c>
      <c r="S237" s="138">
        <v>0</v>
      </c>
      <c r="T237" s="139">
        <f>S237*H237</f>
        <v>0</v>
      </c>
      <c r="AR237" s="140" t="s">
        <v>230</v>
      </c>
      <c r="AT237" s="140" t="s">
        <v>227</v>
      </c>
      <c r="AU237" s="140" t="s">
        <v>83</v>
      </c>
      <c r="AY237" s="16" t="s">
        <v>200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6" t="s">
        <v>83</v>
      </c>
      <c r="BK237" s="141">
        <f>ROUND(I237*H237,2)</f>
        <v>0</v>
      </c>
      <c r="BL237" s="16" t="s">
        <v>230</v>
      </c>
      <c r="BM237" s="140" t="s">
        <v>427</v>
      </c>
    </row>
    <row r="238" spans="2:65" s="1" customFormat="1">
      <c r="B238" s="31"/>
      <c r="D238" s="142" t="s">
        <v>208</v>
      </c>
      <c r="F238" s="143" t="s">
        <v>426</v>
      </c>
      <c r="I238" s="144"/>
      <c r="L238" s="31"/>
      <c r="M238" s="145"/>
      <c r="T238" s="55"/>
      <c r="AT238" s="16" t="s">
        <v>208</v>
      </c>
      <c r="AU238" s="16" t="s">
        <v>83</v>
      </c>
    </row>
    <row r="239" spans="2:65" s="1" customFormat="1" ht="16.5" customHeight="1">
      <c r="B239" s="31"/>
      <c r="C239" s="166" t="s">
        <v>428</v>
      </c>
      <c r="D239" s="166" t="s">
        <v>227</v>
      </c>
      <c r="E239" s="167" t="s">
        <v>429</v>
      </c>
      <c r="F239" s="168" t="s">
        <v>430</v>
      </c>
      <c r="G239" s="169" t="s">
        <v>258</v>
      </c>
      <c r="H239" s="170">
        <v>2</v>
      </c>
      <c r="I239" s="171"/>
      <c r="J239" s="172">
        <f>ROUND(I239*H239,2)</f>
        <v>0</v>
      </c>
      <c r="K239" s="168" t="s">
        <v>205</v>
      </c>
      <c r="L239" s="173"/>
      <c r="M239" s="174" t="s">
        <v>1</v>
      </c>
      <c r="N239" s="175" t="s">
        <v>41</v>
      </c>
      <c r="P239" s="138">
        <f>O239*H239</f>
        <v>0</v>
      </c>
      <c r="Q239" s="138">
        <v>0</v>
      </c>
      <c r="R239" s="138">
        <f>Q239*H239</f>
        <v>0</v>
      </c>
      <c r="S239" s="138">
        <v>0</v>
      </c>
      <c r="T239" s="139">
        <f>S239*H239</f>
        <v>0</v>
      </c>
      <c r="AR239" s="140" t="s">
        <v>230</v>
      </c>
      <c r="AT239" s="140" t="s">
        <v>227</v>
      </c>
      <c r="AU239" s="140" t="s">
        <v>83</v>
      </c>
      <c r="AY239" s="16" t="s">
        <v>200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6" t="s">
        <v>83</v>
      </c>
      <c r="BK239" s="141">
        <f>ROUND(I239*H239,2)</f>
        <v>0</v>
      </c>
      <c r="BL239" s="16" t="s">
        <v>230</v>
      </c>
      <c r="BM239" s="140" t="s">
        <v>431</v>
      </c>
    </row>
    <row r="240" spans="2:65" s="1" customFormat="1">
      <c r="B240" s="31"/>
      <c r="D240" s="142" t="s">
        <v>208</v>
      </c>
      <c r="F240" s="143" t="s">
        <v>430</v>
      </c>
      <c r="I240" s="144"/>
      <c r="L240" s="31"/>
      <c r="M240" s="145"/>
      <c r="T240" s="55"/>
      <c r="AT240" s="16" t="s">
        <v>208</v>
      </c>
      <c r="AU240" s="16" t="s">
        <v>83</v>
      </c>
    </row>
    <row r="241" spans="2:65" s="1" customFormat="1" ht="16.5" customHeight="1">
      <c r="B241" s="31"/>
      <c r="C241" s="166" t="s">
        <v>432</v>
      </c>
      <c r="D241" s="166" t="s">
        <v>227</v>
      </c>
      <c r="E241" s="167" t="s">
        <v>433</v>
      </c>
      <c r="F241" s="168" t="s">
        <v>434</v>
      </c>
      <c r="G241" s="169" t="s">
        <v>258</v>
      </c>
      <c r="H241" s="170">
        <v>2</v>
      </c>
      <c r="I241" s="171"/>
      <c r="J241" s="172">
        <f>ROUND(I241*H241,2)</f>
        <v>0</v>
      </c>
      <c r="K241" s="168" t="s">
        <v>205</v>
      </c>
      <c r="L241" s="173"/>
      <c r="M241" s="174" t="s">
        <v>1</v>
      </c>
      <c r="N241" s="175" t="s">
        <v>41</v>
      </c>
      <c r="P241" s="138">
        <f>O241*H241</f>
        <v>0</v>
      </c>
      <c r="Q241" s="138">
        <v>0</v>
      </c>
      <c r="R241" s="138">
        <f>Q241*H241</f>
        <v>0</v>
      </c>
      <c r="S241" s="138">
        <v>0</v>
      </c>
      <c r="T241" s="139">
        <f>S241*H241</f>
        <v>0</v>
      </c>
      <c r="AR241" s="140" t="s">
        <v>230</v>
      </c>
      <c r="AT241" s="140" t="s">
        <v>227</v>
      </c>
      <c r="AU241" s="140" t="s">
        <v>83</v>
      </c>
      <c r="AY241" s="16" t="s">
        <v>200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6" t="s">
        <v>83</v>
      </c>
      <c r="BK241" s="141">
        <f>ROUND(I241*H241,2)</f>
        <v>0</v>
      </c>
      <c r="BL241" s="16" t="s">
        <v>230</v>
      </c>
      <c r="BM241" s="140" t="s">
        <v>435</v>
      </c>
    </row>
    <row r="242" spans="2:65" s="1" customFormat="1">
      <c r="B242" s="31"/>
      <c r="D242" s="142" t="s">
        <v>208</v>
      </c>
      <c r="F242" s="143" t="s">
        <v>434</v>
      </c>
      <c r="I242" s="144"/>
      <c r="L242" s="31"/>
      <c r="M242" s="145"/>
      <c r="T242" s="55"/>
      <c r="AT242" s="16" t="s">
        <v>208</v>
      </c>
      <c r="AU242" s="16" t="s">
        <v>83</v>
      </c>
    </row>
    <row r="243" spans="2:65" s="1" customFormat="1" ht="16.5" customHeight="1">
      <c r="B243" s="31"/>
      <c r="C243" s="166" t="s">
        <v>436</v>
      </c>
      <c r="D243" s="166" t="s">
        <v>227</v>
      </c>
      <c r="E243" s="167" t="s">
        <v>437</v>
      </c>
      <c r="F243" s="168" t="s">
        <v>438</v>
      </c>
      <c r="G243" s="169" t="s">
        <v>258</v>
      </c>
      <c r="H243" s="170">
        <v>1</v>
      </c>
      <c r="I243" s="171"/>
      <c r="J243" s="172">
        <f>ROUND(I243*H243,2)</f>
        <v>0</v>
      </c>
      <c r="K243" s="168" t="s">
        <v>205</v>
      </c>
      <c r="L243" s="173"/>
      <c r="M243" s="174" t="s">
        <v>1</v>
      </c>
      <c r="N243" s="175" t="s">
        <v>41</v>
      </c>
      <c r="P243" s="138">
        <f>O243*H243</f>
        <v>0</v>
      </c>
      <c r="Q243" s="138">
        <v>0</v>
      </c>
      <c r="R243" s="138">
        <f>Q243*H243</f>
        <v>0</v>
      </c>
      <c r="S243" s="138">
        <v>0</v>
      </c>
      <c r="T243" s="139">
        <f>S243*H243</f>
        <v>0</v>
      </c>
      <c r="AR243" s="140" t="s">
        <v>230</v>
      </c>
      <c r="AT243" s="140" t="s">
        <v>227</v>
      </c>
      <c r="AU243" s="140" t="s">
        <v>83</v>
      </c>
      <c r="AY243" s="16" t="s">
        <v>200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6" t="s">
        <v>83</v>
      </c>
      <c r="BK243" s="141">
        <f>ROUND(I243*H243,2)</f>
        <v>0</v>
      </c>
      <c r="BL243" s="16" t="s">
        <v>230</v>
      </c>
      <c r="BM243" s="140" t="s">
        <v>439</v>
      </c>
    </row>
    <row r="244" spans="2:65" s="1" customFormat="1">
      <c r="B244" s="31"/>
      <c r="D244" s="142" t="s">
        <v>208</v>
      </c>
      <c r="F244" s="143" t="s">
        <v>438</v>
      </c>
      <c r="I244" s="144"/>
      <c r="L244" s="31"/>
      <c r="M244" s="145"/>
      <c r="T244" s="55"/>
      <c r="AT244" s="16" t="s">
        <v>208</v>
      </c>
      <c r="AU244" s="16" t="s">
        <v>83</v>
      </c>
    </row>
    <row r="245" spans="2:65" s="1" customFormat="1" ht="16.5" customHeight="1">
      <c r="B245" s="31"/>
      <c r="C245" s="166" t="s">
        <v>440</v>
      </c>
      <c r="D245" s="166" t="s">
        <v>227</v>
      </c>
      <c r="E245" s="167" t="s">
        <v>441</v>
      </c>
      <c r="F245" s="168" t="s">
        <v>442</v>
      </c>
      <c r="G245" s="169" t="s">
        <v>258</v>
      </c>
      <c r="H245" s="170">
        <v>2</v>
      </c>
      <c r="I245" s="171"/>
      <c r="J245" s="172">
        <f>ROUND(I245*H245,2)</f>
        <v>0</v>
      </c>
      <c r="K245" s="168" t="s">
        <v>205</v>
      </c>
      <c r="L245" s="173"/>
      <c r="M245" s="174" t="s">
        <v>1</v>
      </c>
      <c r="N245" s="175" t="s">
        <v>41</v>
      </c>
      <c r="P245" s="138">
        <f>O245*H245</f>
        <v>0</v>
      </c>
      <c r="Q245" s="138">
        <v>0</v>
      </c>
      <c r="R245" s="138">
        <f>Q245*H245</f>
        <v>0</v>
      </c>
      <c r="S245" s="138">
        <v>0</v>
      </c>
      <c r="T245" s="139">
        <f>S245*H245</f>
        <v>0</v>
      </c>
      <c r="AR245" s="140" t="s">
        <v>230</v>
      </c>
      <c r="AT245" s="140" t="s">
        <v>227</v>
      </c>
      <c r="AU245" s="140" t="s">
        <v>83</v>
      </c>
      <c r="AY245" s="16" t="s">
        <v>200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6" t="s">
        <v>83</v>
      </c>
      <c r="BK245" s="141">
        <f>ROUND(I245*H245,2)</f>
        <v>0</v>
      </c>
      <c r="BL245" s="16" t="s">
        <v>230</v>
      </c>
      <c r="BM245" s="140" t="s">
        <v>443</v>
      </c>
    </row>
    <row r="246" spans="2:65" s="1" customFormat="1">
      <c r="B246" s="31"/>
      <c r="D246" s="142" t="s">
        <v>208</v>
      </c>
      <c r="F246" s="143" t="s">
        <v>442</v>
      </c>
      <c r="I246" s="144"/>
      <c r="L246" s="31"/>
      <c r="M246" s="145"/>
      <c r="T246" s="55"/>
      <c r="AT246" s="16" t="s">
        <v>208</v>
      </c>
      <c r="AU246" s="16" t="s">
        <v>83</v>
      </c>
    </row>
    <row r="247" spans="2:65" s="1" customFormat="1" ht="21.75" customHeight="1">
      <c r="B247" s="31"/>
      <c r="C247" s="166" t="s">
        <v>444</v>
      </c>
      <c r="D247" s="166" t="s">
        <v>227</v>
      </c>
      <c r="E247" s="167" t="s">
        <v>445</v>
      </c>
      <c r="F247" s="168" t="s">
        <v>446</v>
      </c>
      <c r="G247" s="169" t="s">
        <v>258</v>
      </c>
      <c r="H247" s="170">
        <v>2</v>
      </c>
      <c r="I247" s="171"/>
      <c r="J247" s="172">
        <f>ROUND(I247*H247,2)</f>
        <v>0</v>
      </c>
      <c r="K247" s="168" t="s">
        <v>205</v>
      </c>
      <c r="L247" s="173"/>
      <c r="M247" s="174" t="s">
        <v>1</v>
      </c>
      <c r="N247" s="175" t="s">
        <v>41</v>
      </c>
      <c r="P247" s="138">
        <f>O247*H247</f>
        <v>0</v>
      </c>
      <c r="Q247" s="138">
        <v>0</v>
      </c>
      <c r="R247" s="138">
        <f>Q247*H247</f>
        <v>0</v>
      </c>
      <c r="S247" s="138">
        <v>0</v>
      </c>
      <c r="T247" s="139">
        <f>S247*H247</f>
        <v>0</v>
      </c>
      <c r="AR247" s="140" t="s">
        <v>230</v>
      </c>
      <c r="AT247" s="140" t="s">
        <v>227</v>
      </c>
      <c r="AU247" s="140" t="s">
        <v>83</v>
      </c>
      <c r="AY247" s="16" t="s">
        <v>200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6" t="s">
        <v>83</v>
      </c>
      <c r="BK247" s="141">
        <f>ROUND(I247*H247,2)</f>
        <v>0</v>
      </c>
      <c r="BL247" s="16" t="s">
        <v>230</v>
      </c>
      <c r="BM247" s="140" t="s">
        <v>447</v>
      </c>
    </row>
    <row r="248" spans="2:65" s="1" customFormat="1">
      <c r="B248" s="31"/>
      <c r="D248" s="142" t="s">
        <v>208</v>
      </c>
      <c r="F248" s="143" t="s">
        <v>446</v>
      </c>
      <c r="I248" s="144"/>
      <c r="L248" s="31"/>
      <c r="M248" s="145"/>
      <c r="T248" s="55"/>
      <c r="AT248" s="16" t="s">
        <v>208</v>
      </c>
      <c r="AU248" s="16" t="s">
        <v>83</v>
      </c>
    </row>
    <row r="249" spans="2:65" s="1" customFormat="1" ht="16.5" customHeight="1">
      <c r="B249" s="31"/>
      <c r="C249" s="166" t="s">
        <v>448</v>
      </c>
      <c r="D249" s="166" t="s">
        <v>227</v>
      </c>
      <c r="E249" s="167" t="s">
        <v>449</v>
      </c>
      <c r="F249" s="168" t="s">
        <v>450</v>
      </c>
      <c r="G249" s="169" t="s">
        <v>258</v>
      </c>
      <c r="H249" s="170">
        <v>2</v>
      </c>
      <c r="I249" s="171"/>
      <c r="J249" s="172">
        <f>ROUND(I249*H249,2)</f>
        <v>0</v>
      </c>
      <c r="K249" s="168" t="s">
        <v>205</v>
      </c>
      <c r="L249" s="173"/>
      <c r="M249" s="174" t="s">
        <v>1</v>
      </c>
      <c r="N249" s="175" t="s">
        <v>41</v>
      </c>
      <c r="P249" s="138">
        <f>O249*H249</f>
        <v>0</v>
      </c>
      <c r="Q249" s="138">
        <v>0</v>
      </c>
      <c r="R249" s="138">
        <f>Q249*H249</f>
        <v>0</v>
      </c>
      <c r="S249" s="138">
        <v>0</v>
      </c>
      <c r="T249" s="139">
        <f>S249*H249</f>
        <v>0</v>
      </c>
      <c r="AR249" s="140" t="s">
        <v>230</v>
      </c>
      <c r="AT249" s="140" t="s">
        <v>227</v>
      </c>
      <c r="AU249" s="140" t="s">
        <v>83</v>
      </c>
      <c r="AY249" s="16" t="s">
        <v>200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6" t="s">
        <v>83</v>
      </c>
      <c r="BK249" s="141">
        <f>ROUND(I249*H249,2)</f>
        <v>0</v>
      </c>
      <c r="BL249" s="16" t="s">
        <v>230</v>
      </c>
      <c r="BM249" s="140" t="s">
        <v>451</v>
      </c>
    </row>
    <row r="250" spans="2:65" s="1" customFormat="1">
      <c r="B250" s="31"/>
      <c r="D250" s="142" t="s">
        <v>208</v>
      </c>
      <c r="F250" s="143" t="s">
        <v>450</v>
      </c>
      <c r="I250" s="144"/>
      <c r="L250" s="31"/>
      <c r="M250" s="145"/>
      <c r="T250" s="55"/>
      <c r="AT250" s="16" t="s">
        <v>208</v>
      </c>
      <c r="AU250" s="16" t="s">
        <v>83</v>
      </c>
    </row>
    <row r="251" spans="2:65" s="1" customFormat="1" ht="16.5" customHeight="1">
      <c r="B251" s="31"/>
      <c r="C251" s="166" t="s">
        <v>452</v>
      </c>
      <c r="D251" s="166" t="s">
        <v>227</v>
      </c>
      <c r="E251" s="167" t="s">
        <v>453</v>
      </c>
      <c r="F251" s="168" t="s">
        <v>454</v>
      </c>
      <c r="G251" s="169" t="s">
        <v>258</v>
      </c>
      <c r="H251" s="170">
        <v>2</v>
      </c>
      <c r="I251" s="171"/>
      <c r="J251" s="172">
        <f>ROUND(I251*H251,2)</f>
        <v>0</v>
      </c>
      <c r="K251" s="168" t="s">
        <v>205</v>
      </c>
      <c r="L251" s="173"/>
      <c r="M251" s="174" t="s">
        <v>1</v>
      </c>
      <c r="N251" s="175" t="s">
        <v>41</v>
      </c>
      <c r="P251" s="138">
        <f>O251*H251</f>
        <v>0</v>
      </c>
      <c r="Q251" s="138">
        <v>0</v>
      </c>
      <c r="R251" s="138">
        <f>Q251*H251</f>
        <v>0</v>
      </c>
      <c r="S251" s="138">
        <v>0</v>
      </c>
      <c r="T251" s="139">
        <f>S251*H251</f>
        <v>0</v>
      </c>
      <c r="AR251" s="140" t="s">
        <v>230</v>
      </c>
      <c r="AT251" s="140" t="s">
        <v>227</v>
      </c>
      <c r="AU251" s="140" t="s">
        <v>83</v>
      </c>
      <c r="AY251" s="16" t="s">
        <v>200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6" t="s">
        <v>83</v>
      </c>
      <c r="BK251" s="141">
        <f>ROUND(I251*H251,2)</f>
        <v>0</v>
      </c>
      <c r="BL251" s="16" t="s">
        <v>230</v>
      </c>
      <c r="BM251" s="140" t="s">
        <v>455</v>
      </c>
    </row>
    <row r="252" spans="2:65" s="1" customFormat="1">
      <c r="B252" s="31"/>
      <c r="D252" s="142" t="s">
        <v>208</v>
      </c>
      <c r="F252" s="143" t="s">
        <v>454</v>
      </c>
      <c r="I252" s="144"/>
      <c r="L252" s="31"/>
      <c r="M252" s="145"/>
      <c r="T252" s="55"/>
      <c r="AT252" s="16" t="s">
        <v>208</v>
      </c>
      <c r="AU252" s="16" t="s">
        <v>83</v>
      </c>
    </row>
    <row r="253" spans="2:65" s="1" customFormat="1" ht="16.5" customHeight="1">
      <c r="B253" s="31"/>
      <c r="C253" s="166" t="s">
        <v>456</v>
      </c>
      <c r="D253" s="166" t="s">
        <v>227</v>
      </c>
      <c r="E253" s="167" t="s">
        <v>457</v>
      </c>
      <c r="F253" s="168" t="s">
        <v>458</v>
      </c>
      <c r="G253" s="169" t="s">
        <v>258</v>
      </c>
      <c r="H253" s="170">
        <v>1</v>
      </c>
      <c r="I253" s="171"/>
      <c r="J253" s="172">
        <f>ROUND(I253*H253,2)</f>
        <v>0</v>
      </c>
      <c r="K253" s="168" t="s">
        <v>205</v>
      </c>
      <c r="L253" s="173"/>
      <c r="M253" s="174" t="s">
        <v>1</v>
      </c>
      <c r="N253" s="175" t="s">
        <v>41</v>
      </c>
      <c r="P253" s="138">
        <f>O253*H253</f>
        <v>0</v>
      </c>
      <c r="Q253" s="138">
        <v>0</v>
      </c>
      <c r="R253" s="138">
        <f>Q253*H253</f>
        <v>0</v>
      </c>
      <c r="S253" s="138">
        <v>0</v>
      </c>
      <c r="T253" s="139">
        <f>S253*H253</f>
        <v>0</v>
      </c>
      <c r="AR253" s="140" t="s">
        <v>230</v>
      </c>
      <c r="AT253" s="140" t="s">
        <v>227</v>
      </c>
      <c r="AU253" s="140" t="s">
        <v>83</v>
      </c>
      <c r="AY253" s="16" t="s">
        <v>200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6" t="s">
        <v>83</v>
      </c>
      <c r="BK253" s="141">
        <f>ROUND(I253*H253,2)</f>
        <v>0</v>
      </c>
      <c r="BL253" s="16" t="s">
        <v>230</v>
      </c>
      <c r="BM253" s="140" t="s">
        <v>459</v>
      </c>
    </row>
    <row r="254" spans="2:65" s="1" customFormat="1">
      <c r="B254" s="31"/>
      <c r="D254" s="142" t="s">
        <v>208</v>
      </c>
      <c r="F254" s="143" t="s">
        <v>458</v>
      </c>
      <c r="I254" s="144"/>
      <c r="L254" s="31"/>
      <c r="M254" s="145"/>
      <c r="T254" s="55"/>
      <c r="AT254" s="16" t="s">
        <v>208</v>
      </c>
      <c r="AU254" s="16" t="s">
        <v>83</v>
      </c>
    </row>
    <row r="255" spans="2:65" s="1" customFormat="1" ht="16.5" customHeight="1">
      <c r="B255" s="31"/>
      <c r="C255" s="166" t="s">
        <v>460</v>
      </c>
      <c r="D255" s="166" t="s">
        <v>227</v>
      </c>
      <c r="E255" s="167" t="s">
        <v>461</v>
      </c>
      <c r="F255" s="168" t="s">
        <v>462</v>
      </c>
      <c r="G255" s="169" t="s">
        <v>258</v>
      </c>
      <c r="H255" s="170">
        <v>2</v>
      </c>
      <c r="I255" s="171"/>
      <c r="J255" s="172">
        <f>ROUND(I255*H255,2)</f>
        <v>0</v>
      </c>
      <c r="K255" s="168" t="s">
        <v>205</v>
      </c>
      <c r="L255" s="173"/>
      <c r="M255" s="174" t="s">
        <v>1</v>
      </c>
      <c r="N255" s="175" t="s">
        <v>41</v>
      </c>
      <c r="P255" s="138">
        <f>O255*H255</f>
        <v>0</v>
      </c>
      <c r="Q255" s="138">
        <v>0</v>
      </c>
      <c r="R255" s="138">
        <f>Q255*H255</f>
        <v>0</v>
      </c>
      <c r="S255" s="138">
        <v>0</v>
      </c>
      <c r="T255" s="139">
        <f>S255*H255</f>
        <v>0</v>
      </c>
      <c r="AR255" s="140" t="s">
        <v>230</v>
      </c>
      <c r="AT255" s="140" t="s">
        <v>227</v>
      </c>
      <c r="AU255" s="140" t="s">
        <v>83</v>
      </c>
      <c r="AY255" s="16" t="s">
        <v>200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6" t="s">
        <v>83</v>
      </c>
      <c r="BK255" s="141">
        <f>ROUND(I255*H255,2)</f>
        <v>0</v>
      </c>
      <c r="BL255" s="16" t="s">
        <v>230</v>
      </c>
      <c r="BM255" s="140" t="s">
        <v>463</v>
      </c>
    </row>
    <row r="256" spans="2:65" s="1" customFormat="1">
      <c r="B256" s="31"/>
      <c r="D256" s="142" t="s">
        <v>208</v>
      </c>
      <c r="F256" s="143" t="s">
        <v>462</v>
      </c>
      <c r="I256" s="144"/>
      <c r="L256" s="31"/>
      <c r="M256" s="145"/>
      <c r="T256" s="55"/>
      <c r="AT256" s="16" t="s">
        <v>208</v>
      </c>
      <c r="AU256" s="16" t="s">
        <v>83</v>
      </c>
    </row>
    <row r="257" spans="2:65" s="1" customFormat="1" ht="16.5" customHeight="1">
      <c r="B257" s="31"/>
      <c r="C257" s="166" t="s">
        <v>464</v>
      </c>
      <c r="D257" s="166" t="s">
        <v>227</v>
      </c>
      <c r="E257" s="167" t="s">
        <v>465</v>
      </c>
      <c r="F257" s="168" t="s">
        <v>466</v>
      </c>
      <c r="G257" s="169" t="s">
        <v>258</v>
      </c>
      <c r="H257" s="170">
        <v>1</v>
      </c>
      <c r="I257" s="171"/>
      <c r="J257" s="172">
        <f>ROUND(I257*H257,2)</f>
        <v>0</v>
      </c>
      <c r="K257" s="168" t="s">
        <v>205</v>
      </c>
      <c r="L257" s="173"/>
      <c r="M257" s="174" t="s">
        <v>1</v>
      </c>
      <c r="N257" s="175" t="s">
        <v>41</v>
      </c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AR257" s="140" t="s">
        <v>230</v>
      </c>
      <c r="AT257" s="140" t="s">
        <v>227</v>
      </c>
      <c r="AU257" s="140" t="s">
        <v>83</v>
      </c>
      <c r="AY257" s="16" t="s">
        <v>200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6" t="s">
        <v>83</v>
      </c>
      <c r="BK257" s="141">
        <f>ROUND(I257*H257,2)</f>
        <v>0</v>
      </c>
      <c r="BL257" s="16" t="s">
        <v>230</v>
      </c>
      <c r="BM257" s="140" t="s">
        <v>467</v>
      </c>
    </row>
    <row r="258" spans="2:65" s="1" customFormat="1">
      <c r="B258" s="31"/>
      <c r="D258" s="142" t="s">
        <v>208</v>
      </c>
      <c r="F258" s="143" t="s">
        <v>466</v>
      </c>
      <c r="I258" s="144"/>
      <c r="L258" s="31"/>
      <c r="M258" s="145"/>
      <c r="T258" s="55"/>
      <c r="AT258" s="16" t="s">
        <v>208</v>
      </c>
      <c r="AU258" s="16" t="s">
        <v>83</v>
      </c>
    </row>
    <row r="259" spans="2:65" s="1" customFormat="1" ht="16.5" customHeight="1">
      <c r="B259" s="31"/>
      <c r="C259" s="166" t="s">
        <v>468</v>
      </c>
      <c r="D259" s="166" t="s">
        <v>227</v>
      </c>
      <c r="E259" s="167" t="s">
        <v>469</v>
      </c>
      <c r="F259" s="168" t="s">
        <v>470</v>
      </c>
      <c r="G259" s="169" t="s">
        <v>258</v>
      </c>
      <c r="H259" s="170">
        <v>1</v>
      </c>
      <c r="I259" s="171"/>
      <c r="J259" s="172">
        <f>ROUND(I259*H259,2)</f>
        <v>0</v>
      </c>
      <c r="K259" s="168" t="s">
        <v>205</v>
      </c>
      <c r="L259" s="173"/>
      <c r="M259" s="174" t="s">
        <v>1</v>
      </c>
      <c r="N259" s="175" t="s">
        <v>41</v>
      </c>
      <c r="P259" s="138">
        <f>O259*H259</f>
        <v>0</v>
      </c>
      <c r="Q259" s="138">
        <v>0</v>
      </c>
      <c r="R259" s="138">
        <f>Q259*H259</f>
        <v>0</v>
      </c>
      <c r="S259" s="138">
        <v>0</v>
      </c>
      <c r="T259" s="139">
        <f>S259*H259</f>
        <v>0</v>
      </c>
      <c r="AR259" s="140" t="s">
        <v>230</v>
      </c>
      <c r="AT259" s="140" t="s">
        <v>227</v>
      </c>
      <c r="AU259" s="140" t="s">
        <v>83</v>
      </c>
      <c r="AY259" s="16" t="s">
        <v>200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6" t="s">
        <v>83</v>
      </c>
      <c r="BK259" s="141">
        <f>ROUND(I259*H259,2)</f>
        <v>0</v>
      </c>
      <c r="BL259" s="16" t="s">
        <v>230</v>
      </c>
      <c r="BM259" s="140" t="s">
        <v>471</v>
      </c>
    </row>
    <row r="260" spans="2:65" s="1" customFormat="1">
      <c r="B260" s="31"/>
      <c r="D260" s="142" t="s">
        <v>208</v>
      </c>
      <c r="F260" s="143" t="s">
        <v>470</v>
      </c>
      <c r="I260" s="144"/>
      <c r="L260" s="31"/>
      <c r="M260" s="145"/>
      <c r="T260" s="55"/>
      <c r="AT260" s="16" t="s">
        <v>208</v>
      </c>
      <c r="AU260" s="16" t="s">
        <v>83</v>
      </c>
    </row>
    <row r="261" spans="2:65" s="1" customFormat="1" ht="16.5" customHeight="1">
      <c r="B261" s="31"/>
      <c r="C261" s="166" t="s">
        <v>472</v>
      </c>
      <c r="D261" s="166" t="s">
        <v>227</v>
      </c>
      <c r="E261" s="167" t="s">
        <v>473</v>
      </c>
      <c r="F261" s="168" t="s">
        <v>474</v>
      </c>
      <c r="G261" s="169" t="s">
        <v>258</v>
      </c>
      <c r="H261" s="170">
        <v>1</v>
      </c>
      <c r="I261" s="171"/>
      <c r="J261" s="172">
        <f>ROUND(I261*H261,2)</f>
        <v>0</v>
      </c>
      <c r="K261" s="168" t="s">
        <v>205</v>
      </c>
      <c r="L261" s="173"/>
      <c r="M261" s="174" t="s">
        <v>1</v>
      </c>
      <c r="N261" s="175" t="s">
        <v>41</v>
      </c>
      <c r="P261" s="138">
        <f>O261*H261</f>
        <v>0</v>
      </c>
      <c r="Q261" s="138">
        <v>0</v>
      </c>
      <c r="R261" s="138">
        <f>Q261*H261</f>
        <v>0</v>
      </c>
      <c r="S261" s="138">
        <v>0</v>
      </c>
      <c r="T261" s="139">
        <f>S261*H261</f>
        <v>0</v>
      </c>
      <c r="AR261" s="140" t="s">
        <v>230</v>
      </c>
      <c r="AT261" s="140" t="s">
        <v>227</v>
      </c>
      <c r="AU261" s="140" t="s">
        <v>83</v>
      </c>
      <c r="AY261" s="16" t="s">
        <v>200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6" t="s">
        <v>83</v>
      </c>
      <c r="BK261" s="141">
        <f>ROUND(I261*H261,2)</f>
        <v>0</v>
      </c>
      <c r="BL261" s="16" t="s">
        <v>230</v>
      </c>
      <c r="BM261" s="140" t="s">
        <v>475</v>
      </c>
    </row>
    <row r="262" spans="2:65" s="1" customFormat="1">
      <c r="B262" s="31"/>
      <c r="D262" s="142" t="s">
        <v>208</v>
      </c>
      <c r="F262" s="143" t="s">
        <v>474</v>
      </c>
      <c r="I262" s="144"/>
      <c r="L262" s="31"/>
      <c r="M262" s="145"/>
      <c r="T262" s="55"/>
      <c r="AT262" s="16" t="s">
        <v>208</v>
      </c>
      <c r="AU262" s="16" t="s">
        <v>83</v>
      </c>
    </row>
    <row r="263" spans="2:65" s="1" customFormat="1" ht="16.5" customHeight="1">
      <c r="B263" s="31"/>
      <c r="C263" s="166" t="s">
        <v>476</v>
      </c>
      <c r="D263" s="166" t="s">
        <v>227</v>
      </c>
      <c r="E263" s="167" t="s">
        <v>477</v>
      </c>
      <c r="F263" s="168" t="s">
        <v>478</v>
      </c>
      <c r="G263" s="169" t="s">
        <v>258</v>
      </c>
      <c r="H263" s="170">
        <v>1</v>
      </c>
      <c r="I263" s="171"/>
      <c r="J263" s="172">
        <f>ROUND(I263*H263,2)</f>
        <v>0</v>
      </c>
      <c r="K263" s="168" t="s">
        <v>205</v>
      </c>
      <c r="L263" s="173"/>
      <c r="M263" s="174" t="s">
        <v>1</v>
      </c>
      <c r="N263" s="175" t="s">
        <v>41</v>
      </c>
      <c r="P263" s="138">
        <f>O263*H263</f>
        <v>0</v>
      </c>
      <c r="Q263" s="138">
        <v>0</v>
      </c>
      <c r="R263" s="138">
        <f>Q263*H263</f>
        <v>0</v>
      </c>
      <c r="S263" s="138">
        <v>0</v>
      </c>
      <c r="T263" s="139">
        <f>S263*H263</f>
        <v>0</v>
      </c>
      <c r="AR263" s="140" t="s">
        <v>230</v>
      </c>
      <c r="AT263" s="140" t="s">
        <v>227</v>
      </c>
      <c r="AU263" s="140" t="s">
        <v>83</v>
      </c>
      <c r="AY263" s="16" t="s">
        <v>200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6" t="s">
        <v>83</v>
      </c>
      <c r="BK263" s="141">
        <f>ROUND(I263*H263,2)</f>
        <v>0</v>
      </c>
      <c r="BL263" s="16" t="s">
        <v>230</v>
      </c>
      <c r="BM263" s="140" t="s">
        <v>479</v>
      </c>
    </row>
    <row r="264" spans="2:65" s="1" customFormat="1">
      <c r="B264" s="31"/>
      <c r="D264" s="142" t="s">
        <v>208</v>
      </c>
      <c r="F264" s="143" t="s">
        <v>478</v>
      </c>
      <c r="I264" s="144"/>
      <c r="L264" s="31"/>
      <c r="M264" s="145"/>
      <c r="T264" s="55"/>
      <c r="AT264" s="16" t="s">
        <v>208</v>
      </c>
      <c r="AU264" s="16" t="s">
        <v>83</v>
      </c>
    </row>
    <row r="265" spans="2:65" s="1" customFormat="1" ht="16.5" customHeight="1">
      <c r="B265" s="31"/>
      <c r="C265" s="129" t="s">
        <v>480</v>
      </c>
      <c r="D265" s="129" t="s">
        <v>201</v>
      </c>
      <c r="E265" s="130" t="s">
        <v>481</v>
      </c>
      <c r="F265" s="131" t="s">
        <v>482</v>
      </c>
      <c r="G265" s="132" t="s">
        <v>258</v>
      </c>
      <c r="H265" s="133">
        <v>1</v>
      </c>
      <c r="I265" s="134"/>
      <c r="J265" s="135">
        <f>ROUND(I265*H265,2)</f>
        <v>0</v>
      </c>
      <c r="K265" s="131" t="s">
        <v>205</v>
      </c>
      <c r="L265" s="31"/>
      <c r="M265" s="136" t="s">
        <v>1</v>
      </c>
      <c r="N265" s="137" t="s">
        <v>41</v>
      </c>
      <c r="P265" s="138">
        <f>O265*H265</f>
        <v>0</v>
      </c>
      <c r="Q265" s="138">
        <v>0</v>
      </c>
      <c r="R265" s="138">
        <f>Q265*H265</f>
        <v>0</v>
      </c>
      <c r="S265" s="138">
        <v>0</v>
      </c>
      <c r="T265" s="139">
        <f>S265*H265</f>
        <v>0</v>
      </c>
      <c r="AR265" s="140" t="s">
        <v>206</v>
      </c>
      <c r="AT265" s="140" t="s">
        <v>201</v>
      </c>
      <c r="AU265" s="140" t="s">
        <v>83</v>
      </c>
      <c r="AY265" s="16" t="s">
        <v>200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6" t="s">
        <v>83</v>
      </c>
      <c r="BK265" s="141">
        <f>ROUND(I265*H265,2)</f>
        <v>0</v>
      </c>
      <c r="BL265" s="16" t="s">
        <v>206</v>
      </c>
      <c r="BM265" s="140" t="s">
        <v>483</v>
      </c>
    </row>
    <row r="266" spans="2:65" s="1" customFormat="1" ht="19.2">
      <c r="B266" s="31"/>
      <c r="D266" s="142" t="s">
        <v>208</v>
      </c>
      <c r="F266" s="143" t="s">
        <v>484</v>
      </c>
      <c r="I266" s="144"/>
      <c r="L266" s="31"/>
      <c r="M266" s="145"/>
      <c r="T266" s="55"/>
      <c r="AT266" s="16" t="s">
        <v>208</v>
      </c>
      <c r="AU266" s="16" t="s">
        <v>83</v>
      </c>
    </row>
    <row r="267" spans="2:65" s="1" customFormat="1" ht="16.5" customHeight="1">
      <c r="B267" s="31"/>
      <c r="C267" s="129" t="s">
        <v>485</v>
      </c>
      <c r="D267" s="129" t="s">
        <v>201</v>
      </c>
      <c r="E267" s="130" t="s">
        <v>486</v>
      </c>
      <c r="F267" s="131" t="s">
        <v>487</v>
      </c>
      <c r="G267" s="132" t="s">
        <v>258</v>
      </c>
      <c r="H267" s="133">
        <v>2</v>
      </c>
      <c r="I267" s="134"/>
      <c r="J267" s="135">
        <f>ROUND(I267*H267,2)</f>
        <v>0</v>
      </c>
      <c r="K267" s="131" t="s">
        <v>205</v>
      </c>
      <c r="L267" s="31"/>
      <c r="M267" s="136" t="s">
        <v>1</v>
      </c>
      <c r="N267" s="137" t="s">
        <v>41</v>
      </c>
      <c r="P267" s="138">
        <f>O267*H267</f>
        <v>0</v>
      </c>
      <c r="Q267" s="138">
        <v>0</v>
      </c>
      <c r="R267" s="138">
        <f>Q267*H267</f>
        <v>0</v>
      </c>
      <c r="S267" s="138">
        <v>0</v>
      </c>
      <c r="T267" s="139">
        <f>S267*H267</f>
        <v>0</v>
      </c>
      <c r="AR267" s="140" t="s">
        <v>206</v>
      </c>
      <c r="AT267" s="140" t="s">
        <v>201</v>
      </c>
      <c r="AU267" s="140" t="s">
        <v>83</v>
      </c>
      <c r="AY267" s="16" t="s">
        <v>200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6" t="s">
        <v>83</v>
      </c>
      <c r="BK267" s="141">
        <f>ROUND(I267*H267,2)</f>
        <v>0</v>
      </c>
      <c r="BL267" s="16" t="s">
        <v>206</v>
      </c>
      <c r="BM267" s="140" t="s">
        <v>488</v>
      </c>
    </row>
    <row r="268" spans="2:65" s="1" customFormat="1" ht="19.2">
      <c r="B268" s="31"/>
      <c r="D268" s="142" t="s">
        <v>208</v>
      </c>
      <c r="F268" s="143" t="s">
        <v>489</v>
      </c>
      <c r="I268" s="144"/>
      <c r="L268" s="31"/>
      <c r="M268" s="145"/>
      <c r="T268" s="55"/>
      <c r="AT268" s="16" t="s">
        <v>208</v>
      </c>
      <c r="AU268" s="16" t="s">
        <v>83</v>
      </c>
    </row>
    <row r="269" spans="2:65" s="1" customFormat="1" ht="24.15" customHeight="1">
      <c r="B269" s="31"/>
      <c r="C269" s="129" t="s">
        <v>490</v>
      </c>
      <c r="D269" s="129" t="s">
        <v>201</v>
      </c>
      <c r="E269" s="130" t="s">
        <v>491</v>
      </c>
      <c r="F269" s="131" t="s">
        <v>492</v>
      </c>
      <c r="G269" s="132" t="s">
        <v>258</v>
      </c>
      <c r="H269" s="133">
        <v>1</v>
      </c>
      <c r="I269" s="134"/>
      <c r="J269" s="135">
        <f>ROUND(I269*H269,2)</f>
        <v>0</v>
      </c>
      <c r="K269" s="131" t="s">
        <v>205</v>
      </c>
      <c r="L269" s="31"/>
      <c r="M269" s="136" t="s">
        <v>1</v>
      </c>
      <c r="N269" s="137" t="s">
        <v>41</v>
      </c>
      <c r="P269" s="138">
        <f>O269*H269</f>
        <v>0</v>
      </c>
      <c r="Q269" s="138">
        <v>0</v>
      </c>
      <c r="R269" s="138">
        <f>Q269*H269</f>
        <v>0</v>
      </c>
      <c r="S269" s="138">
        <v>0</v>
      </c>
      <c r="T269" s="139">
        <f>S269*H269</f>
        <v>0</v>
      </c>
      <c r="AR269" s="140" t="s">
        <v>206</v>
      </c>
      <c r="AT269" s="140" t="s">
        <v>201</v>
      </c>
      <c r="AU269" s="140" t="s">
        <v>83</v>
      </c>
      <c r="AY269" s="16" t="s">
        <v>200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6" t="s">
        <v>83</v>
      </c>
      <c r="BK269" s="141">
        <f>ROUND(I269*H269,2)</f>
        <v>0</v>
      </c>
      <c r="BL269" s="16" t="s">
        <v>206</v>
      </c>
      <c r="BM269" s="140" t="s">
        <v>493</v>
      </c>
    </row>
    <row r="270" spans="2:65" s="1" customFormat="1" ht="19.2">
      <c r="B270" s="31"/>
      <c r="D270" s="142" t="s">
        <v>208</v>
      </c>
      <c r="F270" s="143" t="s">
        <v>494</v>
      </c>
      <c r="I270" s="144"/>
      <c r="L270" s="31"/>
      <c r="M270" s="145"/>
      <c r="T270" s="55"/>
      <c r="AT270" s="16" t="s">
        <v>208</v>
      </c>
      <c r="AU270" s="16" t="s">
        <v>83</v>
      </c>
    </row>
    <row r="271" spans="2:65" s="1" customFormat="1" ht="21.75" customHeight="1">
      <c r="B271" s="31"/>
      <c r="C271" s="129" t="s">
        <v>495</v>
      </c>
      <c r="D271" s="129" t="s">
        <v>201</v>
      </c>
      <c r="E271" s="130" t="s">
        <v>496</v>
      </c>
      <c r="F271" s="131" t="s">
        <v>497</v>
      </c>
      <c r="G271" s="132" t="s">
        <v>258</v>
      </c>
      <c r="H271" s="133">
        <v>1</v>
      </c>
      <c r="I271" s="134"/>
      <c r="J271" s="135">
        <f>ROUND(I271*H271,2)</f>
        <v>0</v>
      </c>
      <c r="K271" s="131" t="s">
        <v>205</v>
      </c>
      <c r="L271" s="31"/>
      <c r="M271" s="136" t="s">
        <v>1</v>
      </c>
      <c r="N271" s="137" t="s">
        <v>41</v>
      </c>
      <c r="P271" s="138">
        <f>O271*H271</f>
        <v>0</v>
      </c>
      <c r="Q271" s="138">
        <v>0</v>
      </c>
      <c r="R271" s="138">
        <f>Q271*H271</f>
        <v>0</v>
      </c>
      <c r="S271" s="138">
        <v>0</v>
      </c>
      <c r="T271" s="139">
        <f>S271*H271</f>
        <v>0</v>
      </c>
      <c r="AR271" s="140" t="s">
        <v>206</v>
      </c>
      <c r="AT271" s="140" t="s">
        <v>201</v>
      </c>
      <c r="AU271" s="140" t="s">
        <v>83</v>
      </c>
      <c r="AY271" s="16" t="s">
        <v>200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6" t="s">
        <v>83</v>
      </c>
      <c r="BK271" s="141">
        <f>ROUND(I271*H271,2)</f>
        <v>0</v>
      </c>
      <c r="BL271" s="16" t="s">
        <v>206</v>
      </c>
      <c r="BM271" s="140" t="s">
        <v>498</v>
      </c>
    </row>
    <row r="272" spans="2:65" s="1" customFormat="1" ht="19.2">
      <c r="B272" s="31"/>
      <c r="D272" s="142" t="s">
        <v>208</v>
      </c>
      <c r="F272" s="143" t="s">
        <v>499</v>
      </c>
      <c r="I272" s="144"/>
      <c r="L272" s="31"/>
      <c r="M272" s="145"/>
      <c r="T272" s="55"/>
      <c r="AT272" s="16" t="s">
        <v>208</v>
      </c>
      <c r="AU272" s="16" t="s">
        <v>83</v>
      </c>
    </row>
    <row r="273" spans="2:65" s="1" customFormat="1" ht="16.5" customHeight="1">
      <c r="B273" s="31"/>
      <c r="C273" s="129" t="s">
        <v>500</v>
      </c>
      <c r="D273" s="129" t="s">
        <v>201</v>
      </c>
      <c r="E273" s="130" t="s">
        <v>501</v>
      </c>
      <c r="F273" s="131" t="s">
        <v>502</v>
      </c>
      <c r="G273" s="132" t="s">
        <v>258</v>
      </c>
      <c r="H273" s="133">
        <v>2</v>
      </c>
      <c r="I273" s="134"/>
      <c r="J273" s="135">
        <f>ROUND(I273*H273,2)</f>
        <v>0</v>
      </c>
      <c r="K273" s="131" t="s">
        <v>205</v>
      </c>
      <c r="L273" s="31"/>
      <c r="M273" s="136" t="s">
        <v>1</v>
      </c>
      <c r="N273" s="137" t="s">
        <v>41</v>
      </c>
      <c r="P273" s="138">
        <f>O273*H273</f>
        <v>0</v>
      </c>
      <c r="Q273" s="138">
        <v>0</v>
      </c>
      <c r="R273" s="138">
        <f>Q273*H273</f>
        <v>0</v>
      </c>
      <c r="S273" s="138">
        <v>0</v>
      </c>
      <c r="T273" s="139">
        <f>S273*H273</f>
        <v>0</v>
      </c>
      <c r="AR273" s="140" t="s">
        <v>206</v>
      </c>
      <c r="AT273" s="140" t="s">
        <v>201</v>
      </c>
      <c r="AU273" s="140" t="s">
        <v>83</v>
      </c>
      <c r="AY273" s="16" t="s">
        <v>200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6" t="s">
        <v>83</v>
      </c>
      <c r="BK273" s="141">
        <f>ROUND(I273*H273,2)</f>
        <v>0</v>
      </c>
      <c r="BL273" s="16" t="s">
        <v>206</v>
      </c>
      <c r="BM273" s="140" t="s">
        <v>503</v>
      </c>
    </row>
    <row r="274" spans="2:65" s="1" customFormat="1" ht="28.8">
      <c r="B274" s="31"/>
      <c r="D274" s="142" t="s">
        <v>208</v>
      </c>
      <c r="F274" s="143" t="s">
        <v>504</v>
      </c>
      <c r="I274" s="144"/>
      <c r="L274" s="31"/>
      <c r="M274" s="145"/>
      <c r="T274" s="55"/>
      <c r="AT274" s="16" t="s">
        <v>208</v>
      </c>
      <c r="AU274" s="16" t="s">
        <v>83</v>
      </c>
    </row>
    <row r="275" spans="2:65" s="1" customFormat="1" ht="16.5" customHeight="1">
      <c r="B275" s="31"/>
      <c r="C275" s="129" t="s">
        <v>505</v>
      </c>
      <c r="D275" s="129" t="s">
        <v>201</v>
      </c>
      <c r="E275" s="130" t="s">
        <v>506</v>
      </c>
      <c r="F275" s="131" t="s">
        <v>507</v>
      </c>
      <c r="G275" s="132" t="s">
        <v>258</v>
      </c>
      <c r="H275" s="133">
        <v>2</v>
      </c>
      <c r="I275" s="134"/>
      <c r="J275" s="135">
        <f>ROUND(I275*H275,2)</f>
        <v>0</v>
      </c>
      <c r="K275" s="131" t="s">
        <v>205</v>
      </c>
      <c r="L275" s="31"/>
      <c r="M275" s="136" t="s">
        <v>1</v>
      </c>
      <c r="N275" s="137" t="s">
        <v>41</v>
      </c>
      <c r="P275" s="138">
        <f>O275*H275</f>
        <v>0</v>
      </c>
      <c r="Q275" s="138">
        <v>0</v>
      </c>
      <c r="R275" s="138">
        <f>Q275*H275</f>
        <v>0</v>
      </c>
      <c r="S275" s="138">
        <v>0</v>
      </c>
      <c r="T275" s="139">
        <f>S275*H275</f>
        <v>0</v>
      </c>
      <c r="AR275" s="140" t="s">
        <v>206</v>
      </c>
      <c r="AT275" s="140" t="s">
        <v>201</v>
      </c>
      <c r="AU275" s="140" t="s">
        <v>83</v>
      </c>
      <c r="AY275" s="16" t="s">
        <v>200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6" t="s">
        <v>83</v>
      </c>
      <c r="BK275" s="141">
        <f>ROUND(I275*H275,2)</f>
        <v>0</v>
      </c>
      <c r="BL275" s="16" t="s">
        <v>206</v>
      </c>
      <c r="BM275" s="140" t="s">
        <v>508</v>
      </c>
    </row>
    <row r="276" spans="2:65" s="1" customFormat="1">
      <c r="B276" s="31"/>
      <c r="D276" s="142" t="s">
        <v>208</v>
      </c>
      <c r="F276" s="143" t="s">
        <v>507</v>
      </c>
      <c r="I276" s="144"/>
      <c r="L276" s="31"/>
      <c r="M276" s="145"/>
      <c r="T276" s="55"/>
      <c r="AT276" s="16" t="s">
        <v>208</v>
      </c>
      <c r="AU276" s="16" t="s">
        <v>83</v>
      </c>
    </row>
    <row r="277" spans="2:65" s="1" customFormat="1" ht="16.5" customHeight="1">
      <c r="B277" s="31"/>
      <c r="C277" s="129" t="s">
        <v>509</v>
      </c>
      <c r="D277" s="129" t="s">
        <v>201</v>
      </c>
      <c r="E277" s="130" t="s">
        <v>510</v>
      </c>
      <c r="F277" s="131" t="s">
        <v>511</v>
      </c>
      <c r="G277" s="132" t="s">
        <v>258</v>
      </c>
      <c r="H277" s="133">
        <v>2</v>
      </c>
      <c r="I277" s="134"/>
      <c r="J277" s="135">
        <f>ROUND(I277*H277,2)</f>
        <v>0</v>
      </c>
      <c r="K277" s="131" t="s">
        <v>205</v>
      </c>
      <c r="L277" s="31"/>
      <c r="M277" s="136" t="s">
        <v>1</v>
      </c>
      <c r="N277" s="137" t="s">
        <v>41</v>
      </c>
      <c r="P277" s="138">
        <f>O277*H277</f>
        <v>0</v>
      </c>
      <c r="Q277" s="138">
        <v>0</v>
      </c>
      <c r="R277" s="138">
        <f>Q277*H277</f>
        <v>0</v>
      </c>
      <c r="S277" s="138">
        <v>0</v>
      </c>
      <c r="T277" s="139">
        <f>S277*H277</f>
        <v>0</v>
      </c>
      <c r="AR277" s="140" t="s">
        <v>206</v>
      </c>
      <c r="AT277" s="140" t="s">
        <v>201</v>
      </c>
      <c r="AU277" s="140" t="s">
        <v>83</v>
      </c>
      <c r="AY277" s="16" t="s">
        <v>200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6" t="s">
        <v>83</v>
      </c>
      <c r="BK277" s="141">
        <f>ROUND(I277*H277,2)</f>
        <v>0</v>
      </c>
      <c r="BL277" s="16" t="s">
        <v>206</v>
      </c>
      <c r="BM277" s="140" t="s">
        <v>512</v>
      </c>
    </row>
    <row r="278" spans="2:65" s="1" customFormat="1">
      <c r="B278" s="31"/>
      <c r="D278" s="142" t="s">
        <v>208</v>
      </c>
      <c r="F278" s="143" t="s">
        <v>511</v>
      </c>
      <c r="I278" s="144"/>
      <c r="L278" s="31"/>
      <c r="M278" s="145"/>
      <c r="T278" s="55"/>
      <c r="AT278" s="16" t="s">
        <v>208</v>
      </c>
      <c r="AU278" s="16" t="s">
        <v>83</v>
      </c>
    </row>
    <row r="279" spans="2:65" s="1" customFormat="1" ht="16.5" customHeight="1">
      <c r="B279" s="31"/>
      <c r="C279" s="129" t="s">
        <v>513</v>
      </c>
      <c r="D279" s="129" t="s">
        <v>201</v>
      </c>
      <c r="E279" s="130" t="s">
        <v>514</v>
      </c>
      <c r="F279" s="131" t="s">
        <v>515</v>
      </c>
      <c r="G279" s="132" t="s">
        <v>258</v>
      </c>
      <c r="H279" s="133">
        <v>2</v>
      </c>
      <c r="I279" s="134"/>
      <c r="J279" s="135">
        <f>ROUND(I279*H279,2)</f>
        <v>0</v>
      </c>
      <c r="K279" s="131" t="s">
        <v>205</v>
      </c>
      <c r="L279" s="31"/>
      <c r="M279" s="136" t="s">
        <v>1</v>
      </c>
      <c r="N279" s="137" t="s">
        <v>41</v>
      </c>
      <c r="P279" s="138">
        <f>O279*H279</f>
        <v>0</v>
      </c>
      <c r="Q279" s="138">
        <v>0</v>
      </c>
      <c r="R279" s="138">
        <f>Q279*H279</f>
        <v>0</v>
      </c>
      <c r="S279" s="138">
        <v>0</v>
      </c>
      <c r="T279" s="139">
        <f>S279*H279</f>
        <v>0</v>
      </c>
      <c r="AR279" s="140" t="s">
        <v>206</v>
      </c>
      <c r="AT279" s="140" t="s">
        <v>201</v>
      </c>
      <c r="AU279" s="140" t="s">
        <v>83</v>
      </c>
      <c r="AY279" s="16" t="s">
        <v>200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6" t="s">
        <v>83</v>
      </c>
      <c r="BK279" s="141">
        <f>ROUND(I279*H279,2)</f>
        <v>0</v>
      </c>
      <c r="BL279" s="16" t="s">
        <v>206</v>
      </c>
      <c r="BM279" s="140" t="s">
        <v>516</v>
      </c>
    </row>
    <row r="280" spans="2:65" s="1" customFormat="1">
      <c r="B280" s="31"/>
      <c r="D280" s="142" t="s">
        <v>208</v>
      </c>
      <c r="F280" s="143" t="s">
        <v>515</v>
      </c>
      <c r="I280" s="144"/>
      <c r="L280" s="31"/>
      <c r="M280" s="145"/>
      <c r="T280" s="55"/>
      <c r="AT280" s="16" t="s">
        <v>208</v>
      </c>
      <c r="AU280" s="16" t="s">
        <v>83</v>
      </c>
    </row>
    <row r="281" spans="2:65" s="1" customFormat="1" ht="16.5" customHeight="1">
      <c r="B281" s="31"/>
      <c r="C281" s="129" t="s">
        <v>517</v>
      </c>
      <c r="D281" s="129" t="s">
        <v>201</v>
      </c>
      <c r="E281" s="130" t="s">
        <v>518</v>
      </c>
      <c r="F281" s="131" t="s">
        <v>519</v>
      </c>
      <c r="G281" s="132" t="s">
        <v>258</v>
      </c>
      <c r="H281" s="133">
        <v>2</v>
      </c>
      <c r="I281" s="134"/>
      <c r="J281" s="135">
        <f>ROUND(I281*H281,2)</f>
        <v>0</v>
      </c>
      <c r="K281" s="131" t="s">
        <v>205</v>
      </c>
      <c r="L281" s="31"/>
      <c r="M281" s="136" t="s">
        <v>1</v>
      </c>
      <c r="N281" s="137" t="s">
        <v>41</v>
      </c>
      <c r="P281" s="138">
        <f>O281*H281</f>
        <v>0</v>
      </c>
      <c r="Q281" s="138">
        <v>0</v>
      </c>
      <c r="R281" s="138">
        <f>Q281*H281</f>
        <v>0</v>
      </c>
      <c r="S281" s="138">
        <v>0</v>
      </c>
      <c r="T281" s="139">
        <f>S281*H281</f>
        <v>0</v>
      </c>
      <c r="AR281" s="140" t="s">
        <v>206</v>
      </c>
      <c r="AT281" s="140" t="s">
        <v>201</v>
      </c>
      <c r="AU281" s="140" t="s">
        <v>83</v>
      </c>
      <c r="AY281" s="16" t="s">
        <v>200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6" t="s">
        <v>83</v>
      </c>
      <c r="BK281" s="141">
        <f>ROUND(I281*H281,2)</f>
        <v>0</v>
      </c>
      <c r="BL281" s="16" t="s">
        <v>206</v>
      </c>
      <c r="BM281" s="140" t="s">
        <v>520</v>
      </c>
    </row>
    <row r="282" spans="2:65" s="1" customFormat="1">
      <c r="B282" s="31"/>
      <c r="D282" s="142" t="s">
        <v>208</v>
      </c>
      <c r="F282" s="143" t="s">
        <v>519</v>
      </c>
      <c r="I282" s="144"/>
      <c r="L282" s="31"/>
      <c r="M282" s="145"/>
      <c r="T282" s="55"/>
      <c r="AT282" s="16" t="s">
        <v>208</v>
      </c>
      <c r="AU282" s="16" t="s">
        <v>83</v>
      </c>
    </row>
    <row r="283" spans="2:65" s="1" customFormat="1" ht="16.5" customHeight="1">
      <c r="B283" s="31"/>
      <c r="C283" s="129" t="s">
        <v>521</v>
      </c>
      <c r="D283" s="129" t="s">
        <v>201</v>
      </c>
      <c r="E283" s="130" t="s">
        <v>522</v>
      </c>
      <c r="F283" s="131" t="s">
        <v>523</v>
      </c>
      <c r="G283" s="132" t="s">
        <v>258</v>
      </c>
      <c r="H283" s="133">
        <v>2</v>
      </c>
      <c r="I283" s="134"/>
      <c r="J283" s="135">
        <f>ROUND(I283*H283,2)</f>
        <v>0</v>
      </c>
      <c r="K283" s="131" t="s">
        <v>205</v>
      </c>
      <c r="L283" s="31"/>
      <c r="M283" s="136" t="s">
        <v>1</v>
      </c>
      <c r="N283" s="137" t="s">
        <v>41</v>
      </c>
      <c r="P283" s="138">
        <f>O283*H283</f>
        <v>0</v>
      </c>
      <c r="Q283" s="138">
        <v>0</v>
      </c>
      <c r="R283" s="138">
        <f>Q283*H283</f>
        <v>0</v>
      </c>
      <c r="S283" s="138">
        <v>0</v>
      </c>
      <c r="T283" s="139">
        <f>S283*H283</f>
        <v>0</v>
      </c>
      <c r="AR283" s="140" t="s">
        <v>206</v>
      </c>
      <c r="AT283" s="140" t="s">
        <v>201</v>
      </c>
      <c r="AU283" s="140" t="s">
        <v>83</v>
      </c>
      <c r="AY283" s="16" t="s">
        <v>200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6" t="s">
        <v>83</v>
      </c>
      <c r="BK283" s="141">
        <f>ROUND(I283*H283,2)</f>
        <v>0</v>
      </c>
      <c r="BL283" s="16" t="s">
        <v>206</v>
      </c>
      <c r="BM283" s="140" t="s">
        <v>524</v>
      </c>
    </row>
    <row r="284" spans="2:65" s="1" customFormat="1">
      <c r="B284" s="31"/>
      <c r="D284" s="142" t="s">
        <v>208</v>
      </c>
      <c r="F284" s="143" t="s">
        <v>523</v>
      </c>
      <c r="I284" s="144"/>
      <c r="L284" s="31"/>
      <c r="M284" s="145"/>
      <c r="T284" s="55"/>
      <c r="AT284" s="16" t="s">
        <v>208</v>
      </c>
      <c r="AU284" s="16" t="s">
        <v>83</v>
      </c>
    </row>
    <row r="285" spans="2:65" s="1" customFormat="1" ht="16.5" customHeight="1">
      <c r="B285" s="31"/>
      <c r="C285" s="129" t="s">
        <v>525</v>
      </c>
      <c r="D285" s="129" t="s">
        <v>201</v>
      </c>
      <c r="E285" s="130" t="s">
        <v>526</v>
      </c>
      <c r="F285" s="131" t="s">
        <v>527</v>
      </c>
      <c r="G285" s="132" t="s">
        <v>258</v>
      </c>
      <c r="H285" s="133">
        <v>2</v>
      </c>
      <c r="I285" s="134"/>
      <c r="J285" s="135">
        <f>ROUND(I285*H285,2)</f>
        <v>0</v>
      </c>
      <c r="K285" s="131" t="s">
        <v>205</v>
      </c>
      <c r="L285" s="31"/>
      <c r="M285" s="136" t="s">
        <v>1</v>
      </c>
      <c r="N285" s="137" t="s">
        <v>41</v>
      </c>
      <c r="P285" s="138">
        <f>O285*H285</f>
        <v>0</v>
      </c>
      <c r="Q285" s="138">
        <v>0</v>
      </c>
      <c r="R285" s="138">
        <f>Q285*H285</f>
        <v>0</v>
      </c>
      <c r="S285" s="138">
        <v>0</v>
      </c>
      <c r="T285" s="139">
        <f>S285*H285</f>
        <v>0</v>
      </c>
      <c r="AR285" s="140" t="s">
        <v>206</v>
      </c>
      <c r="AT285" s="140" t="s">
        <v>201</v>
      </c>
      <c r="AU285" s="140" t="s">
        <v>83</v>
      </c>
      <c r="AY285" s="16" t="s">
        <v>200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6" t="s">
        <v>83</v>
      </c>
      <c r="BK285" s="141">
        <f>ROUND(I285*H285,2)</f>
        <v>0</v>
      </c>
      <c r="BL285" s="16" t="s">
        <v>206</v>
      </c>
      <c r="BM285" s="140" t="s">
        <v>528</v>
      </c>
    </row>
    <row r="286" spans="2:65" s="1" customFormat="1">
      <c r="B286" s="31"/>
      <c r="D286" s="142" t="s">
        <v>208</v>
      </c>
      <c r="F286" s="143" t="s">
        <v>527</v>
      </c>
      <c r="I286" s="144"/>
      <c r="L286" s="31"/>
      <c r="M286" s="145"/>
      <c r="T286" s="55"/>
      <c r="AT286" s="16" t="s">
        <v>208</v>
      </c>
      <c r="AU286" s="16" t="s">
        <v>83</v>
      </c>
    </row>
    <row r="287" spans="2:65" s="1" customFormat="1" ht="16.5" customHeight="1">
      <c r="B287" s="31"/>
      <c r="C287" s="129" t="s">
        <v>529</v>
      </c>
      <c r="D287" s="129" t="s">
        <v>201</v>
      </c>
      <c r="E287" s="130" t="s">
        <v>530</v>
      </c>
      <c r="F287" s="131" t="s">
        <v>531</v>
      </c>
      <c r="G287" s="132" t="s">
        <v>258</v>
      </c>
      <c r="H287" s="133">
        <v>2</v>
      </c>
      <c r="I287" s="134"/>
      <c r="J287" s="135">
        <f>ROUND(I287*H287,2)</f>
        <v>0</v>
      </c>
      <c r="K287" s="131" t="s">
        <v>205</v>
      </c>
      <c r="L287" s="31"/>
      <c r="M287" s="136" t="s">
        <v>1</v>
      </c>
      <c r="N287" s="137" t="s">
        <v>41</v>
      </c>
      <c r="P287" s="138">
        <f>O287*H287</f>
        <v>0</v>
      </c>
      <c r="Q287" s="138">
        <v>0</v>
      </c>
      <c r="R287" s="138">
        <f>Q287*H287</f>
        <v>0</v>
      </c>
      <c r="S287" s="138">
        <v>0</v>
      </c>
      <c r="T287" s="139">
        <f>S287*H287</f>
        <v>0</v>
      </c>
      <c r="AR287" s="140" t="s">
        <v>206</v>
      </c>
      <c r="AT287" s="140" t="s">
        <v>201</v>
      </c>
      <c r="AU287" s="140" t="s">
        <v>83</v>
      </c>
      <c r="AY287" s="16" t="s">
        <v>200</v>
      </c>
      <c r="BE287" s="141">
        <f>IF(N287="základní",J287,0)</f>
        <v>0</v>
      </c>
      <c r="BF287" s="141">
        <f>IF(N287="snížená",J287,0)</f>
        <v>0</v>
      </c>
      <c r="BG287" s="141">
        <f>IF(N287="zákl. přenesená",J287,0)</f>
        <v>0</v>
      </c>
      <c r="BH287" s="141">
        <f>IF(N287="sníž. přenesená",J287,0)</f>
        <v>0</v>
      </c>
      <c r="BI287" s="141">
        <f>IF(N287="nulová",J287,0)</f>
        <v>0</v>
      </c>
      <c r="BJ287" s="16" t="s">
        <v>83</v>
      </c>
      <c r="BK287" s="141">
        <f>ROUND(I287*H287,2)</f>
        <v>0</v>
      </c>
      <c r="BL287" s="16" t="s">
        <v>206</v>
      </c>
      <c r="BM287" s="140" t="s">
        <v>532</v>
      </c>
    </row>
    <row r="288" spans="2:65" s="1" customFormat="1">
      <c r="B288" s="31"/>
      <c r="D288" s="142" t="s">
        <v>208</v>
      </c>
      <c r="F288" s="143" t="s">
        <v>531</v>
      </c>
      <c r="I288" s="144"/>
      <c r="L288" s="31"/>
      <c r="M288" s="145"/>
      <c r="T288" s="55"/>
      <c r="AT288" s="16" t="s">
        <v>208</v>
      </c>
      <c r="AU288" s="16" t="s">
        <v>83</v>
      </c>
    </row>
    <row r="289" spans="2:65" s="1" customFormat="1" ht="16.5" customHeight="1">
      <c r="B289" s="31"/>
      <c r="C289" s="129" t="s">
        <v>533</v>
      </c>
      <c r="D289" s="129" t="s">
        <v>201</v>
      </c>
      <c r="E289" s="130" t="s">
        <v>534</v>
      </c>
      <c r="F289" s="131" t="s">
        <v>535</v>
      </c>
      <c r="G289" s="132" t="s">
        <v>258</v>
      </c>
      <c r="H289" s="133">
        <v>2</v>
      </c>
      <c r="I289" s="134"/>
      <c r="J289" s="135">
        <f>ROUND(I289*H289,2)</f>
        <v>0</v>
      </c>
      <c r="K289" s="131" t="s">
        <v>205</v>
      </c>
      <c r="L289" s="31"/>
      <c r="M289" s="136" t="s">
        <v>1</v>
      </c>
      <c r="N289" s="137" t="s">
        <v>41</v>
      </c>
      <c r="P289" s="138">
        <f>O289*H289</f>
        <v>0</v>
      </c>
      <c r="Q289" s="138">
        <v>0</v>
      </c>
      <c r="R289" s="138">
        <f>Q289*H289</f>
        <v>0</v>
      </c>
      <c r="S289" s="138">
        <v>0</v>
      </c>
      <c r="T289" s="139">
        <f>S289*H289</f>
        <v>0</v>
      </c>
      <c r="AR289" s="140" t="s">
        <v>206</v>
      </c>
      <c r="AT289" s="140" t="s">
        <v>201</v>
      </c>
      <c r="AU289" s="140" t="s">
        <v>83</v>
      </c>
      <c r="AY289" s="16" t="s">
        <v>200</v>
      </c>
      <c r="BE289" s="141">
        <f>IF(N289="základní",J289,0)</f>
        <v>0</v>
      </c>
      <c r="BF289" s="141">
        <f>IF(N289="snížená",J289,0)</f>
        <v>0</v>
      </c>
      <c r="BG289" s="141">
        <f>IF(N289="zákl. přenesená",J289,0)</f>
        <v>0</v>
      </c>
      <c r="BH289" s="141">
        <f>IF(N289="sníž. přenesená",J289,0)</f>
        <v>0</v>
      </c>
      <c r="BI289" s="141">
        <f>IF(N289="nulová",J289,0)</f>
        <v>0</v>
      </c>
      <c r="BJ289" s="16" t="s">
        <v>83</v>
      </c>
      <c r="BK289" s="141">
        <f>ROUND(I289*H289,2)</f>
        <v>0</v>
      </c>
      <c r="BL289" s="16" t="s">
        <v>206</v>
      </c>
      <c r="BM289" s="140" t="s">
        <v>536</v>
      </c>
    </row>
    <row r="290" spans="2:65" s="1" customFormat="1">
      <c r="B290" s="31"/>
      <c r="D290" s="142" t="s">
        <v>208</v>
      </c>
      <c r="F290" s="143" t="s">
        <v>535</v>
      </c>
      <c r="I290" s="144"/>
      <c r="L290" s="31"/>
      <c r="M290" s="145"/>
      <c r="T290" s="55"/>
      <c r="AT290" s="16" t="s">
        <v>208</v>
      </c>
      <c r="AU290" s="16" t="s">
        <v>83</v>
      </c>
    </row>
    <row r="291" spans="2:65" s="1" customFormat="1" ht="16.5" customHeight="1">
      <c r="B291" s="31"/>
      <c r="C291" s="129" t="s">
        <v>537</v>
      </c>
      <c r="D291" s="129" t="s">
        <v>201</v>
      </c>
      <c r="E291" s="130" t="s">
        <v>538</v>
      </c>
      <c r="F291" s="131" t="s">
        <v>539</v>
      </c>
      <c r="G291" s="132" t="s">
        <v>258</v>
      </c>
      <c r="H291" s="133">
        <v>1</v>
      </c>
      <c r="I291" s="134"/>
      <c r="J291" s="135">
        <f>ROUND(I291*H291,2)</f>
        <v>0</v>
      </c>
      <c r="K291" s="131" t="s">
        <v>205</v>
      </c>
      <c r="L291" s="31"/>
      <c r="M291" s="136" t="s">
        <v>1</v>
      </c>
      <c r="N291" s="137" t="s">
        <v>41</v>
      </c>
      <c r="P291" s="138">
        <f>O291*H291</f>
        <v>0</v>
      </c>
      <c r="Q291" s="138">
        <v>0</v>
      </c>
      <c r="R291" s="138">
        <f>Q291*H291</f>
        <v>0</v>
      </c>
      <c r="S291" s="138">
        <v>0</v>
      </c>
      <c r="T291" s="139">
        <f>S291*H291</f>
        <v>0</v>
      </c>
      <c r="AR291" s="140" t="s">
        <v>206</v>
      </c>
      <c r="AT291" s="140" t="s">
        <v>201</v>
      </c>
      <c r="AU291" s="140" t="s">
        <v>83</v>
      </c>
      <c r="AY291" s="16" t="s">
        <v>200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6" t="s">
        <v>83</v>
      </c>
      <c r="BK291" s="141">
        <f>ROUND(I291*H291,2)</f>
        <v>0</v>
      </c>
      <c r="BL291" s="16" t="s">
        <v>206</v>
      </c>
      <c r="BM291" s="140" t="s">
        <v>540</v>
      </c>
    </row>
    <row r="292" spans="2:65" s="1" customFormat="1" ht="28.8">
      <c r="B292" s="31"/>
      <c r="D292" s="142" t="s">
        <v>208</v>
      </c>
      <c r="F292" s="143" t="s">
        <v>541</v>
      </c>
      <c r="I292" s="144"/>
      <c r="L292" s="31"/>
      <c r="M292" s="145"/>
      <c r="T292" s="55"/>
      <c r="AT292" s="16" t="s">
        <v>208</v>
      </c>
      <c r="AU292" s="16" t="s">
        <v>83</v>
      </c>
    </row>
    <row r="293" spans="2:65" s="10" customFormat="1" ht="25.95" customHeight="1">
      <c r="B293" s="119"/>
      <c r="D293" s="120" t="s">
        <v>75</v>
      </c>
      <c r="E293" s="121" t="s">
        <v>261</v>
      </c>
      <c r="F293" s="121" t="s">
        <v>542</v>
      </c>
      <c r="I293" s="122"/>
      <c r="J293" s="123">
        <f>BK293</f>
        <v>0</v>
      </c>
      <c r="L293" s="119"/>
      <c r="M293" s="124"/>
      <c r="P293" s="125">
        <f>SUM(P294:P301)</f>
        <v>0</v>
      </c>
      <c r="R293" s="125">
        <f>SUM(R294:R301)</f>
        <v>0</v>
      </c>
      <c r="T293" s="126">
        <f>SUM(T294:T301)</f>
        <v>0</v>
      </c>
      <c r="AR293" s="120" t="s">
        <v>83</v>
      </c>
      <c r="AT293" s="127" t="s">
        <v>75</v>
      </c>
      <c r="AU293" s="127" t="s">
        <v>76</v>
      </c>
      <c r="AY293" s="120" t="s">
        <v>200</v>
      </c>
      <c r="BK293" s="128">
        <f>SUM(BK294:BK301)</f>
        <v>0</v>
      </c>
    </row>
    <row r="294" spans="2:65" s="1" customFormat="1" ht="16.5" customHeight="1">
      <c r="B294" s="31"/>
      <c r="C294" s="129" t="s">
        <v>543</v>
      </c>
      <c r="D294" s="129" t="s">
        <v>201</v>
      </c>
      <c r="E294" s="130" t="s">
        <v>544</v>
      </c>
      <c r="F294" s="131" t="s">
        <v>545</v>
      </c>
      <c r="G294" s="132" t="s">
        <v>258</v>
      </c>
      <c r="H294" s="133">
        <v>1</v>
      </c>
      <c r="I294" s="134"/>
      <c r="J294" s="135">
        <f>ROUND(I294*H294,2)</f>
        <v>0</v>
      </c>
      <c r="K294" s="131" t="s">
        <v>1</v>
      </c>
      <c r="L294" s="31"/>
      <c r="M294" s="136" t="s">
        <v>1</v>
      </c>
      <c r="N294" s="137" t="s">
        <v>41</v>
      </c>
      <c r="P294" s="138">
        <f>O294*H294</f>
        <v>0</v>
      </c>
      <c r="Q294" s="138">
        <v>0</v>
      </c>
      <c r="R294" s="138">
        <f>Q294*H294</f>
        <v>0</v>
      </c>
      <c r="S294" s="138">
        <v>0</v>
      </c>
      <c r="T294" s="139">
        <f>S294*H294</f>
        <v>0</v>
      </c>
      <c r="AR294" s="140" t="s">
        <v>206</v>
      </c>
      <c r="AT294" s="140" t="s">
        <v>201</v>
      </c>
      <c r="AU294" s="140" t="s">
        <v>83</v>
      </c>
      <c r="AY294" s="16" t="s">
        <v>200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6" t="s">
        <v>83</v>
      </c>
      <c r="BK294" s="141">
        <f>ROUND(I294*H294,2)</f>
        <v>0</v>
      </c>
      <c r="BL294" s="16" t="s">
        <v>206</v>
      </c>
      <c r="BM294" s="140" t="s">
        <v>546</v>
      </c>
    </row>
    <row r="295" spans="2:65" s="1" customFormat="1">
      <c r="B295" s="31"/>
      <c r="D295" s="142" t="s">
        <v>208</v>
      </c>
      <c r="F295" s="143" t="s">
        <v>545</v>
      </c>
      <c r="I295" s="144"/>
      <c r="L295" s="31"/>
      <c r="M295" s="145"/>
      <c r="T295" s="55"/>
      <c r="AT295" s="16" t="s">
        <v>208</v>
      </c>
      <c r="AU295" s="16" t="s">
        <v>83</v>
      </c>
    </row>
    <row r="296" spans="2:65" s="1" customFormat="1" ht="16.5" customHeight="1">
      <c r="B296" s="31"/>
      <c r="C296" s="129" t="s">
        <v>547</v>
      </c>
      <c r="D296" s="129" t="s">
        <v>201</v>
      </c>
      <c r="E296" s="130" t="s">
        <v>548</v>
      </c>
      <c r="F296" s="131" t="s">
        <v>549</v>
      </c>
      <c r="G296" s="132" t="s">
        <v>258</v>
      </c>
      <c r="H296" s="133">
        <v>1</v>
      </c>
      <c r="I296" s="134"/>
      <c r="J296" s="135">
        <f>ROUND(I296*H296,2)</f>
        <v>0</v>
      </c>
      <c r="K296" s="131" t="s">
        <v>1</v>
      </c>
      <c r="L296" s="31"/>
      <c r="M296" s="136" t="s">
        <v>1</v>
      </c>
      <c r="N296" s="137" t="s">
        <v>41</v>
      </c>
      <c r="P296" s="138">
        <f>O296*H296</f>
        <v>0</v>
      </c>
      <c r="Q296" s="138">
        <v>0</v>
      </c>
      <c r="R296" s="138">
        <f>Q296*H296</f>
        <v>0</v>
      </c>
      <c r="S296" s="138">
        <v>0</v>
      </c>
      <c r="T296" s="139">
        <f>S296*H296</f>
        <v>0</v>
      </c>
      <c r="AR296" s="140" t="s">
        <v>206</v>
      </c>
      <c r="AT296" s="140" t="s">
        <v>201</v>
      </c>
      <c r="AU296" s="140" t="s">
        <v>83</v>
      </c>
      <c r="AY296" s="16" t="s">
        <v>200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6" t="s">
        <v>83</v>
      </c>
      <c r="BK296" s="141">
        <f>ROUND(I296*H296,2)</f>
        <v>0</v>
      </c>
      <c r="BL296" s="16" t="s">
        <v>206</v>
      </c>
      <c r="BM296" s="140" t="s">
        <v>550</v>
      </c>
    </row>
    <row r="297" spans="2:65" s="1" customFormat="1">
      <c r="B297" s="31"/>
      <c r="D297" s="142" t="s">
        <v>208</v>
      </c>
      <c r="F297" s="143" t="s">
        <v>549</v>
      </c>
      <c r="I297" s="144"/>
      <c r="L297" s="31"/>
      <c r="M297" s="145"/>
      <c r="T297" s="55"/>
      <c r="AT297" s="16" t="s">
        <v>208</v>
      </c>
      <c r="AU297" s="16" t="s">
        <v>83</v>
      </c>
    </row>
    <row r="298" spans="2:65" s="1" customFormat="1" ht="16.5" customHeight="1">
      <c r="B298" s="31"/>
      <c r="C298" s="129" t="s">
        <v>551</v>
      </c>
      <c r="D298" s="129" t="s">
        <v>201</v>
      </c>
      <c r="E298" s="130" t="s">
        <v>552</v>
      </c>
      <c r="F298" s="131" t="s">
        <v>553</v>
      </c>
      <c r="G298" s="132" t="s">
        <v>554</v>
      </c>
      <c r="H298" s="133">
        <v>1</v>
      </c>
      <c r="I298" s="134"/>
      <c r="J298" s="135">
        <f>ROUND(I298*H298,2)</f>
        <v>0</v>
      </c>
      <c r="K298" s="131" t="s">
        <v>1</v>
      </c>
      <c r="L298" s="31"/>
      <c r="M298" s="136" t="s">
        <v>1</v>
      </c>
      <c r="N298" s="137" t="s">
        <v>41</v>
      </c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9">
        <f>S298*H298</f>
        <v>0</v>
      </c>
      <c r="AR298" s="140" t="s">
        <v>206</v>
      </c>
      <c r="AT298" s="140" t="s">
        <v>201</v>
      </c>
      <c r="AU298" s="140" t="s">
        <v>83</v>
      </c>
      <c r="AY298" s="16" t="s">
        <v>200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6" t="s">
        <v>83</v>
      </c>
      <c r="BK298" s="141">
        <f>ROUND(I298*H298,2)</f>
        <v>0</v>
      </c>
      <c r="BL298" s="16" t="s">
        <v>206</v>
      </c>
      <c r="BM298" s="140" t="s">
        <v>555</v>
      </c>
    </row>
    <row r="299" spans="2:65" s="1" customFormat="1">
      <c r="B299" s="31"/>
      <c r="D299" s="142" t="s">
        <v>208</v>
      </c>
      <c r="F299" s="143" t="s">
        <v>553</v>
      </c>
      <c r="I299" s="144"/>
      <c r="L299" s="31"/>
      <c r="M299" s="145"/>
      <c r="T299" s="55"/>
      <c r="AT299" s="16" t="s">
        <v>208</v>
      </c>
      <c r="AU299" s="16" t="s">
        <v>83</v>
      </c>
    </row>
    <row r="300" spans="2:65" s="1" customFormat="1" ht="16.5" customHeight="1">
      <c r="B300" s="31"/>
      <c r="C300" s="166" t="s">
        <v>556</v>
      </c>
      <c r="D300" s="166" t="s">
        <v>227</v>
      </c>
      <c r="E300" s="167" t="s">
        <v>557</v>
      </c>
      <c r="F300" s="168" t="s">
        <v>558</v>
      </c>
      <c r="G300" s="169" t="s">
        <v>554</v>
      </c>
      <c r="H300" s="170">
        <v>1</v>
      </c>
      <c r="I300" s="171"/>
      <c r="J300" s="172">
        <f>ROUND(I300*H300,2)</f>
        <v>0</v>
      </c>
      <c r="K300" s="168" t="s">
        <v>1</v>
      </c>
      <c r="L300" s="173"/>
      <c r="M300" s="174" t="s">
        <v>1</v>
      </c>
      <c r="N300" s="175" t="s">
        <v>41</v>
      </c>
      <c r="P300" s="138">
        <f>O300*H300</f>
        <v>0</v>
      </c>
      <c r="Q300" s="138">
        <v>0</v>
      </c>
      <c r="R300" s="138">
        <f>Q300*H300</f>
        <v>0</v>
      </c>
      <c r="S300" s="138">
        <v>0</v>
      </c>
      <c r="T300" s="139">
        <f>S300*H300</f>
        <v>0</v>
      </c>
      <c r="AR300" s="140" t="s">
        <v>230</v>
      </c>
      <c r="AT300" s="140" t="s">
        <v>227</v>
      </c>
      <c r="AU300" s="140" t="s">
        <v>83</v>
      </c>
      <c r="AY300" s="16" t="s">
        <v>200</v>
      </c>
      <c r="BE300" s="141">
        <f>IF(N300="základní",J300,0)</f>
        <v>0</v>
      </c>
      <c r="BF300" s="141">
        <f>IF(N300="snížená",J300,0)</f>
        <v>0</v>
      </c>
      <c r="BG300" s="141">
        <f>IF(N300="zákl. přenesená",J300,0)</f>
        <v>0</v>
      </c>
      <c r="BH300" s="141">
        <f>IF(N300="sníž. přenesená",J300,0)</f>
        <v>0</v>
      </c>
      <c r="BI300" s="141">
        <f>IF(N300="nulová",J300,0)</f>
        <v>0</v>
      </c>
      <c r="BJ300" s="16" t="s">
        <v>83</v>
      </c>
      <c r="BK300" s="141">
        <f>ROUND(I300*H300,2)</f>
        <v>0</v>
      </c>
      <c r="BL300" s="16" t="s">
        <v>230</v>
      </c>
      <c r="BM300" s="140" t="s">
        <v>559</v>
      </c>
    </row>
    <row r="301" spans="2:65" s="1" customFormat="1">
      <c r="B301" s="31"/>
      <c r="D301" s="142" t="s">
        <v>208</v>
      </c>
      <c r="F301" s="143" t="s">
        <v>558</v>
      </c>
      <c r="I301" s="144"/>
      <c r="L301" s="31"/>
      <c r="M301" s="145"/>
      <c r="T301" s="55"/>
      <c r="AT301" s="16" t="s">
        <v>208</v>
      </c>
      <c r="AU301" s="16" t="s">
        <v>83</v>
      </c>
    </row>
    <row r="302" spans="2:65" s="10" customFormat="1" ht="25.95" customHeight="1">
      <c r="B302" s="119"/>
      <c r="D302" s="120" t="s">
        <v>75</v>
      </c>
      <c r="E302" s="121" t="s">
        <v>266</v>
      </c>
      <c r="F302" s="121" t="s">
        <v>560</v>
      </c>
      <c r="I302" s="122"/>
      <c r="J302" s="123">
        <f>BK302</f>
        <v>0</v>
      </c>
      <c r="L302" s="119"/>
      <c r="M302" s="124"/>
      <c r="P302" s="125">
        <f>SUM(P303:P382)</f>
        <v>0</v>
      </c>
      <c r="R302" s="125">
        <f>SUM(R303:R382)</f>
        <v>0</v>
      </c>
      <c r="T302" s="126">
        <f>SUM(T303:T382)</f>
        <v>0</v>
      </c>
      <c r="AR302" s="120" t="s">
        <v>83</v>
      </c>
      <c r="AT302" s="127" t="s">
        <v>75</v>
      </c>
      <c r="AU302" s="127" t="s">
        <v>76</v>
      </c>
      <c r="AY302" s="120" t="s">
        <v>200</v>
      </c>
      <c r="BK302" s="128">
        <f>SUM(BK303:BK382)</f>
        <v>0</v>
      </c>
    </row>
    <row r="303" spans="2:65" s="1" customFormat="1" ht="24.15" customHeight="1">
      <c r="B303" s="31"/>
      <c r="C303" s="166" t="s">
        <v>561</v>
      </c>
      <c r="D303" s="166" t="s">
        <v>227</v>
      </c>
      <c r="E303" s="167" t="s">
        <v>562</v>
      </c>
      <c r="F303" s="168" t="s">
        <v>563</v>
      </c>
      <c r="G303" s="169" t="s">
        <v>258</v>
      </c>
      <c r="H303" s="170">
        <v>1</v>
      </c>
      <c r="I303" s="171"/>
      <c r="J303" s="172">
        <f>ROUND(I303*H303,2)</f>
        <v>0</v>
      </c>
      <c r="K303" s="168" t="s">
        <v>205</v>
      </c>
      <c r="L303" s="173"/>
      <c r="M303" s="174" t="s">
        <v>1</v>
      </c>
      <c r="N303" s="175" t="s">
        <v>41</v>
      </c>
      <c r="P303" s="138">
        <f>O303*H303</f>
        <v>0</v>
      </c>
      <c r="Q303" s="138">
        <v>0</v>
      </c>
      <c r="R303" s="138">
        <f>Q303*H303</f>
        <v>0</v>
      </c>
      <c r="S303" s="138">
        <v>0</v>
      </c>
      <c r="T303" s="139">
        <f>S303*H303</f>
        <v>0</v>
      </c>
      <c r="AR303" s="140" t="s">
        <v>230</v>
      </c>
      <c r="AT303" s="140" t="s">
        <v>227</v>
      </c>
      <c r="AU303" s="140" t="s">
        <v>83</v>
      </c>
      <c r="AY303" s="16" t="s">
        <v>200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6" t="s">
        <v>83</v>
      </c>
      <c r="BK303" s="141">
        <f>ROUND(I303*H303,2)</f>
        <v>0</v>
      </c>
      <c r="BL303" s="16" t="s">
        <v>230</v>
      </c>
      <c r="BM303" s="140" t="s">
        <v>564</v>
      </c>
    </row>
    <row r="304" spans="2:65" s="1" customFormat="1">
      <c r="B304" s="31"/>
      <c r="D304" s="142" t="s">
        <v>208</v>
      </c>
      <c r="F304" s="143" t="s">
        <v>563</v>
      </c>
      <c r="I304" s="144"/>
      <c r="L304" s="31"/>
      <c r="M304" s="145"/>
      <c r="T304" s="55"/>
      <c r="AT304" s="16" t="s">
        <v>208</v>
      </c>
      <c r="AU304" s="16" t="s">
        <v>83</v>
      </c>
    </row>
    <row r="305" spans="2:65" s="1" customFormat="1" ht="16.5" customHeight="1">
      <c r="B305" s="31"/>
      <c r="C305" s="129" t="s">
        <v>565</v>
      </c>
      <c r="D305" s="129" t="s">
        <v>201</v>
      </c>
      <c r="E305" s="130" t="s">
        <v>566</v>
      </c>
      <c r="F305" s="131" t="s">
        <v>567</v>
      </c>
      <c r="G305" s="132" t="s">
        <v>225</v>
      </c>
      <c r="H305" s="133">
        <v>5</v>
      </c>
      <c r="I305" s="134"/>
      <c r="J305" s="135">
        <f>ROUND(I305*H305,2)</f>
        <v>0</v>
      </c>
      <c r="K305" s="131" t="s">
        <v>205</v>
      </c>
      <c r="L305" s="31"/>
      <c r="M305" s="136" t="s">
        <v>1</v>
      </c>
      <c r="N305" s="137" t="s">
        <v>41</v>
      </c>
      <c r="P305" s="138">
        <f>O305*H305</f>
        <v>0</v>
      </c>
      <c r="Q305" s="138">
        <v>0</v>
      </c>
      <c r="R305" s="138">
        <f>Q305*H305</f>
        <v>0</v>
      </c>
      <c r="S305" s="138">
        <v>0</v>
      </c>
      <c r="T305" s="139">
        <f>S305*H305</f>
        <v>0</v>
      </c>
      <c r="AR305" s="140" t="s">
        <v>206</v>
      </c>
      <c r="AT305" s="140" t="s">
        <v>201</v>
      </c>
      <c r="AU305" s="140" t="s">
        <v>83</v>
      </c>
      <c r="AY305" s="16" t="s">
        <v>200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6" t="s">
        <v>83</v>
      </c>
      <c r="BK305" s="141">
        <f>ROUND(I305*H305,2)</f>
        <v>0</v>
      </c>
      <c r="BL305" s="16" t="s">
        <v>206</v>
      </c>
      <c r="BM305" s="140" t="s">
        <v>568</v>
      </c>
    </row>
    <row r="306" spans="2:65" s="1" customFormat="1">
      <c r="B306" s="31"/>
      <c r="D306" s="142" t="s">
        <v>208</v>
      </c>
      <c r="F306" s="143" t="s">
        <v>569</v>
      </c>
      <c r="I306" s="144"/>
      <c r="L306" s="31"/>
      <c r="M306" s="145"/>
      <c r="T306" s="55"/>
      <c r="AT306" s="16" t="s">
        <v>208</v>
      </c>
      <c r="AU306" s="16" t="s">
        <v>83</v>
      </c>
    </row>
    <row r="307" spans="2:65" s="1" customFormat="1" ht="16.5" customHeight="1">
      <c r="B307" s="31"/>
      <c r="C307" s="129" t="s">
        <v>570</v>
      </c>
      <c r="D307" s="129" t="s">
        <v>201</v>
      </c>
      <c r="E307" s="130" t="s">
        <v>571</v>
      </c>
      <c r="F307" s="131" t="s">
        <v>572</v>
      </c>
      <c r="G307" s="132" t="s">
        <v>225</v>
      </c>
      <c r="H307" s="133">
        <v>10</v>
      </c>
      <c r="I307" s="134"/>
      <c r="J307" s="135">
        <f>ROUND(I307*H307,2)</f>
        <v>0</v>
      </c>
      <c r="K307" s="131" t="s">
        <v>205</v>
      </c>
      <c r="L307" s="31"/>
      <c r="M307" s="136" t="s">
        <v>1</v>
      </c>
      <c r="N307" s="137" t="s">
        <v>41</v>
      </c>
      <c r="P307" s="138">
        <f>O307*H307</f>
        <v>0</v>
      </c>
      <c r="Q307" s="138">
        <v>0</v>
      </c>
      <c r="R307" s="138">
        <f>Q307*H307</f>
        <v>0</v>
      </c>
      <c r="S307" s="138">
        <v>0</v>
      </c>
      <c r="T307" s="139">
        <f>S307*H307</f>
        <v>0</v>
      </c>
      <c r="AR307" s="140" t="s">
        <v>206</v>
      </c>
      <c r="AT307" s="140" t="s">
        <v>201</v>
      </c>
      <c r="AU307" s="140" t="s">
        <v>83</v>
      </c>
      <c r="AY307" s="16" t="s">
        <v>200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6" t="s">
        <v>83</v>
      </c>
      <c r="BK307" s="141">
        <f>ROUND(I307*H307,2)</f>
        <v>0</v>
      </c>
      <c r="BL307" s="16" t="s">
        <v>206</v>
      </c>
      <c r="BM307" s="140" t="s">
        <v>573</v>
      </c>
    </row>
    <row r="308" spans="2:65" s="1" customFormat="1">
      <c r="B308" s="31"/>
      <c r="D308" s="142" t="s">
        <v>208</v>
      </c>
      <c r="F308" s="143" t="s">
        <v>574</v>
      </c>
      <c r="I308" s="144"/>
      <c r="L308" s="31"/>
      <c r="M308" s="145"/>
      <c r="T308" s="55"/>
      <c r="AT308" s="16" t="s">
        <v>208</v>
      </c>
      <c r="AU308" s="16" t="s">
        <v>83</v>
      </c>
    </row>
    <row r="309" spans="2:65" s="1" customFormat="1" ht="24.15" customHeight="1">
      <c r="B309" s="31"/>
      <c r="C309" s="166" t="s">
        <v>575</v>
      </c>
      <c r="D309" s="166" t="s">
        <v>227</v>
      </c>
      <c r="E309" s="167" t="s">
        <v>576</v>
      </c>
      <c r="F309" s="168" t="s">
        <v>577</v>
      </c>
      <c r="G309" s="169" t="s">
        <v>225</v>
      </c>
      <c r="H309" s="170">
        <v>5</v>
      </c>
      <c r="I309" s="171"/>
      <c r="J309" s="172">
        <f>ROUND(I309*H309,2)</f>
        <v>0</v>
      </c>
      <c r="K309" s="168" t="s">
        <v>205</v>
      </c>
      <c r="L309" s="173"/>
      <c r="M309" s="174" t="s">
        <v>1</v>
      </c>
      <c r="N309" s="175" t="s">
        <v>41</v>
      </c>
      <c r="P309" s="138">
        <f>O309*H309</f>
        <v>0</v>
      </c>
      <c r="Q309" s="138">
        <v>0</v>
      </c>
      <c r="R309" s="138">
        <f>Q309*H309</f>
        <v>0</v>
      </c>
      <c r="S309" s="138">
        <v>0</v>
      </c>
      <c r="T309" s="139">
        <f>S309*H309</f>
        <v>0</v>
      </c>
      <c r="AR309" s="140" t="s">
        <v>230</v>
      </c>
      <c r="AT309" s="140" t="s">
        <v>227</v>
      </c>
      <c r="AU309" s="140" t="s">
        <v>83</v>
      </c>
      <c r="AY309" s="16" t="s">
        <v>200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6" t="s">
        <v>83</v>
      </c>
      <c r="BK309" s="141">
        <f>ROUND(I309*H309,2)</f>
        <v>0</v>
      </c>
      <c r="BL309" s="16" t="s">
        <v>230</v>
      </c>
      <c r="BM309" s="140" t="s">
        <v>578</v>
      </c>
    </row>
    <row r="310" spans="2:65" s="1" customFormat="1" ht="19.2">
      <c r="B310" s="31"/>
      <c r="D310" s="142" t="s">
        <v>208</v>
      </c>
      <c r="F310" s="143" t="s">
        <v>577</v>
      </c>
      <c r="I310" s="144"/>
      <c r="L310" s="31"/>
      <c r="M310" s="145"/>
      <c r="T310" s="55"/>
      <c r="AT310" s="16" t="s">
        <v>208</v>
      </c>
      <c r="AU310" s="16" t="s">
        <v>83</v>
      </c>
    </row>
    <row r="311" spans="2:65" s="1" customFormat="1" ht="16.5" customHeight="1">
      <c r="B311" s="31"/>
      <c r="C311" s="129" t="s">
        <v>579</v>
      </c>
      <c r="D311" s="129" t="s">
        <v>201</v>
      </c>
      <c r="E311" s="130" t="s">
        <v>580</v>
      </c>
      <c r="F311" s="131" t="s">
        <v>581</v>
      </c>
      <c r="G311" s="132" t="s">
        <v>258</v>
      </c>
      <c r="H311" s="133">
        <v>1</v>
      </c>
      <c r="I311" s="134"/>
      <c r="J311" s="135">
        <f>ROUND(I311*H311,2)</f>
        <v>0</v>
      </c>
      <c r="K311" s="131" t="s">
        <v>205</v>
      </c>
      <c r="L311" s="31"/>
      <c r="M311" s="136" t="s">
        <v>1</v>
      </c>
      <c r="N311" s="137" t="s">
        <v>41</v>
      </c>
      <c r="P311" s="138">
        <f>O311*H311</f>
        <v>0</v>
      </c>
      <c r="Q311" s="138">
        <v>0</v>
      </c>
      <c r="R311" s="138">
        <f>Q311*H311</f>
        <v>0</v>
      </c>
      <c r="S311" s="138">
        <v>0</v>
      </c>
      <c r="T311" s="139">
        <f>S311*H311</f>
        <v>0</v>
      </c>
      <c r="AR311" s="140" t="s">
        <v>206</v>
      </c>
      <c r="AT311" s="140" t="s">
        <v>201</v>
      </c>
      <c r="AU311" s="140" t="s">
        <v>83</v>
      </c>
      <c r="AY311" s="16" t="s">
        <v>200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6" t="s">
        <v>83</v>
      </c>
      <c r="BK311" s="141">
        <f>ROUND(I311*H311,2)</f>
        <v>0</v>
      </c>
      <c r="BL311" s="16" t="s">
        <v>206</v>
      </c>
      <c r="BM311" s="140" t="s">
        <v>582</v>
      </c>
    </row>
    <row r="312" spans="2:65" s="1" customFormat="1">
      <c r="B312" s="31"/>
      <c r="D312" s="142" t="s">
        <v>208</v>
      </c>
      <c r="F312" s="143" t="s">
        <v>581</v>
      </c>
      <c r="I312" s="144"/>
      <c r="L312" s="31"/>
      <c r="M312" s="145"/>
      <c r="T312" s="55"/>
      <c r="AT312" s="16" t="s">
        <v>208</v>
      </c>
      <c r="AU312" s="16" t="s">
        <v>83</v>
      </c>
    </row>
    <row r="313" spans="2:65" s="1" customFormat="1" ht="16.5" customHeight="1">
      <c r="B313" s="31"/>
      <c r="C313" s="129" t="s">
        <v>583</v>
      </c>
      <c r="D313" s="129" t="s">
        <v>201</v>
      </c>
      <c r="E313" s="130" t="s">
        <v>584</v>
      </c>
      <c r="F313" s="131" t="s">
        <v>585</v>
      </c>
      <c r="G313" s="132" t="s">
        <v>258</v>
      </c>
      <c r="H313" s="133">
        <v>1</v>
      </c>
      <c r="I313" s="134"/>
      <c r="J313" s="135">
        <f>ROUND(I313*H313,2)</f>
        <v>0</v>
      </c>
      <c r="K313" s="131" t="s">
        <v>205</v>
      </c>
      <c r="L313" s="31"/>
      <c r="M313" s="136" t="s">
        <v>1</v>
      </c>
      <c r="N313" s="137" t="s">
        <v>41</v>
      </c>
      <c r="P313" s="138">
        <f>O313*H313</f>
        <v>0</v>
      </c>
      <c r="Q313" s="138">
        <v>0</v>
      </c>
      <c r="R313" s="138">
        <f>Q313*H313</f>
        <v>0</v>
      </c>
      <c r="S313" s="138">
        <v>0</v>
      </c>
      <c r="T313" s="139">
        <f>S313*H313</f>
        <v>0</v>
      </c>
      <c r="AR313" s="140" t="s">
        <v>206</v>
      </c>
      <c r="AT313" s="140" t="s">
        <v>201</v>
      </c>
      <c r="AU313" s="140" t="s">
        <v>83</v>
      </c>
      <c r="AY313" s="16" t="s">
        <v>200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6" t="s">
        <v>83</v>
      </c>
      <c r="BK313" s="141">
        <f>ROUND(I313*H313,2)</f>
        <v>0</v>
      </c>
      <c r="BL313" s="16" t="s">
        <v>206</v>
      </c>
      <c r="BM313" s="140" t="s">
        <v>586</v>
      </c>
    </row>
    <row r="314" spans="2:65" s="1" customFormat="1">
      <c r="B314" s="31"/>
      <c r="D314" s="142" t="s">
        <v>208</v>
      </c>
      <c r="F314" s="143" t="s">
        <v>585</v>
      </c>
      <c r="I314" s="144"/>
      <c r="L314" s="31"/>
      <c r="M314" s="145"/>
      <c r="T314" s="55"/>
      <c r="AT314" s="16" t="s">
        <v>208</v>
      </c>
      <c r="AU314" s="16" t="s">
        <v>83</v>
      </c>
    </row>
    <row r="315" spans="2:65" s="1" customFormat="1" ht="24.15" customHeight="1">
      <c r="B315" s="31"/>
      <c r="C315" s="166" t="s">
        <v>587</v>
      </c>
      <c r="D315" s="166" t="s">
        <v>227</v>
      </c>
      <c r="E315" s="167" t="s">
        <v>588</v>
      </c>
      <c r="F315" s="168" t="s">
        <v>589</v>
      </c>
      <c r="G315" s="169" t="s">
        <v>258</v>
      </c>
      <c r="H315" s="170">
        <v>1</v>
      </c>
      <c r="I315" s="171"/>
      <c r="J315" s="172">
        <f>ROUND(I315*H315,2)</f>
        <v>0</v>
      </c>
      <c r="K315" s="168" t="s">
        <v>205</v>
      </c>
      <c r="L315" s="173"/>
      <c r="M315" s="174" t="s">
        <v>1</v>
      </c>
      <c r="N315" s="175" t="s">
        <v>41</v>
      </c>
      <c r="P315" s="138">
        <f>O315*H315</f>
        <v>0</v>
      </c>
      <c r="Q315" s="138">
        <v>0</v>
      </c>
      <c r="R315" s="138">
        <f>Q315*H315</f>
        <v>0</v>
      </c>
      <c r="S315" s="138">
        <v>0</v>
      </c>
      <c r="T315" s="139">
        <f>S315*H315</f>
        <v>0</v>
      </c>
      <c r="AR315" s="140" t="s">
        <v>230</v>
      </c>
      <c r="AT315" s="140" t="s">
        <v>227</v>
      </c>
      <c r="AU315" s="140" t="s">
        <v>83</v>
      </c>
      <c r="AY315" s="16" t="s">
        <v>200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6" t="s">
        <v>83</v>
      </c>
      <c r="BK315" s="141">
        <f>ROUND(I315*H315,2)</f>
        <v>0</v>
      </c>
      <c r="BL315" s="16" t="s">
        <v>230</v>
      </c>
      <c r="BM315" s="140" t="s">
        <v>590</v>
      </c>
    </row>
    <row r="316" spans="2:65" s="1" customFormat="1">
      <c r="B316" s="31"/>
      <c r="D316" s="142" t="s">
        <v>208</v>
      </c>
      <c r="F316" s="143" t="s">
        <v>589</v>
      </c>
      <c r="I316" s="144"/>
      <c r="L316" s="31"/>
      <c r="M316" s="145"/>
      <c r="T316" s="55"/>
      <c r="AT316" s="16" t="s">
        <v>208</v>
      </c>
      <c r="AU316" s="16" t="s">
        <v>83</v>
      </c>
    </row>
    <row r="317" spans="2:65" s="1" customFormat="1" ht="16.5" customHeight="1">
      <c r="B317" s="31"/>
      <c r="C317" s="129" t="s">
        <v>591</v>
      </c>
      <c r="D317" s="129" t="s">
        <v>201</v>
      </c>
      <c r="E317" s="130" t="s">
        <v>592</v>
      </c>
      <c r="F317" s="131" t="s">
        <v>593</v>
      </c>
      <c r="G317" s="132" t="s">
        <v>258</v>
      </c>
      <c r="H317" s="133">
        <v>2</v>
      </c>
      <c r="I317" s="134"/>
      <c r="J317" s="135">
        <f>ROUND(I317*H317,2)</f>
        <v>0</v>
      </c>
      <c r="K317" s="131" t="s">
        <v>205</v>
      </c>
      <c r="L317" s="31"/>
      <c r="M317" s="136" t="s">
        <v>1</v>
      </c>
      <c r="N317" s="137" t="s">
        <v>41</v>
      </c>
      <c r="P317" s="138">
        <f>O317*H317</f>
        <v>0</v>
      </c>
      <c r="Q317" s="138">
        <v>0</v>
      </c>
      <c r="R317" s="138">
        <f>Q317*H317</f>
        <v>0</v>
      </c>
      <c r="S317" s="138">
        <v>0</v>
      </c>
      <c r="T317" s="139">
        <f>S317*H317</f>
        <v>0</v>
      </c>
      <c r="AR317" s="140" t="s">
        <v>206</v>
      </c>
      <c r="AT317" s="140" t="s">
        <v>201</v>
      </c>
      <c r="AU317" s="140" t="s">
        <v>83</v>
      </c>
      <c r="AY317" s="16" t="s">
        <v>200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6" t="s">
        <v>83</v>
      </c>
      <c r="BK317" s="141">
        <f>ROUND(I317*H317,2)</f>
        <v>0</v>
      </c>
      <c r="BL317" s="16" t="s">
        <v>206</v>
      </c>
      <c r="BM317" s="140" t="s">
        <v>594</v>
      </c>
    </row>
    <row r="318" spans="2:65" s="1" customFormat="1">
      <c r="B318" s="31"/>
      <c r="D318" s="142" t="s">
        <v>208</v>
      </c>
      <c r="F318" s="143" t="s">
        <v>595</v>
      </c>
      <c r="I318" s="144"/>
      <c r="L318" s="31"/>
      <c r="M318" s="145"/>
      <c r="T318" s="55"/>
      <c r="AT318" s="16" t="s">
        <v>208</v>
      </c>
      <c r="AU318" s="16" t="s">
        <v>83</v>
      </c>
    </row>
    <row r="319" spans="2:65" s="1" customFormat="1" ht="24.15" customHeight="1">
      <c r="B319" s="31"/>
      <c r="C319" s="166" t="s">
        <v>596</v>
      </c>
      <c r="D319" s="166" t="s">
        <v>227</v>
      </c>
      <c r="E319" s="167" t="s">
        <v>597</v>
      </c>
      <c r="F319" s="168" t="s">
        <v>598</v>
      </c>
      <c r="G319" s="169" t="s">
        <v>258</v>
      </c>
      <c r="H319" s="170">
        <v>2</v>
      </c>
      <c r="I319" s="171"/>
      <c r="J319" s="172">
        <f>ROUND(I319*H319,2)</f>
        <v>0</v>
      </c>
      <c r="K319" s="168" t="s">
        <v>205</v>
      </c>
      <c r="L319" s="173"/>
      <c r="M319" s="174" t="s">
        <v>1</v>
      </c>
      <c r="N319" s="175" t="s">
        <v>41</v>
      </c>
      <c r="P319" s="138">
        <f>O319*H319</f>
        <v>0</v>
      </c>
      <c r="Q319" s="138">
        <v>0</v>
      </c>
      <c r="R319" s="138">
        <f>Q319*H319</f>
        <v>0</v>
      </c>
      <c r="S319" s="138">
        <v>0</v>
      </c>
      <c r="T319" s="139">
        <f>S319*H319</f>
        <v>0</v>
      </c>
      <c r="AR319" s="140" t="s">
        <v>230</v>
      </c>
      <c r="AT319" s="140" t="s">
        <v>227</v>
      </c>
      <c r="AU319" s="140" t="s">
        <v>83</v>
      </c>
      <c r="AY319" s="16" t="s">
        <v>200</v>
      </c>
      <c r="BE319" s="141">
        <f>IF(N319="základní",J319,0)</f>
        <v>0</v>
      </c>
      <c r="BF319" s="141">
        <f>IF(N319="snížená",J319,0)</f>
        <v>0</v>
      </c>
      <c r="BG319" s="141">
        <f>IF(N319="zákl. přenesená",J319,0)</f>
        <v>0</v>
      </c>
      <c r="BH319" s="141">
        <f>IF(N319="sníž. přenesená",J319,0)</f>
        <v>0</v>
      </c>
      <c r="BI319" s="141">
        <f>IF(N319="nulová",J319,0)</f>
        <v>0</v>
      </c>
      <c r="BJ319" s="16" t="s">
        <v>83</v>
      </c>
      <c r="BK319" s="141">
        <f>ROUND(I319*H319,2)</f>
        <v>0</v>
      </c>
      <c r="BL319" s="16" t="s">
        <v>230</v>
      </c>
      <c r="BM319" s="140" t="s">
        <v>599</v>
      </c>
    </row>
    <row r="320" spans="2:65" s="1" customFormat="1" ht="19.2">
      <c r="B320" s="31"/>
      <c r="D320" s="142" t="s">
        <v>208</v>
      </c>
      <c r="F320" s="143" t="s">
        <v>598</v>
      </c>
      <c r="I320" s="144"/>
      <c r="L320" s="31"/>
      <c r="M320" s="145"/>
      <c r="T320" s="55"/>
      <c r="AT320" s="16" t="s">
        <v>208</v>
      </c>
      <c r="AU320" s="16" t="s">
        <v>83</v>
      </c>
    </row>
    <row r="321" spans="2:65" s="1" customFormat="1" ht="16.5" customHeight="1">
      <c r="B321" s="31"/>
      <c r="C321" s="166" t="s">
        <v>600</v>
      </c>
      <c r="D321" s="166" t="s">
        <v>227</v>
      </c>
      <c r="E321" s="167" t="s">
        <v>601</v>
      </c>
      <c r="F321" s="168" t="s">
        <v>602</v>
      </c>
      <c r="G321" s="169" t="s">
        <v>225</v>
      </c>
      <c r="H321" s="170">
        <v>10</v>
      </c>
      <c r="I321" s="171"/>
      <c r="J321" s="172">
        <f>ROUND(I321*H321,2)</f>
        <v>0</v>
      </c>
      <c r="K321" s="168" t="s">
        <v>205</v>
      </c>
      <c r="L321" s="173"/>
      <c r="M321" s="174" t="s">
        <v>1</v>
      </c>
      <c r="N321" s="175" t="s">
        <v>41</v>
      </c>
      <c r="P321" s="138">
        <f>O321*H321</f>
        <v>0</v>
      </c>
      <c r="Q321" s="138">
        <v>0</v>
      </c>
      <c r="R321" s="138">
        <f>Q321*H321</f>
        <v>0</v>
      </c>
      <c r="S321" s="138">
        <v>0</v>
      </c>
      <c r="T321" s="139">
        <f>S321*H321</f>
        <v>0</v>
      </c>
      <c r="AR321" s="140" t="s">
        <v>230</v>
      </c>
      <c r="AT321" s="140" t="s">
        <v>227</v>
      </c>
      <c r="AU321" s="140" t="s">
        <v>83</v>
      </c>
      <c r="AY321" s="16" t="s">
        <v>200</v>
      </c>
      <c r="BE321" s="141">
        <f>IF(N321="základní",J321,0)</f>
        <v>0</v>
      </c>
      <c r="BF321" s="141">
        <f>IF(N321="snížená",J321,0)</f>
        <v>0</v>
      </c>
      <c r="BG321" s="141">
        <f>IF(N321="zákl. přenesená",J321,0)</f>
        <v>0</v>
      </c>
      <c r="BH321" s="141">
        <f>IF(N321="sníž. přenesená",J321,0)</f>
        <v>0</v>
      </c>
      <c r="BI321" s="141">
        <f>IF(N321="nulová",J321,0)</f>
        <v>0</v>
      </c>
      <c r="BJ321" s="16" t="s">
        <v>83</v>
      </c>
      <c r="BK321" s="141">
        <f>ROUND(I321*H321,2)</f>
        <v>0</v>
      </c>
      <c r="BL321" s="16" t="s">
        <v>230</v>
      </c>
      <c r="BM321" s="140" t="s">
        <v>603</v>
      </c>
    </row>
    <row r="322" spans="2:65" s="1" customFormat="1">
      <c r="B322" s="31"/>
      <c r="D322" s="142" t="s">
        <v>208</v>
      </c>
      <c r="F322" s="143" t="s">
        <v>602</v>
      </c>
      <c r="I322" s="144"/>
      <c r="L322" s="31"/>
      <c r="M322" s="145"/>
      <c r="T322" s="55"/>
      <c r="AT322" s="16" t="s">
        <v>208</v>
      </c>
      <c r="AU322" s="16" t="s">
        <v>83</v>
      </c>
    </row>
    <row r="323" spans="2:65" s="1" customFormat="1" ht="16.5" customHeight="1">
      <c r="B323" s="31"/>
      <c r="C323" s="129" t="s">
        <v>604</v>
      </c>
      <c r="D323" s="129" t="s">
        <v>201</v>
      </c>
      <c r="E323" s="130" t="s">
        <v>605</v>
      </c>
      <c r="F323" s="131" t="s">
        <v>606</v>
      </c>
      <c r="G323" s="132" t="s">
        <v>258</v>
      </c>
      <c r="H323" s="133">
        <v>2</v>
      </c>
      <c r="I323" s="134"/>
      <c r="J323" s="135">
        <f>ROUND(I323*H323,2)</f>
        <v>0</v>
      </c>
      <c r="K323" s="131" t="s">
        <v>205</v>
      </c>
      <c r="L323" s="31"/>
      <c r="M323" s="136" t="s">
        <v>1</v>
      </c>
      <c r="N323" s="137" t="s">
        <v>41</v>
      </c>
      <c r="P323" s="138">
        <f>O323*H323</f>
        <v>0</v>
      </c>
      <c r="Q323" s="138">
        <v>0</v>
      </c>
      <c r="R323" s="138">
        <f>Q323*H323</f>
        <v>0</v>
      </c>
      <c r="S323" s="138">
        <v>0</v>
      </c>
      <c r="T323" s="139">
        <f>S323*H323</f>
        <v>0</v>
      </c>
      <c r="AR323" s="140" t="s">
        <v>206</v>
      </c>
      <c r="AT323" s="140" t="s">
        <v>201</v>
      </c>
      <c r="AU323" s="140" t="s">
        <v>83</v>
      </c>
      <c r="AY323" s="16" t="s">
        <v>200</v>
      </c>
      <c r="BE323" s="141">
        <f>IF(N323="základní",J323,0)</f>
        <v>0</v>
      </c>
      <c r="BF323" s="141">
        <f>IF(N323="snížená",J323,0)</f>
        <v>0</v>
      </c>
      <c r="BG323" s="141">
        <f>IF(N323="zákl. přenesená",J323,0)</f>
        <v>0</v>
      </c>
      <c r="BH323" s="141">
        <f>IF(N323="sníž. přenesená",J323,0)</f>
        <v>0</v>
      </c>
      <c r="BI323" s="141">
        <f>IF(N323="nulová",J323,0)</f>
        <v>0</v>
      </c>
      <c r="BJ323" s="16" t="s">
        <v>83</v>
      </c>
      <c r="BK323" s="141">
        <f>ROUND(I323*H323,2)</f>
        <v>0</v>
      </c>
      <c r="BL323" s="16" t="s">
        <v>206</v>
      </c>
      <c r="BM323" s="140" t="s">
        <v>607</v>
      </c>
    </row>
    <row r="324" spans="2:65" s="1" customFormat="1">
      <c r="B324" s="31"/>
      <c r="D324" s="142" t="s">
        <v>208</v>
      </c>
      <c r="F324" s="143" t="s">
        <v>608</v>
      </c>
      <c r="I324" s="144"/>
      <c r="L324" s="31"/>
      <c r="M324" s="145"/>
      <c r="T324" s="55"/>
      <c r="AT324" s="16" t="s">
        <v>208</v>
      </c>
      <c r="AU324" s="16" t="s">
        <v>83</v>
      </c>
    </row>
    <row r="325" spans="2:65" s="1" customFormat="1" ht="16.5" customHeight="1">
      <c r="B325" s="31"/>
      <c r="C325" s="129" t="s">
        <v>609</v>
      </c>
      <c r="D325" s="129" t="s">
        <v>201</v>
      </c>
      <c r="E325" s="130" t="s">
        <v>610</v>
      </c>
      <c r="F325" s="131" t="s">
        <v>611</v>
      </c>
      <c r="G325" s="132" t="s">
        <v>258</v>
      </c>
      <c r="H325" s="133">
        <v>8</v>
      </c>
      <c r="I325" s="134"/>
      <c r="J325" s="135">
        <f>ROUND(I325*H325,2)</f>
        <v>0</v>
      </c>
      <c r="K325" s="131" t="s">
        <v>205</v>
      </c>
      <c r="L325" s="31"/>
      <c r="M325" s="136" t="s">
        <v>1</v>
      </c>
      <c r="N325" s="137" t="s">
        <v>41</v>
      </c>
      <c r="P325" s="138">
        <f>O325*H325</f>
        <v>0</v>
      </c>
      <c r="Q325" s="138">
        <v>0</v>
      </c>
      <c r="R325" s="138">
        <f>Q325*H325</f>
        <v>0</v>
      </c>
      <c r="S325" s="138">
        <v>0</v>
      </c>
      <c r="T325" s="139">
        <f>S325*H325</f>
        <v>0</v>
      </c>
      <c r="AR325" s="140" t="s">
        <v>206</v>
      </c>
      <c r="AT325" s="140" t="s">
        <v>201</v>
      </c>
      <c r="AU325" s="140" t="s">
        <v>83</v>
      </c>
      <c r="AY325" s="16" t="s">
        <v>200</v>
      </c>
      <c r="BE325" s="141">
        <f>IF(N325="základní",J325,0)</f>
        <v>0</v>
      </c>
      <c r="BF325" s="141">
        <f>IF(N325="snížená",J325,0)</f>
        <v>0</v>
      </c>
      <c r="BG325" s="141">
        <f>IF(N325="zákl. přenesená",J325,0)</f>
        <v>0</v>
      </c>
      <c r="BH325" s="141">
        <f>IF(N325="sníž. přenesená",J325,0)</f>
        <v>0</v>
      </c>
      <c r="BI325" s="141">
        <f>IF(N325="nulová",J325,0)</f>
        <v>0</v>
      </c>
      <c r="BJ325" s="16" t="s">
        <v>83</v>
      </c>
      <c r="BK325" s="141">
        <f>ROUND(I325*H325,2)</f>
        <v>0</v>
      </c>
      <c r="BL325" s="16" t="s">
        <v>206</v>
      </c>
      <c r="BM325" s="140" t="s">
        <v>612</v>
      </c>
    </row>
    <row r="326" spans="2:65" s="1" customFormat="1">
      <c r="B326" s="31"/>
      <c r="D326" s="142" t="s">
        <v>208</v>
      </c>
      <c r="F326" s="143" t="s">
        <v>613</v>
      </c>
      <c r="I326" s="144"/>
      <c r="L326" s="31"/>
      <c r="M326" s="145"/>
      <c r="T326" s="55"/>
      <c r="AT326" s="16" t="s">
        <v>208</v>
      </c>
      <c r="AU326" s="16" t="s">
        <v>83</v>
      </c>
    </row>
    <row r="327" spans="2:65" s="1" customFormat="1" ht="24.15" customHeight="1">
      <c r="B327" s="31"/>
      <c r="C327" s="129" t="s">
        <v>614</v>
      </c>
      <c r="D327" s="129" t="s">
        <v>201</v>
      </c>
      <c r="E327" s="130" t="s">
        <v>615</v>
      </c>
      <c r="F327" s="131" t="s">
        <v>616</v>
      </c>
      <c r="G327" s="132" t="s">
        <v>258</v>
      </c>
      <c r="H327" s="133">
        <v>1</v>
      </c>
      <c r="I327" s="134"/>
      <c r="J327" s="135">
        <f>ROUND(I327*H327,2)</f>
        <v>0</v>
      </c>
      <c r="K327" s="131" t="s">
        <v>205</v>
      </c>
      <c r="L327" s="31"/>
      <c r="M327" s="136" t="s">
        <v>1</v>
      </c>
      <c r="N327" s="137" t="s">
        <v>41</v>
      </c>
      <c r="P327" s="138">
        <f>O327*H327</f>
        <v>0</v>
      </c>
      <c r="Q327" s="138">
        <v>0</v>
      </c>
      <c r="R327" s="138">
        <f>Q327*H327</f>
        <v>0</v>
      </c>
      <c r="S327" s="138">
        <v>0</v>
      </c>
      <c r="T327" s="139">
        <f>S327*H327</f>
        <v>0</v>
      </c>
      <c r="AR327" s="140" t="s">
        <v>206</v>
      </c>
      <c r="AT327" s="140" t="s">
        <v>201</v>
      </c>
      <c r="AU327" s="140" t="s">
        <v>83</v>
      </c>
      <c r="AY327" s="16" t="s">
        <v>200</v>
      </c>
      <c r="BE327" s="141">
        <f>IF(N327="základní",J327,0)</f>
        <v>0</v>
      </c>
      <c r="BF327" s="141">
        <f>IF(N327="snížená",J327,0)</f>
        <v>0</v>
      </c>
      <c r="BG327" s="141">
        <f>IF(N327="zákl. přenesená",J327,0)</f>
        <v>0</v>
      </c>
      <c r="BH327" s="141">
        <f>IF(N327="sníž. přenesená",J327,0)</f>
        <v>0</v>
      </c>
      <c r="BI327" s="141">
        <f>IF(N327="nulová",J327,0)</f>
        <v>0</v>
      </c>
      <c r="BJ327" s="16" t="s">
        <v>83</v>
      </c>
      <c r="BK327" s="141">
        <f>ROUND(I327*H327,2)</f>
        <v>0</v>
      </c>
      <c r="BL327" s="16" t="s">
        <v>206</v>
      </c>
      <c r="BM327" s="140" t="s">
        <v>617</v>
      </c>
    </row>
    <row r="328" spans="2:65" s="1" customFormat="1" ht="28.8">
      <c r="B328" s="31"/>
      <c r="D328" s="142" t="s">
        <v>208</v>
      </c>
      <c r="F328" s="143" t="s">
        <v>618</v>
      </c>
      <c r="I328" s="144"/>
      <c r="L328" s="31"/>
      <c r="M328" s="145"/>
      <c r="T328" s="55"/>
      <c r="AT328" s="16" t="s">
        <v>208</v>
      </c>
      <c r="AU328" s="16" t="s">
        <v>83</v>
      </c>
    </row>
    <row r="329" spans="2:65" s="1" customFormat="1" ht="21.75" customHeight="1">
      <c r="B329" s="31"/>
      <c r="C329" s="129" t="s">
        <v>619</v>
      </c>
      <c r="D329" s="129" t="s">
        <v>201</v>
      </c>
      <c r="E329" s="130" t="s">
        <v>496</v>
      </c>
      <c r="F329" s="131" t="s">
        <v>497</v>
      </c>
      <c r="G329" s="132" t="s">
        <v>258</v>
      </c>
      <c r="H329" s="133">
        <v>1</v>
      </c>
      <c r="I329" s="134"/>
      <c r="J329" s="135">
        <f>ROUND(I329*H329,2)</f>
        <v>0</v>
      </c>
      <c r="K329" s="131" t="s">
        <v>205</v>
      </c>
      <c r="L329" s="31"/>
      <c r="M329" s="136" t="s">
        <v>1</v>
      </c>
      <c r="N329" s="137" t="s">
        <v>41</v>
      </c>
      <c r="P329" s="138">
        <f>O329*H329</f>
        <v>0</v>
      </c>
      <c r="Q329" s="138">
        <v>0</v>
      </c>
      <c r="R329" s="138">
        <f>Q329*H329</f>
        <v>0</v>
      </c>
      <c r="S329" s="138">
        <v>0</v>
      </c>
      <c r="T329" s="139">
        <f>S329*H329</f>
        <v>0</v>
      </c>
      <c r="AR329" s="140" t="s">
        <v>206</v>
      </c>
      <c r="AT329" s="140" t="s">
        <v>201</v>
      </c>
      <c r="AU329" s="140" t="s">
        <v>83</v>
      </c>
      <c r="AY329" s="16" t="s">
        <v>200</v>
      </c>
      <c r="BE329" s="141">
        <f>IF(N329="základní",J329,0)</f>
        <v>0</v>
      </c>
      <c r="BF329" s="141">
        <f>IF(N329="snížená",J329,0)</f>
        <v>0</v>
      </c>
      <c r="BG329" s="141">
        <f>IF(N329="zákl. přenesená",J329,0)</f>
        <v>0</v>
      </c>
      <c r="BH329" s="141">
        <f>IF(N329="sníž. přenesená",J329,0)</f>
        <v>0</v>
      </c>
      <c r="BI329" s="141">
        <f>IF(N329="nulová",J329,0)</f>
        <v>0</v>
      </c>
      <c r="BJ329" s="16" t="s">
        <v>83</v>
      </c>
      <c r="BK329" s="141">
        <f>ROUND(I329*H329,2)</f>
        <v>0</v>
      </c>
      <c r="BL329" s="16" t="s">
        <v>206</v>
      </c>
      <c r="BM329" s="140" t="s">
        <v>620</v>
      </c>
    </row>
    <row r="330" spans="2:65" s="1" customFormat="1" ht="19.2">
      <c r="B330" s="31"/>
      <c r="D330" s="142" t="s">
        <v>208</v>
      </c>
      <c r="F330" s="143" t="s">
        <v>499</v>
      </c>
      <c r="I330" s="144"/>
      <c r="L330" s="31"/>
      <c r="M330" s="145"/>
      <c r="T330" s="55"/>
      <c r="AT330" s="16" t="s">
        <v>208</v>
      </c>
      <c r="AU330" s="16" t="s">
        <v>83</v>
      </c>
    </row>
    <row r="331" spans="2:65" s="1" customFormat="1" ht="16.5" customHeight="1">
      <c r="B331" s="31"/>
      <c r="C331" s="129" t="s">
        <v>621</v>
      </c>
      <c r="D331" s="129" t="s">
        <v>201</v>
      </c>
      <c r="E331" s="130" t="s">
        <v>622</v>
      </c>
      <c r="F331" s="131" t="s">
        <v>623</v>
      </c>
      <c r="G331" s="132" t="s">
        <v>258</v>
      </c>
      <c r="H331" s="133">
        <v>2</v>
      </c>
      <c r="I331" s="134"/>
      <c r="J331" s="135">
        <f>ROUND(I331*H331,2)</f>
        <v>0</v>
      </c>
      <c r="K331" s="131" t="s">
        <v>205</v>
      </c>
      <c r="L331" s="31"/>
      <c r="M331" s="136" t="s">
        <v>1</v>
      </c>
      <c r="N331" s="137" t="s">
        <v>41</v>
      </c>
      <c r="P331" s="138">
        <f>O331*H331</f>
        <v>0</v>
      </c>
      <c r="Q331" s="138">
        <v>0</v>
      </c>
      <c r="R331" s="138">
        <f>Q331*H331</f>
        <v>0</v>
      </c>
      <c r="S331" s="138">
        <v>0</v>
      </c>
      <c r="T331" s="139">
        <f>S331*H331</f>
        <v>0</v>
      </c>
      <c r="AR331" s="140" t="s">
        <v>206</v>
      </c>
      <c r="AT331" s="140" t="s">
        <v>201</v>
      </c>
      <c r="AU331" s="140" t="s">
        <v>83</v>
      </c>
      <c r="AY331" s="16" t="s">
        <v>200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6" t="s">
        <v>83</v>
      </c>
      <c r="BK331" s="141">
        <f>ROUND(I331*H331,2)</f>
        <v>0</v>
      </c>
      <c r="BL331" s="16" t="s">
        <v>206</v>
      </c>
      <c r="BM331" s="140" t="s">
        <v>624</v>
      </c>
    </row>
    <row r="332" spans="2:65" s="1" customFormat="1" ht="19.2">
      <c r="B332" s="31"/>
      <c r="D332" s="142" t="s">
        <v>208</v>
      </c>
      <c r="F332" s="143" t="s">
        <v>625</v>
      </c>
      <c r="I332" s="144"/>
      <c r="L332" s="31"/>
      <c r="M332" s="145"/>
      <c r="T332" s="55"/>
      <c r="AT332" s="16" t="s">
        <v>208</v>
      </c>
      <c r="AU332" s="16" t="s">
        <v>83</v>
      </c>
    </row>
    <row r="333" spans="2:65" s="1" customFormat="1" ht="24.15" customHeight="1">
      <c r="B333" s="31"/>
      <c r="C333" s="166" t="s">
        <v>626</v>
      </c>
      <c r="D333" s="166" t="s">
        <v>227</v>
      </c>
      <c r="E333" s="167" t="s">
        <v>627</v>
      </c>
      <c r="F333" s="168" t="s">
        <v>628</v>
      </c>
      <c r="G333" s="169" t="s">
        <v>258</v>
      </c>
      <c r="H333" s="170">
        <v>2</v>
      </c>
      <c r="I333" s="171"/>
      <c r="J333" s="172">
        <f>ROUND(I333*H333,2)</f>
        <v>0</v>
      </c>
      <c r="K333" s="168" t="s">
        <v>205</v>
      </c>
      <c r="L333" s="173"/>
      <c r="M333" s="174" t="s">
        <v>1</v>
      </c>
      <c r="N333" s="175" t="s">
        <v>41</v>
      </c>
      <c r="P333" s="138">
        <f>O333*H333</f>
        <v>0</v>
      </c>
      <c r="Q333" s="138">
        <v>0</v>
      </c>
      <c r="R333" s="138">
        <f>Q333*H333</f>
        <v>0</v>
      </c>
      <c r="S333" s="138">
        <v>0</v>
      </c>
      <c r="T333" s="139">
        <f>S333*H333</f>
        <v>0</v>
      </c>
      <c r="AR333" s="140" t="s">
        <v>230</v>
      </c>
      <c r="AT333" s="140" t="s">
        <v>227</v>
      </c>
      <c r="AU333" s="140" t="s">
        <v>83</v>
      </c>
      <c r="AY333" s="16" t="s">
        <v>200</v>
      </c>
      <c r="BE333" s="141">
        <f>IF(N333="základní",J333,0)</f>
        <v>0</v>
      </c>
      <c r="BF333" s="141">
        <f>IF(N333="snížená",J333,0)</f>
        <v>0</v>
      </c>
      <c r="BG333" s="141">
        <f>IF(N333="zákl. přenesená",J333,0)</f>
        <v>0</v>
      </c>
      <c r="BH333" s="141">
        <f>IF(N333="sníž. přenesená",J333,0)</f>
        <v>0</v>
      </c>
      <c r="BI333" s="141">
        <f>IF(N333="nulová",J333,0)</f>
        <v>0</v>
      </c>
      <c r="BJ333" s="16" t="s">
        <v>83</v>
      </c>
      <c r="BK333" s="141">
        <f>ROUND(I333*H333,2)</f>
        <v>0</v>
      </c>
      <c r="BL333" s="16" t="s">
        <v>230</v>
      </c>
      <c r="BM333" s="140" t="s">
        <v>629</v>
      </c>
    </row>
    <row r="334" spans="2:65" s="1" customFormat="1" ht="19.2">
      <c r="B334" s="31"/>
      <c r="D334" s="142" t="s">
        <v>208</v>
      </c>
      <c r="F334" s="143" t="s">
        <v>628</v>
      </c>
      <c r="I334" s="144"/>
      <c r="L334" s="31"/>
      <c r="M334" s="145"/>
      <c r="T334" s="55"/>
      <c r="AT334" s="16" t="s">
        <v>208</v>
      </c>
      <c r="AU334" s="16" t="s">
        <v>83</v>
      </c>
    </row>
    <row r="335" spans="2:65" s="1" customFormat="1" ht="16.5" customHeight="1">
      <c r="B335" s="31"/>
      <c r="C335" s="166" t="s">
        <v>630</v>
      </c>
      <c r="D335" s="166" t="s">
        <v>227</v>
      </c>
      <c r="E335" s="167" t="s">
        <v>631</v>
      </c>
      <c r="F335" s="168" t="s">
        <v>632</v>
      </c>
      <c r="G335" s="169" t="s">
        <v>258</v>
      </c>
      <c r="H335" s="170">
        <v>1</v>
      </c>
      <c r="I335" s="171"/>
      <c r="J335" s="172">
        <f>ROUND(I335*H335,2)</f>
        <v>0</v>
      </c>
      <c r="K335" s="168" t="s">
        <v>205</v>
      </c>
      <c r="L335" s="173"/>
      <c r="M335" s="174" t="s">
        <v>1</v>
      </c>
      <c r="N335" s="175" t="s">
        <v>41</v>
      </c>
      <c r="P335" s="138">
        <f>O335*H335</f>
        <v>0</v>
      </c>
      <c r="Q335" s="138">
        <v>0</v>
      </c>
      <c r="R335" s="138">
        <f>Q335*H335</f>
        <v>0</v>
      </c>
      <c r="S335" s="138">
        <v>0</v>
      </c>
      <c r="T335" s="139">
        <f>S335*H335</f>
        <v>0</v>
      </c>
      <c r="AR335" s="140" t="s">
        <v>230</v>
      </c>
      <c r="AT335" s="140" t="s">
        <v>227</v>
      </c>
      <c r="AU335" s="140" t="s">
        <v>83</v>
      </c>
      <c r="AY335" s="16" t="s">
        <v>200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6" t="s">
        <v>83</v>
      </c>
      <c r="BK335" s="141">
        <f>ROUND(I335*H335,2)</f>
        <v>0</v>
      </c>
      <c r="BL335" s="16" t="s">
        <v>230</v>
      </c>
      <c r="BM335" s="140" t="s">
        <v>633</v>
      </c>
    </row>
    <row r="336" spans="2:65" s="1" customFormat="1">
      <c r="B336" s="31"/>
      <c r="D336" s="142" t="s">
        <v>208</v>
      </c>
      <c r="F336" s="143" t="s">
        <v>632</v>
      </c>
      <c r="I336" s="144"/>
      <c r="L336" s="31"/>
      <c r="M336" s="145"/>
      <c r="T336" s="55"/>
      <c r="AT336" s="16" t="s">
        <v>208</v>
      </c>
      <c r="AU336" s="16" t="s">
        <v>83</v>
      </c>
    </row>
    <row r="337" spans="2:65" s="1" customFormat="1" ht="16.5" customHeight="1">
      <c r="B337" s="31"/>
      <c r="C337" s="129" t="s">
        <v>634</v>
      </c>
      <c r="D337" s="129" t="s">
        <v>201</v>
      </c>
      <c r="E337" s="130" t="s">
        <v>635</v>
      </c>
      <c r="F337" s="131" t="s">
        <v>636</v>
      </c>
      <c r="G337" s="132" t="s">
        <v>258</v>
      </c>
      <c r="H337" s="133">
        <v>1</v>
      </c>
      <c r="I337" s="134"/>
      <c r="J337" s="135">
        <f>ROUND(I337*H337,2)</f>
        <v>0</v>
      </c>
      <c r="K337" s="131" t="s">
        <v>205</v>
      </c>
      <c r="L337" s="31"/>
      <c r="M337" s="136" t="s">
        <v>1</v>
      </c>
      <c r="N337" s="137" t="s">
        <v>41</v>
      </c>
      <c r="P337" s="138">
        <f>O337*H337</f>
        <v>0</v>
      </c>
      <c r="Q337" s="138">
        <v>0</v>
      </c>
      <c r="R337" s="138">
        <f>Q337*H337</f>
        <v>0</v>
      </c>
      <c r="S337" s="138">
        <v>0</v>
      </c>
      <c r="T337" s="139">
        <f>S337*H337</f>
        <v>0</v>
      </c>
      <c r="AR337" s="140" t="s">
        <v>206</v>
      </c>
      <c r="AT337" s="140" t="s">
        <v>201</v>
      </c>
      <c r="AU337" s="140" t="s">
        <v>83</v>
      </c>
      <c r="AY337" s="16" t="s">
        <v>200</v>
      </c>
      <c r="BE337" s="141">
        <f>IF(N337="základní",J337,0)</f>
        <v>0</v>
      </c>
      <c r="BF337" s="141">
        <f>IF(N337="snížená",J337,0)</f>
        <v>0</v>
      </c>
      <c r="BG337" s="141">
        <f>IF(N337="zákl. přenesená",J337,0)</f>
        <v>0</v>
      </c>
      <c r="BH337" s="141">
        <f>IF(N337="sníž. přenesená",J337,0)</f>
        <v>0</v>
      </c>
      <c r="BI337" s="141">
        <f>IF(N337="nulová",J337,0)</f>
        <v>0</v>
      </c>
      <c r="BJ337" s="16" t="s">
        <v>83</v>
      </c>
      <c r="BK337" s="141">
        <f>ROUND(I337*H337,2)</f>
        <v>0</v>
      </c>
      <c r="BL337" s="16" t="s">
        <v>206</v>
      </c>
      <c r="BM337" s="140" t="s">
        <v>637</v>
      </c>
    </row>
    <row r="338" spans="2:65" s="1" customFormat="1" ht="19.2">
      <c r="B338" s="31"/>
      <c r="D338" s="142" t="s">
        <v>208</v>
      </c>
      <c r="F338" s="143" t="s">
        <v>638</v>
      </c>
      <c r="I338" s="144"/>
      <c r="L338" s="31"/>
      <c r="M338" s="145"/>
      <c r="T338" s="55"/>
      <c r="AT338" s="16" t="s">
        <v>208</v>
      </c>
      <c r="AU338" s="16" t="s">
        <v>83</v>
      </c>
    </row>
    <row r="339" spans="2:65" s="1" customFormat="1" ht="16.5" customHeight="1">
      <c r="B339" s="31"/>
      <c r="C339" s="129" t="s">
        <v>639</v>
      </c>
      <c r="D339" s="129" t="s">
        <v>201</v>
      </c>
      <c r="E339" s="130" t="s">
        <v>640</v>
      </c>
      <c r="F339" s="131" t="s">
        <v>641</v>
      </c>
      <c r="G339" s="132" t="s">
        <v>258</v>
      </c>
      <c r="H339" s="133">
        <v>1</v>
      </c>
      <c r="I339" s="134"/>
      <c r="J339" s="135">
        <f>ROUND(I339*H339,2)</f>
        <v>0</v>
      </c>
      <c r="K339" s="131" t="s">
        <v>205</v>
      </c>
      <c r="L339" s="31"/>
      <c r="M339" s="136" t="s">
        <v>1</v>
      </c>
      <c r="N339" s="137" t="s">
        <v>41</v>
      </c>
      <c r="P339" s="138">
        <f>O339*H339</f>
        <v>0</v>
      </c>
      <c r="Q339" s="138">
        <v>0</v>
      </c>
      <c r="R339" s="138">
        <f>Q339*H339</f>
        <v>0</v>
      </c>
      <c r="S339" s="138">
        <v>0</v>
      </c>
      <c r="T339" s="139">
        <f>S339*H339</f>
        <v>0</v>
      </c>
      <c r="AR339" s="140" t="s">
        <v>206</v>
      </c>
      <c r="AT339" s="140" t="s">
        <v>201</v>
      </c>
      <c r="AU339" s="140" t="s">
        <v>83</v>
      </c>
      <c r="AY339" s="16" t="s">
        <v>200</v>
      </c>
      <c r="BE339" s="141">
        <f>IF(N339="základní",J339,0)</f>
        <v>0</v>
      </c>
      <c r="BF339" s="141">
        <f>IF(N339="snížená",J339,0)</f>
        <v>0</v>
      </c>
      <c r="BG339" s="141">
        <f>IF(N339="zákl. přenesená",J339,0)</f>
        <v>0</v>
      </c>
      <c r="BH339" s="141">
        <f>IF(N339="sníž. přenesená",J339,0)</f>
        <v>0</v>
      </c>
      <c r="BI339" s="141">
        <f>IF(N339="nulová",J339,0)</f>
        <v>0</v>
      </c>
      <c r="BJ339" s="16" t="s">
        <v>83</v>
      </c>
      <c r="BK339" s="141">
        <f>ROUND(I339*H339,2)</f>
        <v>0</v>
      </c>
      <c r="BL339" s="16" t="s">
        <v>206</v>
      </c>
      <c r="BM339" s="140" t="s">
        <v>642</v>
      </c>
    </row>
    <row r="340" spans="2:65" s="1" customFormat="1">
      <c r="B340" s="31"/>
      <c r="D340" s="142" t="s">
        <v>208</v>
      </c>
      <c r="F340" s="143" t="s">
        <v>643</v>
      </c>
      <c r="I340" s="144"/>
      <c r="L340" s="31"/>
      <c r="M340" s="145"/>
      <c r="T340" s="55"/>
      <c r="AT340" s="16" t="s">
        <v>208</v>
      </c>
      <c r="AU340" s="16" t="s">
        <v>83</v>
      </c>
    </row>
    <row r="341" spans="2:65" s="1" customFormat="1" ht="24.15" customHeight="1">
      <c r="B341" s="31"/>
      <c r="C341" s="166" t="s">
        <v>644</v>
      </c>
      <c r="D341" s="166" t="s">
        <v>227</v>
      </c>
      <c r="E341" s="167" t="s">
        <v>645</v>
      </c>
      <c r="F341" s="168" t="s">
        <v>646</v>
      </c>
      <c r="G341" s="169" t="s">
        <v>258</v>
      </c>
      <c r="H341" s="170">
        <v>1</v>
      </c>
      <c r="I341" s="171"/>
      <c r="J341" s="172">
        <f>ROUND(I341*H341,2)</f>
        <v>0</v>
      </c>
      <c r="K341" s="168" t="s">
        <v>205</v>
      </c>
      <c r="L341" s="173"/>
      <c r="M341" s="174" t="s">
        <v>1</v>
      </c>
      <c r="N341" s="175" t="s">
        <v>41</v>
      </c>
      <c r="P341" s="138">
        <f>O341*H341</f>
        <v>0</v>
      </c>
      <c r="Q341" s="138">
        <v>0</v>
      </c>
      <c r="R341" s="138">
        <f>Q341*H341</f>
        <v>0</v>
      </c>
      <c r="S341" s="138">
        <v>0</v>
      </c>
      <c r="T341" s="139">
        <f>S341*H341</f>
        <v>0</v>
      </c>
      <c r="AR341" s="140" t="s">
        <v>230</v>
      </c>
      <c r="AT341" s="140" t="s">
        <v>227</v>
      </c>
      <c r="AU341" s="140" t="s">
        <v>83</v>
      </c>
      <c r="AY341" s="16" t="s">
        <v>200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6" t="s">
        <v>83</v>
      </c>
      <c r="BK341" s="141">
        <f>ROUND(I341*H341,2)</f>
        <v>0</v>
      </c>
      <c r="BL341" s="16" t="s">
        <v>230</v>
      </c>
      <c r="BM341" s="140" t="s">
        <v>647</v>
      </c>
    </row>
    <row r="342" spans="2:65" s="1" customFormat="1" ht="19.2">
      <c r="B342" s="31"/>
      <c r="D342" s="142" t="s">
        <v>208</v>
      </c>
      <c r="F342" s="143" t="s">
        <v>646</v>
      </c>
      <c r="I342" s="144"/>
      <c r="L342" s="31"/>
      <c r="M342" s="145"/>
      <c r="T342" s="55"/>
      <c r="AT342" s="16" t="s">
        <v>208</v>
      </c>
      <c r="AU342" s="16" t="s">
        <v>83</v>
      </c>
    </row>
    <row r="343" spans="2:65" s="1" customFormat="1" ht="16.5" customHeight="1">
      <c r="B343" s="31"/>
      <c r="C343" s="129" t="s">
        <v>648</v>
      </c>
      <c r="D343" s="129" t="s">
        <v>201</v>
      </c>
      <c r="E343" s="130" t="s">
        <v>649</v>
      </c>
      <c r="F343" s="131" t="s">
        <v>650</v>
      </c>
      <c r="G343" s="132" t="s">
        <v>258</v>
      </c>
      <c r="H343" s="133">
        <v>1</v>
      </c>
      <c r="I343" s="134"/>
      <c r="J343" s="135">
        <f>ROUND(I343*H343,2)</f>
        <v>0</v>
      </c>
      <c r="K343" s="131" t="s">
        <v>205</v>
      </c>
      <c r="L343" s="31"/>
      <c r="M343" s="136" t="s">
        <v>1</v>
      </c>
      <c r="N343" s="137" t="s">
        <v>41</v>
      </c>
      <c r="P343" s="138">
        <f>O343*H343</f>
        <v>0</v>
      </c>
      <c r="Q343" s="138">
        <v>0</v>
      </c>
      <c r="R343" s="138">
        <f>Q343*H343</f>
        <v>0</v>
      </c>
      <c r="S343" s="138">
        <v>0</v>
      </c>
      <c r="T343" s="139">
        <f>S343*H343</f>
        <v>0</v>
      </c>
      <c r="AR343" s="140" t="s">
        <v>206</v>
      </c>
      <c r="AT343" s="140" t="s">
        <v>201</v>
      </c>
      <c r="AU343" s="140" t="s">
        <v>83</v>
      </c>
      <c r="AY343" s="16" t="s">
        <v>200</v>
      </c>
      <c r="BE343" s="141">
        <f>IF(N343="základní",J343,0)</f>
        <v>0</v>
      </c>
      <c r="BF343" s="141">
        <f>IF(N343="snížená",J343,0)</f>
        <v>0</v>
      </c>
      <c r="BG343" s="141">
        <f>IF(N343="zákl. přenesená",J343,0)</f>
        <v>0</v>
      </c>
      <c r="BH343" s="141">
        <f>IF(N343="sníž. přenesená",J343,0)</f>
        <v>0</v>
      </c>
      <c r="BI343" s="141">
        <f>IF(N343="nulová",J343,0)</f>
        <v>0</v>
      </c>
      <c r="BJ343" s="16" t="s">
        <v>83</v>
      </c>
      <c r="BK343" s="141">
        <f>ROUND(I343*H343,2)</f>
        <v>0</v>
      </c>
      <c r="BL343" s="16" t="s">
        <v>206</v>
      </c>
      <c r="BM343" s="140" t="s">
        <v>651</v>
      </c>
    </row>
    <row r="344" spans="2:65" s="1" customFormat="1">
      <c r="B344" s="31"/>
      <c r="D344" s="142" t="s">
        <v>208</v>
      </c>
      <c r="F344" s="143" t="s">
        <v>650</v>
      </c>
      <c r="I344" s="144"/>
      <c r="L344" s="31"/>
      <c r="M344" s="145"/>
      <c r="T344" s="55"/>
      <c r="AT344" s="16" t="s">
        <v>208</v>
      </c>
      <c r="AU344" s="16" t="s">
        <v>83</v>
      </c>
    </row>
    <row r="345" spans="2:65" s="1" customFormat="1" ht="24.15" customHeight="1">
      <c r="B345" s="31"/>
      <c r="C345" s="166" t="s">
        <v>652</v>
      </c>
      <c r="D345" s="166" t="s">
        <v>227</v>
      </c>
      <c r="E345" s="167" t="s">
        <v>653</v>
      </c>
      <c r="F345" s="168" t="s">
        <v>654</v>
      </c>
      <c r="G345" s="169" t="s">
        <v>258</v>
      </c>
      <c r="H345" s="170">
        <v>1</v>
      </c>
      <c r="I345" s="171"/>
      <c r="J345" s="172">
        <f>ROUND(I345*H345,2)</f>
        <v>0</v>
      </c>
      <c r="K345" s="168" t="s">
        <v>205</v>
      </c>
      <c r="L345" s="173"/>
      <c r="M345" s="174" t="s">
        <v>1</v>
      </c>
      <c r="N345" s="175" t="s">
        <v>41</v>
      </c>
      <c r="P345" s="138">
        <f>O345*H345</f>
        <v>0</v>
      </c>
      <c r="Q345" s="138">
        <v>0</v>
      </c>
      <c r="R345" s="138">
        <f>Q345*H345</f>
        <v>0</v>
      </c>
      <c r="S345" s="138">
        <v>0</v>
      </c>
      <c r="T345" s="139">
        <f>S345*H345</f>
        <v>0</v>
      </c>
      <c r="AR345" s="140" t="s">
        <v>230</v>
      </c>
      <c r="AT345" s="140" t="s">
        <v>227</v>
      </c>
      <c r="AU345" s="140" t="s">
        <v>83</v>
      </c>
      <c r="AY345" s="16" t="s">
        <v>200</v>
      </c>
      <c r="BE345" s="141">
        <f>IF(N345="základní",J345,0)</f>
        <v>0</v>
      </c>
      <c r="BF345" s="141">
        <f>IF(N345="snížená",J345,0)</f>
        <v>0</v>
      </c>
      <c r="BG345" s="141">
        <f>IF(N345="zákl. přenesená",J345,0)</f>
        <v>0</v>
      </c>
      <c r="BH345" s="141">
        <f>IF(N345="sníž. přenesená",J345,0)</f>
        <v>0</v>
      </c>
      <c r="BI345" s="141">
        <f>IF(N345="nulová",J345,0)</f>
        <v>0</v>
      </c>
      <c r="BJ345" s="16" t="s">
        <v>83</v>
      </c>
      <c r="BK345" s="141">
        <f>ROUND(I345*H345,2)</f>
        <v>0</v>
      </c>
      <c r="BL345" s="16" t="s">
        <v>230</v>
      </c>
      <c r="BM345" s="140" t="s">
        <v>655</v>
      </c>
    </row>
    <row r="346" spans="2:65" s="1" customFormat="1" ht="19.2">
      <c r="B346" s="31"/>
      <c r="D346" s="142" t="s">
        <v>208</v>
      </c>
      <c r="F346" s="143" t="s">
        <v>654</v>
      </c>
      <c r="I346" s="144"/>
      <c r="L346" s="31"/>
      <c r="M346" s="145"/>
      <c r="T346" s="55"/>
      <c r="AT346" s="16" t="s">
        <v>208</v>
      </c>
      <c r="AU346" s="16" t="s">
        <v>83</v>
      </c>
    </row>
    <row r="347" spans="2:65" s="1" customFormat="1" ht="16.5" customHeight="1">
      <c r="B347" s="31"/>
      <c r="C347" s="129" t="s">
        <v>656</v>
      </c>
      <c r="D347" s="129" t="s">
        <v>201</v>
      </c>
      <c r="E347" s="130" t="s">
        <v>657</v>
      </c>
      <c r="F347" s="131" t="s">
        <v>658</v>
      </c>
      <c r="G347" s="132" t="s">
        <v>258</v>
      </c>
      <c r="H347" s="133">
        <v>1</v>
      </c>
      <c r="I347" s="134"/>
      <c r="J347" s="135">
        <f>ROUND(I347*H347,2)</f>
        <v>0</v>
      </c>
      <c r="K347" s="131" t="s">
        <v>205</v>
      </c>
      <c r="L347" s="31"/>
      <c r="M347" s="136" t="s">
        <v>1</v>
      </c>
      <c r="N347" s="137" t="s">
        <v>41</v>
      </c>
      <c r="P347" s="138">
        <f>O347*H347</f>
        <v>0</v>
      </c>
      <c r="Q347" s="138">
        <v>0</v>
      </c>
      <c r="R347" s="138">
        <f>Q347*H347</f>
        <v>0</v>
      </c>
      <c r="S347" s="138">
        <v>0</v>
      </c>
      <c r="T347" s="139">
        <f>S347*H347</f>
        <v>0</v>
      </c>
      <c r="AR347" s="140" t="s">
        <v>206</v>
      </c>
      <c r="AT347" s="140" t="s">
        <v>201</v>
      </c>
      <c r="AU347" s="140" t="s">
        <v>83</v>
      </c>
      <c r="AY347" s="16" t="s">
        <v>200</v>
      </c>
      <c r="BE347" s="141">
        <f>IF(N347="základní",J347,0)</f>
        <v>0</v>
      </c>
      <c r="BF347" s="141">
        <f>IF(N347="snížená",J347,0)</f>
        <v>0</v>
      </c>
      <c r="BG347" s="141">
        <f>IF(N347="zákl. přenesená",J347,0)</f>
        <v>0</v>
      </c>
      <c r="BH347" s="141">
        <f>IF(N347="sníž. přenesená",J347,0)</f>
        <v>0</v>
      </c>
      <c r="BI347" s="141">
        <f>IF(N347="nulová",J347,0)</f>
        <v>0</v>
      </c>
      <c r="BJ347" s="16" t="s">
        <v>83</v>
      </c>
      <c r="BK347" s="141">
        <f>ROUND(I347*H347,2)</f>
        <v>0</v>
      </c>
      <c r="BL347" s="16" t="s">
        <v>206</v>
      </c>
      <c r="BM347" s="140" t="s">
        <v>659</v>
      </c>
    </row>
    <row r="348" spans="2:65" s="1" customFormat="1" ht="28.8">
      <c r="B348" s="31"/>
      <c r="D348" s="142" t="s">
        <v>208</v>
      </c>
      <c r="F348" s="143" t="s">
        <v>660</v>
      </c>
      <c r="I348" s="144"/>
      <c r="L348" s="31"/>
      <c r="M348" s="145"/>
      <c r="T348" s="55"/>
      <c r="AT348" s="16" t="s">
        <v>208</v>
      </c>
      <c r="AU348" s="16" t="s">
        <v>83</v>
      </c>
    </row>
    <row r="349" spans="2:65" s="1" customFormat="1" ht="16.5" customHeight="1">
      <c r="B349" s="31"/>
      <c r="C349" s="166" t="s">
        <v>661</v>
      </c>
      <c r="D349" s="166" t="s">
        <v>227</v>
      </c>
      <c r="E349" s="167" t="s">
        <v>662</v>
      </c>
      <c r="F349" s="168" t="s">
        <v>663</v>
      </c>
      <c r="G349" s="169" t="s">
        <v>258</v>
      </c>
      <c r="H349" s="170">
        <v>1</v>
      </c>
      <c r="I349" s="171"/>
      <c r="J349" s="172">
        <f>ROUND(I349*H349,2)</f>
        <v>0</v>
      </c>
      <c r="K349" s="168" t="s">
        <v>205</v>
      </c>
      <c r="L349" s="173"/>
      <c r="M349" s="174" t="s">
        <v>1</v>
      </c>
      <c r="N349" s="175" t="s">
        <v>41</v>
      </c>
      <c r="P349" s="138">
        <f>O349*H349</f>
        <v>0</v>
      </c>
      <c r="Q349" s="138">
        <v>0</v>
      </c>
      <c r="R349" s="138">
        <f>Q349*H349</f>
        <v>0</v>
      </c>
      <c r="S349" s="138">
        <v>0</v>
      </c>
      <c r="T349" s="139">
        <f>S349*H349</f>
        <v>0</v>
      </c>
      <c r="AR349" s="140" t="s">
        <v>230</v>
      </c>
      <c r="AT349" s="140" t="s">
        <v>227</v>
      </c>
      <c r="AU349" s="140" t="s">
        <v>83</v>
      </c>
      <c r="AY349" s="16" t="s">
        <v>200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6" t="s">
        <v>83</v>
      </c>
      <c r="BK349" s="141">
        <f>ROUND(I349*H349,2)</f>
        <v>0</v>
      </c>
      <c r="BL349" s="16" t="s">
        <v>230</v>
      </c>
      <c r="BM349" s="140" t="s">
        <v>664</v>
      </c>
    </row>
    <row r="350" spans="2:65" s="1" customFormat="1">
      <c r="B350" s="31"/>
      <c r="D350" s="142" t="s">
        <v>208</v>
      </c>
      <c r="F350" s="143" t="s">
        <v>663</v>
      </c>
      <c r="I350" s="144"/>
      <c r="L350" s="31"/>
      <c r="M350" s="145"/>
      <c r="T350" s="55"/>
      <c r="AT350" s="16" t="s">
        <v>208</v>
      </c>
      <c r="AU350" s="16" t="s">
        <v>83</v>
      </c>
    </row>
    <row r="351" spans="2:65" s="1" customFormat="1" ht="16.5" customHeight="1">
      <c r="B351" s="31"/>
      <c r="C351" s="129" t="s">
        <v>665</v>
      </c>
      <c r="D351" s="129" t="s">
        <v>201</v>
      </c>
      <c r="E351" s="130" t="s">
        <v>666</v>
      </c>
      <c r="F351" s="131" t="s">
        <v>667</v>
      </c>
      <c r="G351" s="132" t="s">
        <v>258</v>
      </c>
      <c r="H351" s="133">
        <v>1</v>
      </c>
      <c r="I351" s="134"/>
      <c r="J351" s="135">
        <f>ROUND(I351*H351,2)</f>
        <v>0</v>
      </c>
      <c r="K351" s="131" t="s">
        <v>205</v>
      </c>
      <c r="L351" s="31"/>
      <c r="M351" s="136" t="s">
        <v>1</v>
      </c>
      <c r="N351" s="137" t="s">
        <v>41</v>
      </c>
      <c r="P351" s="138">
        <f>O351*H351</f>
        <v>0</v>
      </c>
      <c r="Q351" s="138">
        <v>0</v>
      </c>
      <c r="R351" s="138">
        <f>Q351*H351</f>
        <v>0</v>
      </c>
      <c r="S351" s="138">
        <v>0</v>
      </c>
      <c r="T351" s="139">
        <f>S351*H351</f>
        <v>0</v>
      </c>
      <c r="AR351" s="140" t="s">
        <v>206</v>
      </c>
      <c r="AT351" s="140" t="s">
        <v>201</v>
      </c>
      <c r="AU351" s="140" t="s">
        <v>83</v>
      </c>
      <c r="AY351" s="16" t="s">
        <v>200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6" t="s">
        <v>83</v>
      </c>
      <c r="BK351" s="141">
        <f>ROUND(I351*H351,2)</f>
        <v>0</v>
      </c>
      <c r="BL351" s="16" t="s">
        <v>206</v>
      </c>
      <c r="BM351" s="140" t="s">
        <v>668</v>
      </c>
    </row>
    <row r="352" spans="2:65" s="1" customFormat="1">
      <c r="B352" s="31"/>
      <c r="D352" s="142" t="s">
        <v>208</v>
      </c>
      <c r="F352" s="143" t="s">
        <v>669</v>
      </c>
      <c r="I352" s="144"/>
      <c r="L352" s="31"/>
      <c r="M352" s="145"/>
      <c r="T352" s="55"/>
      <c r="AT352" s="16" t="s">
        <v>208</v>
      </c>
      <c r="AU352" s="16" t="s">
        <v>83</v>
      </c>
    </row>
    <row r="353" spans="2:65" s="1" customFormat="1" ht="16.5" customHeight="1">
      <c r="B353" s="31"/>
      <c r="C353" s="129" t="s">
        <v>670</v>
      </c>
      <c r="D353" s="129" t="s">
        <v>201</v>
      </c>
      <c r="E353" s="130" t="s">
        <v>671</v>
      </c>
      <c r="F353" s="131" t="s">
        <v>672</v>
      </c>
      <c r="G353" s="132" t="s">
        <v>258</v>
      </c>
      <c r="H353" s="133">
        <v>1</v>
      </c>
      <c r="I353" s="134"/>
      <c r="J353" s="135">
        <f>ROUND(I353*H353,2)</f>
        <v>0</v>
      </c>
      <c r="K353" s="131" t="s">
        <v>205</v>
      </c>
      <c r="L353" s="31"/>
      <c r="M353" s="136" t="s">
        <v>1</v>
      </c>
      <c r="N353" s="137" t="s">
        <v>41</v>
      </c>
      <c r="P353" s="138">
        <f>O353*H353</f>
        <v>0</v>
      </c>
      <c r="Q353" s="138">
        <v>0</v>
      </c>
      <c r="R353" s="138">
        <f>Q353*H353</f>
        <v>0</v>
      </c>
      <c r="S353" s="138">
        <v>0</v>
      </c>
      <c r="T353" s="139">
        <f>S353*H353</f>
        <v>0</v>
      </c>
      <c r="AR353" s="140" t="s">
        <v>206</v>
      </c>
      <c r="AT353" s="140" t="s">
        <v>201</v>
      </c>
      <c r="AU353" s="140" t="s">
        <v>83</v>
      </c>
      <c r="AY353" s="16" t="s">
        <v>200</v>
      </c>
      <c r="BE353" s="141">
        <f>IF(N353="základní",J353,0)</f>
        <v>0</v>
      </c>
      <c r="BF353" s="141">
        <f>IF(N353="snížená",J353,0)</f>
        <v>0</v>
      </c>
      <c r="BG353" s="141">
        <f>IF(N353="zákl. přenesená",J353,0)</f>
        <v>0</v>
      </c>
      <c r="BH353" s="141">
        <f>IF(N353="sníž. přenesená",J353,0)</f>
        <v>0</v>
      </c>
      <c r="BI353" s="141">
        <f>IF(N353="nulová",J353,0)</f>
        <v>0</v>
      </c>
      <c r="BJ353" s="16" t="s">
        <v>83</v>
      </c>
      <c r="BK353" s="141">
        <f>ROUND(I353*H353,2)</f>
        <v>0</v>
      </c>
      <c r="BL353" s="16" t="s">
        <v>206</v>
      </c>
      <c r="BM353" s="140" t="s">
        <v>673</v>
      </c>
    </row>
    <row r="354" spans="2:65" s="1" customFormat="1">
      <c r="B354" s="31"/>
      <c r="D354" s="142" t="s">
        <v>208</v>
      </c>
      <c r="F354" s="143" t="s">
        <v>674</v>
      </c>
      <c r="I354" s="144"/>
      <c r="L354" s="31"/>
      <c r="M354" s="145"/>
      <c r="T354" s="55"/>
      <c r="AT354" s="16" t="s">
        <v>208</v>
      </c>
      <c r="AU354" s="16" t="s">
        <v>83</v>
      </c>
    </row>
    <row r="355" spans="2:65" s="1" customFormat="1" ht="16.5" customHeight="1">
      <c r="B355" s="31"/>
      <c r="C355" s="129" t="s">
        <v>675</v>
      </c>
      <c r="D355" s="129" t="s">
        <v>201</v>
      </c>
      <c r="E355" s="130" t="s">
        <v>676</v>
      </c>
      <c r="F355" s="131" t="s">
        <v>677</v>
      </c>
      <c r="G355" s="132" t="s">
        <v>258</v>
      </c>
      <c r="H355" s="133">
        <v>1</v>
      </c>
      <c r="I355" s="134"/>
      <c r="J355" s="135">
        <f>ROUND(I355*H355,2)</f>
        <v>0</v>
      </c>
      <c r="K355" s="131" t="s">
        <v>205</v>
      </c>
      <c r="L355" s="31"/>
      <c r="M355" s="136" t="s">
        <v>1</v>
      </c>
      <c r="N355" s="137" t="s">
        <v>41</v>
      </c>
      <c r="P355" s="138">
        <f>O355*H355</f>
        <v>0</v>
      </c>
      <c r="Q355" s="138">
        <v>0</v>
      </c>
      <c r="R355" s="138">
        <f>Q355*H355</f>
        <v>0</v>
      </c>
      <c r="S355" s="138">
        <v>0</v>
      </c>
      <c r="T355" s="139">
        <f>S355*H355</f>
        <v>0</v>
      </c>
      <c r="AR355" s="140" t="s">
        <v>206</v>
      </c>
      <c r="AT355" s="140" t="s">
        <v>201</v>
      </c>
      <c r="AU355" s="140" t="s">
        <v>83</v>
      </c>
      <c r="AY355" s="16" t="s">
        <v>200</v>
      </c>
      <c r="BE355" s="141">
        <f>IF(N355="základní",J355,0)</f>
        <v>0</v>
      </c>
      <c r="BF355" s="141">
        <f>IF(N355="snížená",J355,0)</f>
        <v>0</v>
      </c>
      <c r="BG355" s="141">
        <f>IF(N355="zákl. přenesená",J355,0)</f>
        <v>0</v>
      </c>
      <c r="BH355" s="141">
        <f>IF(N355="sníž. přenesená",J355,0)</f>
        <v>0</v>
      </c>
      <c r="BI355" s="141">
        <f>IF(N355="nulová",J355,0)</f>
        <v>0</v>
      </c>
      <c r="BJ355" s="16" t="s">
        <v>83</v>
      </c>
      <c r="BK355" s="141">
        <f>ROUND(I355*H355,2)</f>
        <v>0</v>
      </c>
      <c r="BL355" s="16" t="s">
        <v>206</v>
      </c>
      <c r="BM355" s="140" t="s">
        <v>678</v>
      </c>
    </row>
    <row r="356" spans="2:65" s="1" customFormat="1">
      <c r="B356" s="31"/>
      <c r="D356" s="142" t="s">
        <v>208</v>
      </c>
      <c r="F356" s="143" t="s">
        <v>677</v>
      </c>
      <c r="I356" s="144"/>
      <c r="L356" s="31"/>
      <c r="M356" s="145"/>
      <c r="T356" s="55"/>
      <c r="AT356" s="16" t="s">
        <v>208</v>
      </c>
      <c r="AU356" s="16" t="s">
        <v>83</v>
      </c>
    </row>
    <row r="357" spans="2:65" s="1" customFormat="1" ht="16.5" customHeight="1">
      <c r="B357" s="31"/>
      <c r="C357" s="129" t="s">
        <v>679</v>
      </c>
      <c r="D357" s="129" t="s">
        <v>201</v>
      </c>
      <c r="E357" s="130" t="s">
        <v>680</v>
      </c>
      <c r="F357" s="131" t="s">
        <v>681</v>
      </c>
      <c r="G357" s="132" t="s">
        <v>258</v>
      </c>
      <c r="H357" s="133">
        <v>1</v>
      </c>
      <c r="I357" s="134"/>
      <c r="J357" s="135">
        <f>ROUND(I357*H357,2)</f>
        <v>0</v>
      </c>
      <c r="K357" s="131" t="s">
        <v>205</v>
      </c>
      <c r="L357" s="31"/>
      <c r="M357" s="136" t="s">
        <v>1</v>
      </c>
      <c r="N357" s="137" t="s">
        <v>41</v>
      </c>
      <c r="P357" s="138">
        <f>O357*H357</f>
        <v>0</v>
      </c>
      <c r="Q357" s="138">
        <v>0</v>
      </c>
      <c r="R357" s="138">
        <f>Q357*H357</f>
        <v>0</v>
      </c>
      <c r="S357" s="138">
        <v>0</v>
      </c>
      <c r="T357" s="139">
        <f>S357*H357</f>
        <v>0</v>
      </c>
      <c r="AR357" s="140" t="s">
        <v>206</v>
      </c>
      <c r="AT357" s="140" t="s">
        <v>201</v>
      </c>
      <c r="AU357" s="140" t="s">
        <v>83</v>
      </c>
      <c r="AY357" s="16" t="s">
        <v>200</v>
      </c>
      <c r="BE357" s="141">
        <f>IF(N357="základní",J357,0)</f>
        <v>0</v>
      </c>
      <c r="BF357" s="141">
        <f>IF(N357="snížená",J357,0)</f>
        <v>0</v>
      </c>
      <c r="BG357" s="141">
        <f>IF(N357="zákl. přenesená",J357,0)</f>
        <v>0</v>
      </c>
      <c r="BH357" s="141">
        <f>IF(N357="sníž. přenesená",J357,0)</f>
        <v>0</v>
      </c>
      <c r="BI357" s="141">
        <f>IF(N357="nulová",J357,0)</f>
        <v>0</v>
      </c>
      <c r="BJ357" s="16" t="s">
        <v>83</v>
      </c>
      <c r="BK357" s="141">
        <f>ROUND(I357*H357,2)</f>
        <v>0</v>
      </c>
      <c r="BL357" s="16" t="s">
        <v>206</v>
      </c>
      <c r="BM357" s="140" t="s">
        <v>682</v>
      </c>
    </row>
    <row r="358" spans="2:65" s="1" customFormat="1">
      <c r="B358" s="31"/>
      <c r="D358" s="142" t="s">
        <v>208</v>
      </c>
      <c r="F358" s="143" t="s">
        <v>683</v>
      </c>
      <c r="I358" s="144"/>
      <c r="L358" s="31"/>
      <c r="M358" s="145"/>
      <c r="T358" s="55"/>
      <c r="AT358" s="16" t="s">
        <v>208</v>
      </c>
      <c r="AU358" s="16" t="s">
        <v>83</v>
      </c>
    </row>
    <row r="359" spans="2:65" s="1" customFormat="1" ht="24.15" customHeight="1">
      <c r="B359" s="31"/>
      <c r="C359" s="166" t="s">
        <v>684</v>
      </c>
      <c r="D359" s="166" t="s">
        <v>227</v>
      </c>
      <c r="E359" s="167" t="s">
        <v>685</v>
      </c>
      <c r="F359" s="168" t="s">
        <v>686</v>
      </c>
      <c r="G359" s="169" t="s">
        <v>687</v>
      </c>
      <c r="H359" s="170">
        <v>1</v>
      </c>
      <c r="I359" s="171"/>
      <c r="J359" s="172">
        <f>ROUND(I359*H359,2)</f>
        <v>0</v>
      </c>
      <c r="K359" s="168" t="s">
        <v>205</v>
      </c>
      <c r="L359" s="173"/>
      <c r="M359" s="174" t="s">
        <v>1</v>
      </c>
      <c r="N359" s="175" t="s">
        <v>41</v>
      </c>
      <c r="P359" s="138">
        <f>O359*H359</f>
        <v>0</v>
      </c>
      <c r="Q359" s="138">
        <v>0</v>
      </c>
      <c r="R359" s="138">
        <f>Q359*H359</f>
        <v>0</v>
      </c>
      <c r="S359" s="138">
        <v>0</v>
      </c>
      <c r="T359" s="139">
        <f>S359*H359</f>
        <v>0</v>
      </c>
      <c r="AR359" s="140" t="s">
        <v>230</v>
      </c>
      <c r="AT359" s="140" t="s">
        <v>227</v>
      </c>
      <c r="AU359" s="140" t="s">
        <v>83</v>
      </c>
      <c r="AY359" s="16" t="s">
        <v>200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6" t="s">
        <v>83</v>
      </c>
      <c r="BK359" s="141">
        <f>ROUND(I359*H359,2)</f>
        <v>0</v>
      </c>
      <c r="BL359" s="16" t="s">
        <v>230</v>
      </c>
      <c r="BM359" s="140" t="s">
        <v>688</v>
      </c>
    </row>
    <row r="360" spans="2:65" s="1" customFormat="1" ht="19.2">
      <c r="B360" s="31"/>
      <c r="D360" s="142" t="s">
        <v>208</v>
      </c>
      <c r="F360" s="143" t="s">
        <v>686</v>
      </c>
      <c r="I360" s="144"/>
      <c r="L360" s="31"/>
      <c r="M360" s="145"/>
      <c r="T360" s="55"/>
      <c r="AT360" s="16" t="s">
        <v>208</v>
      </c>
      <c r="AU360" s="16" t="s">
        <v>83</v>
      </c>
    </row>
    <row r="361" spans="2:65" s="1" customFormat="1" ht="16.5" customHeight="1">
      <c r="B361" s="31"/>
      <c r="C361" s="129" t="s">
        <v>689</v>
      </c>
      <c r="D361" s="129" t="s">
        <v>201</v>
      </c>
      <c r="E361" s="130" t="s">
        <v>690</v>
      </c>
      <c r="F361" s="131" t="s">
        <v>691</v>
      </c>
      <c r="G361" s="132" t="s">
        <v>258</v>
      </c>
      <c r="H361" s="133">
        <v>26</v>
      </c>
      <c r="I361" s="134"/>
      <c r="J361" s="135">
        <f>ROUND(I361*H361,2)</f>
        <v>0</v>
      </c>
      <c r="K361" s="131" t="s">
        <v>205</v>
      </c>
      <c r="L361" s="31"/>
      <c r="M361" s="136" t="s">
        <v>1</v>
      </c>
      <c r="N361" s="137" t="s">
        <v>41</v>
      </c>
      <c r="P361" s="138">
        <f>O361*H361</f>
        <v>0</v>
      </c>
      <c r="Q361" s="138">
        <v>0</v>
      </c>
      <c r="R361" s="138">
        <f>Q361*H361</f>
        <v>0</v>
      </c>
      <c r="S361" s="138">
        <v>0</v>
      </c>
      <c r="T361" s="139">
        <f>S361*H361</f>
        <v>0</v>
      </c>
      <c r="AR361" s="140" t="s">
        <v>206</v>
      </c>
      <c r="AT361" s="140" t="s">
        <v>201</v>
      </c>
      <c r="AU361" s="140" t="s">
        <v>83</v>
      </c>
      <c r="AY361" s="16" t="s">
        <v>200</v>
      </c>
      <c r="BE361" s="141">
        <f>IF(N361="základní",J361,0)</f>
        <v>0</v>
      </c>
      <c r="BF361" s="141">
        <f>IF(N361="snížená",J361,0)</f>
        <v>0</v>
      </c>
      <c r="BG361" s="141">
        <f>IF(N361="zákl. přenesená",J361,0)</f>
        <v>0</v>
      </c>
      <c r="BH361" s="141">
        <f>IF(N361="sníž. přenesená",J361,0)</f>
        <v>0</v>
      </c>
      <c r="BI361" s="141">
        <f>IF(N361="nulová",J361,0)</f>
        <v>0</v>
      </c>
      <c r="BJ361" s="16" t="s">
        <v>83</v>
      </c>
      <c r="BK361" s="141">
        <f>ROUND(I361*H361,2)</f>
        <v>0</v>
      </c>
      <c r="BL361" s="16" t="s">
        <v>206</v>
      </c>
      <c r="BM361" s="140" t="s">
        <v>692</v>
      </c>
    </row>
    <row r="362" spans="2:65" s="1" customFormat="1">
      <c r="B362" s="31"/>
      <c r="D362" s="142" t="s">
        <v>208</v>
      </c>
      <c r="F362" s="143" t="s">
        <v>691</v>
      </c>
      <c r="I362" s="144"/>
      <c r="L362" s="31"/>
      <c r="M362" s="145"/>
      <c r="T362" s="55"/>
      <c r="AT362" s="16" t="s">
        <v>208</v>
      </c>
      <c r="AU362" s="16" t="s">
        <v>83</v>
      </c>
    </row>
    <row r="363" spans="2:65" s="1" customFormat="1" ht="16.5" customHeight="1">
      <c r="B363" s="31"/>
      <c r="C363" s="129" t="s">
        <v>693</v>
      </c>
      <c r="D363" s="129" t="s">
        <v>201</v>
      </c>
      <c r="E363" s="130" t="s">
        <v>694</v>
      </c>
      <c r="F363" s="131" t="s">
        <v>695</v>
      </c>
      <c r="G363" s="132" t="s">
        <v>258</v>
      </c>
      <c r="H363" s="133">
        <v>25</v>
      </c>
      <c r="I363" s="134"/>
      <c r="J363" s="135">
        <f>ROUND(I363*H363,2)</f>
        <v>0</v>
      </c>
      <c r="K363" s="131" t="s">
        <v>205</v>
      </c>
      <c r="L363" s="31"/>
      <c r="M363" s="136" t="s">
        <v>1</v>
      </c>
      <c r="N363" s="137" t="s">
        <v>41</v>
      </c>
      <c r="P363" s="138">
        <f>O363*H363</f>
        <v>0</v>
      </c>
      <c r="Q363" s="138">
        <v>0</v>
      </c>
      <c r="R363" s="138">
        <f>Q363*H363</f>
        <v>0</v>
      </c>
      <c r="S363" s="138">
        <v>0</v>
      </c>
      <c r="T363" s="139">
        <f>S363*H363</f>
        <v>0</v>
      </c>
      <c r="AR363" s="140" t="s">
        <v>206</v>
      </c>
      <c r="AT363" s="140" t="s">
        <v>201</v>
      </c>
      <c r="AU363" s="140" t="s">
        <v>83</v>
      </c>
      <c r="AY363" s="16" t="s">
        <v>200</v>
      </c>
      <c r="BE363" s="141">
        <f>IF(N363="základní",J363,0)</f>
        <v>0</v>
      </c>
      <c r="BF363" s="141">
        <f>IF(N363="snížená",J363,0)</f>
        <v>0</v>
      </c>
      <c r="BG363" s="141">
        <f>IF(N363="zákl. přenesená",J363,0)</f>
        <v>0</v>
      </c>
      <c r="BH363" s="141">
        <f>IF(N363="sníž. přenesená",J363,0)</f>
        <v>0</v>
      </c>
      <c r="BI363" s="141">
        <f>IF(N363="nulová",J363,0)</f>
        <v>0</v>
      </c>
      <c r="BJ363" s="16" t="s">
        <v>83</v>
      </c>
      <c r="BK363" s="141">
        <f>ROUND(I363*H363,2)</f>
        <v>0</v>
      </c>
      <c r="BL363" s="16" t="s">
        <v>206</v>
      </c>
      <c r="BM363" s="140" t="s">
        <v>696</v>
      </c>
    </row>
    <row r="364" spans="2:65" s="1" customFormat="1">
      <c r="B364" s="31"/>
      <c r="D364" s="142" t="s">
        <v>208</v>
      </c>
      <c r="F364" s="143" t="s">
        <v>695</v>
      </c>
      <c r="I364" s="144"/>
      <c r="L364" s="31"/>
      <c r="M364" s="145"/>
      <c r="T364" s="55"/>
      <c r="AT364" s="16" t="s">
        <v>208</v>
      </c>
      <c r="AU364" s="16" t="s">
        <v>83</v>
      </c>
    </row>
    <row r="365" spans="2:65" s="1" customFormat="1" ht="16.5" customHeight="1">
      <c r="B365" s="31"/>
      <c r="C365" s="166" t="s">
        <v>697</v>
      </c>
      <c r="D365" s="166" t="s">
        <v>227</v>
      </c>
      <c r="E365" s="167" t="s">
        <v>698</v>
      </c>
      <c r="F365" s="168" t="s">
        <v>699</v>
      </c>
      <c r="G365" s="169" t="s">
        <v>258</v>
      </c>
      <c r="H365" s="170">
        <v>24</v>
      </c>
      <c r="I365" s="171"/>
      <c r="J365" s="172">
        <f>ROUND(I365*H365,2)</f>
        <v>0</v>
      </c>
      <c r="K365" s="168" t="s">
        <v>205</v>
      </c>
      <c r="L365" s="173"/>
      <c r="M365" s="174" t="s">
        <v>1</v>
      </c>
      <c r="N365" s="175" t="s">
        <v>41</v>
      </c>
      <c r="P365" s="138">
        <f>O365*H365</f>
        <v>0</v>
      </c>
      <c r="Q365" s="138">
        <v>0</v>
      </c>
      <c r="R365" s="138">
        <f>Q365*H365</f>
        <v>0</v>
      </c>
      <c r="S365" s="138">
        <v>0</v>
      </c>
      <c r="T365" s="139">
        <f>S365*H365</f>
        <v>0</v>
      </c>
      <c r="AR365" s="140" t="s">
        <v>230</v>
      </c>
      <c r="AT365" s="140" t="s">
        <v>227</v>
      </c>
      <c r="AU365" s="140" t="s">
        <v>83</v>
      </c>
      <c r="AY365" s="16" t="s">
        <v>200</v>
      </c>
      <c r="BE365" s="141">
        <f>IF(N365="základní",J365,0)</f>
        <v>0</v>
      </c>
      <c r="BF365" s="141">
        <f>IF(N365="snížená",J365,0)</f>
        <v>0</v>
      </c>
      <c r="BG365" s="141">
        <f>IF(N365="zákl. přenesená",J365,0)</f>
        <v>0</v>
      </c>
      <c r="BH365" s="141">
        <f>IF(N365="sníž. přenesená",J365,0)</f>
        <v>0</v>
      </c>
      <c r="BI365" s="141">
        <f>IF(N365="nulová",J365,0)</f>
        <v>0</v>
      </c>
      <c r="BJ365" s="16" t="s">
        <v>83</v>
      </c>
      <c r="BK365" s="141">
        <f>ROUND(I365*H365,2)</f>
        <v>0</v>
      </c>
      <c r="BL365" s="16" t="s">
        <v>230</v>
      </c>
      <c r="BM365" s="140" t="s">
        <v>700</v>
      </c>
    </row>
    <row r="366" spans="2:65" s="1" customFormat="1">
      <c r="B366" s="31"/>
      <c r="D366" s="142" t="s">
        <v>208</v>
      </c>
      <c r="F366" s="143" t="s">
        <v>699</v>
      </c>
      <c r="I366" s="144"/>
      <c r="L366" s="31"/>
      <c r="M366" s="145"/>
      <c r="T366" s="55"/>
      <c r="AT366" s="16" t="s">
        <v>208</v>
      </c>
      <c r="AU366" s="16" t="s">
        <v>83</v>
      </c>
    </row>
    <row r="367" spans="2:65" s="1" customFormat="1" ht="16.5" customHeight="1">
      <c r="B367" s="31"/>
      <c r="C367" s="166" t="s">
        <v>701</v>
      </c>
      <c r="D367" s="166" t="s">
        <v>227</v>
      </c>
      <c r="E367" s="167" t="s">
        <v>702</v>
      </c>
      <c r="F367" s="168" t="s">
        <v>703</v>
      </c>
      <c r="G367" s="169" t="s">
        <v>258</v>
      </c>
      <c r="H367" s="170">
        <v>1</v>
      </c>
      <c r="I367" s="171"/>
      <c r="J367" s="172">
        <f>ROUND(I367*H367,2)</f>
        <v>0</v>
      </c>
      <c r="K367" s="168" t="s">
        <v>205</v>
      </c>
      <c r="L367" s="173"/>
      <c r="M367" s="174" t="s">
        <v>1</v>
      </c>
      <c r="N367" s="175" t="s">
        <v>41</v>
      </c>
      <c r="P367" s="138">
        <f>O367*H367</f>
        <v>0</v>
      </c>
      <c r="Q367" s="138">
        <v>0</v>
      </c>
      <c r="R367" s="138">
        <f>Q367*H367</f>
        <v>0</v>
      </c>
      <c r="S367" s="138">
        <v>0</v>
      </c>
      <c r="T367" s="139">
        <f>S367*H367</f>
        <v>0</v>
      </c>
      <c r="AR367" s="140" t="s">
        <v>230</v>
      </c>
      <c r="AT367" s="140" t="s">
        <v>227</v>
      </c>
      <c r="AU367" s="140" t="s">
        <v>83</v>
      </c>
      <c r="AY367" s="16" t="s">
        <v>200</v>
      </c>
      <c r="BE367" s="141">
        <f>IF(N367="základní",J367,0)</f>
        <v>0</v>
      </c>
      <c r="BF367" s="141">
        <f>IF(N367="snížená",J367,0)</f>
        <v>0</v>
      </c>
      <c r="BG367" s="141">
        <f>IF(N367="zákl. přenesená",J367,0)</f>
        <v>0</v>
      </c>
      <c r="BH367" s="141">
        <f>IF(N367="sníž. přenesená",J367,0)</f>
        <v>0</v>
      </c>
      <c r="BI367" s="141">
        <f>IF(N367="nulová",J367,0)</f>
        <v>0</v>
      </c>
      <c r="BJ367" s="16" t="s">
        <v>83</v>
      </c>
      <c r="BK367" s="141">
        <f>ROUND(I367*H367,2)</f>
        <v>0</v>
      </c>
      <c r="BL367" s="16" t="s">
        <v>230</v>
      </c>
      <c r="BM367" s="140" t="s">
        <v>704</v>
      </c>
    </row>
    <row r="368" spans="2:65" s="1" customFormat="1">
      <c r="B368" s="31"/>
      <c r="D368" s="142" t="s">
        <v>208</v>
      </c>
      <c r="F368" s="143" t="s">
        <v>703</v>
      </c>
      <c r="I368" s="144"/>
      <c r="L368" s="31"/>
      <c r="M368" s="145"/>
      <c r="T368" s="55"/>
      <c r="AT368" s="16" t="s">
        <v>208</v>
      </c>
      <c r="AU368" s="16" t="s">
        <v>83</v>
      </c>
    </row>
    <row r="369" spans="2:65" s="1" customFormat="1" ht="16.5" customHeight="1">
      <c r="B369" s="31"/>
      <c r="C369" s="166" t="s">
        <v>705</v>
      </c>
      <c r="D369" s="166" t="s">
        <v>227</v>
      </c>
      <c r="E369" s="167" t="s">
        <v>706</v>
      </c>
      <c r="F369" s="168" t="s">
        <v>707</v>
      </c>
      <c r="G369" s="169" t="s">
        <v>258</v>
      </c>
      <c r="H369" s="170">
        <v>1</v>
      </c>
      <c r="I369" s="171"/>
      <c r="J369" s="172">
        <f>ROUND(I369*H369,2)</f>
        <v>0</v>
      </c>
      <c r="K369" s="168" t="s">
        <v>205</v>
      </c>
      <c r="L369" s="173"/>
      <c r="M369" s="174" t="s">
        <v>1</v>
      </c>
      <c r="N369" s="175" t="s">
        <v>41</v>
      </c>
      <c r="P369" s="138">
        <f>O369*H369</f>
        <v>0</v>
      </c>
      <c r="Q369" s="138">
        <v>0</v>
      </c>
      <c r="R369" s="138">
        <f>Q369*H369</f>
        <v>0</v>
      </c>
      <c r="S369" s="138">
        <v>0</v>
      </c>
      <c r="T369" s="139">
        <f>S369*H369</f>
        <v>0</v>
      </c>
      <c r="AR369" s="140" t="s">
        <v>230</v>
      </c>
      <c r="AT369" s="140" t="s">
        <v>227</v>
      </c>
      <c r="AU369" s="140" t="s">
        <v>83</v>
      </c>
      <c r="AY369" s="16" t="s">
        <v>200</v>
      </c>
      <c r="BE369" s="141">
        <f>IF(N369="základní",J369,0)</f>
        <v>0</v>
      </c>
      <c r="BF369" s="141">
        <f>IF(N369="snížená",J369,0)</f>
        <v>0</v>
      </c>
      <c r="BG369" s="141">
        <f>IF(N369="zákl. přenesená",J369,0)</f>
        <v>0</v>
      </c>
      <c r="BH369" s="141">
        <f>IF(N369="sníž. přenesená",J369,0)</f>
        <v>0</v>
      </c>
      <c r="BI369" s="141">
        <f>IF(N369="nulová",J369,0)</f>
        <v>0</v>
      </c>
      <c r="BJ369" s="16" t="s">
        <v>83</v>
      </c>
      <c r="BK369" s="141">
        <f>ROUND(I369*H369,2)</f>
        <v>0</v>
      </c>
      <c r="BL369" s="16" t="s">
        <v>230</v>
      </c>
      <c r="BM369" s="140" t="s">
        <v>708</v>
      </c>
    </row>
    <row r="370" spans="2:65" s="1" customFormat="1">
      <c r="B370" s="31"/>
      <c r="D370" s="142" t="s">
        <v>208</v>
      </c>
      <c r="F370" s="143" t="s">
        <v>707</v>
      </c>
      <c r="I370" s="144"/>
      <c r="L370" s="31"/>
      <c r="M370" s="145"/>
      <c r="T370" s="55"/>
      <c r="AT370" s="16" t="s">
        <v>208</v>
      </c>
      <c r="AU370" s="16" t="s">
        <v>83</v>
      </c>
    </row>
    <row r="371" spans="2:65" s="1" customFormat="1" ht="16.5" customHeight="1">
      <c r="B371" s="31"/>
      <c r="C371" s="166" t="s">
        <v>709</v>
      </c>
      <c r="D371" s="166" t="s">
        <v>227</v>
      </c>
      <c r="E371" s="167" t="s">
        <v>710</v>
      </c>
      <c r="F371" s="168" t="s">
        <v>711</v>
      </c>
      <c r="G371" s="169" t="s">
        <v>258</v>
      </c>
      <c r="H371" s="170">
        <v>1</v>
      </c>
      <c r="I371" s="171"/>
      <c r="J371" s="172">
        <f>ROUND(I371*H371,2)</f>
        <v>0</v>
      </c>
      <c r="K371" s="168" t="s">
        <v>205</v>
      </c>
      <c r="L371" s="173"/>
      <c r="M371" s="174" t="s">
        <v>1</v>
      </c>
      <c r="N371" s="175" t="s">
        <v>41</v>
      </c>
      <c r="P371" s="138">
        <f>O371*H371</f>
        <v>0</v>
      </c>
      <c r="Q371" s="138">
        <v>0</v>
      </c>
      <c r="R371" s="138">
        <f>Q371*H371</f>
        <v>0</v>
      </c>
      <c r="S371" s="138">
        <v>0</v>
      </c>
      <c r="T371" s="139">
        <f>S371*H371</f>
        <v>0</v>
      </c>
      <c r="AR371" s="140" t="s">
        <v>230</v>
      </c>
      <c r="AT371" s="140" t="s">
        <v>227</v>
      </c>
      <c r="AU371" s="140" t="s">
        <v>83</v>
      </c>
      <c r="AY371" s="16" t="s">
        <v>200</v>
      </c>
      <c r="BE371" s="141">
        <f>IF(N371="základní",J371,0)</f>
        <v>0</v>
      </c>
      <c r="BF371" s="141">
        <f>IF(N371="snížená",J371,0)</f>
        <v>0</v>
      </c>
      <c r="BG371" s="141">
        <f>IF(N371="zákl. přenesená",J371,0)</f>
        <v>0</v>
      </c>
      <c r="BH371" s="141">
        <f>IF(N371="sníž. přenesená",J371,0)</f>
        <v>0</v>
      </c>
      <c r="BI371" s="141">
        <f>IF(N371="nulová",J371,0)</f>
        <v>0</v>
      </c>
      <c r="BJ371" s="16" t="s">
        <v>83</v>
      </c>
      <c r="BK371" s="141">
        <f>ROUND(I371*H371,2)</f>
        <v>0</v>
      </c>
      <c r="BL371" s="16" t="s">
        <v>230</v>
      </c>
      <c r="BM371" s="140" t="s">
        <v>712</v>
      </c>
    </row>
    <row r="372" spans="2:65" s="1" customFormat="1">
      <c r="B372" s="31"/>
      <c r="D372" s="142" t="s">
        <v>208</v>
      </c>
      <c r="F372" s="143" t="s">
        <v>711</v>
      </c>
      <c r="I372" s="144"/>
      <c r="L372" s="31"/>
      <c r="M372" s="145"/>
      <c r="T372" s="55"/>
      <c r="AT372" s="16" t="s">
        <v>208</v>
      </c>
      <c r="AU372" s="16" t="s">
        <v>83</v>
      </c>
    </row>
    <row r="373" spans="2:65" s="1" customFormat="1" ht="16.5" customHeight="1">
      <c r="B373" s="31"/>
      <c r="C373" s="129" t="s">
        <v>713</v>
      </c>
      <c r="D373" s="129" t="s">
        <v>201</v>
      </c>
      <c r="E373" s="130" t="s">
        <v>714</v>
      </c>
      <c r="F373" s="131" t="s">
        <v>715</v>
      </c>
      <c r="G373" s="132" t="s">
        <v>258</v>
      </c>
      <c r="H373" s="133">
        <v>1</v>
      </c>
      <c r="I373" s="134"/>
      <c r="J373" s="135">
        <f>ROUND(I373*H373,2)</f>
        <v>0</v>
      </c>
      <c r="K373" s="131" t="s">
        <v>205</v>
      </c>
      <c r="L373" s="31"/>
      <c r="M373" s="136" t="s">
        <v>1</v>
      </c>
      <c r="N373" s="137" t="s">
        <v>41</v>
      </c>
      <c r="P373" s="138">
        <f>O373*H373</f>
        <v>0</v>
      </c>
      <c r="Q373" s="138">
        <v>0</v>
      </c>
      <c r="R373" s="138">
        <f>Q373*H373</f>
        <v>0</v>
      </c>
      <c r="S373" s="138">
        <v>0</v>
      </c>
      <c r="T373" s="139">
        <f>S373*H373</f>
        <v>0</v>
      </c>
      <c r="AR373" s="140" t="s">
        <v>206</v>
      </c>
      <c r="AT373" s="140" t="s">
        <v>201</v>
      </c>
      <c r="AU373" s="140" t="s">
        <v>83</v>
      </c>
      <c r="AY373" s="16" t="s">
        <v>200</v>
      </c>
      <c r="BE373" s="141">
        <f>IF(N373="základní",J373,0)</f>
        <v>0</v>
      </c>
      <c r="BF373" s="141">
        <f>IF(N373="snížená",J373,0)</f>
        <v>0</v>
      </c>
      <c r="BG373" s="141">
        <f>IF(N373="zákl. přenesená",J373,0)</f>
        <v>0</v>
      </c>
      <c r="BH373" s="141">
        <f>IF(N373="sníž. přenesená",J373,0)</f>
        <v>0</v>
      </c>
      <c r="BI373" s="141">
        <f>IF(N373="nulová",J373,0)</f>
        <v>0</v>
      </c>
      <c r="BJ373" s="16" t="s">
        <v>83</v>
      </c>
      <c r="BK373" s="141">
        <f>ROUND(I373*H373,2)</f>
        <v>0</v>
      </c>
      <c r="BL373" s="16" t="s">
        <v>206</v>
      </c>
      <c r="BM373" s="140" t="s">
        <v>716</v>
      </c>
    </row>
    <row r="374" spans="2:65" s="1" customFormat="1">
      <c r="B374" s="31"/>
      <c r="D374" s="142" t="s">
        <v>208</v>
      </c>
      <c r="F374" s="143" t="s">
        <v>715</v>
      </c>
      <c r="I374" s="144"/>
      <c r="L374" s="31"/>
      <c r="M374" s="145"/>
      <c r="T374" s="55"/>
      <c r="AT374" s="16" t="s">
        <v>208</v>
      </c>
      <c r="AU374" s="16" t="s">
        <v>83</v>
      </c>
    </row>
    <row r="375" spans="2:65" s="1" customFormat="1" ht="24.15" customHeight="1">
      <c r="B375" s="31"/>
      <c r="C375" s="166" t="s">
        <v>717</v>
      </c>
      <c r="D375" s="166" t="s">
        <v>227</v>
      </c>
      <c r="E375" s="167" t="s">
        <v>718</v>
      </c>
      <c r="F375" s="168" t="s">
        <v>719</v>
      </c>
      <c r="G375" s="169" t="s">
        <v>258</v>
      </c>
      <c r="H375" s="170">
        <v>2</v>
      </c>
      <c r="I375" s="171"/>
      <c r="J375" s="172">
        <f>ROUND(I375*H375,2)</f>
        <v>0</v>
      </c>
      <c r="K375" s="168" t="s">
        <v>205</v>
      </c>
      <c r="L375" s="173"/>
      <c r="M375" s="174" t="s">
        <v>1</v>
      </c>
      <c r="N375" s="175" t="s">
        <v>41</v>
      </c>
      <c r="P375" s="138">
        <f>O375*H375</f>
        <v>0</v>
      </c>
      <c r="Q375" s="138">
        <v>0</v>
      </c>
      <c r="R375" s="138">
        <f>Q375*H375</f>
        <v>0</v>
      </c>
      <c r="S375" s="138">
        <v>0</v>
      </c>
      <c r="T375" s="139">
        <f>S375*H375</f>
        <v>0</v>
      </c>
      <c r="AR375" s="140" t="s">
        <v>230</v>
      </c>
      <c r="AT375" s="140" t="s">
        <v>227</v>
      </c>
      <c r="AU375" s="140" t="s">
        <v>83</v>
      </c>
      <c r="AY375" s="16" t="s">
        <v>200</v>
      </c>
      <c r="BE375" s="141">
        <f>IF(N375="základní",J375,0)</f>
        <v>0</v>
      </c>
      <c r="BF375" s="141">
        <f>IF(N375="snížená",J375,0)</f>
        <v>0</v>
      </c>
      <c r="BG375" s="141">
        <f>IF(N375="zákl. přenesená",J375,0)</f>
        <v>0</v>
      </c>
      <c r="BH375" s="141">
        <f>IF(N375="sníž. přenesená",J375,0)</f>
        <v>0</v>
      </c>
      <c r="BI375" s="141">
        <f>IF(N375="nulová",J375,0)</f>
        <v>0</v>
      </c>
      <c r="BJ375" s="16" t="s">
        <v>83</v>
      </c>
      <c r="BK375" s="141">
        <f>ROUND(I375*H375,2)</f>
        <v>0</v>
      </c>
      <c r="BL375" s="16" t="s">
        <v>230</v>
      </c>
      <c r="BM375" s="140" t="s">
        <v>720</v>
      </c>
    </row>
    <row r="376" spans="2:65" s="1" customFormat="1">
      <c r="B376" s="31"/>
      <c r="D376" s="142" t="s">
        <v>208</v>
      </c>
      <c r="F376" s="143" t="s">
        <v>719</v>
      </c>
      <c r="I376" s="144"/>
      <c r="L376" s="31"/>
      <c r="M376" s="145"/>
      <c r="T376" s="55"/>
      <c r="AT376" s="16" t="s">
        <v>208</v>
      </c>
      <c r="AU376" s="16" t="s">
        <v>83</v>
      </c>
    </row>
    <row r="377" spans="2:65" s="1" customFormat="1" ht="16.5" customHeight="1">
      <c r="B377" s="31"/>
      <c r="C377" s="129" t="s">
        <v>721</v>
      </c>
      <c r="D377" s="129" t="s">
        <v>201</v>
      </c>
      <c r="E377" s="130" t="s">
        <v>722</v>
      </c>
      <c r="F377" s="131" t="s">
        <v>723</v>
      </c>
      <c r="G377" s="132" t="s">
        <v>258</v>
      </c>
      <c r="H377" s="133">
        <v>1</v>
      </c>
      <c r="I377" s="134"/>
      <c r="J377" s="135">
        <f>ROUND(I377*H377,2)</f>
        <v>0</v>
      </c>
      <c r="K377" s="131" t="s">
        <v>205</v>
      </c>
      <c r="L377" s="31"/>
      <c r="M377" s="136" t="s">
        <v>1</v>
      </c>
      <c r="N377" s="137" t="s">
        <v>41</v>
      </c>
      <c r="P377" s="138">
        <f>O377*H377</f>
        <v>0</v>
      </c>
      <c r="Q377" s="138">
        <v>0</v>
      </c>
      <c r="R377" s="138">
        <f>Q377*H377</f>
        <v>0</v>
      </c>
      <c r="S377" s="138">
        <v>0</v>
      </c>
      <c r="T377" s="139">
        <f>S377*H377</f>
        <v>0</v>
      </c>
      <c r="AR377" s="140" t="s">
        <v>206</v>
      </c>
      <c r="AT377" s="140" t="s">
        <v>201</v>
      </c>
      <c r="AU377" s="140" t="s">
        <v>83</v>
      </c>
      <c r="AY377" s="16" t="s">
        <v>200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6" t="s">
        <v>83</v>
      </c>
      <c r="BK377" s="141">
        <f>ROUND(I377*H377,2)</f>
        <v>0</v>
      </c>
      <c r="BL377" s="16" t="s">
        <v>206</v>
      </c>
      <c r="BM377" s="140" t="s">
        <v>724</v>
      </c>
    </row>
    <row r="378" spans="2:65" s="1" customFormat="1">
      <c r="B378" s="31"/>
      <c r="D378" s="142" t="s">
        <v>208</v>
      </c>
      <c r="F378" s="143" t="s">
        <v>723</v>
      </c>
      <c r="I378" s="144"/>
      <c r="L378" s="31"/>
      <c r="M378" s="145"/>
      <c r="T378" s="55"/>
      <c r="AT378" s="16" t="s">
        <v>208</v>
      </c>
      <c r="AU378" s="16" t="s">
        <v>83</v>
      </c>
    </row>
    <row r="379" spans="2:65" s="1" customFormat="1" ht="16.5" customHeight="1">
      <c r="B379" s="31"/>
      <c r="C379" s="166" t="s">
        <v>725</v>
      </c>
      <c r="D379" s="166" t="s">
        <v>227</v>
      </c>
      <c r="E379" s="167" t="s">
        <v>726</v>
      </c>
      <c r="F379" s="168" t="s">
        <v>727</v>
      </c>
      <c r="G379" s="169" t="s">
        <v>258</v>
      </c>
      <c r="H379" s="170">
        <v>1</v>
      </c>
      <c r="I379" s="171"/>
      <c r="J379" s="172">
        <f>ROUND(I379*H379,2)</f>
        <v>0</v>
      </c>
      <c r="K379" s="168" t="s">
        <v>205</v>
      </c>
      <c r="L379" s="173"/>
      <c r="M379" s="174" t="s">
        <v>1</v>
      </c>
      <c r="N379" s="175" t="s">
        <v>41</v>
      </c>
      <c r="P379" s="138">
        <f>O379*H379</f>
        <v>0</v>
      </c>
      <c r="Q379" s="138">
        <v>0</v>
      </c>
      <c r="R379" s="138">
        <f>Q379*H379</f>
        <v>0</v>
      </c>
      <c r="S379" s="138">
        <v>0</v>
      </c>
      <c r="T379" s="139">
        <f>S379*H379</f>
        <v>0</v>
      </c>
      <c r="AR379" s="140" t="s">
        <v>230</v>
      </c>
      <c r="AT379" s="140" t="s">
        <v>227</v>
      </c>
      <c r="AU379" s="140" t="s">
        <v>83</v>
      </c>
      <c r="AY379" s="16" t="s">
        <v>200</v>
      </c>
      <c r="BE379" s="141">
        <f>IF(N379="základní",J379,0)</f>
        <v>0</v>
      </c>
      <c r="BF379" s="141">
        <f>IF(N379="snížená",J379,0)</f>
        <v>0</v>
      </c>
      <c r="BG379" s="141">
        <f>IF(N379="zákl. přenesená",J379,0)</f>
        <v>0</v>
      </c>
      <c r="BH379" s="141">
        <f>IF(N379="sníž. přenesená",J379,0)</f>
        <v>0</v>
      </c>
      <c r="BI379" s="141">
        <f>IF(N379="nulová",J379,0)</f>
        <v>0</v>
      </c>
      <c r="BJ379" s="16" t="s">
        <v>83</v>
      </c>
      <c r="BK379" s="141">
        <f>ROUND(I379*H379,2)</f>
        <v>0</v>
      </c>
      <c r="BL379" s="16" t="s">
        <v>230</v>
      </c>
      <c r="BM379" s="140" t="s">
        <v>728</v>
      </c>
    </row>
    <row r="380" spans="2:65" s="1" customFormat="1">
      <c r="B380" s="31"/>
      <c r="D380" s="142" t="s">
        <v>208</v>
      </c>
      <c r="F380" s="143" t="s">
        <v>727</v>
      </c>
      <c r="I380" s="144"/>
      <c r="L380" s="31"/>
      <c r="M380" s="145"/>
      <c r="T380" s="55"/>
      <c r="AT380" s="16" t="s">
        <v>208</v>
      </c>
      <c r="AU380" s="16" t="s">
        <v>83</v>
      </c>
    </row>
    <row r="381" spans="2:65" s="1" customFormat="1" ht="16.5" customHeight="1">
      <c r="B381" s="31"/>
      <c r="C381" s="129" t="s">
        <v>729</v>
      </c>
      <c r="D381" s="129" t="s">
        <v>201</v>
      </c>
      <c r="E381" s="130" t="s">
        <v>730</v>
      </c>
      <c r="F381" s="131" t="s">
        <v>731</v>
      </c>
      <c r="G381" s="132" t="s">
        <v>258</v>
      </c>
      <c r="H381" s="133">
        <v>1</v>
      </c>
      <c r="I381" s="134"/>
      <c r="J381" s="135">
        <f>ROUND(I381*H381,2)</f>
        <v>0</v>
      </c>
      <c r="K381" s="131" t="s">
        <v>205</v>
      </c>
      <c r="L381" s="31"/>
      <c r="M381" s="136" t="s">
        <v>1</v>
      </c>
      <c r="N381" s="137" t="s">
        <v>41</v>
      </c>
      <c r="P381" s="138">
        <f>O381*H381</f>
        <v>0</v>
      </c>
      <c r="Q381" s="138">
        <v>0</v>
      </c>
      <c r="R381" s="138">
        <f>Q381*H381</f>
        <v>0</v>
      </c>
      <c r="S381" s="138">
        <v>0</v>
      </c>
      <c r="T381" s="139">
        <f>S381*H381</f>
        <v>0</v>
      </c>
      <c r="AR381" s="140" t="s">
        <v>206</v>
      </c>
      <c r="AT381" s="140" t="s">
        <v>201</v>
      </c>
      <c r="AU381" s="140" t="s">
        <v>83</v>
      </c>
      <c r="AY381" s="16" t="s">
        <v>200</v>
      </c>
      <c r="BE381" s="141">
        <f>IF(N381="základní",J381,0)</f>
        <v>0</v>
      </c>
      <c r="BF381" s="141">
        <f>IF(N381="snížená",J381,0)</f>
        <v>0</v>
      </c>
      <c r="BG381" s="141">
        <f>IF(N381="zákl. přenesená",J381,0)</f>
        <v>0</v>
      </c>
      <c r="BH381" s="141">
        <f>IF(N381="sníž. přenesená",J381,0)</f>
        <v>0</v>
      </c>
      <c r="BI381" s="141">
        <f>IF(N381="nulová",J381,0)</f>
        <v>0</v>
      </c>
      <c r="BJ381" s="16" t="s">
        <v>83</v>
      </c>
      <c r="BK381" s="141">
        <f>ROUND(I381*H381,2)</f>
        <v>0</v>
      </c>
      <c r="BL381" s="16" t="s">
        <v>206</v>
      </c>
      <c r="BM381" s="140" t="s">
        <v>732</v>
      </c>
    </row>
    <row r="382" spans="2:65" s="1" customFormat="1">
      <c r="B382" s="31"/>
      <c r="D382" s="142" t="s">
        <v>208</v>
      </c>
      <c r="F382" s="143" t="s">
        <v>731</v>
      </c>
      <c r="I382" s="144"/>
      <c r="L382" s="31"/>
      <c r="M382" s="145"/>
      <c r="T382" s="55"/>
      <c r="AT382" s="16" t="s">
        <v>208</v>
      </c>
      <c r="AU382" s="16" t="s">
        <v>83</v>
      </c>
    </row>
    <row r="383" spans="2:65" s="10" customFormat="1" ht="25.95" customHeight="1">
      <c r="B383" s="119"/>
      <c r="D383" s="120" t="s">
        <v>75</v>
      </c>
      <c r="E383" s="121" t="s">
        <v>287</v>
      </c>
      <c r="F383" s="121" t="s">
        <v>733</v>
      </c>
      <c r="I383" s="122"/>
      <c r="J383" s="123">
        <f>BK383</f>
        <v>0</v>
      </c>
      <c r="L383" s="119"/>
      <c r="M383" s="124"/>
      <c r="P383" s="125">
        <f>SUM(P384:P399)</f>
        <v>0</v>
      </c>
      <c r="R383" s="125">
        <f>SUM(R384:R399)</f>
        <v>0</v>
      </c>
      <c r="T383" s="126">
        <f>SUM(T384:T399)</f>
        <v>0</v>
      </c>
      <c r="AR383" s="120" t="s">
        <v>83</v>
      </c>
      <c r="AT383" s="127" t="s">
        <v>75</v>
      </c>
      <c r="AU383" s="127" t="s">
        <v>76</v>
      </c>
      <c r="AY383" s="120" t="s">
        <v>200</v>
      </c>
      <c r="BK383" s="128">
        <f>SUM(BK384:BK399)</f>
        <v>0</v>
      </c>
    </row>
    <row r="384" spans="2:65" s="1" customFormat="1" ht="16.5" customHeight="1">
      <c r="B384" s="31"/>
      <c r="C384" s="129" t="s">
        <v>734</v>
      </c>
      <c r="D384" s="129" t="s">
        <v>201</v>
      </c>
      <c r="E384" s="130" t="s">
        <v>735</v>
      </c>
      <c r="F384" s="131" t="s">
        <v>736</v>
      </c>
      <c r="G384" s="132" t="s">
        <v>258</v>
      </c>
      <c r="H384" s="133">
        <v>1</v>
      </c>
      <c r="I384" s="134"/>
      <c r="J384" s="135">
        <f>ROUND(I384*H384,2)</f>
        <v>0</v>
      </c>
      <c r="K384" s="131" t="s">
        <v>205</v>
      </c>
      <c r="L384" s="31"/>
      <c r="M384" s="136" t="s">
        <v>1</v>
      </c>
      <c r="N384" s="137" t="s">
        <v>41</v>
      </c>
      <c r="P384" s="138">
        <f>O384*H384</f>
        <v>0</v>
      </c>
      <c r="Q384" s="138">
        <v>0</v>
      </c>
      <c r="R384" s="138">
        <f>Q384*H384</f>
        <v>0</v>
      </c>
      <c r="S384" s="138">
        <v>0</v>
      </c>
      <c r="T384" s="139">
        <f>S384*H384</f>
        <v>0</v>
      </c>
      <c r="AR384" s="140" t="s">
        <v>206</v>
      </c>
      <c r="AT384" s="140" t="s">
        <v>201</v>
      </c>
      <c r="AU384" s="140" t="s">
        <v>83</v>
      </c>
      <c r="AY384" s="16" t="s">
        <v>200</v>
      </c>
      <c r="BE384" s="141">
        <f>IF(N384="základní",J384,0)</f>
        <v>0</v>
      </c>
      <c r="BF384" s="141">
        <f>IF(N384="snížená",J384,0)</f>
        <v>0</v>
      </c>
      <c r="BG384" s="141">
        <f>IF(N384="zákl. přenesená",J384,0)</f>
        <v>0</v>
      </c>
      <c r="BH384" s="141">
        <f>IF(N384="sníž. přenesená",J384,0)</f>
        <v>0</v>
      </c>
      <c r="BI384" s="141">
        <f>IF(N384="nulová",J384,0)</f>
        <v>0</v>
      </c>
      <c r="BJ384" s="16" t="s">
        <v>83</v>
      </c>
      <c r="BK384" s="141">
        <f>ROUND(I384*H384,2)</f>
        <v>0</v>
      </c>
      <c r="BL384" s="16" t="s">
        <v>206</v>
      </c>
      <c r="BM384" s="140" t="s">
        <v>737</v>
      </c>
    </row>
    <row r="385" spans="2:65" s="1" customFormat="1">
      <c r="B385" s="31"/>
      <c r="D385" s="142" t="s">
        <v>208</v>
      </c>
      <c r="F385" s="143" t="s">
        <v>738</v>
      </c>
      <c r="I385" s="144"/>
      <c r="L385" s="31"/>
      <c r="M385" s="145"/>
      <c r="T385" s="55"/>
      <c r="AT385" s="16" t="s">
        <v>208</v>
      </c>
      <c r="AU385" s="16" t="s">
        <v>83</v>
      </c>
    </row>
    <row r="386" spans="2:65" s="1" customFormat="1" ht="16.5" customHeight="1">
      <c r="B386" s="31"/>
      <c r="C386" s="129" t="s">
        <v>739</v>
      </c>
      <c r="D386" s="129" t="s">
        <v>201</v>
      </c>
      <c r="E386" s="130" t="s">
        <v>740</v>
      </c>
      <c r="F386" s="131" t="s">
        <v>741</v>
      </c>
      <c r="G386" s="132" t="s">
        <v>258</v>
      </c>
      <c r="H386" s="133">
        <v>1</v>
      </c>
      <c r="I386" s="134"/>
      <c r="J386" s="135">
        <f>ROUND(I386*H386,2)</f>
        <v>0</v>
      </c>
      <c r="K386" s="131" t="s">
        <v>205</v>
      </c>
      <c r="L386" s="31"/>
      <c r="M386" s="136" t="s">
        <v>1</v>
      </c>
      <c r="N386" s="137" t="s">
        <v>41</v>
      </c>
      <c r="P386" s="138">
        <f>O386*H386</f>
        <v>0</v>
      </c>
      <c r="Q386" s="138">
        <v>0</v>
      </c>
      <c r="R386" s="138">
        <f>Q386*H386</f>
        <v>0</v>
      </c>
      <c r="S386" s="138">
        <v>0</v>
      </c>
      <c r="T386" s="139">
        <f>S386*H386</f>
        <v>0</v>
      </c>
      <c r="AR386" s="140" t="s">
        <v>206</v>
      </c>
      <c r="AT386" s="140" t="s">
        <v>201</v>
      </c>
      <c r="AU386" s="140" t="s">
        <v>83</v>
      </c>
      <c r="AY386" s="16" t="s">
        <v>200</v>
      </c>
      <c r="BE386" s="141">
        <f>IF(N386="základní",J386,0)</f>
        <v>0</v>
      </c>
      <c r="BF386" s="141">
        <f>IF(N386="snížená",J386,0)</f>
        <v>0</v>
      </c>
      <c r="BG386" s="141">
        <f>IF(N386="zákl. přenesená",J386,0)</f>
        <v>0</v>
      </c>
      <c r="BH386" s="141">
        <f>IF(N386="sníž. přenesená",J386,0)</f>
        <v>0</v>
      </c>
      <c r="BI386" s="141">
        <f>IF(N386="nulová",J386,0)</f>
        <v>0</v>
      </c>
      <c r="BJ386" s="16" t="s">
        <v>83</v>
      </c>
      <c r="BK386" s="141">
        <f>ROUND(I386*H386,2)</f>
        <v>0</v>
      </c>
      <c r="BL386" s="16" t="s">
        <v>206</v>
      </c>
      <c r="BM386" s="140" t="s">
        <v>742</v>
      </c>
    </row>
    <row r="387" spans="2:65" s="1" customFormat="1">
      <c r="B387" s="31"/>
      <c r="D387" s="142" t="s">
        <v>208</v>
      </c>
      <c r="F387" s="143" t="s">
        <v>743</v>
      </c>
      <c r="I387" s="144"/>
      <c r="L387" s="31"/>
      <c r="M387" s="145"/>
      <c r="T387" s="55"/>
      <c r="AT387" s="16" t="s">
        <v>208</v>
      </c>
      <c r="AU387" s="16" t="s">
        <v>83</v>
      </c>
    </row>
    <row r="388" spans="2:65" s="1" customFormat="1" ht="16.5" customHeight="1">
      <c r="B388" s="31"/>
      <c r="C388" s="129" t="s">
        <v>744</v>
      </c>
      <c r="D388" s="129" t="s">
        <v>201</v>
      </c>
      <c r="E388" s="130" t="s">
        <v>745</v>
      </c>
      <c r="F388" s="131" t="s">
        <v>746</v>
      </c>
      <c r="G388" s="132" t="s">
        <v>258</v>
      </c>
      <c r="H388" s="133">
        <v>4</v>
      </c>
      <c r="I388" s="134"/>
      <c r="J388" s="135">
        <f>ROUND(I388*H388,2)</f>
        <v>0</v>
      </c>
      <c r="K388" s="131" t="s">
        <v>205</v>
      </c>
      <c r="L388" s="31"/>
      <c r="M388" s="136" t="s">
        <v>1</v>
      </c>
      <c r="N388" s="137" t="s">
        <v>41</v>
      </c>
      <c r="P388" s="138">
        <f>O388*H388</f>
        <v>0</v>
      </c>
      <c r="Q388" s="138">
        <v>0</v>
      </c>
      <c r="R388" s="138">
        <f>Q388*H388</f>
        <v>0</v>
      </c>
      <c r="S388" s="138">
        <v>0</v>
      </c>
      <c r="T388" s="139">
        <f>S388*H388</f>
        <v>0</v>
      </c>
      <c r="AR388" s="140" t="s">
        <v>206</v>
      </c>
      <c r="AT388" s="140" t="s">
        <v>201</v>
      </c>
      <c r="AU388" s="140" t="s">
        <v>83</v>
      </c>
      <c r="AY388" s="16" t="s">
        <v>200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6" t="s">
        <v>83</v>
      </c>
      <c r="BK388" s="141">
        <f>ROUND(I388*H388,2)</f>
        <v>0</v>
      </c>
      <c r="BL388" s="16" t="s">
        <v>206</v>
      </c>
      <c r="BM388" s="140" t="s">
        <v>747</v>
      </c>
    </row>
    <row r="389" spans="2:65" s="1" customFormat="1">
      <c r="B389" s="31"/>
      <c r="D389" s="142" t="s">
        <v>208</v>
      </c>
      <c r="F389" s="143" t="s">
        <v>748</v>
      </c>
      <c r="I389" s="144"/>
      <c r="L389" s="31"/>
      <c r="M389" s="145"/>
      <c r="T389" s="55"/>
      <c r="AT389" s="16" t="s">
        <v>208</v>
      </c>
      <c r="AU389" s="16" t="s">
        <v>83</v>
      </c>
    </row>
    <row r="390" spans="2:65" s="1" customFormat="1" ht="24.15" customHeight="1">
      <c r="B390" s="31"/>
      <c r="C390" s="129" t="s">
        <v>749</v>
      </c>
      <c r="D390" s="129" t="s">
        <v>201</v>
      </c>
      <c r="E390" s="130" t="s">
        <v>750</v>
      </c>
      <c r="F390" s="131" t="s">
        <v>751</v>
      </c>
      <c r="G390" s="132" t="s">
        <v>258</v>
      </c>
      <c r="H390" s="133">
        <v>1</v>
      </c>
      <c r="I390" s="134"/>
      <c r="J390" s="135">
        <f>ROUND(I390*H390,2)</f>
        <v>0</v>
      </c>
      <c r="K390" s="131" t="s">
        <v>205</v>
      </c>
      <c r="L390" s="31"/>
      <c r="M390" s="136" t="s">
        <v>1</v>
      </c>
      <c r="N390" s="137" t="s">
        <v>41</v>
      </c>
      <c r="P390" s="138">
        <f>O390*H390</f>
        <v>0</v>
      </c>
      <c r="Q390" s="138">
        <v>0</v>
      </c>
      <c r="R390" s="138">
        <f>Q390*H390</f>
        <v>0</v>
      </c>
      <c r="S390" s="138">
        <v>0</v>
      </c>
      <c r="T390" s="139">
        <f>S390*H390</f>
        <v>0</v>
      </c>
      <c r="AR390" s="140" t="s">
        <v>206</v>
      </c>
      <c r="AT390" s="140" t="s">
        <v>201</v>
      </c>
      <c r="AU390" s="140" t="s">
        <v>83</v>
      </c>
      <c r="AY390" s="16" t="s">
        <v>200</v>
      </c>
      <c r="BE390" s="141">
        <f>IF(N390="základní",J390,0)</f>
        <v>0</v>
      </c>
      <c r="BF390" s="141">
        <f>IF(N390="snížená",J390,0)</f>
        <v>0</v>
      </c>
      <c r="BG390" s="141">
        <f>IF(N390="zákl. přenesená",J390,0)</f>
        <v>0</v>
      </c>
      <c r="BH390" s="141">
        <f>IF(N390="sníž. přenesená",J390,0)</f>
        <v>0</v>
      </c>
      <c r="BI390" s="141">
        <f>IF(N390="nulová",J390,0)</f>
        <v>0</v>
      </c>
      <c r="BJ390" s="16" t="s">
        <v>83</v>
      </c>
      <c r="BK390" s="141">
        <f>ROUND(I390*H390,2)</f>
        <v>0</v>
      </c>
      <c r="BL390" s="16" t="s">
        <v>206</v>
      </c>
      <c r="BM390" s="140" t="s">
        <v>752</v>
      </c>
    </row>
    <row r="391" spans="2:65" s="1" customFormat="1" ht="19.2">
      <c r="B391" s="31"/>
      <c r="D391" s="142" t="s">
        <v>208</v>
      </c>
      <c r="F391" s="143" t="s">
        <v>753</v>
      </c>
      <c r="I391" s="144"/>
      <c r="L391" s="31"/>
      <c r="M391" s="145"/>
      <c r="T391" s="55"/>
      <c r="AT391" s="16" t="s">
        <v>208</v>
      </c>
      <c r="AU391" s="16" t="s">
        <v>83</v>
      </c>
    </row>
    <row r="392" spans="2:65" s="1" customFormat="1" ht="16.5" customHeight="1">
      <c r="B392" s="31"/>
      <c r="C392" s="129" t="s">
        <v>754</v>
      </c>
      <c r="D392" s="129" t="s">
        <v>201</v>
      </c>
      <c r="E392" s="130" t="s">
        <v>755</v>
      </c>
      <c r="F392" s="131" t="s">
        <v>756</v>
      </c>
      <c r="G392" s="132" t="s">
        <v>258</v>
      </c>
      <c r="H392" s="133">
        <v>1</v>
      </c>
      <c r="I392" s="134"/>
      <c r="J392" s="135">
        <f>ROUND(I392*H392,2)</f>
        <v>0</v>
      </c>
      <c r="K392" s="131" t="s">
        <v>205</v>
      </c>
      <c r="L392" s="31"/>
      <c r="M392" s="136" t="s">
        <v>1</v>
      </c>
      <c r="N392" s="137" t="s">
        <v>41</v>
      </c>
      <c r="P392" s="138">
        <f>O392*H392</f>
        <v>0</v>
      </c>
      <c r="Q392" s="138">
        <v>0</v>
      </c>
      <c r="R392" s="138">
        <f>Q392*H392</f>
        <v>0</v>
      </c>
      <c r="S392" s="138">
        <v>0</v>
      </c>
      <c r="T392" s="139">
        <f>S392*H392</f>
        <v>0</v>
      </c>
      <c r="AR392" s="140" t="s">
        <v>206</v>
      </c>
      <c r="AT392" s="140" t="s">
        <v>201</v>
      </c>
      <c r="AU392" s="140" t="s">
        <v>83</v>
      </c>
      <c r="AY392" s="16" t="s">
        <v>200</v>
      </c>
      <c r="BE392" s="141">
        <f>IF(N392="základní",J392,0)</f>
        <v>0</v>
      </c>
      <c r="BF392" s="141">
        <f>IF(N392="snížená",J392,0)</f>
        <v>0</v>
      </c>
      <c r="BG392" s="141">
        <f>IF(N392="zákl. přenesená",J392,0)</f>
        <v>0</v>
      </c>
      <c r="BH392" s="141">
        <f>IF(N392="sníž. přenesená",J392,0)</f>
        <v>0</v>
      </c>
      <c r="BI392" s="141">
        <f>IF(N392="nulová",J392,0)</f>
        <v>0</v>
      </c>
      <c r="BJ392" s="16" t="s">
        <v>83</v>
      </c>
      <c r="BK392" s="141">
        <f>ROUND(I392*H392,2)</f>
        <v>0</v>
      </c>
      <c r="BL392" s="16" t="s">
        <v>206</v>
      </c>
      <c r="BM392" s="140" t="s">
        <v>757</v>
      </c>
    </row>
    <row r="393" spans="2:65" s="1" customFormat="1" ht="48">
      <c r="B393" s="31"/>
      <c r="D393" s="142" t="s">
        <v>208</v>
      </c>
      <c r="F393" s="143" t="s">
        <v>758</v>
      </c>
      <c r="I393" s="144"/>
      <c r="L393" s="31"/>
      <c r="M393" s="145"/>
      <c r="T393" s="55"/>
      <c r="AT393" s="16" t="s">
        <v>208</v>
      </c>
      <c r="AU393" s="16" t="s">
        <v>83</v>
      </c>
    </row>
    <row r="394" spans="2:65" s="1" customFormat="1" ht="16.5" customHeight="1">
      <c r="B394" s="31"/>
      <c r="C394" s="129" t="s">
        <v>759</v>
      </c>
      <c r="D394" s="129" t="s">
        <v>201</v>
      </c>
      <c r="E394" s="130" t="s">
        <v>760</v>
      </c>
      <c r="F394" s="131" t="s">
        <v>761</v>
      </c>
      <c r="G394" s="132" t="s">
        <v>258</v>
      </c>
      <c r="H394" s="133">
        <v>1</v>
      </c>
      <c r="I394" s="134"/>
      <c r="J394" s="135">
        <f>ROUND(I394*H394,2)</f>
        <v>0</v>
      </c>
      <c r="K394" s="131" t="s">
        <v>205</v>
      </c>
      <c r="L394" s="31"/>
      <c r="M394" s="136" t="s">
        <v>1</v>
      </c>
      <c r="N394" s="137" t="s">
        <v>41</v>
      </c>
      <c r="P394" s="138">
        <f>O394*H394</f>
        <v>0</v>
      </c>
      <c r="Q394" s="138">
        <v>0</v>
      </c>
      <c r="R394" s="138">
        <f>Q394*H394</f>
        <v>0</v>
      </c>
      <c r="S394" s="138">
        <v>0</v>
      </c>
      <c r="T394" s="139">
        <f>S394*H394</f>
        <v>0</v>
      </c>
      <c r="AR394" s="140" t="s">
        <v>206</v>
      </c>
      <c r="AT394" s="140" t="s">
        <v>201</v>
      </c>
      <c r="AU394" s="140" t="s">
        <v>83</v>
      </c>
      <c r="AY394" s="16" t="s">
        <v>200</v>
      </c>
      <c r="BE394" s="141">
        <f>IF(N394="základní",J394,0)</f>
        <v>0</v>
      </c>
      <c r="BF394" s="141">
        <f>IF(N394="snížená",J394,0)</f>
        <v>0</v>
      </c>
      <c r="BG394" s="141">
        <f>IF(N394="zákl. přenesená",J394,0)</f>
        <v>0</v>
      </c>
      <c r="BH394" s="141">
        <f>IF(N394="sníž. přenesená",J394,0)</f>
        <v>0</v>
      </c>
      <c r="BI394" s="141">
        <f>IF(N394="nulová",J394,0)</f>
        <v>0</v>
      </c>
      <c r="BJ394" s="16" t="s">
        <v>83</v>
      </c>
      <c r="BK394" s="141">
        <f>ROUND(I394*H394,2)</f>
        <v>0</v>
      </c>
      <c r="BL394" s="16" t="s">
        <v>206</v>
      </c>
      <c r="BM394" s="140" t="s">
        <v>762</v>
      </c>
    </row>
    <row r="395" spans="2:65" s="1" customFormat="1" ht="19.2">
      <c r="B395" s="31"/>
      <c r="D395" s="142" t="s">
        <v>208</v>
      </c>
      <c r="F395" s="143" t="s">
        <v>763</v>
      </c>
      <c r="I395" s="144"/>
      <c r="L395" s="31"/>
      <c r="M395" s="145"/>
      <c r="T395" s="55"/>
      <c r="AT395" s="16" t="s">
        <v>208</v>
      </c>
      <c r="AU395" s="16" t="s">
        <v>83</v>
      </c>
    </row>
    <row r="396" spans="2:65" s="1" customFormat="1" ht="16.5" customHeight="1">
      <c r="B396" s="31"/>
      <c r="C396" s="129" t="s">
        <v>764</v>
      </c>
      <c r="D396" s="129" t="s">
        <v>201</v>
      </c>
      <c r="E396" s="130" t="s">
        <v>765</v>
      </c>
      <c r="F396" s="131" t="s">
        <v>766</v>
      </c>
      <c r="G396" s="132" t="s">
        <v>258</v>
      </c>
      <c r="H396" s="133">
        <v>1</v>
      </c>
      <c r="I396" s="134"/>
      <c r="J396" s="135">
        <f>ROUND(I396*H396,2)</f>
        <v>0</v>
      </c>
      <c r="K396" s="131" t="s">
        <v>205</v>
      </c>
      <c r="L396" s="31"/>
      <c r="M396" s="136" t="s">
        <v>1</v>
      </c>
      <c r="N396" s="137" t="s">
        <v>41</v>
      </c>
      <c r="P396" s="138">
        <f>O396*H396</f>
        <v>0</v>
      </c>
      <c r="Q396" s="138">
        <v>0</v>
      </c>
      <c r="R396" s="138">
        <f>Q396*H396</f>
        <v>0</v>
      </c>
      <c r="S396" s="138">
        <v>0</v>
      </c>
      <c r="T396" s="139">
        <f>S396*H396</f>
        <v>0</v>
      </c>
      <c r="AR396" s="140" t="s">
        <v>206</v>
      </c>
      <c r="AT396" s="140" t="s">
        <v>201</v>
      </c>
      <c r="AU396" s="140" t="s">
        <v>83</v>
      </c>
      <c r="AY396" s="16" t="s">
        <v>200</v>
      </c>
      <c r="BE396" s="141">
        <f>IF(N396="základní",J396,0)</f>
        <v>0</v>
      </c>
      <c r="BF396" s="141">
        <f>IF(N396="snížená",J396,0)</f>
        <v>0</v>
      </c>
      <c r="BG396" s="141">
        <f>IF(N396="zákl. přenesená",J396,0)</f>
        <v>0</v>
      </c>
      <c r="BH396" s="141">
        <f>IF(N396="sníž. přenesená",J396,0)</f>
        <v>0</v>
      </c>
      <c r="BI396" s="141">
        <f>IF(N396="nulová",J396,0)</f>
        <v>0</v>
      </c>
      <c r="BJ396" s="16" t="s">
        <v>83</v>
      </c>
      <c r="BK396" s="141">
        <f>ROUND(I396*H396,2)</f>
        <v>0</v>
      </c>
      <c r="BL396" s="16" t="s">
        <v>206</v>
      </c>
      <c r="BM396" s="140" t="s">
        <v>767</v>
      </c>
    </row>
    <row r="397" spans="2:65" s="1" customFormat="1" ht="19.2">
      <c r="B397" s="31"/>
      <c r="D397" s="142" t="s">
        <v>208</v>
      </c>
      <c r="F397" s="143" t="s">
        <v>768</v>
      </c>
      <c r="I397" s="144"/>
      <c r="L397" s="31"/>
      <c r="M397" s="145"/>
      <c r="T397" s="55"/>
      <c r="AT397" s="16" t="s">
        <v>208</v>
      </c>
      <c r="AU397" s="16" t="s">
        <v>83</v>
      </c>
    </row>
    <row r="398" spans="2:65" s="1" customFormat="1" ht="16.5" customHeight="1">
      <c r="B398" s="31"/>
      <c r="C398" s="129" t="s">
        <v>230</v>
      </c>
      <c r="D398" s="129" t="s">
        <v>201</v>
      </c>
      <c r="E398" s="130" t="s">
        <v>769</v>
      </c>
      <c r="F398" s="131" t="s">
        <v>770</v>
      </c>
      <c r="G398" s="132" t="s">
        <v>258</v>
      </c>
      <c r="H398" s="133">
        <v>1</v>
      </c>
      <c r="I398" s="134"/>
      <c r="J398" s="135">
        <f>ROUND(I398*H398,2)</f>
        <v>0</v>
      </c>
      <c r="K398" s="131" t="s">
        <v>205</v>
      </c>
      <c r="L398" s="31"/>
      <c r="M398" s="136" t="s">
        <v>1</v>
      </c>
      <c r="N398" s="137" t="s">
        <v>41</v>
      </c>
      <c r="P398" s="138">
        <f>O398*H398</f>
        <v>0</v>
      </c>
      <c r="Q398" s="138">
        <v>0</v>
      </c>
      <c r="R398" s="138">
        <f>Q398*H398</f>
        <v>0</v>
      </c>
      <c r="S398" s="138">
        <v>0</v>
      </c>
      <c r="T398" s="139">
        <f>S398*H398</f>
        <v>0</v>
      </c>
      <c r="AR398" s="140" t="s">
        <v>206</v>
      </c>
      <c r="AT398" s="140" t="s">
        <v>201</v>
      </c>
      <c r="AU398" s="140" t="s">
        <v>83</v>
      </c>
      <c r="AY398" s="16" t="s">
        <v>200</v>
      </c>
      <c r="BE398" s="141">
        <f>IF(N398="základní",J398,0)</f>
        <v>0</v>
      </c>
      <c r="BF398" s="141">
        <f>IF(N398="snížená",J398,0)</f>
        <v>0</v>
      </c>
      <c r="BG398" s="141">
        <f>IF(N398="zákl. přenesená",J398,0)</f>
        <v>0</v>
      </c>
      <c r="BH398" s="141">
        <f>IF(N398="sníž. přenesená",J398,0)</f>
        <v>0</v>
      </c>
      <c r="BI398" s="141">
        <f>IF(N398="nulová",J398,0)</f>
        <v>0</v>
      </c>
      <c r="BJ398" s="16" t="s">
        <v>83</v>
      </c>
      <c r="BK398" s="141">
        <f>ROUND(I398*H398,2)</f>
        <v>0</v>
      </c>
      <c r="BL398" s="16" t="s">
        <v>206</v>
      </c>
      <c r="BM398" s="140" t="s">
        <v>771</v>
      </c>
    </row>
    <row r="399" spans="2:65" s="1" customFormat="1" ht="19.2">
      <c r="B399" s="31"/>
      <c r="D399" s="142" t="s">
        <v>208</v>
      </c>
      <c r="F399" s="143" t="s">
        <v>772</v>
      </c>
      <c r="I399" s="144"/>
      <c r="L399" s="31"/>
      <c r="M399" s="176"/>
      <c r="N399" s="177"/>
      <c r="O399" s="177"/>
      <c r="P399" s="177"/>
      <c r="Q399" s="177"/>
      <c r="R399" s="177"/>
      <c r="S399" s="177"/>
      <c r="T399" s="178"/>
      <c r="AT399" s="16" t="s">
        <v>208</v>
      </c>
      <c r="AU399" s="16" t="s">
        <v>83</v>
      </c>
    </row>
    <row r="400" spans="2:65" s="1" customFormat="1" ht="6.9" customHeight="1">
      <c r="B400" s="43"/>
      <c r="C400" s="44"/>
      <c r="D400" s="44"/>
      <c r="E400" s="44"/>
      <c r="F400" s="44"/>
      <c r="G400" s="44"/>
      <c r="H400" s="44"/>
      <c r="I400" s="44"/>
      <c r="J400" s="44"/>
      <c r="K400" s="44"/>
      <c r="L400" s="31"/>
    </row>
  </sheetData>
  <sheetProtection algorithmName="SHA-512" hashValue="zxbJ/DSjAt0wXNnnEGKYc1rEul0pjVOfiTkqPdY1/heAhzhRxwFoBQjX5FZTZ8IffuFCxaUOxDV7SQVd2aS1og==" saltValue="OH1aMynHlx/Z1+ZolMTTno31T4xkWDuq3vCLBbhQeikIo1JfIBgNtcBceGXL8grU0iiae6bwu+qDptWi3O5nLQ==" spinCount="100000" sheet="1" objects="1" scenarios="1" formatColumns="0" formatRows="0" autoFilter="0"/>
  <autoFilter ref="C126:K399" xr:uid="{00000000-0009-0000-0000-000001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8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147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2117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ROUND((SUM(BE121:BE188)),  2)</f>
        <v>0</v>
      </c>
      <c r="I35" s="95">
        <v>0.21</v>
      </c>
      <c r="J35" s="85">
        <f>ROUND(((SUM(BE121:BE188))*I35),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ROUND((SUM(BF121:BF188)),  2)</f>
        <v>0</v>
      </c>
      <c r="I36" s="95">
        <v>0.12</v>
      </c>
      <c r="J36" s="85">
        <f>ROUND(((SUM(BF121:BF188))*I36),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ROUND((SUM(BG121:BG188)),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ROUND((SUM(BH121:BH188)),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ROUND((SUM(BI121:BI188)),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05.12 - SO 05.12 Most v km 99,416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05.12 - SO 05.12 Most v km 99,416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2.0467599999999999</v>
      </c>
      <c r="S121" s="52"/>
      <c r="T121" s="117">
        <f>T122</f>
        <v>18.244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SUM(P123:P188)</f>
        <v>0</v>
      </c>
      <c r="R122" s="125">
        <f>SUM(R123:R188)</f>
        <v>2.0467599999999999</v>
      </c>
      <c r="T122" s="126">
        <f>SUM(T123:T188)</f>
        <v>18.244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SUM(BK123:BK188)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120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2118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2033</v>
      </c>
      <c r="H125" s="149">
        <v>120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21.75" customHeight="1">
      <c r="B126" s="31"/>
      <c r="C126" s="129" t="s">
        <v>85</v>
      </c>
      <c r="D126" s="129" t="s">
        <v>201</v>
      </c>
      <c r="E126" s="130" t="s">
        <v>1651</v>
      </c>
      <c r="F126" s="131" t="s">
        <v>1652</v>
      </c>
      <c r="G126" s="132" t="s">
        <v>941</v>
      </c>
      <c r="H126" s="133">
        <v>60</v>
      </c>
      <c r="I126" s="134"/>
      <c r="J126" s="135">
        <f>ROUND(I126*H126,2)</f>
        <v>0</v>
      </c>
      <c r="K126" s="131" t="s">
        <v>930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2119</v>
      </c>
    </row>
    <row r="127" spans="2:65" s="1" customFormat="1" ht="19.2">
      <c r="B127" s="31"/>
      <c r="D127" s="142" t="s">
        <v>208</v>
      </c>
      <c r="F127" s="143" t="s">
        <v>1654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1" customFormat="1">
      <c r="B128" s="146"/>
      <c r="D128" s="142" t="s">
        <v>214</v>
      </c>
      <c r="E128" s="147" t="s">
        <v>1</v>
      </c>
      <c r="F128" s="148" t="s">
        <v>2120</v>
      </c>
      <c r="H128" s="149">
        <v>60</v>
      </c>
      <c r="I128" s="150"/>
      <c r="L128" s="146"/>
      <c r="M128" s="151"/>
      <c r="T128" s="152"/>
      <c r="AT128" s="147" t="s">
        <v>214</v>
      </c>
      <c r="AU128" s="147" t="s">
        <v>83</v>
      </c>
      <c r="AV128" s="11" t="s">
        <v>85</v>
      </c>
      <c r="AW128" s="11" t="s">
        <v>33</v>
      </c>
      <c r="AX128" s="11" t="s">
        <v>83</v>
      </c>
      <c r="AY128" s="147" t="s">
        <v>200</v>
      </c>
    </row>
    <row r="129" spans="2:65" s="1" customFormat="1" ht="21.75" customHeight="1">
      <c r="B129" s="31"/>
      <c r="C129" s="129" t="s">
        <v>222</v>
      </c>
      <c r="D129" s="129" t="s">
        <v>201</v>
      </c>
      <c r="E129" s="130" t="s">
        <v>1655</v>
      </c>
      <c r="F129" s="131" t="s">
        <v>1656</v>
      </c>
      <c r="G129" s="132" t="s">
        <v>941</v>
      </c>
      <c r="H129" s="133">
        <v>60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2121</v>
      </c>
    </row>
    <row r="130" spans="2:65" s="1" customFormat="1" ht="19.2">
      <c r="B130" s="31"/>
      <c r="D130" s="142" t="s">
        <v>208</v>
      </c>
      <c r="F130" s="143" t="s">
        <v>1658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1" customFormat="1">
      <c r="B131" s="146"/>
      <c r="D131" s="142" t="s">
        <v>214</v>
      </c>
      <c r="E131" s="147" t="s">
        <v>1</v>
      </c>
      <c r="F131" s="148" t="s">
        <v>2122</v>
      </c>
      <c r="H131" s="149">
        <v>60</v>
      </c>
      <c r="I131" s="150"/>
      <c r="L131" s="146"/>
      <c r="M131" s="151"/>
      <c r="T131" s="152"/>
      <c r="AT131" s="147" t="s">
        <v>214</v>
      </c>
      <c r="AU131" s="147" t="s">
        <v>83</v>
      </c>
      <c r="AV131" s="11" t="s">
        <v>85</v>
      </c>
      <c r="AW131" s="11" t="s">
        <v>33</v>
      </c>
      <c r="AX131" s="11" t="s">
        <v>83</v>
      </c>
      <c r="AY131" s="147" t="s">
        <v>200</v>
      </c>
    </row>
    <row r="132" spans="2:65" s="1" customFormat="1" ht="16.5" customHeight="1">
      <c r="B132" s="31"/>
      <c r="C132" s="129" t="s">
        <v>206</v>
      </c>
      <c r="D132" s="129" t="s">
        <v>201</v>
      </c>
      <c r="E132" s="130" t="s">
        <v>1659</v>
      </c>
      <c r="F132" s="131" t="s">
        <v>1660</v>
      </c>
      <c r="G132" s="132" t="s">
        <v>941</v>
      </c>
      <c r="H132" s="133">
        <v>120</v>
      </c>
      <c r="I132" s="134"/>
      <c r="J132" s="135">
        <f>ROUND(I132*H132,2)</f>
        <v>0</v>
      </c>
      <c r="K132" s="131" t="s">
        <v>930</v>
      </c>
      <c r="L132" s="31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206</v>
      </c>
      <c r="AT132" s="140" t="s">
        <v>201</v>
      </c>
      <c r="AU132" s="140" t="s">
        <v>83</v>
      </c>
      <c r="AY132" s="16" t="s">
        <v>200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83</v>
      </c>
      <c r="BK132" s="141">
        <f>ROUND(I132*H132,2)</f>
        <v>0</v>
      </c>
      <c r="BL132" s="16" t="s">
        <v>206</v>
      </c>
      <c r="BM132" s="140" t="s">
        <v>2123</v>
      </c>
    </row>
    <row r="133" spans="2:65" s="1" customFormat="1">
      <c r="B133" s="31"/>
      <c r="D133" s="142" t="s">
        <v>208</v>
      </c>
      <c r="F133" s="143" t="s">
        <v>1662</v>
      </c>
      <c r="I133" s="144"/>
      <c r="L133" s="31"/>
      <c r="M133" s="145"/>
      <c r="T133" s="55"/>
      <c r="AT133" s="16" t="s">
        <v>208</v>
      </c>
      <c r="AU133" s="16" t="s">
        <v>83</v>
      </c>
    </row>
    <row r="134" spans="2:65" s="1" customFormat="1" ht="16.5" customHeight="1">
      <c r="B134" s="31"/>
      <c r="C134" s="129" t="s">
        <v>234</v>
      </c>
      <c r="D134" s="129" t="s">
        <v>201</v>
      </c>
      <c r="E134" s="130" t="s">
        <v>1663</v>
      </c>
      <c r="F134" s="131" t="s">
        <v>1664</v>
      </c>
      <c r="G134" s="132" t="s">
        <v>225</v>
      </c>
      <c r="H134" s="133">
        <v>30</v>
      </c>
      <c r="I134" s="134"/>
      <c r="J134" s="135">
        <f>ROUND(I134*H134,2)</f>
        <v>0</v>
      </c>
      <c r="K134" s="131" t="s">
        <v>930</v>
      </c>
      <c r="L134" s="31"/>
      <c r="M134" s="136" t="s">
        <v>1</v>
      </c>
      <c r="N134" s="137" t="s">
        <v>41</v>
      </c>
      <c r="P134" s="138">
        <f>O134*H134</f>
        <v>0</v>
      </c>
      <c r="Q134" s="138">
        <v>3.6900000000000002E-2</v>
      </c>
      <c r="R134" s="138">
        <f>Q134*H134</f>
        <v>1.107</v>
      </c>
      <c r="S134" s="138">
        <v>0</v>
      </c>
      <c r="T134" s="139">
        <f>S134*H134</f>
        <v>0</v>
      </c>
      <c r="AR134" s="140" t="s">
        <v>206</v>
      </c>
      <c r="AT134" s="140" t="s">
        <v>201</v>
      </c>
      <c r="AU134" s="140" t="s">
        <v>83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206</v>
      </c>
      <c r="BM134" s="140" t="s">
        <v>2124</v>
      </c>
    </row>
    <row r="135" spans="2:65" s="1" customFormat="1" ht="28.8">
      <c r="B135" s="31"/>
      <c r="D135" s="142" t="s">
        <v>208</v>
      </c>
      <c r="F135" s="143" t="s">
        <v>1666</v>
      </c>
      <c r="I135" s="144"/>
      <c r="L135" s="31"/>
      <c r="M135" s="145"/>
      <c r="T135" s="55"/>
      <c r="AT135" s="16" t="s">
        <v>208</v>
      </c>
      <c r="AU135" s="16" t="s">
        <v>83</v>
      </c>
    </row>
    <row r="136" spans="2:65" s="11" customFormat="1">
      <c r="B136" s="146"/>
      <c r="D136" s="142" t="s">
        <v>214</v>
      </c>
      <c r="E136" s="147" t="s">
        <v>1</v>
      </c>
      <c r="F136" s="148" t="s">
        <v>2005</v>
      </c>
      <c r="H136" s="149">
        <v>30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83</v>
      </c>
      <c r="AY136" s="147" t="s">
        <v>200</v>
      </c>
    </row>
    <row r="137" spans="2:65" s="1" customFormat="1" ht="16.5" customHeight="1">
      <c r="B137" s="31"/>
      <c r="C137" s="129" t="s">
        <v>239</v>
      </c>
      <c r="D137" s="129" t="s">
        <v>201</v>
      </c>
      <c r="E137" s="130" t="s">
        <v>1667</v>
      </c>
      <c r="F137" s="131" t="s">
        <v>1668</v>
      </c>
      <c r="G137" s="132" t="s">
        <v>225</v>
      </c>
      <c r="H137" s="133">
        <v>1</v>
      </c>
      <c r="I137" s="134"/>
      <c r="J137" s="135">
        <f>ROUND(I137*H137,2)</f>
        <v>0</v>
      </c>
      <c r="K137" s="131" t="s">
        <v>930</v>
      </c>
      <c r="L137" s="31"/>
      <c r="M137" s="136" t="s">
        <v>1</v>
      </c>
      <c r="N137" s="137" t="s">
        <v>41</v>
      </c>
      <c r="P137" s="138">
        <f>O137*H137</f>
        <v>0</v>
      </c>
      <c r="Q137" s="138">
        <v>6.053E-2</v>
      </c>
      <c r="R137" s="138">
        <f>Q137*H137</f>
        <v>6.053E-2</v>
      </c>
      <c r="S137" s="138">
        <v>0</v>
      </c>
      <c r="T137" s="139">
        <f>S137*H137</f>
        <v>0</v>
      </c>
      <c r="AR137" s="140" t="s">
        <v>206</v>
      </c>
      <c r="AT137" s="140" t="s">
        <v>201</v>
      </c>
      <c r="AU137" s="140" t="s">
        <v>83</v>
      </c>
      <c r="AY137" s="16" t="s">
        <v>200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83</v>
      </c>
      <c r="BK137" s="141">
        <f>ROUND(I137*H137,2)</f>
        <v>0</v>
      </c>
      <c r="BL137" s="16" t="s">
        <v>206</v>
      </c>
      <c r="BM137" s="140" t="s">
        <v>2125</v>
      </c>
    </row>
    <row r="138" spans="2:65" s="1" customFormat="1" ht="28.8">
      <c r="B138" s="31"/>
      <c r="D138" s="142" t="s">
        <v>208</v>
      </c>
      <c r="F138" s="143" t="s">
        <v>1670</v>
      </c>
      <c r="I138" s="144"/>
      <c r="L138" s="31"/>
      <c r="M138" s="145"/>
      <c r="T138" s="55"/>
      <c r="AT138" s="16" t="s">
        <v>208</v>
      </c>
      <c r="AU138" s="16" t="s">
        <v>83</v>
      </c>
    </row>
    <row r="139" spans="2:65" s="1" customFormat="1" ht="16.5" customHeight="1">
      <c r="B139" s="31"/>
      <c r="C139" s="129" t="s">
        <v>245</v>
      </c>
      <c r="D139" s="129" t="s">
        <v>201</v>
      </c>
      <c r="E139" s="130" t="s">
        <v>1671</v>
      </c>
      <c r="F139" s="131" t="s">
        <v>1672</v>
      </c>
      <c r="G139" s="132" t="s">
        <v>225</v>
      </c>
      <c r="H139" s="133">
        <v>1</v>
      </c>
      <c r="I139" s="134"/>
      <c r="J139" s="135">
        <f>ROUND(I139*H139,2)</f>
        <v>0</v>
      </c>
      <c r="K139" s="131" t="s">
        <v>930</v>
      </c>
      <c r="L139" s="31"/>
      <c r="M139" s="136" t="s">
        <v>1</v>
      </c>
      <c r="N139" s="137" t="s">
        <v>41</v>
      </c>
      <c r="P139" s="138">
        <f>O139*H139</f>
        <v>0</v>
      </c>
      <c r="Q139" s="138">
        <v>0.10775</v>
      </c>
      <c r="R139" s="138">
        <f>Q139*H139</f>
        <v>0.10775</v>
      </c>
      <c r="S139" s="138">
        <v>0</v>
      </c>
      <c r="T139" s="139">
        <f>S139*H139</f>
        <v>0</v>
      </c>
      <c r="AR139" s="140" t="s">
        <v>206</v>
      </c>
      <c r="AT139" s="140" t="s">
        <v>201</v>
      </c>
      <c r="AU139" s="140" t="s">
        <v>83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206</v>
      </c>
      <c r="BM139" s="140" t="s">
        <v>2126</v>
      </c>
    </row>
    <row r="140" spans="2:65" s="1" customFormat="1" ht="28.8">
      <c r="B140" s="31"/>
      <c r="D140" s="142" t="s">
        <v>208</v>
      </c>
      <c r="F140" s="143" t="s">
        <v>1674</v>
      </c>
      <c r="I140" s="144"/>
      <c r="L140" s="31"/>
      <c r="M140" s="145"/>
      <c r="T140" s="55"/>
      <c r="AT140" s="16" t="s">
        <v>208</v>
      </c>
      <c r="AU140" s="16" t="s">
        <v>83</v>
      </c>
    </row>
    <row r="141" spans="2:65" s="1" customFormat="1" ht="16.5" customHeight="1">
      <c r="B141" s="31"/>
      <c r="C141" s="129" t="s">
        <v>250</v>
      </c>
      <c r="D141" s="129" t="s">
        <v>201</v>
      </c>
      <c r="E141" s="130" t="s">
        <v>1675</v>
      </c>
      <c r="F141" s="131" t="s">
        <v>1676</v>
      </c>
      <c r="G141" s="132" t="s">
        <v>941</v>
      </c>
      <c r="H141" s="133">
        <v>120</v>
      </c>
      <c r="I141" s="134"/>
      <c r="J141" s="135">
        <f>ROUND(I141*H141,2)</f>
        <v>0</v>
      </c>
      <c r="K141" s="131" t="s">
        <v>930</v>
      </c>
      <c r="L141" s="31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206</v>
      </c>
      <c r="AT141" s="140" t="s">
        <v>201</v>
      </c>
      <c r="AU141" s="140" t="s">
        <v>83</v>
      </c>
      <c r="AY141" s="16" t="s">
        <v>200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83</v>
      </c>
      <c r="BK141" s="141">
        <f>ROUND(I141*H141,2)</f>
        <v>0</v>
      </c>
      <c r="BL141" s="16" t="s">
        <v>206</v>
      </c>
      <c r="BM141" s="140" t="s">
        <v>2127</v>
      </c>
    </row>
    <row r="142" spans="2:65" s="1" customFormat="1" ht="19.2">
      <c r="B142" s="31"/>
      <c r="D142" s="142" t="s">
        <v>208</v>
      </c>
      <c r="F142" s="143" t="s">
        <v>1678</v>
      </c>
      <c r="I142" s="144"/>
      <c r="L142" s="31"/>
      <c r="M142" s="145"/>
      <c r="T142" s="55"/>
      <c r="AT142" s="16" t="s">
        <v>208</v>
      </c>
      <c r="AU142" s="16" t="s">
        <v>83</v>
      </c>
    </row>
    <row r="143" spans="2:65" s="1" customFormat="1" ht="16.5" customHeight="1">
      <c r="B143" s="31"/>
      <c r="C143" s="129" t="s">
        <v>255</v>
      </c>
      <c r="D143" s="129" t="s">
        <v>201</v>
      </c>
      <c r="E143" s="130" t="s">
        <v>1898</v>
      </c>
      <c r="F143" s="131" t="s">
        <v>1899</v>
      </c>
      <c r="G143" s="132" t="s">
        <v>204</v>
      </c>
      <c r="H143" s="133">
        <v>10</v>
      </c>
      <c r="I143" s="134"/>
      <c r="J143" s="135">
        <f>ROUND(I143*H143,2)</f>
        <v>0</v>
      </c>
      <c r="K143" s="131" t="s">
        <v>930</v>
      </c>
      <c r="L143" s="31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1.8</v>
      </c>
      <c r="T143" s="139">
        <f>S143*H143</f>
        <v>18</v>
      </c>
      <c r="AR143" s="140" t="s">
        <v>206</v>
      </c>
      <c r="AT143" s="140" t="s">
        <v>201</v>
      </c>
      <c r="AU143" s="140" t="s">
        <v>83</v>
      </c>
      <c r="AY143" s="16" t="s">
        <v>200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83</v>
      </c>
      <c r="BK143" s="141">
        <f>ROUND(I143*H143,2)</f>
        <v>0</v>
      </c>
      <c r="BL143" s="16" t="s">
        <v>206</v>
      </c>
      <c r="BM143" s="140" t="s">
        <v>2128</v>
      </c>
    </row>
    <row r="144" spans="2:65" s="1" customFormat="1">
      <c r="B144" s="31"/>
      <c r="D144" s="142" t="s">
        <v>208</v>
      </c>
      <c r="F144" s="143" t="s">
        <v>1899</v>
      </c>
      <c r="I144" s="144"/>
      <c r="L144" s="31"/>
      <c r="M144" s="145"/>
      <c r="T144" s="55"/>
      <c r="AT144" s="16" t="s">
        <v>208</v>
      </c>
      <c r="AU144" s="16" t="s">
        <v>83</v>
      </c>
    </row>
    <row r="145" spans="2:65" s="11" customFormat="1">
      <c r="B145" s="146"/>
      <c r="D145" s="142" t="s">
        <v>214</v>
      </c>
      <c r="E145" s="147" t="s">
        <v>1</v>
      </c>
      <c r="F145" s="148" t="s">
        <v>2129</v>
      </c>
      <c r="H145" s="149">
        <v>10</v>
      </c>
      <c r="I145" s="150"/>
      <c r="L145" s="146"/>
      <c r="M145" s="151"/>
      <c r="T145" s="152"/>
      <c r="AT145" s="147" t="s">
        <v>214</v>
      </c>
      <c r="AU145" s="147" t="s">
        <v>83</v>
      </c>
      <c r="AV145" s="11" t="s">
        <v>85</v>
      </c>
      <c r="AW145" s="11" t="s">
        <v>33</v>
      </c>
      <c r="AX145" s="11" t="s">
        <v>83</v>
      </c>
      <c r="AY145" s="147" t="s">
        <v>200</v>
      </c>
    </row>
    <row r="146" spans="2:65" s="1" customFormat="1" ht="16.5" customHeight="1">
      <c r="B146" s="31"/>
      <c r="C146" s="129" t="s">
        <v>261</v>
      </c>
      <c r="D146" s="129" t="s">
        <v>201</v>
      </c>
      <c r="E146" s="130" t="s">
        <v>1902</v>
      </c>
      <c r="F146" s="131" t="s">
        <v>1903</v>
      </c>
      <c r="G146" s="132" t="s">
        <v>941</v>
      </c>
      <c r="H146" s="133">
        <v>120</v>
      </c>
      <c r="I146" s="134"/>
      <c r="J146" s="135">
        <f>ROUND(I146*H146,2)</f>
        <v>0</v>
      </c>
      <c r="K146" s="131" t="s">
        <v>930</v>
      </c>
      <c r="L146" s="31"/>
      <c r="M146" s="136" t="s">
        <v>1</v>
      </c>
      <c r="N146" s="137" t="s">
        <v>41</v>
      </c>
      <c r="P146" s="138">
        <f>O146*H146</f>
        <v>0</v>
      </c>
      <c r="Q146" s="138">
        <v>0</v>
      </c>
      <c r="R146" s="138">
        <f>Q146*H146</f>
        <v>0</v>
      </c>
      <c r="S146" s="138">
        <v>6.9999999999999999E-4</v>
      </c>
      <c r="T146" s="139">
        <f>S146*H146</f>
        <v>8.4000000000000005E-2</v>
      </c>
      <c r="AR146" s="140" t="s">
        <v>206</v>
      </c>
      <c r="AT146" s="140" t="s">
        <v>201</v>
      </c>
      <c r="AU146" s="140" t="s">
        <v>83</v>
      </c>
      <c r="AY146" s="16" t="s">
        <v>200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83</v>
      </c>
      <c r="BK146" s="141">
        <f>ROUND(I146*H146,2)</f>
        <v>0</v>
      </c>
      <c r="BL146" s="16" t="s">
        <v>206</v>
      </c>
      <c r="BM146" s="140" t="s">
        <v>2130</v>
      </c>
    </row>
    <row r="147" spans="2:65" s="1" customFormat="1">
      <c r="B147" s="31"/>
      <c r="D147" s="142" t="s">
        <v>208</v>
      </c>
      <c r="F147" s="143" t="s">
        <v>1905</v>
      </c>
      <c r="I147" s="144"/>
      <c r="L147" s="31"/>
      <c r="M147" s="145"/>
      <c r="T147" s="55"/>
      <c r="AT147" s="16" t="s">
        <v>208</v>
      </c>
      <c r="AU147" s="16" t="s">
        <v>83</v>
      </c>
    </row>
    <row r="148" spans="2:65" s="11" customFormat="1">
      <c r="B148" s="146"/>
      <c r="D148" s="142" t="s">
        <v>214</v>
      </c>
      <c r="E148" s="147" t="s">
        <v>1</v>
      </c>
      <c r="F148" s="148" t="s">
        <v>2131</v>
      </c>
      <c r="H148" s="149">
        <v>120</v>
      </c>
      <c r="I148" s="150"/>
      <c r="L148" s="146"/>
      <c r="M148" s="151"/>
      <c r="T148" s="152"/>
      <c r="AT148" s="147" t="s">
        <v>214</v>
      </c>
      <c r="AU148" s="147" t="s">
        <v>83</v>
      </c>
      <c r="AV148" s="11" t="s">
        <v>85</v>
      </c>
      <c r="AW148" s="11" t="s">
        <v>33</v>
      </c>
      <c r="AX148" s="11" t="s">
        <v>83</v>
      </c>
      <c r="AY148" s="147" t="s">
        <v>200</v>
      </c>
    </row>
    <row r="149" spans="2:65" s="1" customFormat="1" ht="16.5" customHeight="1">
      <c r="B149" s="31"/>
      <c r="C149" s="129" t="s">
        <v>266</v>
      </c>
      <c r="D149" s="129" t="s">
        <v>201</v>
      </c>
      <c r="E149" s="130" t="s">
        <v>2034</v>
      </c>
      <c r="F149" s="131" t="s">
        <v>2035</v>
      </c>
      <c r="G149" s="132" t="s">
        <v>204</v>
      </c>
      <c r="H149" s="133">
        <v>156</v>
      </c>
      <c r="I149" s="134"/>
      <c r="J149" s="135">
        <f>ROUND(I149*H149,2)</f>
        <v>0</v>
      </c>
      <c r="K149" s="131" t="s">
        <v>930</v>
      </c>
      <c r="L149" s="31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1E-3</v>
      </c>
      <c r="T149" s="139">
        <f>S149*H149</f>
        <v>0.156</v>
      </c>
      <c r="AR149" s="140" t="s">
        <v>206</v>
      </c>
      <c r="AT149" s="140" t="s">
        <v>201</v>
      </c>
      <c r="AU149" s="140" t="s">
        <v>83</v>
      </c>
      <c r="AY149" s="16" t="s">
        <v>200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83</v>
      </c>
      <c r="BK149" s="141">
        <f>ROUND(I149*H149,2)</f>
        <v>0</v>
      </c>
      <c r="BL149" s="16" t="s">
        <v>206</v>
      </c>
      <c r="BM149" s="140" t="s">
        <v>2132</v>
      </c>
    </row>
    <row r="150" spans="2:65" s="1" customFormat="1">
      <c r="B150" s="31"/>
      <c r="D150" s="142" t="s">
        <v>208</v>
      </c>
      <c r="F150" s="143" t="s">
        <v>2037</v>
      </c>
      <c r="I150" s="144"/>
      <c r="L150" s="31"/>
      <c r="M150" s="145"/>
      <c r="T150" s="55"/>
      <c r="AT150" s="16" t="s">
        <v>208</v>
      </c>
      <c r="AU150" s="16" t="s">
        <v>83</v>
      </c>
    </row>
    <row r="151" spans="2:65" s="11" customFormat="1">
      <c r="B151" s="146"/>
      <c r="D151" s="142" t="s">
        <v>214</v>
      </c>
      <c r="E151" s="147" t="s">
        <v>1</v>
      </c>
      <c r="F151" s="148" t="s">
        <v>2133</v>
      </c>
      <c r="H151" s="149">
        <v>156</v>
      </c>
      <c r="I151" s="150"/>
      <c r="L151" s="146"/>
      <c r="M151" s="151"/>
      <c r="T151" s="152"/>
      <c r="AT151" s="147" t="s">
        <v>214</v>
      </c>
      <c r="AU151" s="147" t="s">
        <v>83</v>
      </c>
      <c r="AV151" s="11" t="s">
        <v>85</v>
      </c>
      <c r="AW151" s="11" t="s">
        <v>33</v>
      </c>
      <c r="AX151" s="11" t="s">
        <v>83</v>
      </c>
      <c r="AY151" s="147" t="s">
        <v>200</v>
      </c>
    </row>
    <row r="152" spans="2:65" s="1" customFormat="1" ht="16.5" customHeight="1">
      <c r="B152" s="31"/>
      <c r="C152" s="129" t="s">
        <v>8</v>
      </c>
      <c r="D152" s="129" t="s">
        <v>201</v>
      </c>
      <c r="E152" s="130" t="s">
        <v>2134</v>
      </c>
      <c r="F152" s="131" t="s">
        <v>2135</v>
      </c>
      <c r="G152" s="132" t="s">
        <v>204</v>
      </c>
      <c r="H152" s="133">
        <v>1</v>
      </c>
      <c r="I152" s="134"/>
      <c r="J152" s="135">
        <f>ROUND(I152*H152,2)</f>
        <v>0</v>
      </c>
      <c r="K152" s="131" t="s">
        <v>930</v>
      </c>
      <c r="L152" s="31"/>
      <c r="M152" s="136" t="s">
        <v>1</v>
      </c>
      <c r="N152" s="137" t="s">
        <v>41</v>
      </c>
      <c r="P152" s="138">
        <f>O152*H152</f>
        <v>0</v>
      </c>
      <c r="Q152" s="138">
        <v>0</v>
      </c>
      <c r="R152" s="138">
        <f>Q152*H152</f>
        <v>0</v>
      </c>
      <c r="S152" s="138">
        <v>1.5E-3</v>
      </c>
      <c r="T152" s="139">
        <f>S152*H152</f>
        <v>1.5E-3</v>
      </c>
      <c r="AR152" s="140" t="s">
        <v>206</v>
      </c>
      <c r="AT152" s="140" t="s">
        <v>201</v>
      </c>
      <c r="AU152" s="140" t="s">
        <v>83</v>
      </c>
      <c r="AY152" s="16" t="s">
        <v>200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83</v>
      </c>
      <c r="BK152" s="141">
        <f>ROUND(I152*H152,2)</f>
        <v>0</v>
      </c>
      <c r="BL152" s="16" t="s">
        <v>206</v>
      </c>
      <c r="BM152" s="140" t="s">
        <v>2136</v>
      </c>
    </row>
    <row r="153" spans="2:65" s="1" customFormat="1">
      <c r="B153" s="31"/>
      <c r="D153" s="142" t="s">
        <v>208</v>
      </c>
      <c r="F153" s="143" t="s">
        <v>2137</v>
      </c>
      <c r="I153" s="144"/>
      <c r="L153" s="31"/>
      <c r="M153" s="145"/>
      <c r="T153" s="55"/>
      <c r="AT153" s="16" t="s">
        <v>208</v>
      </c>
      <c r="AU153" s="16" t="s">
        <v>83</v>
      </c>
    </row>
    <row r="154" spans="2:65" s="1" customFormat="1" ht="16.5" customHeight="1">
      <c r="B154" s="31"/>
      <c r="C154" s="129" t="s">
        <v>273</v>
      </c>
      <c r="D154" s="129" t="s">
        <v>201</v>
      </c>
      <c r="E154" s="130" t="s">
        <v>2138</v>
      </c>
      <c r="F154" s="131" t="s">
        <v>2139</v>
      </c>
      <c r="G154" s="132" t="s">
        <v>225</v>
      </c>
      <c r="H154" s="133">
        <v>1</v>
      </c>
      <c r="I154" s="134"/>
      <c r="J154" s="135">
        <f>ROUND(I154*H154,2)</f>
        <v>0</v>
      </c>
      <c r="K154" s="131" t="s">
        <v>930</v>
      </c>
      <c r="L154" s="31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5.0000000000000001E-4</v>
      </c>
      <c r="T154" s="139">
        <f>S154*H154</f>
        <v>5.0000000000000001E-4</v>
      </c>
      <c r="AR154" s="140" t="s">
        <v>206</v>
      </c>
      <c r="AT154" s="140" t="s">
        <v>201</v>
      </c>
      <c r="AU154" s="140" t="s">
        <v>83</v>
      </c>
      <c r="AY154" s="16" t="s">
        <v>200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83</v>
      </c>
      <c r="BK154" s="141">
        <f>ROUND(I154*H154,2)</f>
        <v>0</v>
      </c>
      <c r="BL154" s="16" t="s">
        <v>206</v>
      </c>
      <c r="BM154" s="140" t="s">
        <v>2140</v>
      </c>
    </row>
    <row r="155" spans="2:65" s="1" customFormat="1">
      <c r="B155" s="31"/>
      <c r="D155" s="142" t="s">
        <v>208</v>
      </c>
      <c r="F155" s="143" t="s">
        <v>2141</v>
      </c>
      <c r="I155" s="144"/>
      <c r="L155" s="31"/>
      <c r="M155" s="145"/>
      <c r="T155" s="55"/>
      <c r="AT155" s="16" t="s">
        <v>208</v>
      </c>
      <c r="AU155" s="16" t="s">
        <v>83</v>
      </c>
    </row>
    <row r="156" spans="2:65" s="1" customFormat="1" ht="16.5" customHeight="1">
      <c r="B156" s="31"/>
      <c r="C156" s="129" t="s">
        <v>279</v>
      </c>
      <c r="D156" s="129" t="s">
        <v>201</v>
      </c>
      <c r="E156" s="130" t="s">
        <v>2142</v>
      </c>
      <c r="F156" s="131" t="s">
        <v>2143</v>
      </c>
      <c r="G156" s="132" t="s">
        <v>204</v>
      </c>
      <c r="H156" s="133">
        <v>1</v>
      </c>
      <c r="I156" s="134"/>
      <c r="J156" s="135">
        <f>ROUND(I156*H156,2)</f>
        <v>0</v>
      </c>
      <c r="K156" s="131" t="s">
        <v>930</v>
      </c>
      <c r="L156" s="31"/>
      <c r="M156" s="136" t="s">
        <v>1</v>
      </c>
      <c r="N156" s="137" t="s">
        <v>41</v>
      </c>
      <c r="P156" s="138">
        <f>O156*H156</f>
        <v>0</v>
      </c>
      <c r="Q156" s="138">
        <v>0</v>
      </c>
      <c r="R156" s="138">
        <f>Q156*H156</f>
        <v>0</v>
      </c>
      <c r="S156" s="138">
        <v>1E-3</v>
      </c>
      <c r="T156" s="139">
        <f>S156*H156</f>
        <v>1E-3</v>
      </c>
      <c r="AR156" s="140" t="s">
        <v>206</v>
      </c>
      <c r="AT156" s="140" t="s">
        <v>201</v>
      </c>
      <c r="AU156" s="140" t="s">
        <v>83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206</v>
      </c>
      <c r="BM156" s="140" t="s">
        <v>2144</v>
      </c>
    </row>
    <row r="157" spans="2:65" s="1" customFormat="1">
      <c r="B157" s="31"/>
      <c r="D157" s="142" t="s">
        <v>208</v>
      </c>
      <c r="F157" s="143" t="s">
        <v>2145</v>
      </c>
      <c r="I157" s="144"/>
      <c r="L157" s="31"/>
      <c r="M157" s="145"/>
      <c r="T157" s="55"/>
      <c r="AT157" s="16" t="s">
        <v>208</v>
      </c>
      <c r="AU157" s="16" t="s">
        <v>83</v>
      </c>
    </row>
    <row r="158" spans="2:65" s="1" customFormat="1" ht="16.5" customHeight="1">
      <c r="B158" s="31"/>
      <c r="C158" s="129" t="s">
        <v>283</v>
      </c>
      <c r="D158" s="129" t="s">
        <v>201</v>
      </c>
      <c r="E158" s="130" t="s">
        <v>2146</v>
      </c>
      <c r="F158" s="131" t="s">
        <v>2147</v>
      </c>
      <c r="G158" s="132" t="s">
        <v>204</v>
      </c>
      <c r="H158" s="133">
        <v>1</v>
      </c>
      <c r="I158" s="134"/>
      <c r="J158" s="135">
        <f>ROUND(I158*H158,2)</f>
        <v>0</v>
      </c>
      <c r="K158" s="131" t="s">
        <v>930</v>
      </c>
      <c r="L158" s="31"/>
      <c r="M158" s="136" t="s">
        <v>1</v>
      </c>
      <c r="N158" s="137" t="s">
        <v>41</v>
      </c>
      <c r="P158" s="138">
        <f>O158*H158</f>
        <v>0</v>
      </c>
      <c r="Q158" s="138">
        <v>0</v>
      </c>
      <c r="R158" s="138">
        <f>Q158*H158</f>
        <v>0</v>
      </c>
      <c r="S158" s="138">
        <v>1E-3</v>
      </c>
      <c r="T158" s="139">
        <f>S158*H158</f>
        <v>1E-3</v>
      </c>
      <c r="AR158" s="140" t="s">
        <v>206</v>
      </c>
      <c r="AT158" s="140" t="s">
        <v>201</v>
      </c>
      <c r="AU158" s="140" t="s">
        <v>83</v>
      </c>
      <c r="AY158" s="16" t="s">
        <v>200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83</v>
      </c>
      <c r="BK158" s="141">
        <f>ROUND(I158*H158,2)</f>
        <v>0</v>
      </c>
      <c r="BL158" s="16" t="s">
        <v>206</v>
      </c>
      <c r="BM158" s="140" t="s">
        <v>2148</v>
      </c>
    </row>
    <row r="159" spans="2:65" s="1" customFormat="1">
      <c r="B159" s="31"/>
      <c r="D159" s="142" t="s">
        <v>208</v>
      </c>
      <c r="F159" s="143" t="s">
        <v>2149</v>
      </c>
      <c r="I159" s="144"/>
      <c r="L159" s="31"/>
      <c r="M159" s="145"/>
      <c r="T159" s="55"/>
      <c r="AT159" s="16" t="s">
        <v>208</v>
      </c>
      <c r="AU159" s="16" t="s">
        <v>83</v>
      </c>
    </row>
    <row r="160" spans="2:65" s="1" customFormat="1" ht="16.5" customHeight="1">
      <c r="B160" s="31"/>
      <c r="C160" s="129" t="s">
        <v>287</v>
      </c>
      <c r="D160" s="129" t="s">
        <v>201</v>
      </c>
      <c r="E160" s="130" t="s">
        <v>2038</v>
      </c>
      <c r="F160" s="131" t="s">
        <v>2039</v>
      </c>
      <c r="G160" s="132" t="s">
        <v>258</v>
      </c>
      <c r="H160" s="133">
        <v>4</v>
      </c>
      <c r="I160" s="134"/>
      <c r="J160" s="135">
        <f>ROUND(I160*H160,2)</f>
        <v>0</v>
      </c>
      <c r="K160" s="131" t="s">
        <v>930</v>
      </c>
      <c r="L160" s="31"/>
      <c r="M160" s="136" t="s">
        <v>1</v>
      </c>
      <c r="N160" s="137" t="s">
        <v>41</v>
      </c>
      <c r="P160" s="138">
        <f>O160*H160</f>
        <v>0</v>
      </c>
      <c r="Q160" s="138">
        <v>6.0000000000000002E-5</v>
      </c>
      <c r="R160" s="138">
        <f>Q160*H160</f>
        <v>2.4000000000000001E-4</v>
      </c>
      <c r="S160" s="138">
        <v>0</v>
      </c>
      <c r="T160" s="139">
        <f>S160*H160</f>
        <v>0</v>
      </c>
      <c r="AR160" s="140" t="s">
        <v>206</v>
      </c>
      <c r="AT160" s="140" t="s">
        <v>201</v>
      </c>
      <c r="AU160" s="140" t="s">
        <v>83</v>
      </c>
      <c r="AY160" s="16" t="s">
        <v>200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83</v>
      </c>
      <c r="BK160" s="141">
        <f>ROUND(I160*H160,2)</f>
        <v>0</v>
      </c>
      <c r="BL160" s="16" t="s">
        <v>206</v>
      </c>
      <c r="BM160" s="140" t="s">
        <v>2150</v>
      </c>
    </row>
    <row r="161" spans="2:65" s="1" customFormat="1">
      <c r="B161" s="31"/>
      <c r="D161" s="142" t="s">
        <v>208</v>
      </c>
      <c r="F161" s="143" t="s">
        <v>2041</v>
      </c>
      <c r="I161" s="144"/>
      <c r="L161" s="31"/>
      <c r="M161" s="145"/>
      <c r="T161" s="55"/>
      <c r="AT161" s="16" t="s">
        <v>208</v>
      </c>
      <c r="AU161" s="16" t="s">
        <v>83</v>
      </c>
    </row>
    <row r="162" spans="2:65" s="1" customFormat="1" ht="16.5" customHeight="1">
      <c r="B162" s="31"/>
      <c r="C162" s="129" t="s">
        <v>291</v>
      </c>
      <c r="D162" s="129" t="s">
        <v>201</v>
      </c>
      <c r="E162" s="130" t="s">
        <v>2042</v>
      </c>
      <c r="F162" s="131" t="s">
        <v>2043</v>
      </c>
      <c r="G162" s="132" t="s">
        <v>941</v>
      </c>
      <c r="H162" s="133">
        <v>25</v>
      </c>
      <c r="I162" s="134"/>
      <c r="J162" s="135">
        <f>ROUND(I162*H162,2)</f>
        <v>0</v>
      </c>
      <c r="K162" s="131" t="s">
        <v>930</v>
      </c>
      <c r="L162" s="31"/>
      <c r="M162" s="136" t="s">
        <v>1</v>
      </c>
      <c r="N162" s="137" t="s">
        <v>41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206</v>
      </c>
      <c r="AT162" s="140" t="s">
        <v>201</v>
      </c>
      <c r="AU162" s="140" t="s">
        <v>83</v>
      </c>
      <c r="AY162" s="16" t="s">
        <v>200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83</v>
      </c>
      <c r="BK162" s="141">
        <f>ROUND(I162*H162,2)</f>
        <v>0</v>
      </c>
      <c r="BL162" s="16" t="s">
        <v>206</v>
      </c>
      <c r="BM162" s="140" t="s">
        <v>2151</v>
      </c>
    </row>
    <row r="163" spans="2:65" s="1" customFormat="1">
      <c r="B163" s="31"/>
      <c r="D163" s="142" t="s">
        <v>208</v>
      </c>
      <c r="F163" s="143" t="s">
        <v>2045</v>
      </c>
      <c r="I163" s="144"/>
      <c r="L163" s="31"/>
      <c r="M163" s="145"/>
      <c r="T163" s="55"/>
      <c r="AT163" s="16" t="s">
        <v>208</v>
      </c>
      <c r="AU163" s="16" t="s">
        <v>83</v>
      </c>
    </row>
    <row r="164" spans="2:65" s="1" customFormat="1" ht="16.5" customHeight="1">
      <c r="B164" s="31"/>
      <c r="C164" s="129" t="s">
        <v>295</v>
      </c>
      <c r="D164" s="129" t="s">
        <v>201</v>
      </c>
      <c r="E164" s="130" t="s">
        <v>2046</v>
      </c>
      <c r="F164" s="131" t="s">
        <v>2047</v>
      </c>
      <c r="G164" s="132" t="s">
        <v>941</v>
      </c>
      <c r="H164" s="133">
        <v>25</v>
      </c>
      <c r="I164" s="134"/>
      <c r="J164" s="135">
        <f>ROUND(I164*H164,2)</f>
        <v>0</v>
      </c>
      <c r="K164" s="131" t="s">
        <v>930</v>
      </c>
      <c r="L164" s="31"/>
      <c r="M164" s="136" t="s">
        <v>1</v>
      </c>
      <c r="N164" s="137" t="s">
        <v>41</v>
      </c>
      <c r="P164" s="138">
        <f>O164*H164</f>
        <v>0</v>
      </c>
      <c r="Q164" s="138">
        <v>1.6000000000000001E-4</v>
      </c>
      <c r="R164" s="138">
        <f>Q164*H164</f>
        <v>4.0000000000000001E-3</v>
      </c>
      <c r="S164" s="138">
        <v>0</v>
      </c>
      <c r="T164" s="139">
        <f>S164*H164</f>
        <v>0</v>
      </c>
      <c r="AR164" s="140" t="s">
        <v>206</v>
      </c>
      <c r="AT164" s="140" t="s">
        <v>201</v>
      </c>
      <c r="AU164" s="140" t="s">
        <v>83</v>
      </c>
      <c r="AY164" s="16" t="s">
        <v>200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6" t="s">
        <v>83</v>
      </c>
      <c r="BK164" s="141">
        <f>ROUND(I164*H164,2)</f>
        <v>0</v>
      </c>
      <c r="BL164" s="16" t="s">
        <v>206</v>
      </c>
      <c r="BM164" s="140" t="s">
        <v>2152</v>
      </c>
    </row>
    <row r="165" spans="2:65" s="1" customFormat="1">
      <c r="B165" s="31"/>
      <c r="D165" s="142" t="s">
        <v>208</v>
      </c>
      <c r="F165" s="143" t="s">
        <v>2049</v>
      </c>
      <c r="I165" s="144"/>
      <c r="L165" s="31"/>
      <c r="M165" s="145"/>
      <c r="T165" s="55"/>
      <c r="AT165" s="16" t="s">
        <v>208</v>
      </c>
      <c r="AU165" s="16" t="s">
        <v>83</v>
      </c>
    </row>
    <row r="166" spans="2:65" s="1" customFormat="1" ht="16.5" customHeight="1">
      <c r="B166" s="31"/>
      <c r="C166" s="129" t="s">
        <v>299</v>
      </c>
      <c r="D166" s="129" t="s">
        <v>201</v>
      </c>
      <c r="E166" s="130" t="s">
        <v>1688</v>
      </c>
      <c r="F166" s="131" t="s">
        <v>1689</v>
      </c>
      <c r="G166" s="132" t="s">
        <v>964</v>
      </c>
      <c r="H166" s="133">
        <v>300.8</v>
      </c>
      <c r="I166" s="134"/>
      <c r="J166" s="135">
        <f>ROUND(I166*H166,2)</f>
        <v>0</v>
      </c>
      <c r="K166" s="131" t="s">
        <v>930</v>
      </c>
      <c r="L166" s="31"/>
      <c r="M166" s="136" t="s">
        <v>1</v>
      </c>
      <c r="N166" s="137" t="s">
        <v>41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206</v>
      </c>
      <c r="AT166" s="140" t="s">
        <v>201</v>
      </c>
      <c r="AU166" s="140" t="s">
        <v>83</v>
      </c>
      <c r="AY166" s="16" t="s">
        <v>200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83</v>
      </c>
      <c r="BK166" s="141">
        <f>ROUND(I166*H166,2)</f>
        <v>0</v>
      </c>
      <c r="BL166" s="16" t="s">
        <v>206</v>
      </c>
      <c r="BM166" s="140" t="s">
        <v>2153</v>
      </c>
    </row>
    <row r="167" spans="2:65" s="1" customFormat="1" ht="19.2">
      <c r="B167" s="31"/>
      <c r="D167" s="142" t="s">
        <v>208</v>
      </c>
      <c r="F167" s="143" t="s">
        <v>1691</v>
      </c>
      <c r="I167" s="144"/>
      <c r="L167" s="31"/>
      <c r="M167" s="145"/>
      <c r="T167" s="55"/>
      <c r="AT167" s="16" t="s">
        <v>208</v>
      </c>
      <c r="AU167" s="16" t="s">
        <v>83</v>
      </c>
    </row>
    <row r="168" spans="2:65" s="1" customFormat="1" ht="16.5" customHeight="1">
      <c r="B168" s="31"/>
      <c r="C168" s="129" t="s">
        <v>303</v>
      </c>
      <c r="D168" s="129" t="s">
        <v>201</v>
      </c>
      <c r="E168" s="130" t="s">
        <v>1692</v>
      </c>
      <c r="F168" s="131" t="s">
        <v>1693</v>
      </c>
      <c r="G168" s="132" t="s">
        <v>964</v>
      </c>
      <c r="H168" s="133">
        <v>1</v>
      </c>
      <c r="I168" s="134"/>
      <c r="J168" s="135">
        <f>ROUND(I168*H168,2)</f>
        <v>0</v>
      </c>
      <c r="K168" s="131" t="s">
        <v>930</v>
      </c>
      <c r="L168" s="31"/>
      <c r="M168" s="136" t="s">
        <v>1</v>
      </c>
      <c r="N168" s="137" t="s">
        <v>41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206</v>
      </c>
      <c r="AT168" s="140" t="s">
        <v>201</v>
      </c>
      <c r="AU168" s="140" t="s">
        <v>83</v>
      </c>
      <c r="AY168" s="16" t="s">
        <v>200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83</v>
      </c>
      <c r="BK168" s="141">
        <f>ROUND(I168*H168,2)</f>
        <v>0</v>
      </c>
      <c r="BL168" s="16" t="s">
        <v>206</v>
      </c>
      <c r="BM168" s="140" t="s">
        <v>2154</v>
      </c>
    </row>
    <row r="169" spans="2:65" s="1" customFormat="1" ht="28.8">
      <c r="B169" s="31"/>
      <c r="D169" s="142" t="s">
        <v>208</v>
      </c>
      <c r="F169" s="143" t="s">
        <v>1695</v>
      </c>
      <c r="I169" s="144"/>
      <c r="L169" s="31"/>
      <c r="M169" s="145"/>
      <c r="T169" s="55"/>
      <c r="AT169" s="16" t="s">
        <v>208</v>
      </c>
      <c r="AU169" s="16" t="s">
        <v>83</v>
      </c>
    </row>
    <row r="170" spans="2:65" s="1" customFormat="1" ht="16.5" customHeight="1">
      <c r="B170" s="31"/>
      <c r="C170" s="129" t="s">
        <v>7</v>
      </c>
      <c r="D170" s="129" t="s">
        <v>201</v>
      </c>
      <c r="E170" s="130" t="s">
        <v>1696</v>
      </c>
      <c r="F170" s="131" t="s">
        <v>1697</v>
      </c>
      <c r="G170" s="132" t="s">
        <v>964</v>
      </c>
      <c r="H170" s="133">
        <v>300.8</v>
      </c>
      <c r="I170" s="134"/>
      <c r="J170" s="135">
        <f>ROUND(I170*H170,2)</f>
        <v>0</v>
      </c>
      <c r="K170" s="131" t="s">
        <v>930</v>
      </c>
      <c r="L170" s="31"/>
      <c r="M170" s="136" t="s">
        <v>1</v>
      </c>
      <c r="N170" s="137" t="s">
        <v>41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206</v>
      </c>
      <c r="AT170" s="140" t="s">
        <v>201</v>
      </c>
      <c r="AU170" s="140" t="s">
        <v>83</v>
      </c>
      <c r="AY170" s="16" t="s">
        <v>200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83</v>
      </c>
      <c r="BK170" s="141">
        <f>ROUND(I170*H170,2)</f>
        <v>0</v>
      </c>
      <c r="BL170" s="16" t="s">
        <v>206</v>
      </c>
      <c r="BM170" s="140" t="s">
        <v>2155</v>
      </c>
    </row>
    <row r="171" spans="2:65" s="1" customFormat="1">
      <c r="B171" s="31"/>
      <c r="D171" s="142" t="s">
        <v>208</v>
      </c>
      <c r="F171" s="143" t="s">
        <v>1699</v>
      </c>
      <c r="I171" s="144"/>
      <c r="L171" s="31"/>
      <c r="M171" s="145"/>
      <c r="T171" s="55"/>
      <c r="AT171" s="16" t="s">
        <v>208</v>
      </c>
      <c r="AU171" s="16" t="s">
        <v>83</v>
      </c>
    </row>
    <row r="172" spans="2:65" s="11" customFormat="1">
      <c r="B172" s="146"/>
      <c r="D172" s="142" t="s">
        <v>214</v>
      </c>
      <c r="E172" s="147" t="s">
        <v>1</v>
      </c>
      <c r="F172" s="148" t="s">
        <v>2156</v>
      </c>
      <c r="H172" s="149">
        <v>2</v>
      </c>
      <c r="I172" s="150"/>
      <c r="L172" s="146"/>
      <c r="M172" s="151"/>
      <c r="T172" s="152"/>
      <c r="AT172" s="147" t="s">
        <v>214</v>
      </c>
      <c r="AU172" s="147" t="s">
        <v>83</v>
      </c>
      <c r="AV172" s="11" t="s">
        <v>85</v>
      </c>
      <c r="AW172" s="11" t="s">
        <v>33</v>
      </c>
      <c r="AX172" s="11" t="s">
        <v>76</v>
      </c>
      <c r="AY172" s="147" t="s">
        <v>200</v>
      </c>
    </row>
    <row r="173" spans="2:65" s="11" customFormat="1">
      <c r="B173" s="146"/>
      <c r="D173" s="142" t="s">
        <v>214</v>
      </c>
      <c r="E173" s="147" t="s">
        <v>1</v>
      </c>
      <c r="F173" s="148" t="s">
        <v>2157</v>
      </c>
      <c r="H173" s="149">
        <v>18</v>
      </c>
      <c r="I173" s="150"/>
      <c r="L173" s="146"/>
      <c r="M173" s="151"/>
      <c r="T173" s="152"/>
      <c r="AT173" s="147" t="s">
        <v>214</v>
      </c>
      <c r="AU173" s="147" t="s">
        <v>83</v>
      </c>
      <c r="AV173" s="11" t="s">
        <v>85</v>
      </c>
      <c r="AW173" s="11" t="s">
        <v>33</v>
      </c>
      <c r="AX173" s="11" t="s">
        <v>76</v>
      </c>
      <c r="AY173" s="147" t="s">
        <v>200</v>
      </c>
    </row>
    <row r="174" spans="2:65" s="11" customFormat="1">
      <c r="B174" s="146"/>
      <c r="D174" s="142" t="s">
        <v>214</v>
      </c>
      <c r="E174" s="147" t="s">
        <v>1</v>
      </c>
      <c r="F174" s="148" t="s">
        <v>2158</v>
      </c>
      <c r="H174" s="149">
        <v>280.8</v>
      </c>
      <c r="I174" s="150"/>
      <c r="L174" s="146"/>
      <c r="M174" s="151"/>
      <c r="T174" s="152"/>
      <c r="AT174" s="147" t="s">
        <v>214</v>
      </c>
      <c r="AU174" s="147" t="s">
        <v>83</v>
      </c>
      <c r="AV174" s="11" t="s">
        <v>85</v>
      </c>
      <c r="AW174" s="11" t="s">
        <v>33</v>
      </c>
      <c r="AX174" s="11" t="s">
        <v>76</v>
      </c>
      <c r="AY174" s="147" t="s">
        <v>200</v>
      </c>
    </row>
    <row r="175" spans="2:65" s="13" customFormat="1">
      <c r="B175" s="159"/>
      <c r="D175" s="142" t="s">
        <v>214</v>
      </c>
      <c r="E175" s="160" t="s">
        <v>1</v>
      </c>
      <c r="F175" s="161" t="s">
        <v>221</v>
      </c>
      <c r="H175" s="162">
        <v>300.8</v>
      </c>
      <c r="I175" s="163"/>
      <c r="L175" s="159"/>
      <c r="M175" s="164"/>
      <c r="T175" s="165"/>
      <c r="AT175" s="160" t="s">
        <v>214</v>
      </c>
      <c r="AU175" s="160" t="s">
        <v>83</v>
      </c>
      <c r="AV175" s="13" t="s">
        <v>206</v>
      </c>
      <c r="AW175" s="13" t="s">
        <v>33</v>
      </c>
      <c r="AX175" s="13" t="s">
        <v>83</v>
      </c>
      <c r="AY175" s="160" t="s">
        <v>200</v>
      </c>
    </row>
    <row r="176" spans="2:65" s="1" customFormat="1" ht="16.5" customHeight="1">
      <c r="B176" s="31"/>
      <c r="C176" s="129" t="s">
        <v>311</v>
      </c>
      <c r="D176" s="129" t="s">
        <v>201</v>
      </c>
      <c r="E176" s="130" t="s">
        <v>1702</v>
      </c>
      <c r="F176" s="131" t="s">
        <v>1703</v>
      </c>
      <c r="G176" s="132" t="s">
        <v>964</v>
      </c>
      <c r="H176" s="133">
        <v>300.8</v>
      </c>
      <c r="I176" s="134"/>
      <c r="J176" s="135">
        <f>ROUND(I176*H176,2)</f>
        <v>0</v>
      </c>
      <c r="K176" s="131" t="s">
        <v>930</v>
      </c>
      <c r="L176" s="31"/>
      <c r="M176" s="136" t="s">
        <v>1</v>
      </c>
      <c r="N176" s="137" t="s">
        <v>41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206</v>
      </c>
      <c r="AT176" s="140" t="s">
        <v>201</v>
      </c>
      <c r="AU176" s="140" t="s">
        <v>83</v>
      </c>
      <c r="AY176" s="16" t="s">
        <v>200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6" t="s">
        <v>83</v>
      </c>
      <c r="BK176" s="141">
        <f>ROUND(I176*H176,2)</f>
        <v>0</v>
      </c>
      <c r="BL176" s="16" t="s">
        <v>206</v>
      </c>
      <c r="BM176" s="140" t="s">
        <v>2159</v>
      </c>
    </row>
    <row r="177" spans="2:65" s="1" customFormat="1">
      <c r="B177" s="31"/>
      <c r="D177" s="142" t="s">
        <v>208</v>
      </c>
      <c r="F177" s="143" t="s">
        <v>1705</v>
      </c>
      <c r="I177" s="144"/>
      <c r="L177" s="31"/>
      <c r="M177" s="145"/>
      <c r="T177" s="55"/>
      <c r="AT177" s="16" t="s">
        <v>208</v>
      </c>
      <c r="AU177" s="16" t="s">
        <v>83</v>
      </c>
    </row>
    <row r="178" spans="2:65" s="1" customFormat="1" ht="16.5" customHeight="1">
      <c r="B178" s="31"/>
      <c r="C178" s="129" t="s">
        <v>315</v>
      </c>
      <c r="D178" s="129" t="s">
        <v>201</v>
      </c>
      <c r="E178" s="130" t="s">
        <v>1706</v>
      </c>
      <c r="F178" s="131" t="s">
        <v>1707</v>
      </c>
      <c r="G178" s="132" t="s">
        <v>964</v>
      </c>
      <c r="H178" s="133">
        <v>8723.2000000000007</v>
      </c>
      <c r="I178" s="134"/>
      <c r="J178" s="135">
        <f>ROUND(I178*H178,2)</f>
        <v>0</v>
      </c>
      <c r="K178" s="131" t="s">
        <v>930</v>
      </c>
      <c r="L178" s="31"/>
      <c r="M178" s="136" t="s">
        <v>1</v>
      </c>
      <c r="N178" s="137" t="s">
        <v>41</v>
      </c>
      <c r="P178" s="138">
        <f>O178*H178</f>
        <v>0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206</v>
      </c>
      <c r="AT178" s="140" t="s">
        <v>201</v>
      </c>
      <c r="AU178" s="140" t="s">
        <v>83</v>
      </c>
      <c r="AY178" s="16" t="s">
        <v>200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6" t="s">
        <v>83</v>
      </c>
      <c r="BK178" s="141">
        <f>ROUND(I178*H178,2)</f>
        <v>0</v>
      </c>
      <c r="BL178" s="16" t="s">
        <v>206</v>
      </c>
      <c r="BM178" s="140" t="s">
        <v>2160</v>
      </c>
    </row>
    <row r="179" spans="2:65" s="1" customFormat="1" ht="19.2">
      <c r="B179" s="31"/>
      <c r="D179" s="142" t="s">
        <v>208</v>
      </c>
      <c r="F179" s="143" t="s">
        <v>1709</v>
      </c>
      <c r="I179" s="144"/>
      <c r="L179" s="31"/>
      <c r="M179" s="145"/>
      <c r="T179" s="55"/>
      <c r="AT179" s="16" t="s">
        <v>208</v>
      </c>
      <c r="AU179" s="16" t="s">
        <v>83</v>
      </c>
    </row>
    <row r="180" spans="2:65" s="11" customFormat="1">
      <c r="B180" s="146"/>
      <c r="D180" s="142" t="s">
        <v>214</v>
      </c>
      <c r="E180" s="147" t="s">
        <v>1</v>
      </c>
      <c r="F180" s="148" t="s">
        <v>2161</v>
      </c>
      <c r="H180" s="149">
        <v>8723.2000000000007</v>
      </c>
      <c r="I180" s="150"/>
      <c r="L180" s="146"/>
      <c r="M180" s="151"/>
      <c r="T180" s="152"/>
      <c r="AT180" s="147" t="s">
        <v>214</v>
      </c>
      <c r="AU180" s="147" t="s">
        <v>83</v>
      </c>
      <c r="AV180" s="11" t="s">
        <v>85</v>
      </c>
      <c r="AW180" s="11" t="s">
        <v>33</v>
      </c>
      <c r="AX180" s="11" t="s">
        <v>83</v>
      </c>
      <c r="AY180" s="147" t="s">
        <v>200</v>
      </c>
    </row>
    <row r="181" spans="2:65" s="1" customFormat="1" ht="16.5" customHeight="1">
      <c r="B181" s="31"/>
      <c r="C181" s="129" t="s">
        <v>319</v>
      </c>
      <c r="D181" s="129" t="s">
        <v>201</v>
      </c>
      <c r="E181" s="130" t="s">
        <v>1711</v>
      </c>
      <c r="F181" s="131" t="s">
        <v>1712</v>
      </c>
      <c r="G181" s="132" t="s">
        <v>964</v>
      </c>
      <c r="H181" s="133">
        <v>300.8</v>
      </c>
      <c r="I181" s="134"/>
      <c r="J181" s="135">
        <f>ROUND(I181*H181,2)</f>
        <v>0</v>
      </c>
      <c r="K181" s="131" t="s">
        <v>930</v>
      </c>
      <c r="L181" s="31"/>
      <c r="M181" s="136" t="s">
        <v>1</v>
      </c>
      <c r="N181" s="137" t="s">
        <v>41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206</v>
      </c>
      <c r="AT181" s="140" t="s">
        <v>201</v>
      </c>
      <c r="AU181" s="140" t="s">
        <v>83</v>
      </c>
      <c r="AY181" s="16" t="s">
        <v>200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83</v>
      </c>
      <c r="BK181" s="141">
        <f>ROUND(I181*H181,2)</f>
        <v>0</v>
      </c>
      <c r="BL181" s="16" t="s">
        <v>206</v>
      </c>
      <c r="BM181" s="140" t="s">
        <v>2162</v>
      </c>
    </row>
    <row r="182" spans="2:65" s="1" customFormat="1" ht="19.2">
      <c r="B182" s="31"/>
      <c r="D182" s="142" t="s">
        <v>208</v>
      </c>
      <c r="F182" s="143" t="s">
        <v>1714</v>
      </c>
      <c r="I182" s="144"/>
      <c r="L182" s="31"/>
      <c r="M182" s="145"/>
      <c r="T182" s="55"/>
      <c r="AT182" s="16" t="s">
        <v>208</v>
      </c>
      <c r="AU182" s="16" t="s">
        <v>83</v>
      </c>
    </row>
    <row r="183" spans="2:65" s="1" customFormat="1" ht="21.75" customHeight="1">
      <c r="B183" s="31"/>
      <c r="C183" s="129" t="s">
        <v>324</v>
      </c>
      <c r="D183" s="129" t="s">
        <v>201</v>
      </c>
      <c r="E183" s="130" t="s">
        <v>1879</v>
      </c>
      <c r="F183" s="131" t="s">
        <v>1880</v>
      </c>
      <c r="G183" s="132" t="s">
        <v>941</v>
      </c>
      <c r="H183" s="133">
        <v>1</v>
      </c>
      <c r="I183" s="134"/>
      <c r="J183" s="135">
        <f>ROUND(I183*H183,2)</f>
        <v>0</v>
      </c>
      <c r="K183" s="131" t="s">
        <v>930</v>
      </c>
      <c r="L183" s="31"/>
      <c r="M183" s="136" t="s">
        <v>1</v>
      </c>
      <c r="N183" s="137" t="s">
        <v>41</v>
      </c>
      <c r="P183" s="138">
        <f>O183*H183</f>
        <v>0</v>
      </c>
      <c r="Q183" s="138">
        <v>2.324E-2</v>
      </c>
      <c r="R183" s="138">
        <f>Q183*H183</f>
        <v>2.324E-2</v>
      </c>
      <c r="S183" s="138">
        <v>0</v>
      </c>
      <c r="T183" s="139">
        <f>S183*H183</f>
        <v>0</v>
      </c>
      <c r="AR183" s="140" t="s">
        <v>206</v>
      </c>
      <c r="AT183" s="140" t="s">
        <v>201</v>
      </c>
      <c r="AU183" s="140" t="s">
        <v>83</v>
      </c>
      <c r="AY183" s="16" t="s">
        <v>200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6" t="s">
        <v>83</v>
      </c>
      <c r="BK183" s="141">
        <f>ROUND(I183*H183,2)</f>
        <v>0</v>
      </c>
      <c r="BL183" s="16" t="s">
        <v>206</v>
      </c>
      <c r="BM183" s="140" t="s">
        <v>2163</v>
      </c>
    </row>
    <row r="184" spans="2:65" s="1" customFormat="1" ht="19.2">
      <c r="B184" s="31"/>
      <c r="D184" s="142" t="s">
        <v>208</v>
      </c>
      <c r="F184" s="143" t="s">
        <v>1882</v>
      </c>
      <c r="I184" s="144"/>
      <c r="L184" s="31"/>
      <c r="M184" s="145"/>
      <c r="T184" s="55"/>
      <c r="AT184" s="16" t="s">
        <v>208</v>
      </c>
      <c r="AU184" s="16" t="s">
        <v>83</v>
      </c>
    </row>
    <row r="185" spans="2:65" s="1" customFormat="1" ht="16.5" customHeight="1">
      <c r="B185" s="31"/>
      <c r="C185" s="129" t="s">
        <v>328</v>
      </c>
      <c r="D185" s="129" t="s">
        <v>201</v>
      </c>
      <c r="E185" s="130" t="s">
        <v>1883</v>
      </c>
      <c r="F185" s="131" t="s">
        <v>1884</v>
      </c>
      <c r="G185" s="132" t="s">
        <v>941</v>
      </c>
      <c r="H185" s="133">
        <v>20</v>
      </c>
      <c r="I185" s="134"/>
      <c r="J185" s="135">
        <f>ROUND(I185*H185,2)</f>
        <v>0</v>
      </c>
      <c r="K185" s="131" t="s">
        <v>930</v>
      </c>
      <c r="L185" s="31"/>
      <c r="M185" s="136" t="s">
        <v>1</v>
      </c>
      <c r="N185" s="137" t="s">
        <v>41</v>
      </c>
      <c r="P185" s="138">
        <f>O185*H185</f>
        <v>0</v>
      </c>
      <c r="Q185" s="138">
        <v>3.7199999999999997E-2</v>
      </c>
      <c r="R185" s="138">
        <f>Q185*H185</f>
        <v>0.74399999999999999</v>
      </c>
      <c r="S185" s="138">
        <v>0</v>
      </c>
      <c r="T185" s="139">
        <f>S185*H185</f>
        <v>0</v>
      </c>
      <c r="AR185" s="140" t="s">
        <v>206</v>
      </c>
      <c r="AT185" s="140" t="s">
        <v>201</v>
      </c>
      <c r="AU185" s="140" t="s">
        <v>83</v>
      </c>
      <c r="AY185" s="16" t="s">
        <v>200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83</v>
      </c>
      <c r="BK185" s="141">
        <f>ROUND(I185*H185,2)</f>
        <v>0</v>
      </c>
      <c r="BL185" s="16" t="s">
        <v>206</v>
      </c>
      <c r="BM185" s="140" t="s">
        <v>2164</v>
      </c>
    </row>
    <row r="186" spans="2:65" s="1" customFormat="1" ht="19.2">
      <c r="B186" s="31"/>
      <c r="D186" s="142" t="s">
        <v>208</v>
      </c>
      <c r="F186" s="143" t="s">
        <v>1886</v>
      </c>
      <c r="I186" s="144"/>
      <c r="L186" s="31"/>
      <c r="M186" s="145"/>
      <c r="T186" s="55"/>
      <c r="AT186" s="16" t="s">
        <v>208</v>
      </c>
      <c r="AU186" s="16" t="s">
        <v>83</v>
      </c>
    </row>
    <row r="187" spans="2:65" s="1" customFormat="1" ht="16.5" customHeight="1">
      <c r="B187" s="31"/>
      <c r="C187" s="129" t="s">
        <v>333</v>
      </c>
      <c r="D187" s="129" t="s">
        <v>201</v>
      </c>
      <c r="E187" s="130" t="s">
        <v>1722</v>
      </c>
      <c r="F187" s="131" t="s">
        <v>1723</v>
      </c>
      <c r="G187" s="132" t="s">
        <v>964</v>
      </c>
      <c r="H187" s="133">
        <v>2.0470000000000002</v>
      </c>
      <c r="I187" s="134"/>
      <c r="J187" s="135">
        <f>ROUND(I187*H187,2)</f>
        <v>0</v>
      </c>
      <c r="K187" s="131" t="s">
        <v>930</v>
      </c>
      <c r="L187" s="31"/>
      <c r="M187" s="136" t="s">
        <v>1</v>
      </c>
      <c r="N187" s="137" t="s">
        <v>41</v>
      </c>
      <c r="P187" s="138">
        <f>O187*H187</f>
        <v>0</v>
      </c>
      <c r="Q187" s="138">
        <v>0</v>
      </c>
      <c r="R187" s="138">
        <f>Q187*H187</f>
        <v>0</v>
      </c>
      <c r="S187" s="138">
        <v>0</v>
      </c>
      <c r="T187" s="139">
        <f>S187*H187</f>
        <v>0</v>
      </c>
      <c r="AR187" s="140" t="s">
        <v>206</v>
      </c>
      <c r="AT187" s="140" t="s">
        <v>201</v>
      </c>
      <c r="AU187" s="140" t="s">
        <v>83</v>
      </c>
      <c r="AY187" s="16" t="s">
        <v>200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83</v>
      </c>
      <c r="BK187" s="141">
        <f>ROUND(I187*H187,2)</f>
        <v>0</v>
      </c>
      <c r="BL187" s="16" t="s">
        <v>206</v>
      </c>
      <c r="BM187" s="140" t="s">
        <v>2165</v>
      </c>
    </row>
    <row r="188" spans="2:65" s="1" customFormat="1" ht="19.2">
      <c r="B188" s="31"/>
      <c r="D188" s="142" t="s">
        <v>208</v>
      </c>
      <c r="F188" s="143" t="s">
        <v>1725</v>
      </c>
      <c r="I188" s="144"/>
      <c r="L188" s="31"/>
      <c r="M188" s="176"/>
      <c r="N188" s="177"/>
      <c r="O188" s="177"/>
      <c r="P188" s="177"/>
      <c r="Q188" s="177"/>
      <c r="R188" s="177"/>
      <c r="S188" s="177"/>
      <c r="T188" s="178"/>
      <c r="AT188" s="16" t="s">
        <v>208</v>
      </c>
      <c r="AU188" s="16" t="s">
        <v>83</v>
      </c>
    </row>
    <row r="189" spans="2:65" s="1" customFormat="1" ht="6.9" customHeight="1"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31"/>
    </row>
  </sheetData>
  <sheetProtection algorithmName="SHA-512" hashValue="M5kP6FIAdZx3ZngBa62w4ri0cbrPTrLbSZftc/6MfIHmaBFIvu+dj5sqj5skPjAmkdM32O7+Mr1azz0mTM5Jiw==" saltValue="DH9t168hLnmfoWLFJJ9SWDKAQr34hIEkoWE+Q41eabbfGgbWlrPo43gPdgNMBD59gOnWCErEjqvX1ad3a4FuQw==" spinCount="100000" sheet="1" objects="1" scenarios="1" formatColumns="0" formatRows="0" autoFilter="0"/>
  <autoFilter ref="C120:K188" xr:uid="{00000000-0009-0000-0000-000013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70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150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2166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ROUND((SUM(BE121:BE169)),  2)</f>
        <v>0</v>
      </c>
      <c r="I35" s="95">
        <v>0.21</v>
      </c>
      <c r="J35" s="85">
        <f>ROUND(((SUM(BE121:BE169))*I35),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ROUND((SUM(BF121:BF169)),  2)</f>
        <v>0</v>
      </c>
      <c r="I36" s="95">
        <v>0.12</v>
      </c>
      <c r="J36" s="85">
        <f>ROUND(((SUM(BF121:BF169))*I36),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ROUND((SUM(BG121:BG169)),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ROUND((SUM(BH121:BH169)),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ROUND((SUM(BI121:BI169)),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05.13 - SO 05.13 Most v km 99,583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05.13 - SO 05.13 Most v km 99,583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1.27528</v>
      </c>
      <c r="S121" s="52"/>
      <c r="T121" s="117">
        <f>T122</f>
        <v>1.9019999999999999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SUM(P123:P169)</f>
        <v>0</v>
      </c>
      <c r="R122" s="125">
        <f>SUM(R123:R169)</f>
        <v>1.27528</v>
      </c>
      <c r="T122" s="126">
        <f>SUM(T123:T169)</f>
        <v>1.9019999999999999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SUM(BK123:BK169)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80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2167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2168</v>
      </c>
      <c r="H125" s="149">
        <v>80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21.75" customHeight="1">
      <c r="B126" s="31"/>
      <c r="C126" s="129" t="s">
        <v>85</v>
      </c>
      <c r="D126" s="129" t="s">
        <v>201</v>
      </c>
      <c r="E126" s="130" t="s">
        <v>1651</v>
      </c>
      <c r="F126" s="131" t="s">
        <v>1652</v>
      </c>
      <c r="G126" s="132" t="s">
        <v>941</v>
      </c>
      <c r="H126" s="133">
        <v>40</v>
      </c>
      <c r="I126" s="134"/>
      <c r="J126" s="135">
        <f>ROUND(I126*H126,2)</f>
        <v>0</v>
      </c>
      <c r="K126" s="131" t="s">
        <v>930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2169</v>
      </c>
    </row>
    <row r="127" spans="2:65" s="1" customFormat="1" ht="19.2">
      <c r="B127" s="31"/>
      <c r="D127" s="142" t="s">
        <v>208</v>
      </c>
      <c r="F127" s="143" t="s">
        <v>1654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1" customFormat="1">
      <c r="B128" s="146"/>
      <c r="D128" s="142" t="s">
        <v>214</v>
      </c>
      <c r="E128" s="147" t="s">
        <v>1</v>
      </c>
      <c r="F128" s="148" t="s">
        <v>2170</v>
      </c>
      <c r="H128" s="149">
        <v>40</v>
      </c>
      <c r="I128" s="150"/>
      <c r="L128" s="146"/>
      <c r="M128" s="151"/>
      <c r="T128" s="152"/>
      <c r="AT128" s="147" t="s">
        <v>214</v>
      </c>
      <c r="AU128" s="147" t="s">
        <v>83</v>
      </c>
      <c r="AV128" s="11" t="s">
        <v>85</v>
      </c>
      <c r="AW128" s="11" t="s">
        <v>33</v>
      </c>
      <c r="AX128" s="11" t="s">
        <v>83</v>
      </c>
      <c r="AY128" s="147" t="s">
        <v>200</v>
      </c>
    </row>
    <row r="129" spans="2:65" s="1" customFormat="1" ht="21.75" customHeight="1">
      <c r="B129" s="31"/>
      <c r="C129" s="129" t="s">
        <v>222</v>
      </c>
      <c r="D129" s="129" t="s">
        <v>201</v>
      </c>
      <c r="E129" s="130" t="s">
        <v>1655</v>
      </c>
      <c r="F129" s="131" t="s">
        <v>1656</v>
      </c>
      <c r="G129" s="132" t="s">
        <v>941</v>
      </c>
      <c r="H129" s="133">
        <v>40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2171</v>
      </c>
    </row>
    <row r="130" spans="2:65" s="1" customFormat="1" ht="19.2">
      <c r="B130" s="31"/>
      <c r="D130" s="142" t="s">
        <v>208</v>
      </c>
      <c r="F130" s="143" t="s">
        <v>1658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1" customFormat="1">
      <c r="B131" s="146"/>
      <c r="D131" s="142" t="s">
        <v>214</v>
      </c>
      <c r="E131" s="147" t="s">
        <v>1</v>
      </c>
      <c r="F131" s="148" t="s">
        <v>2172</v>
      </c>
      <c r="H131" s="149">
        <v>40</v>
      </c>
      <c r="I131" s="150"/>
      <c r="L131" s="146"/>
      <c r="M131" s="151"/>
      <c r="T131" s="152"/>
      <c r="AT131" s="147" t="s">
        <v>214</v>
      </c>
      <c r="AU131" s="147" t="s">
        <v>83</v>
      </c>
      <c r="AV131" s="11" t="s">
        <v>85</v>
      </c>
      <c r="AW131" s="11" t="s">
        <v>33</v>
      </c>
      <c r="AX131" s="11" t="s">
        <v>83</v>
      </c>
      <c r="AY131" s="147" t="s">
        <v>200</v>
      </c>
    </row>
    <row r="132" spans="2:65" s="1" customFormat="1" ht="16.5" customHeight="1">
      <c r="B132" s="31"/>
      <c r="C132" s="129" t="s">
        <v>206</v>
      </c>
      <c r="D132" s="129" t="s">
        <v>201</v>
      </c>
      <c r="E132" s="130" t="s">
        <v>1659</v>
      </c>
      <c r="F132" s="131" t="s">
        <v>1660</v>
      </c>
      <c r="G132" s="132" t="s">
        <v>941</v>
      </c>
      <c r="H132" s="133">
        <v>80</v>
      </c>
      <c r="I132" s="134"/>
      <c r="J132" s="135">
        <f>ROUND(I132*H132,2)</f>
        <v>0</v>
      </c>
      <c r="K132" s="131" t="s">
        <v>930</v>
      </c>
      <c r="L132" s="31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206</v>
      </c>
      <c r="AT132" s="140" t="s">
        <v>201</v>
      </c>
      <c r="AU132" s="140" t="s">
        <v>83</v>
      </c>
      <c r="AY132" s="16" t="s">
        <v>200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83</v>
      </c>
      <c r="BK132" s="141">
        <f>ROUND(I132*H132,2)</f>
        <v>0</v>
      </c>
      <c r="BL132" s="16" t="s">
        <v>206</v>
      </c>
      <c r="BM132" s="140" t="s">
        <v>2173</v>
      </c>
    </row>
    <row r="133" spans="2:65" s="1" customFormat="1">
      <c r="B133" s="31"/>
      <c r="D133" s="142" t="s">
        <v>208</v>
      </c>
      <c r="F133" s="143" t="s">
        <v>1662</v>
      </c>
      <c r="I133" s="144"/>
      <c r="L133" s="31"/>
      <c r="M133" s="145"/>
      <c r="T133" s="55"/>
      <c r="AT133" s="16" t="s">
        <v>208</v>
      </c>
      <c r="AU133" s="16" t="s">
        <v>83</v>
      </c>
    </row>
    <row r="134" spans="2:65" s="1" customFormat="1" ht="16.5" customHeight="1">
      <c r="B134" s="31"/>
      <c r="C134" s="129" t="s">
        <v>234</v>
      </c>
      <c r="D134" s="129" t="s">
        <v>201</v>
      </c>
      <c r="E134" s="130" t="s">
        <v>1663</v>
      </c>
      <c r="F134" s="131" t="s">
        <v>1664</v>
      </c>
      <c r="G134" s="132" t="s">
        <v>225</v>
      </c>
      <c r="H134" s="133">
        <v>30</v>
      </c>
      <c r="I134" s="134"/>
      <c r="J134" s="135">
        <f>ROUND(I134*H134,2)</f>
        <v>0</v>
      </c>
      <c r="K134" s="131" t="s">
        <v>930</v>
      </c>
      <c r="L134" s="31"/>
      <c r="M134" s="136" t="s">
        <v>1</v>
      </c>
      <c r="N134" s="137" t="s">
        <v>41</v>
      </c>
      <c r="P134" s="138">
        <f>O134*H134</f>
        <v>0</v>
      </c>
      <c r="Q134" s="138">
        <v>3.6900000000000002E-2</v>
      </c>
      <c r="R134" s="138">
        <f>Q134*H134</f>
        <v>1.107</v>
      </c>
      <c r="S134" s="138">
        <v>0</v>
      </c>
      <c r="T134" s="139">
        <f>S134*H134</f>
        <v>0</v>
      </c>
      <c r="AR134" s="140" t="s">
        <v>206</v>
      </c>
      <c r="AT134" s="140" t="s">
        <v>201</v>
      </c>
      <c r="AU134" s="140" t="s">
        <v>83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206</v>
      </c>
      <c r="BM134" s="140" t="s">
        <v>2174</v>
      </c>
    </row>
    <row r="135" spans="2:65" s="1" customFormat="1" ht="28.8">
      <c r="B135" s="31"/>
      <c r="D135" s="142" t="s">
        <v>208</v>
      </c>
      <c r="F135" s="143" t="s">
        <v>1666</v>
      </c>
      <c r="I135" s="144"/>
      <c r="L135" s="31"/>
      <c r="M135" s="145"/>
      <c r="T135" s="55"/>
      <c r="AT135" s="16" t="s">
        <v>208</v>
      </c>
      <c r="AU135" s="16" t="s">
        <v>83</v>
      </c>
    </row>
    <row r="136" spans="2:65" s="11" customFormat="1">
      <c r="B136" s="146"/>
      <c r="D136" s="142" t="s">
        <v>214</v>
      </c>
      <c r="E136" s="147" t="s">
        <v>1</v>
      </c>
      <c r="F136" s="148" t="s">
        <v>2005</v>
      </c>
      <c r="H136" s="149">
        <v>30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83</v>
      </c>
      <c r="AY136" s="147" t="s">
        <v>200</v>
      </c>
    </row>
    <row r="137" spans="2:65" s="1" customFormat="1" ht="16.5" customHeight="1">
      <c r="B137" s="31"/>
      <c r="C137" s="129" t="s">
        <v>239</v>
      </c>
      <c r="D137" s="129" t="s">
        <v>201</v>
      </c>
      <c r="E137" s="130" t="s">
        <v>1667</v>
      </c>
      <c r="F137" s="131" t="s">
        <v>1668</v>
      </c>
      <c r="G137" s="132" t="s">
        <v>225</v>
      </c>
      <c r="H137" s="133">
        <v>1</v>
      </c>
      <c r="I137" s="134"/>
      <c r="J137" s="135">
        <f>ROUND(I137*H137,2)</f>
        <v>0</v>
      </c>
      <c r="K137" s="131" t="s">
        <v>930</v>
      </c>
      <c r="L137" s="31"/>
      <c r="M137" s="136" t="s">
        <v>1</v>
      </c>
      <c r="N137" s="137" t="s">
        <v>41</v>
      </c>
      <c r="P137" s="138">
        <f>O137*H137</f>
        <v>0</v>
      </c>
      <c r="Q137" s="138">
        <v>6.053E-2</v>
      </c>
      <c r="R137" s="138">
        <f>Q137*H137</f>
        <v>6.053E-2</v>
      </c>
      <c r="S137" s="138">
        <v>0</v>
      </c>
      <c r="T137" s="139">
        <f>S137*H137</f>
        <v>0</v>
      </c>
      <c r="AR137" s="140" t="s">
        <v>206</v>
      </c>
      <c r="AT137" s="140" t="s">
        <v>201</v>
      </c>
      <c r="AU137" s="140" t="s">
        <v>83</v>
      </c>
      <c r="AY137" s="16" t="s">
        <v>200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83</v>
      </c>
      <c r="BK137" s="141">
        <f>ROUND(I137*H137,2)</f>
        <v>0</v>
      </c>
      <c r="BL137" s="16" t="s">
        <v>206</v>
      </c>
      <c r="BM137" s="140" t="s">
        <v>2175</v>
      </c>
    </row>
    <row r="138" spans="2:65" s="1" customFormat="1" ht="28.8">
      <c r="B138" s="31"/>
      <c r="D138" s="142" t="s">
        <v>208</v>
      </c>
      <c r="F138" s="143" t="s">
        <v>1670</v>
      </c>
      <c r="I138" s="144"/>
      <c r="L138" s="31"/>
      <c r="M138" s="145"/>
      <c r="T138" s="55"/>
      <c r="AT138" s="16" t="s">
        <v>208</v>
      </c>
      <c r="AU138" s="16" t="s">
        <v>83</v>
      </c>
    </row>
    <row r="139" spans="2:65" s="1" customFormat="1" ht="16.5" customHeight="1">
      <c r="B139" s="31"/>
      <c r="C139" s="129" t="s">
        <v>245</v>
      </c>
      <c r="D139" s="129" t="s">
        <v>201</v>
      </c>
      <c r="E139" s="130" t="s">
        <v>1671</v>
      </c>
      <c r="F139" s="131" t="s">
        <v>1672</v>
      </c>
      <c r="G139" s="132" t="s">
        <v>225</v>
      </c>
      <c r="H139" s="133">
        <v>1</v>
      </c>
      <c r="I139" s="134"/>
      <c r="J139" s="135">
        <f>ROUND(I139*H139,2)</f>
        <v>0</v>
      </c>
      <c r="K139" s="131" t="s">
        <v>930</v>
      </c>
      <c r="L139" s="31"/>
      <c r="M139" s="136" t="s">
        <v>1</v>
      </c>
      <c r="N139" s="137" t="s">
        <v>41</v>
      </c>
      <c r="P139" s="138">
        <f>O139*H139</f>
        <v>0</v>
      </c>
      <c r="Q139" s="138">
        <v>0.10775</v>
      </c>
      <c r="R139" s="138">
        <f>Q139*H139</f>
        <v>0.10775</v>
      </c>
      <c r="S139" s="138">
        <v>0</v>
      </c>
      <c r="T139" s="139">
        <f>S139*H139</f>
        <v>0</v>
      </c>
      <c r="AR139" s="140" t="s">
        <v>206</v>
      </c>
      <c r="AT139" s="140" t="s">
        <v>201</v>
      </c>
      <c r="AU139" s="140" t="s">
        <v>83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206</v>
      </c>
      <c r="BM139" s="140" t="s">
        <v>2176</v>
      </c>
    </row>
    <row r="140" spans="2:65" s="1" customFormat="1" ht="28.8">
      <c r="B140" s="31"/>
      <c r="D140" s="142" t="s">
        <v>208</v>
      </c>
      <c r="F140" s="143" t="s">
        <v>1674</v>
      </c>
      <c r="I140" s="144"/>
      <c r="L140" s="31"/>
      <c r="M140" s="145"/>
      <c r="T140" s="55"/>
      <c r="AT140" s="16" t="s">
        <v>208</v>
      </c>
      <c r="AU140" s="16" t="s">
        <v>83</v>
      </c>
    </row>
    <row r="141" spans="2:65" s="1" customFormat="1" ht="16.5" customHeight="1">
      <c r="B141" s="31"/>
      <c r="C141" s="129" t="s">
        <v>250</v>
      </c>
      <c r="D141" s="129" t="s">
        <v>201</v>
      </c>
      <c r="E141" s="130" t="s">
        <v>1675</v>
      </c>
      <c r="F141" s="131" t="s">
        <v>1676</v>
      </c>
      <c r="G141" s="132" t="s">
        <v>941</v>
      </c>
      <c r="H141" s="133">
        <v>80</v>
      </c>
      <c r="I141" s="134"/>
      <c r="J141" s="135">
        <f>ROUND(I141*H141,2)</f>
        <v>0</v>
      </c>
      <c r="K141" s="131" t="s">
        <v>930</v>
      </c>
      <c r="L141" s="31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206</v>
      </c>
      <c r="AT141" s="140" t="s">
        <v>201</v>
      </c>
      <c r="AU141" s="140" t="s">
        <v>83</v>
      </c>
      <c r="AY141" s="16" t="s">
        <v>200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83</v>
      </c>
      <c r="BK141" s="141">
        <f>ROUND(I141*H141,2)</f>
        <v>0</v>
      </c>
      <c r="BL141" s="16" t="s">
        <v>206</v>
      </c>
      <c r="BM141" s="140" t="s">
        <v>2177</v>
      </c>
    </row>
    <row r="142" spans="2:65" s="1" customFormat="1" ht="19.2">
      <c r="B142" s="31"/>
      <c r="D142" s="142" t="s">
        <v>208</v>
      </c>
      <c r="F142" s="143" t="s">
        <v>1678</v>
      </c>
      <c r="I142" s="144"/>
      <c r="L142" s="31"/>
      <c r="M142" s="145"/>
      <c r="T142" s="55"/>
      <c r="AT142" s="16" t="s">
        <v>208</v>
      </c>
      <c r="AU142" s="16" t="s">
        <v>83</v>
      </c>
    </row>
    <row r="143" spans="2:65" s="1" customFormat="1" ht="16.5" customHeight="1">
      <c r="B143" s="31"/>
      <c r="C143" s="129" t="s">
        <v>255</v>
      </c>
      <c r="D143" s="129" t="s">
        <v>201</v>
      </c>
      <c r="E143" s="130" t="s">
        <v>1898</v>
      </c>
      <c r="F143" s="131" t="s">
        <v>1899</v>
      </c>
      <c r="G143" s="132" t="s">
        <v>204</v>
      </c>
      <c r="H143" s="133">
        <v>1</v>
      </c>
      <c r="I143" s="134"/>
      <c r="J143" s="135">
        <f>ROUND(I143*H143,2)</f>
        <v>0</v>
      </c>
      <c r="K143" s="131" t="s">
        <v>930</v>
      </c>
      <c r="L143" s="31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1.8</v>
      </c>
      <c r="T143" s="139">
        <f>S143*H143</f>
        <v>1.8</v>
      </c>
      <c r="AR143" s="140" t="s">
        <v>206</v>
      </c>
      <c r="AT143" s="140" t="s">
        <v>201</v>
      </c>
      <c r="AU143" s="140" t="s">
        <v>83</v>
      </c>
      <c r="AY143" s="16" t="s">
        <v>200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83</v>
      </c>
      <c r="BK143" s="141">
        <f>ROUND(I143*H143,2)</f>
        <v>0</v>
      </c>
      <c r="BL143" s="16" t="s">
        <v>206</v>
      </c>
      <c r="BM143" s="140" t="s">
        <v>2178</v>
      </c>
    </row>
    <row r="144" spans="2:65" s="1" customFormat="1">
      <c r="B144" s="31"/>
      <c r="D144" s="142" t="s">
        <v>208</v>
      </c>
      <c r="F144" s="143" t="s">
        <v>1899</v>
      </c>
      <c r="I144" s="144"/>
      <c r="L144" s="31"/>
      <c r="M144" s="145"/>
      <c r="T144" s="55"/>
      <c r="AT144" s="16" t="s">
        <v>208</v>
      </c>
      <c r="AU144" s="16" t="s">
        <v>83</v>
      </c>
    </row>
    <row r="145" spans="2:65" s="1" customFormat="1" ht="16.5" customHeight="1">
      <c r="B145" s="31"/>
      <c r="C145" s="129" t="s">
        <v>261</v>
      </c>
      <c r="D145" s="129" t="s">
        <v>201</v>
      </c>
      <c r="E145" s="130" t="s">
        <v>1902</v>
      </c>
      <c r="F145" s="131" t="s">
        <v>1903</v>
      </c>
      <c r="G145" s="132" t="s">
        <v>941</v>
      </c>
      <c r="H145" s="133">
        <v>80</v>
      </c>
      <c r="I145" s="134"/>
      <c r="J145" s="135">
        <f>ROUND(I145*H145,2)</f>
        <v>0</v>
      </c>
      <c r="K145" s="131" t="s">
        <v>930</v>
      </c>
      <c r="L145" s="31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6.9999999999999999E-4</v>
      </c>
      <c r="T145" s="139">
        <f>S145*H145</f>
        <v>5.6000000000000001E-2</v>
      </c>
      <c r="AR145" s="140" t="s">
        <v>206</v>
      </c>
      <c r="AT145" s="140" t="s">
        <v>201</v>
      </c>
      <c r="AU145" s="140" t="s">
        <v>83</v>
      </c>
      <c r="AY145" s="16" t="s">
        <v>200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206</v>
      </c>
      <c r="BM145" s="140" t="s">
        <v>2179</v>
      </c>
    </row>
    <row r="146" spans="2:65" s="1" customFormat="1">
      <c r="B146" s="31"/>
      <c r="D146" s="142" t="s">
        <v>208</v>
      </c>
      <c r="F146" s="143" t="s">
        <v>1905</v>
      </c>
      <c r="I146" s="144"/>
      <c r="L146" s="31"/>
      <c r="M146" s="145"/>
      <c r="T146" s="55"/>
      <c r="AT146" s="16" t="s">
        <v>208</v>
      </c>
      <c r="AU146" s="16" t="s">
        <v>83</v>
      </c>
    </row>
    <row r="147" spans="2:65" s="1" customFormat="1" ht="16.5" customHeight="1">
      <c r="B147" s="31"/>
      <c r="C147" s="129" t="s">
        <v>266</v>
      </c>
      <c r="D147" s="129" t="s">
        <v>201</v>
      </c>
      <c r="E147" s="130" t="s">
        <v>2034</v>
      </c>
      <c r="F147" s="131" t="s">
        <v>2035</v>
      </c>
      <c r="G147" s="132" t="s">
        <v>204</v>
      </c>
      <c r="H147" s="133">
        <v>42</v>
      </c>
      <c r="I147" s="134"/>
      <c r="J147" s="135">
        <f>ROUND(I147*H147,2)</f>
        <v>0</v>
      </c>
      <c r="K147" s="131" t="s">
        <v>930</v>
      </c>
      <c r="L147" s="31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1E-3</v>
      </c>
      <c r="T147" s="139">
        <f>S147*H147</f>
        <v>4.2000000000000003E-2</v>
      </c>
      <c r="AR147" s="140" t="s">
        <v>206</v>
      </c>
      <c r="AT147" s="140" t="s">
        <v>201</v>
      </c>
      <c r="AU147" s="140" t="s">
        <v>83</v>
      </c>
      <c r="AY147" s="16" t="s">
        <v>200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83</v>
      </c>
      <c r="BK147" s="141">
        <f>ROUND(I147*H147,2)</f>
        <v>0</v>
      </c>
      <c r="BL147" s="16" t="s">
        <v>206</v>
      </c>
      <c r="BM147" s="140" t="s">
        <v>2180</v>
      </c>
    </row>
    <row r="148" spans="2:65" s="1" customFormat="1">
      <c r="B148" s="31"/>
      <c r="D148" s="142" t="s">
        <v>208</v>
      </c>
      <c r="F148" s="143" t="s">
        <v>2037</v>
      </c>
      <c r="I148" s="144"/>
      <c r="L148" s="31"/>
      <c r="M148" s="145"/>
      <c r="T148" s="55"/>
      <c r="AT148" s="16" t="s">
        <v>208</v>
      </c>
      <c r="AU148" s="16" t="s">
        <v>83</v>
      </c>
    </row>
    <row r="149" spans="2:65" s="11" customFormat="1">
      <c r="B149" s="146"/>
      <c r="D149" s="142" t="s">
        <v>214</v>
      </c>
      <c r="E149" s="147" t="s">
        <v>1</v>
      </c>
      <c r="F149" s="148" t="s">
        <v>2181</v>
      </c>
      <c r="H149" s="149">
        <v>42</v>
      </c>
      <c r="I149" s="150"/>
      <c r="L149" s="146"/>
      <c r="M149" s="151"/>
      <c r="T149" s="152"/>
      <c r="AT149" s="147" t="s">
        <v>214</v>
      </c>
      <c r="AU149" s="147" t="s">
        <v>83</v>
      </c>
      <c r="AV149" s="11" t="s">
        <v>85</v>
      </c>
      <c r="AW149" s="11" t="s">
        <v>33</v>
      </c>
      <c r="AX149" s="11" t="s">
        <v>83</v>
      </c>
      <c r="AY149" s="147" t="s">
        <v>200</v>
      </c>
    </row>
    <row r="150" spans="2:65" s="1" customFormat="1" ht="16.5" customHeight="1">
      <c r="B150" s="31"/>
      <c r="C150" s="129" t="s">
        <v>8</v>
      </c>
      <c r="D150" s="129" t="s">
        <v>201</v>
      </c>
      <c r="E150" s="130" t="s">
        <v>2134</v>
      </c>
      <c r="F150" s="131" t="s">
        <v>2135</v>
      </c>
      <c r="G150" s="132" t="s">
        <v>204</v>
      </c>
      <c r="H150" s="133">
        <v>1</v>
      </c>
      <c r="I150" s="134"/>
      <c r="J150" s="135">
        <f>ROUND(I150*H150,2)</f>
        <v>0</v>
      </c>
      <c r="K150" s="131" t="s">
        <v>930</v>
      </c>
      <c r="L150" s="31"/>
      <c r="M150" s="136" t="s">
        <v>1</v>
      </c>
      <c r="N150" s="137" t="s">
        <v>41</v>
      </c>
      <c r="P150" s="138">
        <f>O150*H150</f>
        <v>0</v>
      </c>
      <c r="Q150" s="138">
        <v>0</v>
      </c>
      <c r="R150" s="138">
        <f>Q150*H150</f>
        <v>0</v>
      </c>
      <c r="S150" s="138">
        <v>1.5E-3</v>
      </c>
      <c r="T150" s="139">
        <f>S150*H150</f>
        <v>1.5E-3</v>
      </c>
      <c r="AR150" s="140" t="s">
        <v>206</v>
      </c>
      <c r="AT150" s="140" t="s">
        <v>201</v>
      </c>
      <c r="AU150" s="140" t="s">
        <v>83</v>
      </c>
      <c r="AY150" s="16" t="s">
        <v>200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83</v>
      </c>
      <c r="BK150" s="141">
        <f>ROUND(I150*H150,2)</f>
        <v>0</v>
      </c>
      <c r="BL150" s="16" t="s">
        <v>206</v>
      </c>
      <c r="BM150" s="140" t="s">
        <v>2182</v>
      </c>
    </row>
    <row r="151" spans="2:65" s="1" customFormat="1">
      <c r="B151" s="31"/>
      <c r="D151" s="142" t="s">
        <v>208</v>
      </c>
      <c r="F151" s="143" t="s">
        <v>2137</v>
      </c>
      <c r="I151" s="144"/>
      <c r="L151" s="31"/>
      <c r="M151" s="145"/>
      <c r="T151" s="55"/>
      <c r="AT151" s="16" t="s">
        <v>208</v>
      </c>
      <c r="AU151" s="16" t="s">
        <v>83</v>
      </c>
    </row>
    <row r="152" spans="2:65" s="1" customFormat="1" ht="16.5" customHeight="1">
      <c r="B152" s="31"/>
      <c r="C152" s="129" t="s">
        <v>273</v>
      </c>
      <c r="D152" s="129" t="s">
        <v>201</v>
      </c>
      <c r="E152" s="130" t="s">
        <v>2138</v>
      </c>
      <c r="F152" s="131" t="s">
        <v>2139</v>
      </c>
      <c r="G152" s="132" t="s">
        <v>225</v>
      </c>
      <c r="H152" s="133">
        <v>1</v>
      </c>
      <c r="I152" s="134"/>
      <c r="J152" s="135">
        <f>ROUND(I152*H152,2)</f>
        <v>0</v>
      </c>
      <c r="K152" s="131" t="s">
        <v>930</v>
      </c>
      <c r="L152" s="31"/>
      <c r="M152" s="136" t="s">
        <v>1</v>
      </c>
      <c r="N152" s="137" t="s">
        <v>41</v>
      </c>
      <c r="P152" s="138">
        <f>O152*H152</f>
        <v>0</v>
      </c>
      <c r="Q152" s="138">
        <v>0</v>
      </c>
      <c r="R152" s="138">
        <f>Q152*H152</f>
        <v>0</v>
      </c>
      <c r="S152" s="138">
        <v>5.0000000000000001E-4</v>
      </c>
      <c r="T152" s="139">
        <f>S152*H152</f>
        <v>5.0000000000000001E-4</v>
      </c>
      <c r="AR152" s="140" t="s">
        <v>206</v>
      </c>
      <c r="AT152" s="140" t="s">
        <v>201</v>
      </c>
      <c r="AU152" s="140" t="s">
        <v>83</v>
      </c>
      <c r="AY152" s="16" t="s">
        <v>200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83</v>
      </c>
      <c r="BK152" s="141">
        <f>ROUND(I152*H152,2)</f>
        <v>0</v>
      </c>
      <c r="BL152" s="16" t="s">
        <v>206</v>
      </c>
      <c r="BM152" s="140" t="s">
        <v>2183</v>
      </c>
    </row>
    <row r="153" spans="2:65" s="1" customFormat="1">
      <c r="B153" s="31"/>
      <c r="D153" s="142" t="s">
        <v>208</v>
      </c>
      <c r="F153" s="143" t="s">
        <v>2141</v>
      </c>
      <c r="I153" s="144"/>
      <c r="L153" s="31"/>
      <c r="M153" s="145"/>
      <c r="T153" s="55"/>
      <c r="AT153" s="16" t="s">
        <v>208</v>
      </c>
      <c r="AU153" s="16" t="s">
        <v>83</v>
      </c>
    </row>
    <row r="154" spans="2:65" s="1" customFormat="1" ht="16.5" customHeight="1">
      <c r="B154" s="31"/>
      <c r="C154" s="129" t="s">
        <v>279</v>
      </c>
      <c r="D154" s="129" t="s">
        <v>201</v>
      </c>
      <c r="E154" s="130" t="s">
        <v>2142</v>
      </c>
      <c r="F154" s="131" t="s">
        <v>2143</v>
      </c>
      <c r="G154" s="132" t="s">
        <v>204</v>
      </c>
      <c r="H154" s="133">
        <v>1</v>
      </c>
      <c r="I154" s="134"/>
      <c r="J154" s="135">
        <f>ROUND(I154*H154,2)</f>
        <v>0</v>
      </c>
      <c r="K154" s="131" t="s">
        <v>930</v>
      </c>
      <c r="L154" s="31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1E-3</v>
      </c>
      <c r="T154" s="139">
        <f>S154*H154</f>
        <v>1E-3</v>
      </c>
      <c r="AR154" s="140" t="s">
        <v>206</v>
      </c>
      <c r="AT154" s="140" t="s">
        <v>201</v>
      </c>
      <c r="AU154" s="140" t="s">
        <v>83</v>
      </c>
      <c r="AY154" s="16" t="s">
        <v>200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83</v>
      </c>
      <c r="BK154" s="141">
        <f>ROUND(I154*H154,2)</f>
        <v>0</v>
      </c>
      <c r="BL154" s="16" t="s">
        <v>206</v>
      </c>
      <c r="BM154" s="140" t="s">
        <v>2184</v>
      </c>
    </row>
    <row r="155" spans="2:65" s="1" customFormat="1">
      <c r="B155" s="31"/>
      <c r="D155" s="142" t="s">
        <v>208</v>
      </c>
      <c r="F155" s="143" t="s">
        <v>2145</v>
      </c>
      <c r="I155" s="144"/>
      <c r="L155" s="31"/>
      <c r="M155" s="145"/>
      <c r="T155" s="55"/>
      <c r="AT155" s="16" t="s">
        <v>208</v>
      </c>
      <c r="AU155" s="16" t="s">
        <v>83</v>
      </c>
    </row>
    <row r="156" spans="2:65" s="1" customFormat="1" ht="16.5" customHeight="1">
      <c r="B156" s="31"/>
      <c r="C156" s="129" t="s">
        <v>283</v>
      </c>
      <c r="D156" s="129" t="s">
        <v>201</v>
      </c>
      <c r="E156" s="130" t="s">
        <v>2146</v>
      </c>
      <c r="F156" s="131" t="s">
        <v>2147</v>
      </c>
      <c r="G156" s="132" t="s">
        <v>204</v>
      </c>
      <c r="H156" s="133">
        <v>1</v>
      </c>
      <c r="I156" s="134"/>
      <c r="J156" s="135">
        <f>ROUND(I156*H156,2)</f>
        <v>0</v>
      </c>
      <c r="K156" s="131" t="s">
        <v>930</v>
      </c>
      <c r="L156" s="31"/>
      <c r="M156" s="136" t="s">
        <v>1</v>
      </c>
      <c r="N156" s="137" t="s">
        <v>41</v>
      </c>
      <c r="P156" s="138">
        <f>O156*H156</f>
        <v>0</v>
      </c>
      <c r="Q156" s="138">
        <v>0</v>
      </c>
      <c r="R156" s="138">
        <f>Q156*H156</f>
        <v>0</v>
      </c>
      <c r="S156" s="138">
        <v>1E-3</v>
      </c>
      <c r="T156" s="139">
        <f>S156*H156</f>
        <v>1E-3</v>
      </c>
      <c r="AR156" s="140" t="s">
        <v>206</v>
      </c>
      <c r="AT156" s="140" t="s">
        <v>201</v>
      </c>
      <c r="AU156" s="140" t="s">
        <v>83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206</v>
      </c>
      <c r="BM156" s="140" t="s">
        <v>2185</v>
      </c>
    </row>
    <row r="157" spans="2:65" s="1" customFormat="1">
      <c r="B157" s="31"/>
      <c r="D157" s="142" t="s">
        <v>208</v>
      </c>
      <c r="F157" s="143" t="s">
        <v>2149</v>
      </c>
      <c r="I157" s="144"/>
      <c r="L157" s="31"/>
      <c r="M157" s="145"/>
      <c r="T157" s="55"/>
      <c r="AT157" s="16" t="s">
        <v>208</v>
      </c>
      <c r="AU157" s="16" t="s">
        <v>83</v>
      </c>
    </row>
    <row r="158" spans="2:65" s="1" customFormat="1" ht="16.5" customHeight="1">
      <c r="B158" s="31"/>
      <c r="C158" s="129" t="s">
        <v>287</v>
      </c>
      <c r="D158" s="129" t="s">
        <v>201</v>
      </c>
      <c r="E158" s="130" t="s">
        <v>1696</v>
      </c>
      <c r="F158" s="131" t="s">
        <v>1697</v>
      </c>
      <c r="G158" s="132" t="s">
        <v>964</v>
      </c>
      <c r="H158" s="133">
        <v>76.599999999999994</v>
      </c>
      <c r="I158" s="134"/>
      <c r="J158" s="135">
        <f>ROUND(I158*H158,2)</f>
        <v>0</v>
      </c>
      <c r="K158" s="131" t="s">
        <v>930</v>
      </c>
      <c r="L158" s="31"/>
      <c r="M158" s="136" t="s">
        <v>1</v>
      </c>
      <c r="N158" s="137" t="s">
        <v>41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206</v>
      </c>
      <c r="AT158" s="140" t="s">
        <v>201</v>
      </c>
      <c r="AU158" s="140" t="s">
        <v>83</v>
      </c>
      <c r="AY158" s="16" t="s">
        <v>200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83</v>
      </c>
      <c r="BK158" s="141">
        <f>ROUND(I158*H158,2)</f>
        <v>0</v>
      </c>
      <c r="BL158" s="16" t="s">
        <v>206</v>
      </c>
      <c r="BM158" s="140" t="s">
        <v>2186</v>
      </c>
    </row>
    <row r="159" spans="2:65" s="1" customFormat="1">
      <c r="B159" s="31"/>
      <c r="D159" s="142" t="s">
        <v>208</v>
      </c>
      <c r="F159" s="143" t="s">
        <v>1699</v>
      </c>
      <c r="I159" s="144"/>
      <c r="L159" s="31"/>
      <c r="M159" s="145"/>
      <c r="T159" s="55"/>
      <c r="AT159" s="16" t="s">
        <v>208</v>
      </c>
      <c r="AU159" s="16" t="s">
        <v>83</v>
      </c>
    </row>
    <row r="160" spans="2:65" s="11" customFormat="1">
      <c r="B160" s="146"/>
      <c r="D160" s="142" t="s">
        <v>214</v>
      </c>
      <c r="E160" s="147" t="s">
        <v>1</v>
      </c>
      <c r="F160" s="148" t="s">
        <v>2187</v>
      </c>
      <c r="H160" s="149">
        <v>1</v>
      </c>
      <c r="I160" s="150"/>
      <c r="L160" s="146"/>
      <c r="M160" s="151"/>
      <c r="T160" s="152"/>
      <c r="AT160" s="147" t="s">
        <v>214</v>
      </c>
      <c r="AU160" s="147" t="s">
        <v>83</v>
      </c>
      <c r="AV160" s="11" t="s">
        <v>85</v>
      </c>
      <c r="AW160" s="11" t="s">
        <v>33</v>
      </c>
      <c r="AX160" s="11" t="s">
        <v>76</v>
      </c>
      <c r="AY160" s="147" t="s">
        <v>200</v>
      </c>
    </row>
    <row r="161" spans="2:65" s="11" customFormat="1">
      <c r="B161" s="146"/>
      <c r="D161" s="142" t="s">
        <v>214</v>
      </c>
      <c r="E161" s="147" t="s">
        <v>1</v>
      </c>
      <c r="F161" s="148" t="s">
        <v>2188</v>
      </c>
      <c r="H161" s="149">
        <v>75.599999999999994</v>
      </c>
      <c r="I161" s="150"/>
      <c r="L161" s="146"/>
      <c r="M161" s="151"/>
      <c r="T161" s="152"/>
      <c r="AT161" s="147" t="s">
        <v>214</v>
      </c>
      <c r="AU161" s="147" t="s">
        <v>83</v>
      </c>
      <c r="AV161" s="11" t="s">
        <v>85</v>
      </c>
      <c r="AW161" s="11" t="s">
        <v>33</v>
      </c>
      <c r="AX161" s="11" t="s">
        <v>76</v>
      </c>
      <c r="AY161" s="147" t="s">
        <v>200</v>
      </c>
    </row>
    <row r="162" spans="2:65" s="13" customFormat="1">
      <c r="B162" s="159"/>
      <c r="D162" s="142" t="s">
        <v>214</v>
      </c>
      <c r="E162" s="160" t="s">
        <v>1</v>
      </c>
      <c r="F162" s="161" t="s">
        <v>221</v>
      </c>
      <c r="H162" s="162">
        <v>76.599999999999994</v>
      </c>
      <c r="I162" s="163"/>
      <c r="L162" s="159"/>
      <c r="M162" s="164"/>
      <c r="T162" s="165"/>
      <c r="AT162" s="160" t="s">
        <v>214</v>
      </c>
      <c r="AU162" s="160" t="s">
        <v>83</v>
      </c>
      <c r="AV162" s="13" t="s">
        <v>206</v>
      </c>
      <c r="AW162" s="13" t="s">
        <v>33</v>
      </c>
      <c r="AX162" s="13" t="s">
        <v>83</v>
      </c>
      <c r="AY162" s="160" t="s">
        <v>200</v>
      </c>
    </row>
    <row r="163" spans="2:65" s="1" customFormat="1" ht="16.5" customHeight="1">
      <c r="B163" s="31"/>
      <c r="C163" s="129" t="s">
        <v>291</v>
      </c>
      <c r="D163" s="129" t="s">
        <v>201</v>
      </c>
      <c r="E163" s="130" t="s">
        <v>1702</v>
      </c>
      <c r="F163" s="131" t="s">
        <v>1703</v>
      </c>
      <c r="G163" s="132" t="s">
        <v>964</v>
      </c>
      <c r="H163" s="133">
        <v>76.599999999999994</v>
      </c>
      <c r="I163" s="134"/>
      <c r="J163" s="135">
        <f>ROUND(I163*H163,2)</f>
        <v>0</v>
      </c>
      <c r="K163" s="131" t="s">
        <v>930</v>
      </c>
      <c r="L163" s="31"/>
      <c r="M163" s="136" t="s">
        <v>1</v>
      </c>
      <c r="N163" s="137" t="s">
        <v>41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206</v>
      </c>
      <c r="AT163" s="140" t="s">
        <v>201</v>
      </c>
      <c r="AU163" s="140" t="s">
        <v>83</v>
      </c>
      <c r="AY163" s="16" t="s">
        <v>200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83</v>
      </c>
      <c r="BK163" s="141">
        <f>ROUND(I163*H163,2)</f>
        <v>0</v>
      </c>
      <c r="BL163" s="16" t="s">
        <v>206</v>
      </c>
      <c r="BM163" s="140" t="s">
        <v>2189</v>
      </c>
    </row>
    <row r="164" spans="2:65" s="1" customFormat="1">
      <c r="B164" s="31"/>
      <c r="D164" s="142" t="s">
        <v>208</v>
      </c>
      <c r="F164" s="143" t="s">
        <v>1705</v>
      </c>
      <c r="I164" s="144"/>
      <c r="L164" s="31"/>
      <c r="M164" s="145"/>
      <c r="T164" s="55"/>
      <c r="AT164" s="16" t="s">
        <v>208</v>
      </c>
      <c r="AU164" s="16" t="s">
        <v>83</v>
      </c>
    </row>
    <row r="165" spans="2:65" s="1" customFormat="1" ht="16.5" customHeight="1">
      <c r="B165" s="31"/>
      <c r="C165" s="129" t="s">
        <v>295</v>
      </c>
      <c r="D165" s="129" t="s">
        <v>201</v>
      </c>
      <c r="E165" s="130" t="s">
        <v>1706</v>
      </c>
      <c r="F165" s="131" t="s">
        <v>1707</v>
      </c>
      <c r="G165" s="132" t="s">
        <v>964</v>
      </c>
      <c r="H165" s="133">
        <v>2221.4</v>
      </c>
      <c r="I165" s="134"/>
      <c r="J165" s="135">
        <f>ROUND(I165*H165,2)</f>
        <v>0</v>
      </c>
      <c r="K165" s="131" t="s">
        <v>930</v>
      </c>
      <c r="L165" s="31"/>
      <c r="M165" s="136" t="s">
        <v>1</v>
      </c>
      <c r="N165" s="137" t="s">
        <v>41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206</v>
      </c>
      <c r="AT165" s="140" t="s">
        <v>201</v>
      </c>
      <c r="AU165" s="140" t="s">
        <v>83</v>
      </c>
      <c r="AY165" s="16" t="s">
        <v>200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83</v>
      </c>
      <c r="BK165" s="141">
        <f>ROUND(I165*H165,2)</f>
        <v>0</v>
      </c>
      <c r="BL165" s="16" t="s">
        <v>206</v>
      </c>
      <c r="BM165" s="140" t="s">
        <v>2190</v>
      </c>
    </row>
    <row r="166" spans="2:65" s="1" customFormat="1" ht="19.2">
      <c r="B166" s="31"/>
      <c r="D166" s="142" t="s">
        <v>208</v>
      </c>
      <c r="F166" s="143" t="s">
        <v>1709</v>
      </c>
      <c r="I166" s="144"/>
      <c r="L166" s="31"/>
      <c r="M166" s="145"/>
      <c r="T166" s="55"/>
      <c r="AT166" s="16" t="s">
        <v>208</v>
      </c>
      <c r="AU166" s="16" t="s">
        <v>83</v>
      </c>
    </row>
    <row r="167" spans="2:65" s="11" customFormat="1">
      <c r="B167" s="146"/>
      <c r="D167" s="142" t="s">
        <v>214</v>
      </c>
      <c r="E167" s="147" t="s">
        <v>1</v>
      </c>
      <c r="F167" s="148" t="s">
        <v>2191</v>
      </c>
      <c r="H167" s="149">
        <v>2221.4</v>
      </c>
      <c r="I167" s="150"/>
      <c r="L167" s="146"/>
      <c r="M167" s="151"/>
      <c r="T167" s="152"/>
      <c r="AT167" s="147" t="s">
        <v>214</v>
      </c>
      <c r="AU167" s="147" t="s">
        <v>83</v>
      </c>
      <c r="AV167" s="11" t="s">
        <v>85</v>
      </c>
      <c r="AW167" s="11" t="s">
        <v>33</v>
      </c>
      <c r="AX167" s="11" t="s">
        <v>83</v>
      </c>
      <c r="AY167" s="147" t="s">
        <v>200</v>
      </c>
    </row>
    <row r="168" spans="2:65" s="1" customFormat="1" ht="16.5" customHeight="1">
      <c r="B168" s="31"/>
      <c r="C168" s="129" t="s">
        <v>299</v>
      </c>
      <c r="D168" s="129" t="s">
        <v>201</v>
      </c>
      <c r="E168" s="130" t="s">
        <v>1711</v>
      </c>
      <c r="F168" s="131" t="s">
        <v>1712</v>
      </c>
      <c r="G168" s="132" t="s">
        <v>964</v>
      </c>
      <c r="H168" s="133">
        <v>76.599999999999994</v>
      </c>
      <c r="I168" s="134"/>
      <c r="J168" s="135">
        <f>ROUND(I168*H168,2)</f>
        <v>0</v>
      </c>
      <c r="K168" s="131" t="s">
        <v>930</v>
      </c>
      <c r="L168" s="31"/>
      <c r="M168" s="136" t="s">
        <v>1</v>
      </c>
      <c r="N168" s="137" t="s">
        <v>41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206</v>
      </c>
      <c r="AT168" s="140" t="s">
        <v>201</v>
      </c>
      <c r="AU168" s="140" t="s">
        <v>83</v>
      </c>
      <c r="AY168" s="16" t="s">
        <v>200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83</v>
      </c>
      <c r="BK168" s="141">
        <f>ROUND(I168*H168,2)</f>
        <v>0</v>
      </c>
      <c r="BL168" s="16" t="s">
        <v>206</v>
      </c>
      <c r="BM168" s="140" t="s">
        <v>2192</v>
      </c>
    </row>
    <row r="169" spans="2:65" s="1" customFormat="1" ht="19.2">
      <c r="B169" s="31"/>
      <c r="D169" s="142" t="s">
        <v>208</v>
      </c>
      <c r="F169" s="143" t="s">
        <v>1714</v>
      </c>
      <c r="I169" s="144"/>
      <c r="L169" s="31"/>
      <c r="M169" s="176"/>
      <c r="N169" s="177"/>
      <c r="O169" s="177"/>
      <c r="P169" s="177"/>
      <c r="Q169" s="177"/>
      <c r="R169" s="177"/>
      <c r="S169" s="177"/>
      <c r="T169" s="178"/>
      <c r="AT169" s="16" t="s">
        <v>208</v>
      </c>
      <c r="AU169" s="16" t="s">
        <v>83</v>
      </c>
    </row>
    <row r="170" spans="2:65" s="1" customFormat="1" ht="6.9" customHeight="1">
      <c r="B170" s="43"/>
      <c r="C170" s="44"/>
      <c r="D170" s="44"/>
      <c r="E170" s="44"/>
      <c r="F170" s="44"/>
      <c r="G170" s="44"/>
      <c r="H170" s="44"/>
      <c r="I170" s="44"/>
      <c r="J170" s="44"/>
      <c r="K170" s="44"/>
      <c r="L170" s="31"/>
    </row>
  </sheetData>
  <sheetProtection algorithmName="SHA-512" hashValue="/ii/a5IQTYR4MnamPPfvnJx+R9ZlL9qEacja87iuSSPgQxVk37Biwgr7+lc7K0hxsdycaKXrx3Nb77rxRV3D/w==" saltValue="UkM5ceM+z0RPITMriAIn9/rC2uQcUml0x0rbahmE8BJqVsOyfZpORErPDT4zYwS5P5Essr9bTVZpD2bqTh5iaA==" spinCount="100000" sheet="1" objects="1" scenarios="1" formatColumns="0" formatRows="0" autoFilter="0"/>
  <autoFilter ref="C120:K169" xr:uid="{00000000-0009-0000-0000-000014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BM18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153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2193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ROUND((SUM(BE121:BE182)),  2)</f>
        <v>0</v>
      </c>
      <c r="I35" s="95">
        <v>0.21</v>
      </c>
      <c r="J35" s="85">
        <f>ROUND(((SUM(BE121:BE182))*I35),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ROUND((SUM(BF121:BF182)),  2)</f>
        <v>0</v>
      </c>
      <c r="I36" s="95">
        <v>0.12</v>
      </c>
      <c r="J36" s="85">
        <f>ROUND(((SUM(BF121:BF182))*I36),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ROUND((SUM(BG121:BG182)),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ROUND((SUM(BH121:BH182)),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ROUND((SUM(BI121:BI182)),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05.14 - SO 05.14 Most v km 99,673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05.14 - SO 05.14 Most v km 99,673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2.0425199999999997</v>
      </c>
      <c r="S121" s="52"/>
      <c r="T121" s="117">
        <f>T122</f>
        <v>18.178000000000001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SUM(P123:P182)</f>
        <v>0</v>
      </c>
      <c r="R122" s="125">
        <f>SUM(R123:R182)</f>
        <v>2.0425199999999997</v>
      </c>
      <c r="T122" s="126">
        <f>SUM(T123:T182)</f>
        <v>18.178000000000001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SUM(BK123:BK182)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120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2194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2033</v>
      </c>
      <c r="H125" s="149">
        <v>120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21.75" customHeight="1">
      <c r="B126" s="31"/>
      <c r="C126" s="129" t="s">
        <v>85</v>
      </c>
      <c r="D126" s="129" t="s">
        <v>201</v>
      </c>
      <c r="E126" s="130" t="s">
        <v>1651</v>
      </c>
      <c r="F126" s="131" t="s">
        <v>1652</v>
      </c>
      <c r="G126" s="132" t="s">
        <v>941</v>
      </c>
      <c r="H126" s="133">
        <v>60</v>
      </c>
      <c r="I126" s="134"/>
      <c r="J126" s="135">
        <f>ROUND(I126*H126,2)</f>
        <v>0</v>
      </c>
      <c r="K126" s="131" t="s">
        <v>930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2195</v>
      </c>
    </row>
    <row r="127" spans="2:65" s="1" customFormat="1" ht="19.2">
      <c r="B127" s="31"/>
      <c r="D127" s="142" t="s">
        <v>208</v>
      </c>
      <c r="F127" s="143" t="s">
        <v>1654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1" customFormat="1">
      <c r="B128" s="146"/>
      <c r="D128" s="142" t="s">
        <v>214</v>
      </c>
      <c r="E128" s="147" t="s">
        <v>1</v>
      </c>
      <c r="F128" s="148" t="s">
        <v>2120</v>
      </c>
      <c r="H128" s="149">
        <v>60</v>
      </c>
      <c r="I128" s="150"/>
      <c r="L128" s="146"/>
      <c r="M128" s="151"/>
      <c r="T128" s="152"/>
      <c r="AT128" s="147" t="s">
        <v>214</v>
      </c>
      <c r="AU128" s="147" t="s">
        <v>83</v>
      </c>
      <c r="AV128" s="11" t="s">
        <v>85</v>
      </c>
      <c r="AW128" s="11" t="s">
        <v>33</v>
      </c>
      <c r="AX128" s="11" t="s">
        <v>83</v>
      </c>
      <c r="AY128" s="147" t="s">
        <v>200</v>
      </c>
    </row>
    <row r="129" spans="2:65" s="1" customFormat="1" ht="21.75" customHeight="1">
      <c r="B129" s="31"/>
      <c r="C129" s="129" t="s">
        <v>222</v>
      </c>
      <c r="D129" s="129" t="s">
        <v>201</v>
      </c>
      <c r="E129" s="130" t="s">
        <v>1655</v>
      </c>
      <c r="F129" s="131" t="s">
        <v>1656</v>
      </c>
      <c r="G129" s="132" t="s">
        <v>941</v>
      </c>
      <c r="H129" s="133">
        <v>60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2196</v>
      </c>
    </row>
    <row r="130" spans="2:65" s="1" customFormat="1" ht="19.2">
      <c r="B130" s="31"/>
      <c r="D130" s="142" t="s">
        <v>208</v>
      </c>
      <c r="F130" s="143" t="s">
        <v>1658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1" customFormat="1">
      <c r="B131" s="146"/>
      <c r="D131" s="142" t="s">
        <v>214</v>
      </c>
      <c r="E131" s="147" t="s">
        <v>1</v>
      </c>
      <c r="F131" s="148" t="s">
        <v>2122</v>
      </c>
      <c r="H131" s="149">
        <v>60</v>
      </c>
      <c r="I131" s="150"/>
      <c r="L131" s="146"/>
      <c r="M131" s="151"/>
      <c r="T131" s="152"/>
      <c r="AT131" s="147" t="s">
        <v>214</v>
      </c>
      <c r="AU131" s="147" t="s">
        <v>83</v>
      </c>
      <c r="AV131" s="11" t="s">
        <v>85</v>
      </c>
      <c r="AW131" s="11" t="s">
        <v>33</v>
      </c>
      <c r="AX131" s="11" t="s">
        <v>83</v>
      </c>
      <c r="AY131" s="147" t="s">
        <v>200</v>
      </c>
    </row>
    <row r="132" spans="2:65" s="1" customFormat="1" ht="16.5" customHeight="1">
      <c r="B132" s="31"/>
      <c r="C132" s="129" t="s">
        <v>206</v>
      </c>
      <c r="D132" s="129" t="s">
        <v>201</v>
      </c>
      <c r="E132" s="130" t="s">
        <v>1659</v>
      </c>
      <c r="F132" s="131" t="s">
        <v>1660</v>
      </c>
      <c r="G132" s="132" t="s">
        <v>941</v>
      </c>
      <c r="H132" s="133">
        <v>120</v>
      </c>
      <c r="I132" s="134"/>
      <c r="J132" s="135">
        <f>ROUND(I132*H132,2)</f>
        <v>0</v>
      </c>
      <c r="K132" s="131" t="s">
        <v>930</v>
      </c>
      <c r="L132" s="31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206</v>
      </c>
      <c r="AT132" s="140" t="s">
        <v>201</v>
      </c>
      <c r="AU132" s="140" t="s">
        <v>83</v>
      </c>
      <c r="AY132" s="16" t="s">
        <v>200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83</v>
      </c>
      <c r="BK132" s="141">
        <f>ROUND(I132*H132,2)</f>
        <v>0</v>
      </c>
      <c r="BL132" s="16" t="s">
        <v>206</v>
      </c>
      <c r="BM132" s="140" t="s">
        <v>2197</v>
      </c>
    </row>
    <row r="133" spans="2:65" s="1" customFormat="1">
      <c r="B133" s="31"/>
      <c r="D133" s="142" t="s">
        <v>208</v>
      </c>
      <c r="F133" s="143" t="s">
        <v>1662</v>
      </c>
      <c r="I133" s="144"/>
      <c r="L133" s="31"/>
      <c r="M133" s="145"/>
      <c r="T133" s="55"/>
      <c r="AT133" s="16" t="s">
        <v>208</v>
      </c>
      <c r="AU133" s="16" t="s">
        <v>83</v>
      </c>
    </row>
    <row r="134" spans="2:65" s="1" customFormat="1" ht="16.5" customHeight="1">
      <c r="B134" s="31"/>
      <c r="C134" s="129" t="s">
        <v>234</v>
      </c>
      <c r="D134" s="129" t="s">
        <v>201</v>
      </c>
      <c r="E134" s="130" t="s">
        <v>1663</v>
      </c>
      <c r="F134" s="131" t="s">
        <v>1664</v>
      </c>
      <c r="G134" s="132" t="s">
        <v>225</v>
      </c>
      <c r="H134" s="133">
        <v>30</v>
      </c>
      <c r="I134" s="134"/>
      <c r="J134" s="135">
        <f>ROUND(I134*H134,2)</f>
        <v>0</v>
      </c>
      <c r="K134" s="131" t="s">
        <v>930</v>
      </c>
      <c r="L134" s="31"/>
      <c r="M134" s="136" t="s">
        <v>1</v>
      </c>
      <c r="N134" s="137" t="s">
        <v>41</v>
      </c>
      <c r="P134" s="138">
        <f>O134*H134</f>
        <v>0</v>
      </c>
      <c r="Q134" s="138">
        <v>3.6900000000000002E-2</v>
      </c>
      <c r="R134" s="138">
        <f>Q134*H134</f>
        <v>1.107</v>
      </c>
      <c r="S134" s="138">
        <v>0</v>
      </c>
      <c r="T134" s="139">
        <f>S134*H134</f>
        <v>0</v>
      </c>
      <c r="AR134" s="140" t="s">
        <v>206</v>
      </c>
      <c r="AT134" s="140" t="s">
        <v>201</v>
      </c>
      <c r="AU134" s="140" t="s">
        <v>83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206</v>
      </c>
      <c r="BM134" s="140" t="s">
        <v>2198</v>
      </c>
    </row>
    <row r="135" spans="2:65" s="1" customFormat="1" ht="28.8">
      <c r="B135" s="31"/>
      <c r="D135" s="142" t="s">
        <v>208</v>
      </c>
      <c r="F135" s="143" t="s">
        <v>1666</v>
      </c>
      <c r="I135" s="144"/>
      <c r="L135" s="31"/>
      <c r="M135" s="145"/>
      <c r="T135" s="55"/>
      <c r="AT135" s="16" t="s">
        <v>208</v>
      </c>
      <c r="AU135" s="16" t="s">
        <v>83</v>
      </c>
    </row>
    <row r="136" spans="2:65" s="11" customFormat="1">
      <c r="B136" s="146"/>
      <c r="D136" s="142" t="s">
        <v>214</v>
      </c>
      <c r="E136" s="147" t="s">
        <v>1</v>
      </c>
      <c r="F136" s="148" t="s">
        <v>2005</v>
      </c>
      <c r="H136" s="149">
        <v>30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83</v>
      </c>
      <c r="AY136" s="147" t="s">
        <v>200</v>
      </c>
    </row>
    <row r="137" spans="2:65" s="1" customFormat="1" ht="16.5" customHeight="1">
      <c r="B137" s="31"/>
      <c r="C137" s="129" t="s">
        <v>239</v>
      </c>
      <c r="D137" s="129" t="s">
        <v>201</v>
      </c>
      <c r="E137" s="130" t="s">
        <v>1667</v>
      </c>
      <c r="F137" s="131" t="s">
        <v>1668</v>
      </c>
      <c r="G137" s="132" t="s">
        <v>225</v>
      </c>
      <c r="H137" s="133">
        <v>1</v>
      </c>
      <c r="I137" s="134"/>
      <c r="J137" s="135">
        <f>ROUND(I137*H137,2)</f>
        <v>0</v>
      </c>
      <c r="K137" s="131" t="s">
        <v>930</v>
      </c>
      <c r="L137" s="31"/>
      <c r="M137" s="136" t="s">
        <v>1</v>
      </c>
      <c r="N137" s="137" t="s">
        <v>41</v>
      </c>
      <c r="P137" s="138">
        <f>O137*H137</f>
        <v>0</v>
      </c>
      <c r="Q137" s="138">
        <v>6.053E-2</v>
      </c>
      <c r="R137" s="138">
        <f>Q137*H137</f>
        <v>6.053E-2</v>
      </c>
      <c r="S137" s="138">
        <v>0</v>
      </c>
      <c r="T137" s="139">
        <f>S137*H137</f>
        <v>0</v>
      </c>
      <c r="AR137" s="140" t="s">
        <v>206</v>
      </c>
      <c r="AT137" s="140" t="s">
        <v>201</v>
      </c>
      <c r="AU137" s="140" t="s">
        <v>83</v>
      </c>
      <c r="AY137" s="16" t="s">
        <v>200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83</v>
      </c>
      <c r="BK137" s="141">
        <f>ROUND(I137*H137,2)</f>
        <v>0</v>
      </c>
      <c r="BL137" s="16" t="s">
        <v>206</v>
      </c>
      <c r="BM137" s="140" t="s">
        <v>2199</v>
      </c>
    </row>
    <row r="138" spans="2:65" s="1" customFormat="1" ht="28.8">
      <c r="B138" s="31"/>
      <c r="D138" s="142" t="s">
        <v>208</v>
      </c>
      <c r="F138" s="143" t="s">
        <v>1670</v>
      </c>
      <c r="I138" s="144"/>
      <c r="L138" s="31"/>
      <c r="M138" s="145"/>
      <c r="T138" s="55"/>
      <c r="AT138" s="16" t="s">
        <v>208</v>
      </c>
      <c r="AU138" s="16" t="s">
        <v>83</v>
      </c>
    </row>
    <row r="139" spans="2:65" s="1" customFormat="1" ht="16.5" customHeight="1">
      <c r="B139" s="31"/>
      <c r="C139" s="129" t="s">
        <v>245</v>
      </c>
      <c r="D139" s="129" t="s">
        <v>201</v>
      </c>
      <c r="E139" s="130" t="s">
        <v>1671</v>
      </c>
      <c r="F139" s="131" t="s">
        <v>1672</v>
      </c>
      <c r="G139" s="132" t="s">
        <v>225</v>
      </c>
      <c r="H139" s="133">
        <v>1</v>
      </c>
      <c r="I139" s="134"/>
      <c r="J139" s="135">
        <f>ROUND(I139*H139,2)</f>
        <v>0</v>
      </c>
      <c r="K139" s="131" t="s">
        <v>930</v>
      </c>
      <c r="L139" s="31"/>
      <c r="M139" s="136" t="s">
        <v>1</v>
      </c>
      <c r="N139" s="137" t="s">
        <v>41</v>
      </c>
      <c r="P139" s="138">
        <f>O139*H139</f>
        <v>0</v>
      </c>
      <c r="Q139" s="138">
        <v>0.10775</v>
      </c>
      <c r="R139" s="138">
        <f>Q139*H139</f>
        <v>0.10775</v>
      </c>
      <c r="S139" s="138">
        <v>0</v>
      </c>
      <c r="T139" s="139">
        <f>S139*H139</f>
        <v>0</v>
      </c>
      <c r="AR139" s="140" t="s">
        <v>206</v>
      </c>
      <c r="AT139" s="140" t="s">
        <v>201</v>
      </c>
      <c r="AU139" s="140" t="s">
        <v>83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206</v>
      </c>
      <c r="BM139" s="140" t="s">
        <v>2200</v>
      </c>
    </row>
    <row r="140" spans="2:65" s="1" customFormat="1" ht="28.8">
      <c r="B140" s="31"/>
      <c r="D140" s="142" t="s">
        <v>208</v>
      </c>
      <c r="F140" s="143" t="s">
        <v>1674</v>
      </c>
      <c r="I140" s="144"/>
      <c r="L140" s="31"/>
      <c r="M140" s="145"/>
      <c r="T140" s="55"/>
      <c r="AT140" s="16" t="s">
        <v>208</v>
      </c>
      <c r="AU140" s="16" t="s">
        <v>83</v>
      </c>
    </row>
    <row r="141" spans="2:65" s="1" customFormat="1" ht="16.5" customHeight="1">
      <c r="B141" s="31"/>
      <c r="C141" s="129" t="s">
        <v>250</v>
      </c>
      <c r="D141" s="129" t="s">
        <v>201</v>
      </c>
      <c r="E141" s="130" t="s">
        <v>1675</v>
      </c>
      <c r="F141" s="131" t="s">
        <v>1676</v>
      </c>
      <c r="G141" s="132" t="s">
        <v>941</v>
      </c>
      <c r="H141" s="133">
        <v>120</v>
      </c>
      <c r="I141" s="134"/>
      <c r="J141" s="135">
        <f>ROUND(I141*H141,2)</f>
        <v>0</v>
      </c>
      <c r="K141" s="131" t="s">
        <v>930</v>
      </c>
      <c r="L141" s="31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206</v>
      </c>
      <c r="AT141" s="140" t="s">
        <v>201</v>
      </c>
      <c r="AU141" s="140" t="s">
        <v>83</v>
      </c>
      <c r="AY141" s="16" t="s">
        <v>200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83</v>
      </c>
      <c r="BK141" s="141">
        <f>ROUND(I141*H141,2)</f>
        <v>0</v>
      </c>
      <c r="BL141" s="16" t="s">
        <v>206</v>
      </c>
      <c r="BM141" s="140" t="s">
        <v>2201</v>
      </c>
    </row>
    <row r="142" spans="2:65" s="1" customFormat="1" ht="19.2">
      <c r="B142" s="31"/>
      <c r="D142" s="142" t="s">
        <v>208</v>
      </c>
      <c r="F142" s="143" t="s">
        <v>1678</v>
      </c>
      <c r="I142" s="144"/>
      <c r="L142" s="31"/>
      <c r="M142" s="145"/>
      <c r="T142" s="55"/>
      <c r="AT142" s="16" t="s">
        <v>208</v>
      </c>
      <c r="AU142" s="16" t="s">
        <v>83</v>
      </c>
    </row>
    <row r="143" spans="2:65" s="1" customFormat="1" ht="16.5" customHeight="1">
      <c r="B143" s="31"/>
      <c r="C143" s="129" t="s">
        <v>255</v>
      </c>
      <c r="D143" s="129" t="s">
        <v>201</v>
      </c>
      <c r="E143" s="130" t="s">
        <v>1898</v>
      </c>
      <c r="F143" s="131" t="s">
        <v>1899</v>
      </c>
      <c r="G143" s="132" t="s">
        <v>204</v>
      </c>
      <c r="H143" s="133">
        <v>10</v>
      </c>
      <c r="I143" s="134"/>
      <c r="J143" s="135">
        <f>ROUND(I143*H143,2)</f>
        <v>0</v>
      </c>
      <c r="K143" s="131" t="s">
        <v>930</v>
      </c>
      <c r="L143" s="31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1.8</v>
      </c>
      <c r="T143" s="139">
        <f>S143*H143</f>
        <v>18</v>
      </c>
      <c r="AR143" s="140" t="s">
        <v>206</v>
      </c>
      <c r="AT143" s="140" t="s">
        <v>201</v>
      </c>
      <c r="AU143" s="140" t="s">
        <v>83</v>
      </c>
      <c r="AY143" s="16" t="s">
        <v>200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83</v>
      </c>
      <c r="BK143" s="141">
        <f>ROUND(I143*H143,2)</f>
        <v>0</v>
      </c>
      <c r="BL143" s="16" t="s">
        <v>206</v>
      </c>
      <c r="BM143" s="140" t="s">
        <v>2202</v>
      </c>
    </row>
    <row r="144" spans="2:65" s="1" customFormat="1">
      <c r="B144" s="31"/>
      <c r="D144" s="142" t="s">
        <v>208</v>
      </c>
      <c r="F144" s="143" t="s">
        <v>1899</v>
      </c>
      <c r="I144" s="144"/>
      <c r="L144" s="31"/>
      <c r="M144" s="145"/>
      <c r="T144" s="55"/>
      <c r="AT144" s="16" t="s">
        <v>208</v>
      </c>
      <c r="AU144" s="16" t="s">
        <v>83</v>
      </c>
    </row>
    <row r="145" spans="2:65" s="11" customFormat="1">
      <c r="B145" s="146"/>
      <c r="D145" s="142" t="s">
        <v>214</v>
      </c>
      <c r="E145" s="147" t="s">
        <v>1</v>
      </c>
      <c r="F145" s="148" t="s">
        <v>2203</v>
      </c>
      <c r="H145" s="149">
        <v>10</v>
      </c>
      <c r="I145" s="150"/>
      <c r="L145" s="146"/>
      <c r="M145" s="151"/>
      <c r="T145" s="152"/>
      <c r="AT145" s="147" t="s">
        <v>214</v>
      </c>
      <c r="AU145" s="147" t="s">
        <v>83</v>
      </c>
      <c r="AV145" s="11" t="s">
        <v>85</v>
      </c>
      <c r="AW145" s="11" t="s">
        <v>33</v>
      </c>
      <c r="AX145" s="11" t="s">
        <v>83</v>
      </c>
      <c r="AY145" s="147" t="s">
        <v>200</v>
      </c>
    </row>
    <row r="146" spans="2:65" s="1" customFormat="1" ht="16.5" customHeight="1">
      <c r="B146" s="31"/>
      <c r="C146" s="129" t="s">
        <v>261</v>
      </c>
      <c r="D146" s="129" t="s">
        <v>201</v>
      </c>
      <c r="E146" s="130" t="s">
        <v>1902</v>
      </c>
      <c r="F146" s="131" t="s">
        <v>1903</v>
      </c>
      <c r="G146" s="132" t="s">
        <v>941</v>
      </c>
      <c r="H146" s="133">
        <v>120</v>
      </c>
      <c r="I146" s="134"/>
      <c r="J146" s="135">
        <f>ROUND(I146*H146,2)</f>
        <v>0</v>
      </c>
      <c r="K146" s="131" t="s">
        <v>930</v>
      </c>
      <c r="L146" s="31"/>
      <c r="M146" s="136" t="s">
        <v>1</v>
      </c>
      <c r="N146" s="137" t="s">
        <v>41</v>
      </c>
      <c r="P146" s="138">
        <f>O146*H146</f>
        <v>0</v>
      </c>
      <c r="Q146" s="138">
        <v>0</v>
      </c>
      <c r="R146" s="138">
        <f>Q146*H146</f>
        <v>0</v>
      </c>
      <c r="S146" s="138">
        <v>6.9999999999999999E-4</v>
      </c>
      <c r="T146" s="139">
        <f>S146*H146</f>
        <v>8.4000000000000005E-2</v>
      </c>
      <c r="AR146" s="140" t="s">
        <v>206</v>
      </c>
      <c r="AT146" s="140" t="s">
        <v>201</v>
      </c>
      <c r="AU146" s="140" t="s">
        <v>83</v>
      </c>
      <c r="AY146" s="16" t="s">
        <v>200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83</v>
      </c>
      <c r="BK146" s="141">
        <f>ROUND(I146*H146,2)</f>
        <v>0</v>
      </c>
      <c r="BL146" s="16" t="s">
        <v>206</v>
      </c>
      <c r="BM146" s="140" t="s">
        <v>2204</v>
      </c>
    </row>
    <row r="147" spans="2:65" s="1" customFormat="1">
      <c r="B147" s="31"/>
      <c r="D147" s="142" t="s">
        <v>208</v>
      </c>
      <c r="F147" s="143" t="s">
        <v>1905</v>
      </c>
      <c r="I147" s="144"/>
      <c r="L147" s="31"/>
      <c r="M147" s="145"/>
      <c r="T147" s="55"/>
      <c r="AT147" s="16" t="s">
        <v>208</v>
      </c>
      <c r="AU147" s="16" t="s">
        <v>83</v>
      </c>
    </row>
    <row r="148" spans="2:65" s="11" customFormat="1">
      <c r="B148" s="146"/>
      <c r="D148" s="142" t="s">
        <v>214</v>
      </c>
      <c r="E148" s="147" t="s">
        <v>1</v>
      </c>
      <c r="F148" s="148" t="s">
        <v>2131</v>
      </c>
      <c r="H148" s="149">
        <v>120</v>
      </c>
      <c r="I148" s="150"/>
      <c r="L148" s="146"/>
      <c r="M148" s="151"/>
      <c r="T148" s="152"/>
      <c r="AT148" s="147" t="s">
        <v>214</v>
      </c>
      <c r="AU148" s="147" t="s">
        <v>83</v>
      </c>
      <c r="AV148" s="11" t="s">
        <v>85</v>
      </c>
      <c r="AW148" s="11" t="s">
        <v>33</v>
      </c>
      <c r="AX148" s="11" t="s">
        <v>83</v>
      </c>
      <c r="AY148" s="147" t="s">
        <v>200</v>
      </c>
    </row>
    <row r="149" spans="2:65" s="1" customFormat="1" ht="16.5" customHeight="1">
      <c r="B149" s="31"/>
      <c r="C149" s="129" t="s">
        <v>266</v>
      </c>
      <c r="D149" s="129" t="s">
        <v>201</v>
      </c>
      <c r="E149" s="130" t="s">
        <v>2034</v>
      </c>
      <c r="F149" s="131" t="s">
        <v>2035</v>
      </c>
      <c r="G149" s="132" t="s">
        <v>204</v>
      </c>
      <c r="H149" s="133">
        <v>90</v>
      </c>
      <c r="I149" s="134"/>
      <c r="J149" s="135">
        <f>ROUND(I149*H149,2)</f>
        <v>0</v>
      </c>
      <c r="K149" s="131" t="s">
        <v>930</v>
      </c>
      <c r="L149" s="31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1E-3</v>
      </c>
      <c r="T149" s="139">
        <f>S149*H149</f>
        <v>0.09</v>
      </c>
      <c r="AR149" s="140" t="s">
        <v>206</v>
      </c>
      <c r="AT149" s="140" t="s">
        <v>201</v>
      </c>
      <c r="AU149" s="140" t="s">
        <v>83</v>
      </c>
      <c r="AY149" s="16" t="s">
        <v>200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83</v>
      </c>
      <c r="BK149" s="141">
        <f>ROUND(I149*H149,2)</f>
        <v>0</v>
      </c>
      <c r="BL149" s="16" t="s">
        <v>206</v>
      </c>
      <c r="BM149" s="140" t="s">
        <v>2205</v>
      </c>
    </row>
    <row r="150" spans="2:65" s="1" customFormat="1">
      <c r="B150" s="31"/>
      <c r="D150" s="142" t="s">
        <v>208</v>
      </c>
      <c r="F150" s="143" t="s">
        <v>2037</v>
      </c>
      <c r="I150" s="144"/>
      <c r="L150" s="31"/>
      <c r="M150" s="145"/>
      <c r="T150" s="55"/>
      <c r="AT150" s="16" t="s">
        <v>208</v>
      </c>
      <c r="AU150" s="16" t="s">
        <v>83</v>
      </c>
    </row>
    <row r="151" spans="2:65" s="11" customFormat="1">
      <c r="B151" s="146"/>
      <c r="D151" s="142" t="s">
        <v>214</v>
      </c>
      <c r="E151" s="147" t="s">
        <v>1</v>
      </c>
      <c r="F151" s="148" t="s">
        <v>2206</v>
      </c>
      <c r="H151" s="149">
        <v>90</v>
      </c>
      <c r="I151" s="150"/>
      <c r="L151" s="146"/>
      <c r="M151" s="151"/>
      <c r="T151" s="152"/>
      <c r="AT151" s="147" t="s">
        <v>214</v>
      </c>
      <c r="AU151" s="147" t="s">
        <v>83</v>
      </c>
      <c r="AV151" s="11" t="s">
        <v>85</v>
      </c>
      <c r="AW151" s="11" t="s">
        <v>33</v>
      </c>
      <c r="AX151" s="11" t="s">
        <v>83</v>
      </c>
      <c r="AY151" s="147" t="s">
        <v>200</v>
      </c>
    </row>
    <row r="152" spans="2:65" s="1" customFormat="1" ht="16.5" customHeight="1">
      <c r="B152" s="31"/>
      <c r="C152" s="129" t="s">
        <v>8</v>
      </c>
      <c r="D152" s="129" t="s">
        <v>201</v>
      </c>
      <c r="E152" s="130" t="s">
        <v>2134</v>
      </c>
      <c r="F152" s="131" t="s">
        <v>2135</v>
      </c>
      <c r="G152" s="132" t="s">
        <v>204</v>
      </c>
      <c r="H152" s="133">
        <v>1</v>
      </c>
      <c r="I152" s="134"/>
      <c r="J152" s="135">
        <f>ROUND(I152*H152,2)</f>
        <v>0</v>
      </c>
      <c r="K152" s="131" t="s">
        <v>930</v>
      </c>
      <c r="L152" s="31"/>
      <c r="M152" s="136" t="s">
        <v>1</v>
      </c>
      <c r="N152" s="137" t="s">
        <v>41</v>
      </c>
      <c r="P152" s="138">
        <f>O152*H152</f>
        <v>0</v>
      </c>
      <c r="Q152" s="138">
        <v>0</v>
      </c>
      <c r="R152" s="138">
        <f>Q152*H152</f>
        <v>0</v>
      </c>
      <c r="S152" s="138">
        <v>1.5E-3</v>
      </c>
      <c r="T152" s="139">
        <f>S152*H152</f>
        <v>1.5E-3</v>
      </c>
      <c r="AR152" s="140" t="s">
        <v>206</v>
      </c>
      <c r="AT152" s="140" t="s">
        <v>201</v>
      </c>
      <c r="AU152" s="140" t="s">
        <v>83</v>
      </c>
      <c r="AY152" s="16" t="s">
        <v>200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83</v>
      </c>
      <c r="BK152" s="141">
        <f>ROUND(I152*H152,2)</f>
        <v>0</v>
      </c>
      <c r="BL152" s="16" t="s">
        <v>206</v>
      </c>
      <c r="BM152" s="140" t="s">
        <v>2207</v>
      </c>
    </row>
    <row r="153" spans="2:65" s="1" customFormat="1">
      <c r="B153" s="31"/>
      <c r="D153" s="142" t="s">
        <v>208</v>
      </c>
      <c r="F153" s="143" t="s">
        <v>2137</v>
      </c>
      <c r="I153" s="144"/>
      <c r="L153" s="31"/>
      <c r="M153" s="145"/>
      <c r="T153" s="55"/>
      <c r="AT153" s="16" t="s">
        <v>208</v>
      </c>
      <c r="AU153" s="16" t="s">
        <v>83</v>
      </c>
    </row>
    <row r="154" spans="2:65" s="1" customFormat="1" ht="16.5" customHeight="1">
      <c r="B154" s="31"/>
      <c r="C154" s="129" t="s">
        <v>273</v>
      </c>
      <c r="D154" s="129" t="s">
        <v>201</v>
      </c>
      <c r="E154" s="130" t="s">
        <v>2138</v>
      </c>
      <c r="F154" s="131" t="s">
        <v>2139</v>
      </c>
      <c r="G154" s="132" t="s">
        <v>225</v>
      </c>
      <c r="H154" s="133">
        <v>1</v>
      </c>
      <c r="I154" s="134"/>
      <c r="J154" s="135">
        <f>ROUND(I154*H154,2)</f>
        <v>0</v>
      </c>
      <c r="K154" s="131" t="s">
        <v>930</v>
      </c>
      <c r="L154" s="31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5.0000000000000001E-4</v>
      </c>
      <c r="T154" s="139">
        <f>S154*H154</f>
        <v>5.0000000000000001E-4</v>
      </c>
      <c r="AR154" s="140" t="s">
        <v>206</v>
      </c>
      <c r="AT154" s="140" t="s">
        <v>201</v>
      </c>
      <c r="AU154" s="140" t="s">
        <v>83</v>
      </c>
      <c r="AY154" s="16" t="s">
        <v>200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83</v>
      </c>
      <c r="BK154" s="141">
        <f>ROUND(I154*H154,2)</f>
        <v>0</v>
      </c>
      <c r="BL154" s="16" t="s">
        <v>206</v>
      </c>
      <c r="BM154" s="140" t="s">
        <v>2208</v>
      </c>
    </row>
    <row r="155" spans="2:65" s="1" customFormat="1">
      <c r="B155" s="31"/>
      <c r="D155" s="142" t="s">
        <v>208</v>
      </c>
      <c r="F155" s="143" t="s">
        <v>2141</v>
      </c>
      <c r="I155" s="144"/>
      <c r="L155" s="31"/>
      <c r="M155" s="145"/>
      <c r="T155" s="55"/>
      <c r="AT155" s="16" t="s">
        <v>208</v>
      </c>
      <c r="AU155" s="16" t="s">
        <v>83</v>
      </c>
    </row>
    <row r="156" spans="2:65" s="1" customFormat="1" ht="16.5" customHeight="1">
      <c r="B156" s="31"/>
      <c r="C156" s="129" t="s">
        <v>279</v>
      </c>
      <c r="D156" s="129" t="s">
        <v>201</v>
      </c>
      <c r="E156" s="130" t="s">
        <v>2142</v>
      </c>
      <c r="F156" s="131" t="s">
        <v>2143</v>
      </c>
      <c r="G156" s="132" t="s">
        <v>204</v>
      </c>
      <c r="H156" s="133">
        <v>1</v>
      </c>
      <c r="I156" s="134"/>
      <c r="J156" s="135">
        <f>ROUND(I156*H156,2)</f>
        <v>0</v>
      </c>
      <c r="K156" s="131" t="s">
        <v>930</v>
      </c>
      <c r="L156" s="31"/>
      <c r="M156" s="136" t="s">
        <v>1</v>
      </c>
      <c r="N156" s="137" t="s">
        <v>41</v>
      </c>
      <c r="P156" s="138">
        <f>O156*H156</f>
        <v>0</v>
      </c>
      <c r="Q156" s="138">
        <v>0</v>
      </c>
      <c r="R156" s="138">
        <f>Q156*H156</f>
        <v>0</v>
      </c>
      <c r="S156" s="138">
        <v>1E-3</v>
      </c>
      <c r="T156" s="139">
        <f>S156*H156</f>
        <v>1E-3</v>
      </c>
      <c r="AR156" s="140" t="s">
        <v>206</v>
      </c>
      <c r="AT156" s="140" t="s">
        <v>201</v>
      </c>
      <c r="AU156" s="140" t="s">
        <v>83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206</v>
      </c>
      <c r="BM156" s="140" t="s">
        <v>2209</v>
      </c>
    </row>
    <row r="157" spans="2:65" s="1" customFormat="1">
      <c r="B157" s="31"/>
      <c r="D157" s="142" t="s">
        <v>208</v>
      </c>
      <c r="F157" s="143" t="s">
        <v>2145</v>
      </c>
      <c r="I157" s="144"/>
      <c r="L157" s="31"/>
      <c r="M157" s="145"/>
      <c r="T157" s="55"/>
      <c r="AT157" s="16" t="s">
        <v>208</v>
      </c>
      <c r="AU157" s="16" t="s">
        <v>83</v>
      </c>
    </row>
    <row r="158" spans="2:65" s="1" customFormat="1" ht="16.5" customHeight="1">
      <c r="B158" s="31"/>
      <c r="C158" s="129" t="s">
        <v>283</v>
      </c>
      <c r="D158" s="129" t="s">
        <v>201</v>
      </c>
      <c r="E158" s="130" t="s">
        <v>2146</v>
      </c>
      <c r="F158" s="131" t="s">
        <v>2147</v>
      </c>
      <c r="G158" s="132" t="s">
        <v>204</v>
      </c>
      <c r="H158" s="133">
        <v>1</v>
      </c>
      <c r="I158" s="134"/>
      <c r="J158" s="135">
        <f>ROUND(I158*H158,2)</f>
        <v>0</v>
      </c>
      <c r="K158" s="131" t="s">
        <v>930</v>
      </c>
      <c r="L158" s="31"/>
      <c r="M158" s="136" t="s">
        <v>1</v>
      </c>
      <c r="N158" s="137" t="s">
        <v>41</v>
      </c>
      <c r="P158" s="138">
        <f>O158*H158</f>
        <v>0</v>
      </c>
      <c r="Q158" s="138">
        <v>0</v>
      </c>
      <c r="R158" s="138">
        <f>Q158*H158</f>
        <v>0</v>
      </c>
      <c r="S158" s="138">
        <v>1E-3</v>
      </c>
      <c r="T158" s="139">
        <f>S158*H158</f>
        <v>1E-3</v>
      </c>
      <c r="AR158" s="140" t="s">
        <v>206</v>
      </c>
      <c r="AT158" s="140" t="s">
        <v>201</v>
      </c>
      <c r="AU158" s="140" t="s">
        <v>83</v>
      </c>
      <c r="AY158" s="16" t="s">
        <v>200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83</v>
      </c>
      <c r="BK158" s="141">
        <f>ROUND(I158*H158,2)</f>
        <v>0</v>
      </c>
      <c r="BL158" s="16" t="s">
        <v>206</v>
      </c>
      <c r="BM158" s="140" t="s">
        <v>2210</v>
      </c>
    </row>
    <row r="159" spans="2:65" s="1" customFormat="1">
      <c r="B159" s="31"/>
      <c r="D159" s="142" t="s">
        <v>208</v>
      </c>
      <c r="F159" s="143" t="s">
        <v>2149</v>
      </c>
      <c r="I159" s="144"/>
      <c r="L159" s="31"/>
      <c r="M159" s="145"/>
      <c r="T159" s="55"/>
      <c r="AT159" s="16" t="s">
        <v>208</v>
      </c>
      <c r="AU159" s="16" t="s">
        <v>83</v>
      </c>
    </row>
    <row r="160" spans="2:65" s="1" customFormat="1" ht="16.5" customHeight="1">
      <c r="B160" s="31"/>
      <c r="C160" s="129" t="s">
        <v>287</v>
      </c>
      <c r="D160" s="129" t="s">
        <v>201</v>
      </c>
      <c r="E160" s="130" t="s">
        <v>1688</v>
      </c>
      <c r="F160" s="131" t="s">
        <v>1689</v>
      </c>
      <c r="G160" s="132" t="s">
        <v>964</v>
      </c>
      <c r="H160" s="133">
        <v>181</v>
      </c>
      <c r="I160" s="134"/>
      <c r="J160" s="135">
        <f>ROUND(I160*H160,2)</f>
        <v>0</v>
      </c>
      <c r="K160" s="131" t="s">
        <v>930</v>
      </c>
      <c r="L160" s="31"/>
      <c r="M160" s="136" t="s">
        <v>1</v>
      </c>
      <c r="N160" s="137" t="s">
        <v>41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206</v>
      </c>
      <c r="AT160" s="140" t="s">
        <v>201</v>
      </c>
      <c r="AU160" s="140" t="s">
        <v>83</v>
      </c>
      <c r="AY160" s="16" t="s">
        <v>200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83</v>
      </c>
      <c r="BK160" s="141">
        <f>ROUND(I160*H160,2)</f>
        <v>0</v>
      </c>
      <c r="BL160" s="16" t="s">
        <v>206</v>
      </c>
      <c r="BM160" s="140" t="s">
        <v>2211</v>
      </c>
    </row>
    <row r="161" spans="2:65" s="1" customFormat="1" ht="19.2">
      <c r="B161" s="31"/>
      <c r="D161" s="142" t="s">
        <v>208</v>
      </c>
      <c r="F161" s="143" t="s">
        <v>1691</v>
      </c>
      <c r="I161" s="144"/>
      <c r="L161" s="31"/>
      <c r="M161" s="145"/>
      <c r="T161" s="55"/>
      <c r="AT161" s="16" t="s">
        <v>208</v>
      </c>
      <c r="AU161" s="16" t="s">
        <v>83</v>
      </c>
    </row>
    <row r="162" spans="2:65" s="1" customFormat="1" ht="16.5" customHeight="1">
      <c r="B162" s="31"/>
      <c r="C162" s="129" t="s">
        <v>291</v>
      </c>
      <c r="D162" s="129" t="s">
        <v>201</v>
      </c>
      <c r="E162" s="130" t="s">
        <v>1692</v>
      </c>
      <c r="F162" s="131" t="s">
        <v>1693</v>
      </c>
      <c r="G162" s="132" t="s">
        <v>964</v>
      </c>
      <c r="H162" s="133">
        <v>1</v>
      </c>
      <c r="I162" s="134"/>
      <c r="J162" s="135">
        <f>ROUND(I162*H162,2)</f>
        <v>0</v>
      </c>
      <c r="K162" s="131" t="s">
        <v>930</v>
      </c>
      <c r="L162" s="31"/>
      <c r="M162" s="136" t="s">
        <v>1</v>
      </c>
      <c r="N162" s="137" t="s">
        <v>41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206</v>
      </c>
      <c r="AT162" s="140" t="s">
        <v>201</v>
      </c>
      <c r="AU162" s="140" t="s">
        <v>83</v>
      </c>
      <c r="AY162" s="16" t="s">
        <v>200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83</v>
      </c>
      <c r="BK162" s="141">
        <f>ROUND(I162*H162,2)</f>
        <v>0</v>
      </c>
      <c r="BL162" s="16" t="s">
        <v>206</v>
      </c>
      <c r="BM162" s="140" t="s">
        <v>2212</v>
      </c>
    </row>
    <row r="163" spans="2:65" s="1" customFormat="1" ht="28.8">
      <c r="B163" s="31"/>
      <c r="D163" s="142" t="s">
        <v>208</v>
      </c>
      <c r="F163" s="143" t="s">
        <v>1695</v>
      </c>
      <c r="I163" s="144"/>
      <c r="L163" s="31"/>
      <c r="M163" s="145"/>
      <c r="T163" s="55"/>
      <c r="AT163" s="16" t="s">
        <v>208</v>
      </c>
      <c r="AU163" s="16" t="s">
        <v>83</v>
      </c>
    </row>
    <row r="164" spans="2:65" s="1" customFormat="1" ht="16.5" customHeight="1">
      <c r="B164" s="31"/>
      <c r="C164" s="129" t="s">
        <v>295</v>
      </c>
      <c r="D164" s="129" t="s">
        <v>201</v>
      </c>
      <c r="E164" s="130" t="s">
        <v>1696</v>
      </c>
      <c r="F164" s="131" t="s">
        <v>1697</v>
      </c>
      <c r="G164" s="132" t="s">
        <v>964</v>
      </c>
      <c r="H164" s="133">
        <v>181</v>
      </c>
      <c r="I164" s="134"/>
      <c r="J164" s="135">
        <f>ROUND(I164*H164,2)</f>
        <v>0</v>
      </c>
      <c r="K164" s="131" t="s">
        <v>930</v>
      </c>
      <c r="L164" s="31"/>
      <c r="M164" s="136" t="s">
        <v>1</v>
      </c>
      <c r="N164" s="137" t="s">
        <v>41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206</v>
      </c>
      <c r="AT164" s="140" t="s">
        <v>201</v>
      </c>
      <c r="AU164" s="140" t="s">
        <v>83</v>
      </c>
      <c r="AY164" s="16" t="s">
        <v>200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6" t="s">
        <v>83</v>
      </c>
      <c r="BK164" s="141">
        <f>ROUND(I164*H164,2)</f>
        <v>0</v>
      </c>
      <c r="BL164" s="16" t="s">
        <v>206</v>
      </c>
      <c r="BM164" s="140" t="s">
        <v>2213</v>
      </c>
    </row>
    <row r="165" spans="2:65" s="1" customFormat="1">
      <c r="B165" s="31"/>
      <c r="D165" s="142" t="s">
        <v>208</v>
      </c>
      <c r="F165" s="143" t="s">
        <v>1699</v>
      </c>
      <c r="I165" s="144"/>
      <c r="L165" s="31"/>
      <c r="M165" s="145"/>
      <c r="T165" s="55"/>
      <c r="AT165" s="16" t="s">
        <v>208</v>
      </c>
      <c r="AU165" s="16" t="s">
        <v>83</v>
      </c>
    </row>
    <row r="166" spans="2:65" s="11" customFormat="1">
      <c r="B166" s="146"/>
      <c r="D166" s="142" t="s">
        <v>214</v>
      </c>
      <c r="E166" s="147" t="s">
        <v>1</v>
      </c>
      <c r="F166" s="148" t="s">
        <v>2187</v>
      </c>
      <c r="H166" s="149">
        <v>1</v>
      </c>
      <c r="I166" s="150"/>
      <c r="L166" s="146"/>
      <c r="M166" s="151"/>
      <c r="T166" s="152"/>
      <c r="AT166" s="147" t="s">
        <v>214</v>
      </c>
      <c r="AU166" s="147" t="s">
        <v>83</v>
      </c>
      <c r="AV166" s="11" t="s">
        <v>85</v>
      </c>
      <c r="AW166" s="11" t="s">
        <v>33</v>
      </c>
      <c r="AX166" s="11" t="s">
        <v>76</v>
      </c>
      <c r="AY166" s="147" t="s">
        <v>200</v>
      </c>
    </row>
    <row r="167" spans="2:65" s="11" customFormat="1">
      <c r="B167" s="146"/>
      <c r="D167" s="142" t="s">
        <v>214</v>
      </c>
      <c r="E167" s="147" t="s">
        <v>1</v>
      </c>
      <c r="F167" s="148" t="s">
        <v>2214</v>
      </c>
      <c r="H167" s="149">
        <v>18</v>
      </c>
      <c r="I167" s="150"/>
      <c r="L167" s="146"/>
      <c r="M167" s="151"/>
      <c r="T167" s="152"/>
      <c r="AT167" s="147" t="s">
        <v>214</v>
      </c>
      <c r="AU167" s="147" t="s">
        <v>83</v>
      </c>
      <c r="AV167" s="11" t="s">
        <v>85</v>
      </c>
      <c r="AW167" s="11" t="s">
        <v>33</v>
      </c>
      <c r="AX167" s="11" t="s">
        <v>76</v>
      </c>
      <c r="AY167" s="147" t="s">
        <v>200</v>
      </c>
    </row>
    <row r="168" spans="2:65" s="11" customFormat="1">
      <c r="B168" s="146"/>
      <c r="D168" s="142" t="s">
        <v>214</v>
      </c>
      <c r="E168" s="147" t="s">
        <v>1</v>
      </c>
      <c r="F168" s="148" t="s">
        <v>2215</v>
      </c>
      <c r="H168" s="149">
        <v>162</v>
      </c>
      <c r="I168" s="150"/>
      <c r="L168" s="146"/>
      <c r="M168" s="151"/>
      <c r="T168" s="152"/>
      <c r="AT168" s="147" t="s">
        <v>214</v>
      </c>
      <c r="AU168" s="147" t="s">
        <v>83</v>
      </c>
      <c r="AV168" s="11" t="s">
        <v>85</v>
      </c>
      <c r="AW168" s="11" t="s">
        <v>33</v>
      </c>
      <c r="AX168" s="11" t="s">
        <v>76</v>
      </c>
      <c r="AY168" s="147" t="s">
        <v>200</v>
      </c>
    </row>
    <row r="169" spans="2:65" s="13" customFormat="1">
      <c r="B169" s="159"/>
      <c r="D169" s="142" t="s">
        <v>214</v>
      </c>
      <c r="E169" s="160" t="s">
        <v>1</v>
      </c>
      <c r="F169" s="161" t="s">
        <v>221</v>
      </c>
      <c r="H169" s="162">
        <v>181</v>
      </c>
      <c r="I169" s="163"/>
      <c r="L169" s="159"/>
      <c r="M169" s="164"/>
      <c r="T169" s="165"/>
      <c r="AT169" s="160" t="s">
        <v>214</v>
      </c>
      <c r="AU169" s="160" t="s">
        <v>83</v>
      </c>
      <c r="AV169" s="13" t="s">
        <v>206</v>
      </c>
      <c r="AW169" s="13" t="s">
        <v>33</v>
      </c>
      <c r="AX169" s="13" t="s">
        <v>83</v>
      </c>
      <c r="AY169" s="160" t="s">
        <v>200</v>
      </c>
    </row>
    <row r="170" spans="2:65" s="1" customFormat="1" ht="16.5" customHeight="1">
      <c r="B170" s="31"/>
      <c r="C170" s="129" t="s">
        <v>299</v>
      </c>
      <c r="D170" s="129" t="s">
        <v>201</v>
      </c>
      <c r="E170" s="130" t="s">
        <v>1702</v>
      </c>
      <c r="F170" s="131" t="s">
        <v>1703</v>
      </c>
      <c r="G170" s="132" t="s">
        <v>964</v>
      </c>
      <c r="H170" s="133">
        <v>181</v>
      </c>
      <c r="I170" s="134"/>
      <c r="J170" s="135">
        <f>ROUND(I170*H170,2)</f>
        <v>0</v>
      </c>
      <c r="K170" s="131" t="s">
        <v>930</v>
      </c>
      <c r="L170" s="31"/>
      <c r="M170" s="136" t="s">
        <v>1</v>
      </c>
      <c r="N170" s="137" t="s">
        <v>41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206</v>
      </c>
      <c r="AT170" s="140" t="s">
        <v>201</v>
      </c>
      <c r="AU170" s="140" t="s">
        <v>83</v>
      </c>
      <c r="AY170" s="16" t="s">
        <v>200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83</v>
      </c>
      <c r="BK170" s="141">
        <f>ROUND(I170*H170,2)</f>
        <v>0</v>
      </c>
      <c r="BL170" s="16" t="s">
        <v>206</v>
      </c>
      <c r="BM170" s="140" t="s">
        <v>2216</v>
      </c>
    </row>
    <row r="171" spans="2:65" s="1" customFormat="1">
      <c r="B171" s="31"/>
      <c r="D171" s="142" t="s">
        <v>208</v>
      </c>
      <c r="F171" s="143" t="s">
        <v>1705</v>
      </c>
      <c r="I171" s="144"/>
      <c r="L171" s="31"/>
      <c r="M171" s="145"/>
      <c r="T171" s="55"/>
      <c r="AT171" s="16" t="s">
        <v>208</v>
      </c>
      <c r="AU171" s="16" t="s">
        <v>83</v>
      </c>
    </row>
    <row r="172" spans="2:65" s="1" customFormat="1" ht="16.5" customHeight="1">
      <c r="B172" s="31"/>
      <c r="C172" s="129" t="s">
        <v>303</v>
      </c>
      <c r="D172" s="129" t="s">
        <v>201</v>
      </c>
      <c r="E172" s="130" t="s">
        <v>1706</v>
      </c>
      <c r="F172" s="131" t="s">
        <v>1707</v>
      </c>
      <c r="G172" s="132" t="s">
        <v>964</v>
      </c>
      <c r="H172" s="133">
        <v>5249</v>
      </c>
      <c r="I172" s="134"/>
      <c r="J172" s="135">
        <f>ROUND(I172*H172,2)</f>
        <v>0</v>
      </c>
      <c r="K172" s="131" t="s">
        <v>930</v>
      </c>
      <c r="L172" s="31"/>
      <c r="M172" s="136" t="s">
        <v>1</v>
      </c>
      <c r="N172" s="137" t="s">
        <v>41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206</v>
      </c>
      <c r="AT172" s="140" t="s">
        <v>201</v>
      </c>
      <c r="AU172" s="140" t="s">
        <v>83</v>
      </c>
      <c r="AY172" s="16" t="s">
        <v>200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83</v>
      </c>
      <c r="BK172" s="141">
        <f>ROUND(I172*H172,2)</f>
        <v>0</v>
      </c>
      <c r="BL172" s="16" t="s">
        <v>206</v>
      </c>
      <c r="BM172" s="140" t="s">
        <v>2217</v>
      </c>
    </row>
    <row r="173" spans="2:65" s="1" customFormat="1" ht="19.2">
      <c r="B173" s="31"/>
      <c r="D173" s="142" t="s">
        <v>208</v>
      </c>
      <c r="F173" s="143" t="s">
        <v>1709</v>
      </c>
      <c r="I173" s="144"/>
      <c r="L173" s="31"/>
      <c r="M173" s="145"/>
      <c r="T173" s="55"/>
      <c r="AT173" s="16" t="s">
        <v>208</v>
      </c>
      <c r="AU173" s="16" t="s">
        <v>83</v>
      </c>
    </row>
    <row r="174" spans="2:65" s="11" customFormat="1">
      <c r="B174" s="146"/>
      <c r="D174" s="142" t="s">
        <v>214</v>
      </c>
      <c r="E174" s="147" t="s">
        <v>1</v>
      </c>
      <c r="F174" s="148" t="s">
        <v>2218</v>
      </c>
      <c r="H174" s="149">
        <v>5249</v>
      </c>
      <c r="I174" s="150"/>
      <c r="L174" s="146"/>
      <c r="M174" s="151"/>
      <c r="T174" s="152"/>
      <c r="AT174" s="147" t="s">
        <v>214</v>
      </c>
      <c r="AU174" s="147" t="s">
        <v>83</v>
      </c>
      <c r="AV174" s="11" t="s">
        <v>85</v>
      </c>
      <c r="AW174" s="11" t="s">
        <v>33</v>
      </c>
      <c r="AX174" s="11" t="s">
        <v>83</v>
      </c>
      <c r="AY174" s="147" t="s">
        <v>200</v>
      </c>
    </row>
    <row r="175" spans="2:65" s="1" customFormat="1" ht="16.5" customHeight="1">
      <c r="B175" s="31"/>
      <c r="C175" s="129" t="s">
        <v>7</v>
      </c>
      <c r="D175" s="129" t="s">
        <v>201</v>
      </c>
      <c r="E175" s="130" t="s">
        <v>1711</v>
      </c>
      <c r="F175" s="131" t="s">
        <v>1712</v>
      </c>
      <c r="G175" s="132" t="s">
        <v>964</v>
      </c>
      <c r="H175" s="133">
        <v>181</v>
      </c>
      <c r="I175" s="134"/>
      <c r="J175" s="135">
        <f>ROUND(I175*H175,2)</f>
        <v>0</v>
      </c>
      <c r="K175" s="131" t="s">
        <v>930</v>
      </c>
      <c r="L175" s="31"/>
      <c r="M175" s="136" t="s">
        <v>1</v>
      </c>
      <c r="N175" s="137" t="s">
        <v>41</v>
      </c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206</v>
      </c>
      <c r="AT175" s="140" t="s">
        <v>201</v>
      </c>
      <c r="AU175" s="140" t="s">
        <v>83</v>
      </c>
      <c r="AY175" s="16" t="s">
        <v>200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6" t="s">
        <v>83</v>
      </c>
      <c r="BK175" s="141">
        <f>ROUND(I175*H175,2)</f>
        <v>0</v>
      </c>
      <c r="BL175" s="16" t="s">
        <v>206</v>
      </c>
      <c r="BM175" s="140" t="s">
        <v>2219</v>
      </c>
    </row>
    <row r="176" spans="2:65" s="1" customFormat="1" ht="19.2">
      <c r="B176" s="31"/>
      <c r="D176" s="142" t="s">
        <v>208</v>
      </c>
      <c r="F176" s="143" t="s">
        <v>1714</v>
      </c>
      <c r="I176" s="144"/>
      <c r="L176" s="31"/>
      <c r="M176" s="145"/>
      <c r="T176" s="55"/>
      <c r="AT176" s="16" t="s">
        <v>208</v>
      </c>
      <c r="AU176" s="16" t="s">
        <v>83</v>
      </c>
    </row>
    <row r="177" spans="2:65" s="1" customFormat="1" ht="21.75" customHeight="1">
      <c r="B177" s="31"/>
      <c r="C177" s="129" t="s">
        <v>311</v>
      </c>
      <c r="D177" s="129" t="s">
        <v>201</v>
      </c>
      <c r="E177" s="130" t="s">
        <v>1879</v>
      </c>
      <c r="F177" s="131" t="s">
        <v>1880</v>
      </c>
      <c r="G177" s="132" t="s">
        <v>941</v>
      </c>
      <c r="H177" s="133">
        <v>1</v>
      </c>
      <c r="I177" s="134"/>
      <c r="J177" s="135">
        <f>ROUND(I177*H177,2)</f>
        <v>0</v>
      </c>
      <c r="K177" s="131" t="s">
        <v>930</v>
      </c>
      <c r="L177" s="31"/>
      <c r="M177" s="136" t="s">
        <v>1</v>
      </c>
      <c r="N177" s="137" t="s">
        <v>41</v>
      </c>
      <c r="P177" s="138">
        <f>O177*H177</f>
        <v>0</v>
      </c>
      <c r="Q177" s="138">
        <v>2.324E-2</v>
      </c>
      <c r="R177" s="138">
        <f>Q177*H177</f>
        <v>2.324E-2</v>
      </c>
      <c r="S177" s="138">
        <v>0</v>
      </c>
      <c r="T177" s="139">
        <f>S177*H177</f>
        <v>0</v>
      </c>
      <c r="AR177" s="140" t="s">
        <v>206</v>
      </c>
      <c r="AT177" s="140" t="s">
        <v>201</v>
      </c>
      <c r="AU177" s="140" t="s">
        <v>83</v>
      </c>
      <c r="AY177" s="16" t="s">
        <v>200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83</v>
      </c>
      <c r="BK177" s="141">
        <f>ROUND(I177*H177,2)</f>
        <v>0</v>
      </c>
      <c r="BL177" s="16" t="s">
        <v>206</v>
      </c>
      <c r="BM177" s="140" t="s">
        <v>2220</v>
      </c>
    </row>
    <row r="178" spans="2:65" s="1" customFormat="1" ht="19.2">
      <c r="B178" s="31"/>
      <c r="D178" s="142" t="s">
        <v>208</v>
      </c>
      <c r="F178" s="143" t="s">
        <v>1882</v>
      </c>
      <c r="I178" s="144"/>
      <c r="L178" s="31"/>
      <c r="M178" s="145"/>
      <c r="T178" s="55"/>
      <c r="AT178" s="16" t="s">
        <v>208</v>
      </c>
      <c r="AU178" s="16" t="s">
        <v>83</v>
      </c>
    </row>
    <row r="179" spans="2:65" s="1" customFormat="1" ht="16.5" customHeight="1">
      <c r="B179" s="31"/>
      <c r="C179" s="129" t="s">
        <v>315</v>
      </c>
      <c r="D179" s="129" t="s">
        <v>201</v>
      </c>
      <c r="E179" s="130" t="s">
        <v>1883</v>
      </c>
      <c r="F179" s="131" t="s">
        <v>1884</v>
      </c>
      <c r="G179" s="132" t="s">
        <v>941</v>
      </c>
      <c r="H179" s="133">
        <v>20</v>
      </c>
      <c r="I179" s="134"/>
      <c r="J179" s="135">
        <f>ROUND(I179*H179,2)</f>
        <v>0</v>
      </c>
      <c r="K179" s="131" t="s">
        <v>930</v>
      </c>
      <c r="L179" s="31"/>
      <c r="M179" s="136" t="s">
        <v>1</v>
      </c>
      <c r="N179" s="137" t="s">
        <v>41</v>
      </c>
      <c r="P179" s="138">
        <f>O179*H179</f>
        <v>0</v>
      </c>
      <c r="Q179" s="138">
        <v>3.7199999999999997E-2</v>
      </c>
      <c r="R179" s="138">
        <f>Q179*H179</f>
        <v>0.74399999999999999</v>
      </c>
      <c r="S179" s="138">
        <v>0</v>
      </c>
      <c r="T179" s="139">
        <f>S179*H179</f>
        <v>0</v>
      </c>
      <c r="AR179" s="140" t="s">
        <v>206</v>
      </c>
      <c r="AT179" s="140" t="s">
        <v>201</v>
      </c>
      <c r="AU179" s="140" t="s">
        <v>83</v>
      </c>
      <c r="AY179" s="16" t="s">
        <v>200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83</v>
      </c>
      <c r="BK179" s="141">
        <f>ROUND(I179*H179,2)</f>
        <v>0</v>
      </c>
      <c r="BL179" s="16" t="s">
        <v>206</v>
      </c>
      <c r="BM179" s="140" t="s">
        <v>2221</v>
      </c>
    </row>
    <row r="180" spans="2:65" s="1" customFormat="1" ht="19.2">
      <c r="B180" s="31"/>
      <c r="D180" s="142" t="s">
        <v>208</v>
      </c>
      <c r="F180" s="143" t="s">
        <v>1886</v>
      </c>
      <c r="I180" s="144"/>
      <c r="L180" s="31"/>
      <c r="M180" s="145"/>
      <c r="T180" s="55"/>
      <c r="AT180" s="16" t="s">
        <v>208</v>
      </c>
      <c r="AU180" s="16" t="s">
        <v>83</v>
      </c>
    </row>
    <row r="181" spans="2:65" s="1" customFormat="1" ht="16.5" customHeight="1">
      <c r="B181" s="31"/>
      <c r="C181" s="129" t="s">
        <v>319</v>
      </c>
      <c r="D181" s="129" t="s">
        <v>201</v>
      </c>
      <c r="E181" s="130" t="s">
        <v>1722</v>
      </c>
      <c r="F181" s="131" t="s">
        <v>1723</v>
      </c>
      <c r="G181" s="132" t="s">
        <v>964</v>
      </c>
      <c r="H181" s="133">
        <v>2.0430000000000001</v>
      </c>
      <c r="I181" s="134"/>
      <c r="J181" s="135">
        <f>ROUND(I181*H181,2)</f>
        <v>0</v>
      </c>
      <c r="K181" s="131" t="s">
        <v>930</v>
      </c>
      <c r="L181" s="31"/>
      <c r="M181" s="136" t="s">
        <v>1</v>
      </c>
      <c r="N181" s="137" t="s">
        <v>41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206</v>
      </c>
      <c r="AT181" s="140" t="s">
        <v>201</v>
      </c>
      <c r="AU181" s="140" t="s">
        <v>83</v>
      </c>
      <c r="AY181" s="16" t="s">
        <v>200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83</v>
      </c>
      <c r="BK181" s="141">
        <f>ROUND(I181*H181,2)</f>
        <v>0</v>
      </c>
      <c r="BL181" s="16" t="s">
        <v>206</v>
      </c>
      <c r="BM181" s="140" t="s">
        <v>2222</v>
      </c>
    </row>
    <row r="182" spans="2:65" s="1" customFormat="1" ht="19.2">
      <c r="B182" s="31"/>
      <c r="D182" s="142" t="s">
        <v>208</v>
      </c>
      <c r="F182" s="143" t="s">
        <v>1725</v>
      </c>
      <c r="I182" s="144"/>
      <c r="L182" s="31"/>
      <c r="M182" s="176"/>
      <c r="N182" s="177"/>
      <c r="O182" s="177"/>
      <c r="P182" s="177"/>
      <c r="Q182" s="177"/>
      <c r="R182" s="177"/>
      <c r="S182" s="177"/>
      <c r="T182" s="178"/>
      <c r="AT182" s="16" t="s">
        <v>208</v>
      </c>
      <c r="AU182" s="16" t="s">
        <v>83</v>
      </c>
    </row>
    <row r="183" spans="2:65" s="1" customFormat="1" ht="6.9" customHeight="1"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31"/>
    </row>
  </sheetData>
  <sheetProtection algorithmName="SHA-512" hashValue="qbF/wel5+OT0zSy9TfYozKXSjB4IqxqQZUn1ER+QZQpriQToSWyMBswWGCfDd25K1meNHCvjcMFkaRyQAe4sIg==" saltValue="MgZNd+xlw4IzEqmXTSvV3g39MQIrauuvedyHp5QOKz6YUhlvrdzCzfEiI6JLTbleoDjDwg2W6YQWcPkOAi2ddg==" spinCount="100000" sheet="1" objects="1" scenarios="1" formatColumns="0" formatRows="0" autoFilter="0"/>
  <autoFilter ref="C120:K182" xr:uid="{00000000-0009-0000-0000-000015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2:BM20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158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2223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2224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2225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26</v>
      </c>
      <c r="L22" s="31"/>
    </row>
    <row r="23" spans="2:12" s="1" customFormat="1" ht="18" customHeight="1">
      <c r="B23" s="31"/>
      <c r="E23" s="24" t="s">
        <v>27</v>
      </c>
      <c r="I23" s="26" t="s">
        <v>28</v>
      </c>
      <c r="J23" s="24" t="s">
        <v>29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26</v>
      </c>
      <c r="L25" s="31"/>
    </row>
    <row r="26" spans="2:12" s="1" customFormat="1" ht="18" customHeight="1">
      <c r="B26" s="31"/>
      <c r="E26" s="24" t="s">
        <v>27</v>
      </c>
      <c r="I26" s="26" t="s">
        <v>28</v>
      </c>
      <c r="J26" s="24" t="s">
        <v>29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47.25" customHeight="1">
      <c r="B29" s="93"/>
      <c r="E29" s="201" t="s">
        <v>2226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ROUND((SUM(BE121:BE200)),  2)</f>
        <v>0</v>
      </c>
      <c r="I35" s="95">
        <v>0.21</v>
      </c>
      <c r="J35" s="85">
        <f>ROUND(((SUM(BE121:BE200))*I35),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ROUND((SUM(BF121:BF200)),  2)</f>
        <v>0</v>
      </c>
      <c r="I36" s="95">
        <v>0.12</v>
      </c>
      <c r="J36" s="85">
        <f>ROUND(((SUM(BF121:BF200))*I36),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ROUND((SUM(BG121:BG200)),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ROUND((SUM(BH121:BH200)),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ROUND((SUM(BI121:BI200)),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2223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06 - SO 06 Přípojky nn PZS P7751 - P7756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Krnov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25.6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>Správa železnic, státní organizace</v>
      </c>
      <c r="L93" s="31"/>
    </row>
    <row r="94" spans="2:12" s="1" customFormat="1" ht="25.6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>Správa železnic, státní organizace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774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2223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06 - SO 06 Přípojky nn PZS P7751 - P7756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>Krnov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25.6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>Správa železnic, státní organizace</v>
      </c>
      <c r="L117" s="31"/>
    </row>
    <row r="118" spans="2:65" s="1" customFormat="1" ht="25.6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>Správa železnic, státní organizace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0</v>
      </c>
      <c r="S121" s="52"/>
      <c r="T121" s="117">
        <f>T122</f>
        <v>0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776</v>
      </c>
      <c r="F122" s="121" t="s">
        <v>777</v>
      </c>
      <c r="I122" s="122"/>
      <c r="J122" s="123">
        <f>BK122</f>
        <v>0</v>
      </c>
      <c r="L122" s="119"/>
      <c r="M122" s="124"/>
      <c r="P122" s="125">
        <f>SUM(P123:P200)</f>
        <v>0</v>
      </c>
      <c r="R122" s="125">
        <f>SUM(R123:R200)</f>
        <v>0</v>
      </c>
      <c r="T122" s="126">
        <f>SUM(T123:T200)</f>
        <v>0</v>
      </c>
      <c r="AR122" s="120" t="s">
        <v>206</v>
      </c>
      <c r="AT122" s="127" t="s">
        <v>75</v>
      </c>
      <c r="AU122" s="127" t="s">
        <v>76</v>
      </c>
      <c r="AY122" s="120" t="s">
        <v>200</v>
      </c>
      <c r="BK122" s="128">
        <f>SUM(BK123:BK200)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2227</v>
      </c>
      <c r="F123" s="131" t="s">
        <v>2228</v>
      </c>
      <c r="G123" s="132" t="s">
        <v>225</v>
      </c>
      <c r="H123" s="133">
        <v>3668</v>
      </c>
      <c r="I123" s="134"/>
      <c r="J123" s="135">
        <f>ROUND(I123*H123,2)</f>
        <v>0</v>
      </c>
      <c r="K123" s="131" t="s">
        <v>205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851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851</v>
      </c>
      <c r="BM123" s="140" t="s">
        <v>2229</v>
      </c>
    </row>
    <row r="124" spans="2:65" s="1" customFormat="1">
      <c r="B124" s="31"/>
      <c r="D124" s="142" t="s">
        <v>208</v>
      </c>
      <c r="F124" s="143" t="s">
        <v>2230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2231</v>
      </c>
      <c r="H125" s="149">
        <v>3668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76</v>
      </c>
      <c r="AY125" s="147" t="s">
        <v>200</v>
      </c>
    </row>
    <row r="126" spans="2:65" s="13" customFormat="1">
      <c r="B126" s="159"/>
      <c r="D126" s="142" t="s">
        <v>214</v>
      </c>
      <c r="E126" s="160" t="s">
        <v>1</v>
      </c>
      <c r="F126" s="161" t="s">
        <v>221</v>
      </c>
      <c r="H126" s="162">
        <v>3668</v>
      </c>
      <c r="I126" s="163"/>
      <c r="L126" s="159"/>
      <c r="M126" s="164"/>
      <c r="T126" s="165"/>
      <c r="AT126" s="160" t="s">
        <v>214</v>
      </c>
      <c r="AU126" s="160" t="s">
        <v>83</v>
      </c>
      <c r="AV126" s="13" t="s">
        <v>206</v>
      </c>
      <c r="AW126" s="13" t="s">
        <v>33</v>
      </c>
      <c r="AX126" s="13" t="s">
        <v>83</v>
      </c>
      <c r="AY126" s="160" t="s">
        <v>200</v>
      </c>
    </row>
    <row r="127" spans="2:65" s="1" customFormat="1" ht="16.5" customHeight="1">
      <c r="B127" s="31"/>
      <c r="C127" s="129" t="s">
        <v>85</v>
      </c>
      <c r="D127" s="129" t="s">
        <v>201</v>
      </c>
      <c r="E127" s="130" t="s">
        <v>2232</v>
      </c>
      <c r="F127" s="131" t="s">
        <v>2233</v>
      </c>
      <c r="G127" s="132" t="s">
        <v>258</v>
      </c>
      <c r="H127" s="133">
        <v>9</v>
      </c>
      <c r="I127" s="134"/>
      <c r="J127" s="135">
        <f>ROUND(I127*H127,2)</f>
        <v>0</v>
      </c>
      <c r="K127" s="131" t="s">
        <v>205</v>
      </c>
      <c r="L127" s="31"/>
      <c r="M127" s="136" t="s">
        <v>1</v>
      </c>
      <c r="N127" s="137" t="s">
        <v>41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851</v>
      </c>
      <c r="AT127" s="140" t="s">
        <v>201</v>
      </c>
      <c r="AU127" s="140" t="s">
        <v>83</v>
      </c>
      <c r="AY127" s="16" t="s">
        <v>200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6" t="s">
        <v>83</v>
      </c>
      <c r="BK127" s="141">
        <f>ROUND(I127*H127,2)</f>
        <v>0</v>
      </c>
      <c r="BL127" s="16" t="s">
        <v>851</v>
      </c>
      <c r="BM127" s="140" t="s">
        <v>2234</v>
      </c>
    </row>
    <row r="128" spans="2:65" s="1" customFormat="1" ht="19.2">
      <c r="B128" s="31"/>
      <c r="D128" s="142" t="s">
        <v>208</v>
      </c>
      <c r="F128" s="143" t="s">
        <v>2235</v>
      </c>
      <c r="I128" s="144"/>
      <c r="L128" s="31"/>
      <c r="M128" s="145"/>
      <c r="T128" s="55"/>
      <c r="AT128" s="16" t="s">
        <v>208</v>
      </c>
      <c r="AU128" s="16" t="s">
        <v>83</v>
      </c>
    </row>
    <row r="129" spans="2:65" s="1" customFormat="1" ht="24.15" customHeight="1">
      <c r="B129" s="31"/>
      <c r="C129" s="129" t="s">
        <v>222</v>
      </c>
      <c r="D129" s="129" t="s">
        <v>201</v>
      </c>
      <c r="E129" s="130" t="s">
        <v>2236</v>
      </c>
      <c r="F129" s="131" t="s">
        <v>2237</v>
      </c>
      <c r="G129" s="132" t="s">
        <v>258</v>
      </c>
      <c r="H129" s="133">
        <v>9</v>
      </c>
      <c r="I129" s="134"/>
      <c r="J129" s="135">
        <f>ROUND(I129*H129,2)</f>
        <v>0</v>
      </c>
      <c r="K129" s="131" t="s">
        <v>205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851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851</v>
      </c>
      <c r="BM129" s="140" t="s">
        <v>2238</v>
      </c>
    </row>
    <row r="130" spans="2:65" s="1" customFormat="1" ht="19.2">
      <c r="B130" s="31"/>
      <c r="D130" s="142" t="s">
        <v>208</v>
      </c>
      <c r="F130" s="143" t="s">
        <v>2239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" customFormat="1" ht="33" customHeight="1">
      <c r="B131" s="31"/>
      <c r="C131" s="166" t="s">
        <v>206</v>
      </c>
      <c r="D131" s="166" t="s">
        <v>227</v>
      </c>
      <c r="E131" s="167" t="s">
        <v>2240</v>
      </c>
      <c r="F131" s="168" t="s">
        <v>2241</v>
      </c>
      <c r="G131" s="169" t="s">
        <v>258</v>
      </c>
      <c r="H131" s="170">
        <v>1</v>
      </c>
      <c r="I131" s="171"/>
      <c r="J131" s="172">
        <f>ROUND(I131*H131,2)</f>
        <v>0</v>
      </c>
      <c r="K131" s="168" t="s">
        <v>205</v>
      </c>
      <c r="L131" s="173"/>
      <c r="M131" s="174" t="s">
        <v>1</v>
      </c>
      <c r="N131" s="175" t="s">
        <v>41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851</v>
      </c>
      <c r="AT131" s="140" t="s">
        <v>227</v>
      </c>
      <c r="AU131" s="140" t="s">
        <v>83</v>
      </c>
      <c r="AY131" s="16" t="s">
        <v>200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83</v>
      </c>
      <c r="BK131" s="141">
        <f>ROUND(I131*H131,2)</f>
        <v>0</v>
      </c>
      <c r="BL131" s="16" t="s">
        <v>851</v>
      </c>
      <c r="BM131" s="140" t="s">
        <v>2242</v>
      </c>
    </row>
    <row r="132" spans="2:65" s="1" customFormat="1" ht="19.2">
      <c r="B132" s="31"/>
      <c r="D132" s="142" t="s">
        <v>208</v>
      </c>
      <c r="F132" s="143" t="s">
        <v>2241</v>
      </c>
      <c r="I132" s="144"/>
      <c r="L132" s="31"/>
      <c r="M132" s="145"/>
      <c r="T132" s="55"/>
      <c r="AT132" s="16" t="s">
        <v>208</v>
      </c>
      <c r="AU132" s="16" t="s">
        <v>83</v>
      </c>
    </row>
    <row r="133" spans="2:65" s="1" customFormat="1" ht="16.5" customHeight="1">
      <c r="B133" s="31"/>
      <c r="C133" s="166" t="s">
        <v>234</v>
      </c>
      <c r="D133" s="166" t="s">
        <v>227</v>
      </c>
      <c r="E133" s="167" t="s">
        <v>417</v>
      </c>
      <c r="F133" s="168" t="s">
        <v>418</v>
      </c>
      <c r="G133" s="169" t="s">
        <v>258</v>
      </c>
      <c r="H133" s="170">
        <v>5</v>
      </c>
      <c r="I133" s="171"/>
      <c r="J133" s="172">
        <f>ROUND(I133*H133,2)</f>
        <v>0</v>
      </c>
      <c r="K133" s="168" t="s">
        <v>205</v>
      </c>
      <c r="L133" s="173"/>
      <c r="M133" s="174" t="s">
        <v>1</v>
      </c>
      <c r="N133" s="175" t="s">
        <v>41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851</v>
      </c>
      <c r="AT133" s="140" t="s">
        <v>227</v>
      </c>
      <c r="AU133" s="140" t="s">
        <v>83</v>
      </c>
      <c r="AY133" s="16" t="s">
        <v>200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83</v>
      </c>
      <c r="BK133" s="141">
        <f>ROUND(I133*H133,2)</f>
        <v>0</v>
      </c>
      <c r="BL133" s="16" t="s">
        <v>851</v>
      </c>
      <c r="BM133" s="140" t="s">
        <v>2243</v>
      </c>
    </row>
    <row r="134" spans="2:65" s="1" customFormat="1">
      <c r="B134" s="31"/>
      <c r="D134" s="142" t="s">
        <v>208</v>
      </c>
      <c r="F134" s="143" t="s">
        <v>418</v>
      </c>
      <c r="I134" s="144"/>
      <c r="L134" s="31"/>
      <c r="M134" s="145"/>
      <c r="T134" s="55"/>
      <c r="AT134" s="16" t="s">
        <v>208</v>
      </c>
      <c r="AU134" s="16" t="s">
        <v>83</v>
      </c>
    </row>
    <row r="135" spans="2:65" s="1" customFormat="1" ht="33" customHeight="1">
      <c r="B135" s="31"/>
      <c r="C135" s="166" t="s">
        <v>239</v>
      </c>
      <c r="D135" s="166" t="s">
        <v>227</v>
      </c>
      <c r="E135" s="167" t="s">
        <v>2244</v>
      </c>
      <c r="F135" s="168" t="s">
        <v>2245</v>
      </c>
      <c r="G135" s="169" t="s">
        <v>258</v>
      </c>
      <c r="H135" s="170">
        <v>3</v>
      </c>
      <c r="I135" s="171"/>
      <c r="J135" s="172">
        <f>ROUND(I135*H135,2)</f>
        <v>0</v>
      </c>
      <c r="K135" s="168" t="s">
        <v>205</v>
      </c>
      <c r="L135" s="173"/>
      <c r="M135" s="174" t="s">
        <v>1</v>
      </c>
      <c r="N135" s="175" t="s">
        <v>41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851</v>
      </c>
      <c r="AT135" s="140" t="s">
        <v>227</v>
      </c>
      <c r="AU135" s="140" t="s">
        <v>83</v>
      </c>
      <c r="AY135" s="16" t="s">
        <v>200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83</v>
      </c>
      <c r="BK135" s="141">
        <f>ROUND(I135*H135,2)</f>
        <v>0</v>
      </c>
      <c r="BL135" s="16" t="s">
        <v>851</v>
      </c>
      <c r="BM135" s="140" t="s">
        <v>2246</v>
      </c>
    </row>
    <row r="136" spans="2:65" s="1" customFormat="1" ht="19.2">
      <c r="B136" s="31"/>
      <c r="D136" s="142" t="s">
        <v>208</v>
      </c>
      <c r="F136" s="143" t="s">
        <v>2245</v>
      </c>
      <c r="I136" s="144"/>
      <c r="L136" s="31"/>
      <c r="M136" s="145"/>
      <c r="T136" s="55"/>
      <c r="AT136" s="16" t="s">
        <v>208</v>
      </c>
      <c r="AU136" s="16" t="s">
        <v>83</v>
      </c>
    </row>
    <row r="137" spans="2:65" s="1" customFormat="1" ht="16.5" customHeight="1">
      <c r="B137" s="31"/>
      <c r="C137" s="129" t="s">
        <v>245</v>
      </c>
      <c r="D137" s="129" t="s">
        <v>201</v>
      </c>
      <c r="E137" s="130" t="s">
        <v>584</v>
      </c>
      <c r="F137" s="131" t="s">
        <v>585</v>
      </c>
      <c r="G137" s="132" t="s">
        <v>258</v>
      </c>
      <c r="H137" s="133">
        <v>7</v>
      </c>
      <c r="I137" s="134"/>
      <c r="J137" s="135">
        <f>ROUND(I137*H137,2)</f>
        <v>0</v>
      </c>
      <c r="K137" s="131" t="s">
        <v>205</v>
      </c>
      <c r="L137" s="31"/>
      <c r="M137" s="136" t="s">
        <v>1</v>
      </c>
      <c r="N137" s="137" t="s">
        <v>41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851</v>
      </c>
      <c r="AT137" s="140" t="s">
        <v>201</v>
      </c>
      <c r="AU137" s="140" t="s">
        <v>83</v>
      </c>
      <c r="AY137" s="16" t="s">
        <v>200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83</v>
      </c>
      <c r="BK137" s="141">
        <f>ROUND(I137*H137,2)</f>
        <v>0</v>
      </c>
      <c r="BL137" s="16" t="s">
        <v>851</v>
      </c>
      <c r="BM137" s="140" t="s">
        <v>2247</v>
      </c>
    </row>
    <row r="138" spans="2:65" s="1" customFormat="1">
      <c r="B138" s="31"/>
      <c r="D138" s="142" t="s">
        <v>208</v>
      </c>
      <c r="F138" s="143" t="s">
        <v>585</v>
      </c>
      <c r="I138" s="144"/>
      <c r="L138" s="31"/>
      <c r="M138" s="145"/>
      <c r="T138" s="55"/>
      <c r="AT138" s="16" t="s">
        <v>208</v>
      </c>
      <c r="AU138" s="16" t="s">
        <v>83</v>
      </c>
    </row>
    <row r="139" spans="2:65" s="1" customFormat="1" ht="24.15" customHeight="1">
      <c r="B139" s="31"/>
      <c r="C139" s="166" t="s">
        <v>250</v>
      </c>
      <c r="D139" s="166" t="s">
        <v>227</v>
      </c>
      <c r="E139" s="167" t="s">
        <v>562</v>
      </c>
      <c r="F139" s="168" t="s">
        <v>563</v>
      </c>
      <c r="G139" s="169" t="s">
        <v>258</v>
      </c>
      <c r="H139" s="170">
        <v>1</v>
      </c>
      <c r="I139" s="171"/>
      <c r="J139" s="172">
        <f>ROUND(I139*H139,2)</f>
        <v>0</v>
      </c>
      <c r="K139" s="168" t="s">
        <v>205</v>
      </c>
      <c r="L139" s="173"/>
      <c r="M139" s="174" t="s">
        <v>1</v>
      </c>
      <c r="N139" s="175" t="s">
        <v>41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851</v>
      </c>
      <c r="AT139" s="140" t="s">
        <v>227</v>
      </c>
      <c r="AU139" s="140" t="s">
        <v>83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851</v>
      </c>
      <c r="BM139" s="140" t="s">
        <v>2248</v>
      </c>
    </row>
    <row r="140" spans="2:65" s="1" customFormat="1">
      <c r="B140" s="31"/>
      <c r="D140" s="142" t="s">
        <v>208</v>
      </c>
      <c r="F140" s="143" t="s">
        <v>563</v>
      </c>
      <c r="I140" s="144"/>
      <c r="L140" s="31"/>
      <c r="M140" s="145"/>
      <c r="T140" s="55"/>
      <c r="AT140" s="16" t="s">
        <v>208</v>
      </c>
      <c r="AU140" s="16" t="s">
        <v>83</v>
      </c>
    </row>
    <row r="141" spans="2:65" s="1" customFormat="1" ht="24.15" customHeight="1">
      <c r="B141" s="31"/>
      <c r="C141" s="166" t="s">
        <v>255</v>
      </c>
      <c r="D141" s="166" t="s">
        <v>227</v>
      </c>
      <c r="E141" s="167" t="s">
        <v>2249</v>
      </c>
      <c r="F141" s="168" t="s">
        <v>2250</v>
      </c>
      <c r="G141" s="169" t="s">
        <v>258</v>
      </c>
      <c r="H141" s="170">
        <v>5</v>
      </c>
      <c r="I141" s="171"/>
      <c r="J141" s="172">
        <f>ROUND(I141*H141,2)</f>
        <v>0</v>
      </c>
      <c r="K141" s="168" t="s">
        <v>205</v>
      </c>
      <c r="L141" s="173"/>
      <c r="M141" s="174" t="s">
        <v>1</v>
      </c>
      <c r="N141" s="175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851</v>
      </c>
      <c r="AT141" s="140" t="s">
        <v>227</v>
      </c>
      <c r="AU141" s="140" t="s">
        <v>83</v>
      </c>
      <c r="AY141" s="16" t="s">
        <v>200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83</v>
      </c>
      <c r="BK141" s="141">
        <f>ROUND(I141*H141,2)</f>
        <v>0</v>
      </c>
      <c r="BL141" s="16" t="s">
        <v>851</v>
      </c>
      <c r="BM141" s="140" t="s">
        <v>2251</v>
      </c>
    </row>
    <row r="142" spans="2:65" s="1" customFormat="1">
      <c r="B142" s="31"/>
      <c r="D142" s="142" t="s">
        <v>208</v>
      </c>
      <c r="F142" s="143" t="s">
        <v>2250</v>
      </c>
      <c r="I142" s="144"/>
      <c r="L142" s="31"/>
      <c r="M142" s="145"/>
      <c r="T142" s="55"/>
      <c r="AT142" s="16" t="s">
        <v>208</v>
      </c>
      <c r="AU142" s="16" t="s">
        <v>83</v>
      </c>
    </row>
    <row r="143" spans="2:65" s="1" customFormat="1" ht="24.15" customHeight="1">
      <c r="B143" s="31"/>
      <c r="C143" s="166" t="s">
        <v>261</v>
      </c>
      <c r="D143" s="166" t="s">
        <v>227</v>
      </c>
      <c r="E143" s="167" t="s">
        <v>2252</v>
      </c>
      <c r="F143" s="168" t="s">
        <v>2253</v>
      </c>
      <c r="G143" s="169" t="s">
        <v>258</v>
      </c>
      <c r="H143" s="170">
        <v>1</v>
      </c>
      <c r="I143" s="171"/>
      <c r="J143" s="172">
        <f>ROUND(I143*H143,2)</f>
        <v>0</v>
      </c>
      <c r="K143" s="168" t="s">
        <v>205</v>
      </c>
      <c r="L143" s="173"/>
      <c r="M143" s="174" t="s">
        <v>1</v>
      </c>
      <c r="N143" s="175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851</v>
      </c>
      <c r="AT143" s="140" t="s">
        <v>227</v>
      </c>
      <c r="AU143" s="140" t="s">
        <v>83</v>
      </c>
      <c r="AY143" s="16" t="s">
        <v>200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83</v>
      </c>
      <c r="BK143" s="141">
        <f>ROUND(I143*H143,2)</f>
        <v>0</v>
      </c>
      <c r="BL143" s="16" t="s">
        <v>851</v>
      </c>
      <c r="BM143" s="140" t="s">
        <v>2254</v>
      </c>
    </row>
    <row r="144" spans="2:65" s="1" customFormat="1">
      <c r="B144" s="31"/>
      <c r="D144" s="142" t="s">
        <v>208</v>
      </c>
      <c r="F144" s="143" t="s">
        <v>2253</v>
      </c>
      <c r="I144" s="144"/>
      <c r="L144" s="31"/>
      <c r="M144" s="145"/>
      <c r="T144" s="55"/>
      <c r="AT144" s="16" t="s">
        <v>208</v>
      </c>
      <c r="AU144" s="16" t="s">
        <v>83</v>
      </c>
    </row>
    <row r="145" spans="2:65" s="1" customFormat="1" ht="16.5" customHeight="1">
      <c r="B145" s="31"/>
      <c r="C145" s="129" t="s">
        <v>266</v>
      </c>
      <c r="D145" s="129" t="s">
        <v>201</v>
      </c>
      <c r="E145" s="130" t="s">
        <v>2255</v>
      </c>
      <c r="F145" s="131" t="s">
        <v>2256</v>
      </c>
      <c r="G145" s="132" t="s">
        <v>258</v>
      </c>
      <c r="H145" s="133">
        <v>1</v>
      </c>
      <c r="I145" s="134"/>
      <c r="J145" s="135">
        <f>ROUND(I145*H145,2)</f>
        <v>0</v>
      </c>
      <c r="K145" s="131" t="s">
        <v>205</v>
      </c>
      <c r="L145" s="31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851</v>
      </c>
      <c r="AT145" s="140" t="s">
        <v>201</v>
      </c>
      <c r="AU145" s="140" t="s">
        <v>83</v>
      </c>
      <c r="AY145" s="16" t="s">
        <v>200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851</v>
      </c>
      <c r="BM145" s="140" t="s">
        <v>2257</v>
      </c>
    </row>
    <row r="146" spans="2:65" s="1" customFormat="1">
      <c r="B146" s="31"/>
      <c r="D146" s="142" t="s">
        <v>208</v>
      </c>
      <c r="F146" s="143" t="s">
        <v>2256</v>
      </c>
      <c r="I146" s="144"/>
      <c r="L146" s="31"/>
      <c r="M146" s="145"/>
      <c r="T146" s="55"/>
      <c r="AT146" s="16" t="s">
        <v>208</v>
      </c>
      <c r="AU146" s="16" t="s">
        <v>83</v>
      </c>
    </row>
    <row r="147" spans="2:65" s="1" customFormat="1" ht="21.75" customHeight="1">
      <c r="B147" s="31"/>
      <c r="C147" s="166" t="s">
        <v>8</v>
      </c>
      <c r="D147" s="166" t="s">
        <v>227</v>
      </c>
      <c r="E147" s="167" t="s">
        <v>2258</v>
      </c>
      <c r="F147" s="168" t="s">
        <v>2259</v>
      </c>
      <c r="G147" s="169" t="s">
        <v>258</v>
      </c>
      <c r="H147" s="170">
        <v>1</v>
      </c>
      <c r="I147" s="171"/>
      <c r="J147" s="172">
        <f>ROUND(I147*H147,2)</f>
        <v>0</v>
      </c>
      <c r="K147" s="168" t="s">
        <v>205</v>
      </c>
      <c r="L147" s="173"/>
      <c r="M147" s="174" t="s">
        <v>1</v>
      </c>
      <c r="N147" s="175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851</v>
      </c>
      <c r="AT147" s="140" t="s">
        <v>227</v>
      </c>
      <c r="AU147" s="140" t="s">
        <v>83</v>
      </c>
      <c r="AY147" s="16" t="s">
        <v>200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83</v>
      </c>
      <c r="BK147" s="141">
        <f>ROUND(I147*H147,2)</f>
        <v>0</v>
      </c>
      <c r="BL147" s="16" t="s">
        <v>851</v>
      </c>
      <c r="BM147" s="140" t="s">
        <v>2260</v>
      </c>
    </row>
    <row r="148" spans="2:65" s="1" customFormat="1">
      <c r="B148" s="31"/>
      <c r="D148" s="142" t="s">
        <v>208</v>
      </c>
      <c r="F148" s="143" t="s">
        <v>2259</v>
      </c>
      <c r="I148" s="144"/>
      <c r="L148" s="31"/>
      <c r="M148" s="145"/>
      <c r="T148" s="55"/>
      <c r="AT148" s="16" t="s">
        <v>208</v>
      </c>
      <c r="AU148" s="16" t="s">
        <v>83</v>
      </c>
    </row>
    <row r="149" spans="2:65" s="1" customFormat="1" ht="16.5" customHeight="1">
      <c r="B149" s="31"/>
      <c r="C149" s="129" t="s">
        <v>273</v>
      </c>
      <c r="D149" s="129" t="s">
        <v>201</v>
      </c>
      <c r="E149" s="130" t="s">
        <v>2261</v>
      </c>
      <c r="F149" s="131" t="s">
        <v>2262</v>
      </c>
      <c r="G149" s="132" t="s">
        <v>225</v>
      </c>
      <c r="H149" s="133">
        <v>750</v>
      </c>
      <c r="I149" s="134"/>
      <c r="J149" s="135">
        <f>ROUND(I149*H149,2)</f>
        <v>0</v>
      </c>
      <c r="K149" s="131" t="s">
        <v>205</v>
      </c>
      <c r="L149" s="31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851</v>
      </c>
      <c r="AT149" s="140" t="s">
        <v>201</v>
      </c>
      <c r="AU149" s="140" t="s">
        <v>83</v>
      </c>
      <c r="AY149" s="16" t="s">
        <v>200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83</v>
      </c>
      <c r="BK149" s="141">
        <f>ROUND(I149*H149,2)</f>
        <v>0</v>
      </c>
      <c r="BL149" s="16" t="s">
        <v>851</v>
      </c>
      <c r="BM149" s="140" t="s">
        <v>2263</v>
      </c>
    </row>
    <row r="150" spans="2:65" s="1" customFormat="1">
      <c r="B150" s="31"/>
      <c r="D150" s="142" t="s">
        <v>208</v>
      </c>
      <c r="F150" s="143" t="s">
        <v>2264</v>
      </c>
      <c r="I150" s="144"/>
      <c r="L150" s="31"/>
      <c r="M150" s="145"/>
      <c r="T150" s="55"/>
      <c r="AT150" s="16" t="s">
        <v>208</v>
      </c>
      <c r="AU150" s="16" t="s">
        <v>83</v>
      </c>
    </row>
    <row r="151" spans="2:65" s="11" customFormat="1">
      <c r="B151" s="146"/>
      <c r="D151" s="142" t="s">
        <v>214</v>
      </c>
      <c r="E151" s="147" t="s">
        <v>1</v>
      </c>
      <c r="F151" s="148" t="s">
        <v>2265</v>
      </c>
      <c r="H151" s="149">
        <v>750</v>
      </c>
      <c r="I151" s="150"/>
      <c r="L151" s="146"/>
      <c r="M151" s="151"/>
      <c r="T151" s="152"/>
      <c r="AT151" s="147" t="s">
        <v>214</v>
      </c>
      <c r="AU151" s="147" t="s">
        <v>83</v>
      </c>
      <c r="AV151" s="11" t="s">
        <v>85</v>
      </c>
      <c r="AW151" s="11" t="s">
        <v>33</v>
      </c>
      <c r="AX151" s="11" t="s">
        <v>76</v>
      </c>
      <c r="AY151" s="147" t="s">
        <v>200</v>
      </c>
    </row>
    <row r="152" spans="2:65" s="13" customFormat="1">
      <c r="B152" s="159"/>
      <c r="D152" s="142" t="s">
        <v>214</v>
      </c>
      <c r="E152" s="160" t="s">
        <v>1</v>
      </c>
      <c r="F152" s="161" t="s">
        <v>221</v>
      </c>
      <c r="H152" s="162">
        <v>750</v>
      </c>
      <c r="I152" s="163"/>
      <c r="L152" s="159"/>
      <c r="M152" s="164"/>
      <c r="T152" s="165"/>
      <c r="AT152" s="160" t="s">
        <v>214</v>
      </c>
      <c r="AU152" s="160" t="s">
        <v>83</v>
      </c>
      <c r="AV152" s="13" t="s">
        <v>206</v>
      </c>
      <c r="AW152" s="13" t="s">
        <v>33</v>
      </c>
      <c r="AX152" s="13" t="s">
        <v>83</v>
      </c>
      <c r="AY152" s="160" t="s">
        <v>200</v>
      </c>
    </row>
    <row r="153" spans="2:65" s="1" customFormat="1" ht="16.5" customHeight="1">
      <c r="B153" s="31"/>
      <c r="C153" s="166" t="s">
        <v>279</v>
      </c>
      <c r="D153" s="166" t="s">
        <v>227</v>
      </c>
      <c r="E153" s="167" t="s">
        <v>2266</v>
      </c>
      <c r="F153" s="168" t="s">
        <v>2267</v>
      </c>
      <c r="G153" s="169" t="s">
        <v>225</v>
      </c>
      <c r="H153" s="170">
        <v>45</v>
      </c>
      <c r="I153" s="171"/>
      <c r="J153" s="172">
        <f>ROUND(I153*H153,2)</f>
        <v>0</v>
      </c>
      <c r="K153" s="168" t="s">
        <v>205</v>
      </c>
      <c r="L153" s="173"/>
      <c r="M153" s="174" t="s">
        <v>1</v>
      </c>
      <c r="N153" s="175" t="s">
        <v>41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851</v>
      </c>
      <c r="AT153" s="140" t="s">
        <v>227</v>
      </c>
      <c r="AU153" s="140" t="s">
        <v>83</v>
      </c>
      <c r="AY153" s="16" t="s">
        <v>200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83</v>
      </c>
      <c r="BK153" s="141">
        <f>ROUND(I153*H153,2)</f>
        <v>0</v>
      </c>
      <c r="BL153" s="16" t="s">
        <v>851</v>
      </c>
      <c r="BM153" s="140" t="s">
        <v>2268</v>
      </c>
    </row>
    <row r="154" spans="2:65" s="1" customFormat="1">
      <c r="B154" s="31"/>
      <c r="D154" s="142" t="s">
        <v>208</v>
      </c>
      <c r="F154" s="143" t="s">
        <v>2267</v>
      </c>
      <c r="I154" s="144"/>
      <c r="L154" s="31"/>
      <c r="M154" s="145"/>
      <c r="T154" s="55"/>
      <c r="AT154" s="16" t="s">
        <v>208</v>
      </c>
      <c r="AU154" s="16" t="s">
        <v>83</v>
      </c>
    </row>
    <row r="155" spans="2:65" s="1" customFormat="1" ht="16.5" customHeight="1">
      <c r="B155" s="31"/>
      <c r="C155" s="166" t="s">
        <v>283</v>
      </c>
      <c r="D155" s="166" t="s">
        <v>227</v>
      </c>
      <c r="E155" s="167" t="s">
        <v>2269</v>
      </c>
      <c r="F155" s="168" t="s">
        <v>2270</v>
      </c>
      <c r="G155" s="169" t="s">
        <v>225</v>
      </c>
      <c r="H155" s="170">
        <v>705</v>
      </c>
      <c r="I155" s="171"/>
      <c r="J155" s="172">
        <f>ROUND(I155*H155,2)</f>
        <v>0</v>
      </c>
      <c r="K155" s="168" t="s">
        <v>205</v>
      </c>
      <c r="L155" s="173"/>
      <c r="M155" s="174" t="s">
        <v>1</v>
      </c>
      <c r="N155" s="175" t="s">
        <v>41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851</v>
      </c>
      <c r="AT155" s="140" t="s">
        <v>227</v>
      </c>
      <c r="AU155" s="140" t="s">
        <v>83</v>
      </c>
      <c r="AY155" s="16" t="s">
        <v>200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83</v>
      </c>
      <c r="BK155" s="141">
        <f>ROUND(I155*H155,2)</f>
        <v>0</v>
      </c>
      <c r="BL155" s="16" t="s">
        <v>851</v>
      </c>
      <c r="BM155" s="140" t="s">
        <v>2271</v>
      </c>
    </row>
    <row r="156" spans="2:65" s="1" customFormat="1">
      <c r="B156" s="31"/>
      <c r="D156" s="142" t="s">
        <v>208</v>
      </c>
      <c r="F156" s="143" t="s">
        <v>2270</v>
      </c>
      <c r="I156" s="144"/>
      <c r="L156" s="31"/>
      <c r="M156" s="145"/>
      <c r="T156" s="55"/>
      <c r="AT156" s="16" t="s">
        <v>208</v>
      </c>
      <c r="AU156" s="16" t="s">
        <v>83</v>
      </c>
    </row>
    <row r="157" spans="2:65" s="1" customFormat="1" ht="16.5" customHeight="1">
      <c r="B157" s="31"/>
      <c r="C157" s="129" t="s">
        <v>287</v>
      </c>
      <c r="D157" s="129" t="s">
        <v>201</v>
      </c>
      <c r="E157" s="130" t="s">
        <v>2272</v>
      </c>
      <c r="F157" s="131" t="s">
        <v>2273</v>
      </c>
      <c r="G157" s="132" t="s">
        <v>225</v>
      </c>
      <c r="H157" s="133">
        <v>30</v>
      </c>
      <c r="I157" s="134"/>
      <c r="J157" s="135">
        <f>ROUND(I157*H157,2)</f>
        <v>0</v>
      </c>
      <c r="K157" s="131" t="s">
        <v>205</v>
      </c>
      <c r="L157" s="31"/>
      <c r="M157" s="136" t="s">
        <v>1</v>
      </c>
      <c r="N157" s="137" t="s">
        <v>41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851</v>
      </c>
      <c r="AT157" s="140" t="s">
        <v>201</v>
      </c>
      <c r="AU157" s="140" t="s">
        <v>83</v>
      </c>
      <c r="AY157" s="16" t="s">
        <v>200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83</v>
      </c>
      <c r="BK157" s="141">
        <f>ROUND(I157*H157,2)</f>
        <v>0</v>
      </c>
      <c r="BL157" s="16" t="s">
        <v>851</v>
      </c>
      <c r="BM157" s="140" t="s">
        <v>2274</v>
      </c>
    </row>
    <row r="158" spans="2:65" s="1" customFormat="1">
      <c r="B158" s="31"/>
      <c r="D158" s="142" t="s">
        <v>208</v>
      </c>
      <c r="F158" s="143" t="s">
        <v>2275</v>
      </c>
      <c r="I158" s="144"/>
      <c r="L158" s="31"/>
      <c r="M158" s="145"/>
      <c r="T158" s="55"/>
      <c r="AT158" s="16" t="s">
        <v>208</v>
      </c>
      <c r="AU158" s="16" t="s">
        <v>83</v>
      </c>
    </row>
    <row r="159" spans="2:65" s="1" customFormat="1" ht="16.5" customHeight="1">
      <c r="B159" s="31"/>
      <c r="C159" s="166" t="s">
        <v>291</v>
      </c>
      <c r="D159" s="166" t="s">
        <v>227</v>
      </c>
      <c r="E159" s="167" t="s">
        <v>2276</v>
      </c>
      <c r="F159" s="168" t="s">
        <v>2277</v>
      </c>
      <c r="G159" s="169" t="s">
        <v>225</v>
      </c>
      <c r="H159" s="170">
        <v>30</v>
      </c>
      <c r="I159" s="171"/>
      <c r="J159" s="172">
        <f>ROUND(I159*H159,2)</f>
        <v>0</v>
      </c>
      <c r="K159" s="168" t="s">
        <v>205</v>
      </c>
      <c r="L159" s="173"/>
      <c r="M159" s="174" t="s">
        <v>1</v>
      </c>
      <c r="N159" s="175" t="s">
        <v>41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851</v>
      </c>
      <c r="AT159" s="140" t="s">
        <v>227</v>
      </c>
      <c r="AU159" s="140" t="s">
        <v>83</v>
      </c>
      <c r="AY159" s="16" t="s">
        <v>200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83</v>
      </c>
      <c r="BK159" s="141">
        <f>ROUND(I159*H159,2)</f>
        <v>0</v>
      </c>
      <c r="BL159" s="16" t="s">
        <v>851</v>
      </c>
      <c r="BM159" s="140" t="s">
        <v>2278</v>
      </c>
    </row>
    <row r="160" spans="2:65" s="1" customFormat="1">
      <c r="B160" s="31"/>
      <c r="D160" s="142" t="s">
        <v>208</v>
      </c>
      <c r="F160" s="143" t="s">
        <v>2277</v>
      </c>
      <c r="I160" s="144"/>
      <c r="L160" s="31"/>
      <c r="M160" s="145"/>
      <c r="T160" s="55"/>
      <c r="AT160" s="16" t="s">
        <v>208</v>
      </c>
      <c r="AU160" s="16" t="s">
        <v>83</v>
      </c>
    </row>
    <row r="161" spans="2:65" s="1" customFormat="1" ht="16.5" customHeight="1">
      <c r="B161" s="31"/>
      <c r="C161" s="129" t="s">
        <v>295</v>
      </c>
      <c r="D161" s="129" t="s">
        <v>201</v>
      </c>
      <c r="E161" s="130" t="s">
        <v>2279</v>
      </c>
      <c r="F161" s="131" t="s">
        <v>2280</v>
      </c>
      <c r="G161" s="132" t="s">
        <v>225</v>
      </c>
      <c r="H161" s="133">
        <v>2888</v>
      </c>
      <c r="I161" s="134"/>
      <c r="J161" s="135">
        <f>ROUND(I161*H161,2)</f>
        <v>0</v>
      </c>
      <c r="K161" s="131" t="s">
        <v>205</v>
      </c>
      <c r="L161" s="31"/>
      <c r="M161" s="136" t="s">
        <v>1</v>
      </c>
      <c r="N161" s="137" t="s">
        <v>41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851</v>
      </c>
      <c r="AT161" s="140" t="s">
        <v>201</v>
      </c>
      <c r="AU161" s="140" t="s">
        <v>83</v>
      </c>
      <c r="AY161" s="16" t="s">
        <v>200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83</v>
      </c>
      <c r="BK161" s="141">
        <f>ROUND(I161*H161,2)</f>
        <v>0</v>
      </c>
      <c r="BL161" s="16" t="s">
        <v>851</v>
      </c>
      <c r="BM161" s="140" t="s">
        <v>2281</v>
      </c>
    </row>
    <row r="162" spans="2:65" s="1" customFormat="1">
      <c r="B162" s="31"/>
      <c r="D162" s="142" t="s">
        <v>208</v>
      </c>
      <c r="F162" s="143" t="s">
        <v>2282</v>
      </c>
      <c r="I162" s="144"/>
      <c r="L162" s="31"/>
      <c r="M162" s="145"/>
      <c r="T162" s="55"/>
      <c r="AT162" s="16" t="s">
        <v>208</v>
      </c>
      <c r="AU162" s="16" t="s">
        <v>83</v>
      </c>
    </row>
    <row r="163" spans="2:65" s="11" customFormat="1">
      <c r="B163" s="146"/>
      <c r="D163" s="142" t="s">
        <v>214</v>
      </c>
      <c r="E163" s="147" t="s">
        <v>1</v>
      </c>
      <c r="F163" s="148" t="s">
        <v>2283</v>
      </c>
      <c r="H163" s="149">
        <v>2888</v>
      </c>
      <c r="I163" s="150"/>
      <c r="L163" s="146"/>
      <c r="M163" s="151"/>
      <c r="T163" s="152"/>
      <c r="AT163" s="147" t="s">
        <v>214</v>
      </c>
      <c r="AU163" s="147" t="s">
        <v>83</v>
      </c>
      <c r="AV163" s="11" t="s">
        <v>85</v>
      </c>
      <c r="AW163" s="11" t="s">
        <v>33</v>
      </c>
      <c r="AX163" s="11" t="s">
        <v>76</v>
      </c>
      <c r="AY163" s="147" t="s">
        <v>200</v>
      </c>
    </row>
    <row r="164" spans="2:65" s="13" customFormat="1">
      <c r="B164" s="159"/>
      <c r="D164" s="142" t="s">
        <v>214</v>
      </c>
      <c r="E164" s="160" t="s">
        <v>1</v>
      </c>
      <c r="F164" s="161" t="s">
        <v>221</v>
      </c>
      <c r="H164" s="162">
        <v>2888</v>
      </c>
      <c r="I164" s="163"/>
      <c r="L164" s="159"/>
      <c r="M164" s="164"/>
      <c r="T164" s="165"/>
      <c r="AT164" s="160" t="s">
        <v>214</v>
      </c>
      <c r="AU164" s="160" t="s">
        <v>83</v>
      </c>
      <c r="AV164" s="13" t="s">
        <v>206</v>
      </c>
      <c r="AW164" s="13" t="s">
        <v>33</v>
      </c>
      <c r="AX164" s="13" t="s">
        <v>83</v>
      </c>
      <c r="AY164" s="160" t="s">
        <v>200</v>
      </c>
    </row>
    <row r="165" spans="2:65" s="1" customFormat="1" ht="16.5" customHeight="1">
      <c r="B165" s="31"/>
      <c r="C165" s="166" t="s">
        <v>299</v>
      </c>
      <c r="D165" s="166" t="s">
        <v>227</v>
      </c>
      <c r="E165" s="167" t="s">
        <v>2284</v>
      </c>
      <c r="F165" s="168" t="s">
        <v>2285</v>
      </c>
      <c r="G165" s="169" t="s">
        <v>225</v>
      </c>
      <c r="H165" s="170">
        <v>2888</v>
      </c>
      <c r="I165" s="171"/>
      <c r="J165" s="172">
        <f>ROUND(I165*H165,2)</f>
        <v>0</v>
      </c>
      <c r="K165" s="168" t="s">
        <v>205</v>
      </c>
      <c r="L165" s="173"/>
      <c r="M165" s="174" t="s">
        <v>1</v>
      </c>
      <c r="N165" s="175" t="s">
        <v>41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851</v>
      </c>
      <c r="AT165" s="140" t="s">
        <v>227</v>
      </c>
      <c r="AU165" s="140" t="s">
        <v>83</v>
      </c>
      <c r="AY165" s="16" t="s">
        <v>200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83</v>
      </c>
      <c r="BK165" s="141">
        <f>ROUND(I165*H165,2)</f>
        <v>0</v>
      </c>
      <c r="BL165" s="16" t="s">
        <v>851</v>
      </c>
      <c r="BM165" s="140" t="s">
        <v>2286</v>
      </c>
    </row>
    <row r="166" spans="2:65" s="1" customFormat="1">
      <c r="B166" s="31"/>
      <c r="D166" s="142" t="s">
        <v>208</v>
      </c>
      <c r="F166" s="143" t="s">
        <v>2285</v>
      </c>
      <c r="I166" s="144"/>
      <c r="L166" s="31"/>
      <c r="M166" s="145"/>
      <c r="T166" s="55"/>
      <c r="AT166" s="16" t="s">
        <v>208</v>
      </c>
      <c r="AU166" s="16" t="s">
        <v>83</v>
      </c>
    </row>
    <row r="167" spans="2:65" s="1" customFormat="1" ht="21.75" customHeight="1">
      <c r="B167" s="31"/>
      <c r="C167" s="129" t="s">
        <v>303</v>
      </c>
      <c r="D167" s="129" t="s">
        <v>201</v>
      </c>
      <c r="E167" s="130" t="s">
        <v>2287</v>
      </c>
      <c r="F167" s="131" t="s">
        <v>2288</v>
      </c>
      <c r="G167" s="132" t="s">
        <v>258</v>
      </c>
      <c r="H167" s="133">
        <v>6</v>
      </c>
      <c r="I167" s="134"/>
      <c r="J167" s="135">
        <f>ROUND(I167*H167,2)</f>
        <v>0</v>
      </c>
      <c r="K167" s="131" t="s">
        <v>205</v>
      </c>
      <c r="L167" s="31"/>
      <c r="M167" s="136" t="s">
        <v>1</v>
      </c>
      <c r="N167" s="137" t="s">
        <v>41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851</v>
      </c>
      <c r="AT167" s="140" t="s">
        <v>201</v>
      </c>
      <c r="AU167" s="140" t="s">
        <v>83</v>
      </c>
      <c r="AY167" s="16" t="s">
        <v>200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83</v>
      </c>
      <c r="BK167" s="141">
        <f>ROUND(I167*H167,2)</f>
        <v>0</v>
      </c>
      <c r="BL167" s="16" t="s">
        <v>851</v>
      </c>
      <c r="BM167" s="140" t="s">
        <v>2289</v>
      </c>
    </row>
    <row r="168" spans="2:65" s="1" customFormat="1" ht="28.8">
      <c r="B168" s="31"/>
      <c r="D168" s="142" t="s">
        <v>208</v>
      </c>
      <c r="F168" s="143" t="s">
        <v>2290</v>
      </c>
      <c r="I168" s="144"/>
      <c r="L168" s="31"/>
      <c r="M168" s="145"/>
      <c r="T168" s="55"/>
      <c r="AT168" s="16" t="s">
        <v>208</v>
      </c>
      <c r="AU168" s="16" t="s">
        <v>83</v>
      </c>
    </row>
    <row r="169" spans="2:65" s="1" customFormat="1" ht="21.75" customHeight="1">
      <c r="B169" s="31"/>
      <c r="C169" s="129" t="s">
        <v>7</v>
      </c>
      <c r="D169" s="129" t="s">
        <v>201</v>
      </c>
      <c r="E169" s="130" t="s">
        <v>2291</v>
      </c>
      <c r="F169" s="131" t="s">
        <v>2292</v>
      </c>
      <c r="G169" s="132" t="s">
        <v>258</v>
      </c>
      <c r="H169" s="133">
        <v>4</v>
      </c>
      <c r="I169" s="134"/>
      <c r="J169" s="135">
        <f>ROUND(I169*H169,2)</f>
        <v>0</v>
      </c>
      <c r="K169" s="131" t="s">
        <v>205</v>
      </c>
      <c r="L169" s="31"/>
      <c r="M169" s="136" t="s">
        <v>1</v>
      </c>
      <c r="N169" s="137" t="s">
        <v>41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851</v>
      </c>
      <c r="AT169" s="140" t="s">
        <v>201</v>
      </c>
      <c r="AU169" s="140" t="s">
        <v>83</v>
      </c>
      <c r="AY169" s="16" t="s">
        <v>200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83</v>
      </c>
      <c r="BK169" s="141">
        <f>ROUND(I169*H169,2)</f>
        <v>0</v>
      </c>
      <c r="BL169" s="16" t="s">
        <v>851</v>
      </c>
      <c r="BM169" s="140" t="s">
        <v>2293</v>
      </c>
    </row>
    <row r="170" spans="2:65" s="1" customFormat="1" ht="28.8">
      <c r="B170" s="31"/>
      <c r="D170" s="142" t="s">
        <v>208</v>
      </c>
      <c r="F170" s="143" t="s">
        <v>2294</v>
      </c>
      <c r="I170" s="144"/>
      <c r="L170" s="31"/>
      <c r="M170" s="145"/>
      <c r="T170" s="55"/>
      <c r="AT170" s="16" t="s">
        <v>208</v>
      </c>
      <c r="AU170" s="16" t="s">
        <v>83</v>
      </c>
    </row>
    <row r="171" spans="2:65" s="1" customFormat="1" ht="21.75" customHeight="1">
      <c r="B171" s="31"/>
      <c r="C171" s="166" t="s">
        <v>311</v>
      </c>
      <c r="D171" s="166" t="s">
        <v>227</v>
      </c>
      <c r="E171" s="167" t="s">
        <v>2295</v>
      </c>
      <c r="F171" s="168" t="s">
        <v>2296</v>
      </c>
      <c r="G171" s="169" t="s">
        <v>258</v>
      </c>
      <c r="H171" s="170">
        <v>10</v>
      </c>
      <c r="I171" s="171"/>
      <c r="J171" s="172">
        <f>ROUND(I171*H171,2)</f>
        <v>0</v>
      </c>
      <c r="K171" s="168" t="s">
        <v>205</v>
      </c>
      <c r="L171" s="173"/>
      <c r="M171" s="174" t="s">
        <v>1</v>
      </c>
      <c r="N171" s="175" t="s">
        <v>41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851</v>
      </c>
      <c r="AT171" s="140" t="s">
        <v>227</v>
      </c>
      <c r="AU171" s="140" t="s">
        <v>83</v>
      </c>
      <c r="AY171" s="16" t="s">
        <v>200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83</v>
      </c>
      <c r="BK171" s="141">
        <f>ROUND(I171*H171,2)</f>
        <v>0</v>
      </c>
      <c r="BL171" s="16" t="s">
        <v>851</v>
      </c>
      <c r="BM171" s="140" t="s">
        <v>2297</v>
      </c>
    </row>
    <row r="172" spans="2:65" s="1" customFormat="1">
      <c r="B172" s="31"/>
      <c r="D172" s="142" t="s">
        <v>208</v>
      </c>
      <c r="F172" s="143" t="s">
        <v>2296</v>
      </c>
      <c r="I172" s="144"/>
      <c r="L172" s="31"/>
      <c r="M172" s="145"/>
      <c r="T172" s="55"/>
      <c r="AT172" s="16" t="s">
        <v>208</v>
      </c>
      <c r="AU172" s="16" t="s">
        <v>83</v>
      </c>
    </row>
    <row r="173" spans="2:65" s="1" customFormat="1" ht="21.75" customHeight="1">
      <c r="B173" s="31"/>
      <c r="C173" s="129" t="s">
        <v>315</v>
      </c>
      <c r="D173" s="129" t="s">
        <v>201</v>
      </c>
      <c r="E173" s="130" t="s">
        <v>2298</v>
      </c>
      <c r="F173" s="131" t="s">
        <v>2299</v>
      </c>
      <c r="G173" s="132" t="s">
        <v>258</v>
      </c>
      <c r="H173" s="133">
        <v>8</v>
      </c>
      <c r="I173" s="134"/>
      <c r="J173" s="135">
        <f>ROUND(I173*H173,2)</f>
        <v>0</v>
      </c>
      <c r="K173" s="131" t="s">
        <v>205</v>
      </c>
      <c r="L173" s="31"/>
      <c r="M173" s="136" t="s">
        <v>1</v>
      </c>
      <c r="N173" s="137" t="s">
        <v>41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851</v>
      </c>
      <c r="AT173" s="140" t="s">
        <v>201</v>
      </c>
      <c r="AU173" s="140" t="s">
        <v>83</v>
      </c>
      <c r="AY173" s="16" t="s">
        <v>200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83</v>
      </c>
      <c r="BK173" s="141">
        <f>ROUND(I173*H173,2)</f>
        <v>0</v>
      </c>
      <c r="BL173" s="16" t="s">
        <v>851</v>
      </c>
      <c r="BM173" s="140" t="s">
        <v>2300</v>
      </c>
    </row>
    <row r="174" spans="2:65" s="1" customFormat="1" ht="28.8">
      <c r="B174" s="31"/>
      <c r="D174" s="142" t="s">
        <v>208</v>
      </c>
      <c r="F174" s="143" t="s">
        <v>2301</v>
      </c>
      <c r="I174" s="144"/>
      <c r="L174" s="31"/>
      <c r="M174" s="145"/>
      <c r="T174" s="55"/>
      <c r="AT174" s="16" t="s">
        <v>208</v>
      </c>
      <c r="AU174" s="16" t="s">
        <v>83</v>
      </c>
    </row>
    <row r="175" spans="2:65" s="1" customFormat="1" ht="24.15" customHeight="1">
      <c r="B175" s="31"/>
      <c r="C175" s="166" t="s">
        <v>319</v>
      </c>
      <c r="D175" s="166" t="s">
        <v>227</v>
      </c>
      <c r="E175" s="167" t="s">
        <v>2302</v>
      </c>
      <c r="F175" s="168" t="s">
        <v>2303</v>
      </c>
      <c r="G175" s="169" t="s">
        <v>258</v>
      </c>
      <c r="H175" s="170">
        <v>8</v>
      </c>
      <c r="I175" s="171"/>
      <c r="J175" s="172">
        <f>ROUND(I175*H175,2)</f>
        <v>0</v>
      </c>
      <c r="K175" s="168" t="s">
        <v>205</v>
      </c>
      <c r="L175" s="173"/>
      <c r="M175" s="174" t="s">
        <v>1</v>
      </c>
      <c r="N175" s="175" t="s">
        <v>41</v>
      </c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851</v>
      </c>
      <c r="AT175" s="140" t="s">
        <v>227</v>
      </c>
      <c r="AU175" s="140" t="s">
        <v>83</v>
      </c>
      <c r="AY175" s="16" t="s">
        <v>200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6" t="s">
        <v>83</v>
      </c>
      <c r="BK175" s="141">
        <f>ROUND(I175*H175,2)</f>
        <v>0</v>
      </c>
      <c r="BL175" s="16" t="s">
        <v>851</v>
      </c>
      <c r="BM175" s="140" t="s">
        <v>2304</v>
      </c>
    </row>
    <row r="176" spans="2:65" s="1" customFormat="1">
      <c r="B176" s="31"/>
      <c r="D176" s="142" t="s">
        <v>208</v>
      </c>
      <c r="F176" s="143" t="s">
        <v>2303</v>
      </c>
      <c r="I176" s="144"/>
      <c r="L176" s="31"/>
      <c r="M176" s="145"/>
      <c r="T176" s="55"/>
      <c r="AT176" s="16" t="s">
        <v>208</v>
      </c>
      <c r="AU176" s="16" t="s">
        <v>83</v>
      </c>
    </row>
    <row r="177" spans="2:65" s="1" customFormat="1" ht="16.5" customHeight="1">
      <c r="B177" s="31"/>
      <c r="C177" s="129" t="s">
        <v>324</v>
      </c>
      <c r="D177" s="129" t="s">
        <v>201</v>
      </c>
      <c r="E177" s="130" t="s">
        <v>2305</v>
      </c>
      <c r="F177" s="131" t="s">
        <v>2306</v>
      </c>
      <c r="G177" s="132" t="s">
        <v>258</v>
      </c>
      <c r="H177" s="133">
        <v>18</v>
      </c>
      <c r="I177" s="134"/>
      <c r="J177" s="135">
        <f>ROUND(I177*H177,2)</f>
        <v>0</v>
      </c>
      <c r="K177" s="131" t="s">
        <v>205</v>
      </c>
      <c r="L177" s="31"/>
      <c r="M177" s="136" t="s">
        <v>1</v>
      </c>
      <c r="N177" s="137" t="s">
        <v>41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851</v>
      </c>
      <c r="AT177" s="140" t="s">
        <v>201</v>
      </c>
      <c r="AU177" s="140" t="s">
        <v>83</v>
      </c>
      <c r="AY177" s="16" t="s">
        <v>200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83</v>
      </c>
      <c r="BK177" s="141">
        <f>ROUND(I177*H177,2)</f>
        <v>0</v>
      </c>
      <c r="BL177" s="16" t="s">
        <v>851</v>
      </c>
      <c r="BM177" s="140" t="s">
        <v>2307</v>
      </c>
    </row>
    <row r="178" spans="2:65" s="1" customFormat="1">
      <c r="B178" s="31"/>
      <c r="D178" s="142" t="s">
        <v>208</v>
      </c>
      <c r="F178" s="143" t="s">
        <v>2306</v>
      </c>
      <c r="I178" s="144"/>
      <c r="L178" s="31"/>
      <c r="M178" s="145"/>
      <c r="T178" s="55"/>
      <c r="AT178" s="16" t="s">
        <v>208</v>
      </c>
      <c r="AU178" s="16" t="s">
        <v>83</v>
      </c>
    </row>
    <row r="179" spans="2:65" s="1" customFormat="1" ht="16.5" customHeight="1">
      <c r="B179" s="31"/>
      <c r="C179" s="166" t="s">
        <v>328</v>
      </c>
      <c r="D179" s="166" t="s">
        <v>227</v>
      </c>
      <c r="E179" s="167" t="s">
        <v>251</v>
      </c>
      <c r="F179" s="168" t="s">
        <v>252</v>
      </c>
      <c r="G179" s="169" t="s">
        <v>253</v>
      </c>
      <c r="H179" s="170">
        <v>1</v>
      </c>
      <c r="I179" s="171"/>
      <c r="J179" s="172">
        <f>ROUND(I179*H179,2)</f>
        <v>0</v>
      </c>
      <c r="K179" s="168" t="s">
        <v>205</v>
      </c>
      <c r="L179" s="173"/>
      <c r="M179" s="174" t="s">
        <v>1</v>
      </c>
      <c r="N179" s="175" t="s">
        <v>41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851</v>
      </c>
      <c r="AT179" s="140" t="s">
        <v>227</v>
      </c>
      <c r="AU179" s="140" t="s">
        <v>83</v>
      </c>
      <c r="AY179" s="16" t="s">
        <v>200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83</v>
      </c>
      <c r="BK179" s="141">
        <f>ROUND(I179*H179,2)</f>
        <v>0</v>
      </c>
      <c r="BL179" s="16" t="s">
        <v>851</v>
      </c>
      <c r="BM179" s="140" t="s">
        <v>2308</v>
      </c>
    </row>
    <row r="180" spans="2:65" s="1" customFormat="1">
      <c r="B180" s="31"/>
      <c r="D180" s="142" t="s">
        <v>208</v>
      </c>
      <c r="F180" s="143" t="s">
        <v>252</v>
      </c>
      <c r="I180" s="144"/>
      <c r="L180" s="31"/>
      <c r="M180" s="145"/>
      <c r="T180" s="55"/>
      <c r="AT180" s="16" t="s">
        <v>208</v>
      </c>
      <c r="AU180" s="16" t="s">
        <v>83</v>
      </c>
    </row>
    <row r="181" spans="2:65" s="1" customFormat="1" ht="16.5" customHeight="1">
      <c r="B181" s="31"/>
      <c r="C181" s="129" t="s">
        <v>333</v>
      </c>
      <c r="D181" s="129" t="s">
        <v>201</v>
      </c>
      <c r="E181" s="130" t="s">
        <v>2309</v>
      </c>
      <c r="F181" s="131" t="s">
        <v>2310</v>
      </c>
      <c r="G181" s="132" t="s">
        <v>936</v>
      </c>
      <c r="H181" s="133">
        <v>5</v>
      </c>
      <c r="I181" s="134"/>
      <c r="J181" s="135">
        <f>ROUND(I181*H181,2)</f>
        <v>0</v>
      </c>
      <c r="K181" s="131" t="s">
        <v>205</v>
      </c>
      <c r="L181" s="31"/>
      <c r="M181" s="136" t="s">
        <v>1</v>
      </c>
      <c r="N181" s="137" t="s">
        <v>41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851</v>
      </c>
      <c r="AT181" s="140" t="s">
        <v>201</v>
      </c>
      <c r="AU181" s="140" t="s">
        <v>83</v>
      </c>
      <c r="AY181" s="16" t="s">
        <v>200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83</v>
      </c>
      <c r="BK181" s="141">
        <f>ROUND(I181*H181,2)</f>
        <v>0</v>
      </c>
      <c r="BL181" s="16" t="s">
        <v>851</v>
      </c>
      <c r="BM181" s="140" t="s">
        <v>2311</v>
      </c>
    </row>
    <row r="182" spans="2:65" s="1" customFormat="1" ht="28.8">
      <c r="B182" s="31"/>
      <c r="D182" s="142" t="s">
        <v>208</v>
      </c>
      <c r="F182" s="143" t="s">
        <v>2312</v>
      </c>
      <c r="I182" s="144"/>
      <c r="L182" s="31"/>
      <c r="M182" s="145"/>
      <c r="T182" s="55"/>
      <c r="AT182" s="16" t="s">
        <v>208</v>
      </c>
      <c r="AU182" s="16" t="s">
        <v>83</v>
      </c>
    </row>
    <row r="183" spans="2:65" s="1" customFormat="1" ht="16.5" customHeight="1">
      <c r="B183" s="31"/>
      <c r="C183" s="129" t="s">
        <v>338</v>
      </c>
      <c r="D183" s="129" t="s">
        <v>201</v>
      </c>
      <c r="E183" s="130" t="s">
        <v>2313</v>
      </c>
      <c r="F183" s="131" t="s">
        <v>2314</v>
      </c>
      <c r="G183" s="132" t="s">
        <v>936</v>
      </c>
      <c r="H183" s="133">
        <v>5</v>
      </c>
      <c r="I183" s="134"/>
      <c r="J183" s="135">
        <f>ROUND(I183*H183,2)</f>
        <v>0</v>
      </c>
      <c r="K183" s="131" t="s">
        <v>205</v>
      </c>
      <c r="L183" s="31"/>
      <c r="M183" s="136" t="s">
        <v>1</v>
      </c>
      <c r="N183" s="137" t="s">
        <v>41</v>
      </c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AR183" s="140" t="s">
        <v>851</v>
      </c>
      <c r="AT183" s="140" t="s">
        <v>201</v>
      </c>
      <c r="AU183" s="140" t="s">
        <v>83</v>
      </c>
      <c r="AY183" s="16" t="s">
        <v>200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6" t="s">
        <v>83</v>
      </c>
      <c r="BK183" s="141">
        <f>ROUND(I183*H183,2)</f>
        <v>0</v>
      </c>
      <c r="BL183" s="16" t="s">
        <v>851</v>
      </c>
      <c r="BM183" s="140" t="s">
        <v>2315</v>
      </c>
    </row>
    <row r="184" spans="2:65" s="1" customFormat="1" ht="19.2">
      <c r="B184" s="31"/>
      <c r="D184" s="142" t="s">
        <v>208</v>
      </c>
      <c r="F184" s="143" t="s">
        <v>2316</v>
      </c>
      <c r="I184" s="144"/>
      <c r="L184" s="31"/>
      <c r="M184" s="145"/>
      <c r="T184" s="55"/>
      <c r="AT184" s="16" t="s">
        <v>208</v>
      </c>
      <c r="AU184" s="16" t="s">
        <v>83</v>
      </c>
    </row>
    <row r="185" spans="2:65" s="1" customFormat="1" ht="24.15" customHeight="1">
      <c r="B185" s="31"/>
      <c r="C185" s="129" t="s">
        <v>342</v>
      </c>
      <c r="D185" s="129" t="s">
        <v>201</v>
      </c>
      <c r="E185" s="130" t="s">
        <v>2317</v>
      </c>
      <c r="F185" s="131" t="s">
        <v>2318</v>
      </c>
      <c r="G185" s="132" t="s">
        <v>258</v>
      </c>
      <c r="H185" s="133">
        <v>1</v>
      </c>
      <c r="I185" s="134"/>
      <c r="J185" s="135">
        <f>ROUND(I185*H185,2)</f>
        <v>0</v>
      </c>
      <c r="K185" s="131" t="s">
        <v>205</v>
      </c>
      <c r="L185" s="31"/>
      <c r="M185" s="136" t="s">
        <v>1</v>
      </c>
      <c r="N185" s="137" t="s">
        <v>41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851</v>
      </c>
      <c r="AT185" s="140" t="s">
        <v>201</v>
      </c>
      <c r="AU185" s="140" t="s">
        <v>83</v>
      </c>
      <c r="AY185" s="16" t="s">
        <v>200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83</v>
      </c>
      <c r="BK185" s="141">
        <f>ROUND(I185*H185,2)</f>
        <v>0</v>
      </c>
      <c r="BL185" s="16" t="s">
        <v>851</v>
      </c>
      <c r="BM185" s="140" t="s">
        <v>2319</v>
      </c>
    </row>
    <row r="186" spans="2:65" s="1" customFormat="1" ht="38.4">
      <c r="B186" s="31"/>
      <c r="D186" s="142" t="s">
        <v>208</v>
      </c>
      <c r="F186" s="143" t="s">
        <v>2320</v>
      </c>
      <c r="I186" s="144"/>
      <c r="L186" s="31"/>
      <c r="M186" s="145"/>
      <c r="T186" s="55"/>
      <c r="AT186" s="16" t="s">
        <v>208</v>
      </c>
      <c r="AU186" s="16" t="s">
        <v>83</v>
      </c>
    </row>
    <row r="187" spans="2:65" s="1" customFormat="1" ht="21.75" customHeight="1">
      <c r="B187" s="31"/>
      <c r="C187" s="129" t="s">
        <v>346</v>
      </c>
      <c r="D187" s="129" t="s">
        <v>201</v>
      </c>
      <c r="E187" s="130" t="s">
        <v>2321</v>
      </c>
      <c r="F187" s="131" t="s">
        <v>2322</v>
      </c>
      <c r="G187" s="132" t="s">
        <v>258</v>
      </c>
      <c r="H187" s="133">
        <v>4</v>
      </c>
      <c r="I187" s="134"/>
      <c r="J187" s="135">
        <f>ROUND(I187*H187,2)</f>
        <v>0</v>
      </c>
      <c r="K187" s="131" t="s">
        <v>205</v>
      </c>
      <c r="L187" s="31"/>
      <c r="M187" s="136" t="s">
        <v>1</v>
      </c>
      <c r="N187" s="137" t="s">
        <v>41</v>
      </c>
      <c r="P187" s="138">
        <f>O187*H187</f>
        <v>0</v>
      </c>
      <c r="Q187" s="138">
        <v>0</v>
      </c>
      <c r="R187" s="138">
        <f>Q187*H187</f>
        <v>0</v>
      </c>
      <c r="S187" s="138">
        <v>0</v>
      </c>
      <c r="T187" s="139">
        <f>S187*H187</f>
        <v>0</v>
      </c>
      <c r="AR187" s="140" t="s">
        <v>851</v>
      </c>
      <c r="AT187" s="140" t="s">
        <v>201</v>
      </c>
      <c r="AU187" s="140" t="s">
        <v>83</v>
      </c>
      <c r="AY187" s="16" t="s">
        <v>200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83</v>
      </c>
      <c r="BK187" s="141">
        <f>ROUND(I187*H187,2)</f>
        <v>0</v>
      </c>
      <c r="BL187" s="16" t="s">
        <v>851</v>
      </c>
      <c r="BM187" s="140" t="s">
        <v>2323</v>
      </c>
    </row>
    <row r="188" spans="2:65" s="1" customFormat="1">
      <c r="B188" s="31"/>
      <c r="D188" s="142" t="s">
        <v>208</v>
      </c>
      <c r="F188" s="143" t="s">
        <v>2322</v>
      </c>
      <c r="I188" s="144"/>
      <c r="L188" s="31"/>
      <c r="M188" s="145"/>
      <c r="T188" s="55"/>
      <c r="AT188" s="16" t="s">
        <v>208</v>
      </c>
      <c r="AU188" s="16" t="s">
        <v>83</v>
      </c>
    </row>
    <row r="189" spans="2:65" s="1" customFormat="1" ht="33" customHeight="1">
      <c r="B189" s="31"/>
      <c r="C189" s="129" t="s">
        <v>350</v>
      </c>
      <c r="D189" s="129" t="s">
        <v>201</v>
      </c>
      <c r="E189" s="130" t="s">
        <v>2324</v>
      </c>
      <c r="F189" s="131" t="s">
        <v>2325</v>
      </c>
      <c r="G189" s="132" t="s">
        <v>258</v>
      </c>
      <c r="H189" s="133">
        <v>1</v>
      </c>
      <c r="I189" s="134"/>
      <c r="J189" s="135">
        <f>ROUND(I189*H189,2)</f>
        <v>0</v>
      </c>
      <c r="K189" s="131" t="s">
        <v>205</v>
      </c>
      <c r="L189" s="31"/>
      <c r="M189" s="136" t="s">
        <v>1</v>
      </c>
      <c r="N189" s="137" t="s">
        <v>41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851</v>
      </c>
      <c r="AT189" s="140" t="s">
        <v>201</v>
      </c>
      <c r="AU189" s="140" t="s">
        <v>83</v>
      </c>
      <c r="AY189" s="16" t="s">
        <v>200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6" t="s">
        <v>83</v>
      </c>
      <c r="BK189" s="141">
        <f>ROUND(I189*H189,2)</f>
        <v>0</v>
      </c>
      <c r="BL189" s="16" t="s">
        <v>851</v>
      </c>
      <c r="BM189" s="140" t="s">
        <v>2326</v>
      </c>
    </row>
    <row r="190" spans="2:65" s="1" customFormat="1" ht="38.4">
      <c r="B190" s="31"/>
      <c r="D190" s="142" t="s">
        <v>208</v>
      </c>
      <c r="F190" s="143" t="s">
        <v>2327</v>
      </c>
      <c r="I190" s="144"/>
      <c r="L190" s="31"/>
      <c r="M190" s="145"/>
      <c r="T190" s="55"/>
      <c r="AT190" s="16" t="s">
        <v>208</v>
      </c>
      <c r="AU190" s="16" t="s">
        <v>83</v>
      </c>
    </row>
    <row r="191" spans="2:65" s="1" customFormat="1" ht="24.15" customHeight="1">
      <c r="B191" s="31"/>
      <c r="C191" s="129" t="s">
        <v>354</v>
      </c>
      <c r="D191" s="129" t="s">
        <v>201</v>
      </c>
      <c r="E191" s="130" t="s">
        <v>2328</v>
      </c>
      <c r="F191" s="131" t="s">
        <v>2329</v>
      </c>
      <c r="G191" s="132" t="s">
        <v>258</v>
      </c>
      <c r="H191" s="133">
        <v>4</v>
      </c>
      <c r="I191" s="134"/>
      <c r="J191" s="135">
        <f>ROUND(I191*H191,2)</f>
        <v>0</v>
      </c>
      <c r="K191" s="131" t="s">
        <v>205</v>
      </c>
      <c r="L191" s="31"/>
      <c r="M191" s="136" t="s">
        <v>1</v>
      </c>
      <c r="N191" s="137" t="s">
        <v>41</v>
      </c>
      <c r="P191" s="138">
        <f>O191*H191</f>
        <v>0</v>
      </c>
      <c r="Q191" s="138">
        <v>0</v>
      </c>
      <c r="R191" s="138">
        <f>Q191*H191</f>
        <v>0</v>
      </c>
      <c r="S191" s="138">
        <v>0</v>
      </c>
      <c r="T191" s="139">
        <f>S191*H191</f>
        <v>0</v>
      </c>
      <c r="AR191" s="140" t="s">
        <v>851</v>
      </c>
      <c r="AT191" s="140" t="s">
        <v>201</v>
      </c>
      <c r="AU191" s="140" t="s">
        <v>83</v>
      </c>
      <c r="AY191" s="16" t="s">
        <v>200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6" t="s">
        <v>83</v>
      </c>
      <c r="BK191" s="141">
        <f>ROUND(I191*H191,2)</f>
        <v>0</v>
      </c>
      <c r="BL191" s="16" t="s">
        <v>851</v>
      </c>
      <c r="BM191" s="140" t="s">
        <v>2330</v>
      </c>
    </row>
    <row r="192" spans="2:65" s="1" customFormat="1" ht="19.2">
      <c r="B192" s="31"/>
      <c r="D192" s="142" t="s">
        <v>208</v>
      </c>
      <c r="F192" s="143" t="s">
        <v>2329</v>
      </c>
      <c r="I192" s="144"/>
      <c r="L192" s="31"/>
      <c r="M192" s="145"/>
      <c r="T192" s="55"/>
      <c r="AT192" s="16" t="s">
        <v>208</v>
      </c>
      <c r="AU192" s="16" t="s">
        <v>83</v>
      </c>
    </row>
    <row r="193" spans="2:65" s="1" customFormat="1" ht="16.5" customHeight="1">
      <c r="B193" s="31"/>
      <c r="C193" s="129" t="s">
        <v>358</v>
      </c>
      <c r="D193" s="129" t="s">
        <v>201</v>
      </c>
      <c r="E193" s="130" t="s">
        <v>2331</v>
      </c>
      <c r="F193" s="131" t="s">
        <v>2332</v>
      </c>
      <c r="G193" s="132" t="s">
        <v>225</v>
      </c>
      <c r="H193" s="133">
        <v>500</v>
      </c>
      <c r="I193" s="134"/>
      <c r="J193" s="135">
        <f>ROUND(I193*H193,2)</f>
        <v>0</v>
      </c>
      <c r="K193" s="131" t="s">
        <v>205</v>
      </c>
      <c r="L193" s="31"/>
      <c r="M193" s="136" t="s">
        <v>1</v>
      </c>
      <c r="N193" s="137" t="s">
        <v>41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851</v>
      </c>
      <c r="AT193" s="140" t="s">
        <v>201</v>
      </c>
      <c r="AU193" s="140" t="s">
        <v>83</v>
      </c>
      <c r="AY193" s="16" t="s">
        <v>200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6" t="s">
        <v>83</v>
      </c>
      <c r="BK193" s="141">
        <f>ROUND(I193*H193,2)</f>
        <v>0</v>
      </c>
      <c r="BL193" s="16" t="s">
        <v>851</v>
      </c>
      <c r="BM193" s="140" t="s">
        <v>2333</v>
      </c>
    </row>
    <row r="194" spans="2:65" s="1" customFormat="1">
      <c r="B194" s="31"/>
      <c r="D194" s="142" t="s">
        <v>208</v>
      </c>
      <c r="F194" s="143" t="s">
        <v>2334</v>
      </c>
      <c r="I194" s="144"/>
      <c r="L194" s="31"/>
      <c r="M194" s="145"/>
      <c r="T194" s="55"/>
      <c r="AT194" s="16" t="s">
        <v>208</v>
      </c>
      <c r="AU194" s="16" t="s">
        <v>83</v>
      </c>
    </row>
    <row r="195" spans="2:65" s="1" customFormat="1" ht="16.5" customHeight="1">
      <c r="B195" s="31"/>
      <c r="C195" s="166" t="s">
        <v>362</v>
      </c>
      <c r="D195" s="166" t="s">
        <v>227</v>
      </c>
      <c r="E195" s="167" t="s">
        <v>2335</v>
      </c>
      <c r="F195" s="168" t="s">
        <v>2336</v>
      </c>
      <c r="G195" s="169" t="s">
        <v>225</v>
      </c>
      <c r="H195" s="170">
        <v>500</v>
      </c>
      <c r="I195" s="171"/>
      <c r="J195" s="172">
        <f>ROUND(I195*H195,2)</f>
        <v>0</v>
      </c>
      <c r="K195" s="168" t="s">
        <v>205</v>
      </c>
      <c r="L195" s="173"/>
      <c r="M195" s="174" t="s">
        <v>1</v>
      </c>
      <c r="N195" s="175" t="s">
        <v>41</v>
      </c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AR195" s="140" t="s">
        <v>851</v>
      </c>
      <c r="AT195" s="140" t="s">
        <v>227</v>
      </c>
      <c r="AU195" s="140" t="s">
        <v>83</v>
      </c>
      <c r="AY195" s="16" t="s">
        <v>200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6" t="s">
        <v>83</v>
      </c>
      <c r="BK195" s="141">
        <f>ROUND(I195*H195,2)</f>
        <v>0</v>
      </c>
      <c r="BL195" s="16" t="s">
        <v>851</v>
      </c>
      <c r="BM195" s="140" t="s">
        <v>2337</v>
      </c>
    </row>
    <row r="196" spans="2:65" s="1" customFormat="1">
      <c r="B196" s="31"/>
      <c r="D196" s="142" t="s">
        <v>208</v>
      </c>
      <c r="F196" s="143" t="s">
        <v>2336</v>
      </c>
      <c r="I196" s="144"/>
      <c r="L196" s="31"/>
      <c r="M196" s="145"/>
      <c r="T196" s="55"/>
      <c r="AT196" s="16" t="s">
        <v>208</v>
      </c>
      <c r="AU196" s="16" t="s">
        <v>83</v>
      </c>
    </row>
    <row r="197" spans="2:65" s="1" customFormat="1" ht="24.15" customHeight="1">
      <c r="B197" s="31"/>
      <c r="C197" s="129" t="s">
        <v>366</v>
      </c>
      <c r="D197" s="129" t="s">
        <v>201</v>
      </c>
      <c r="E197" s="130" t="s">
        <v>2338</v>
      </c>
      <c r="F197" s="131" t="s">
        <v>2339</v>
      </c>
      <c r="G197" s="132" t="s">
        <v>258</v>
      </c>
      <c r="H197" s="133">
        <v>50</v>
      </c>
      <c r="I197" s="134"/>
      <c r="J197" s="135">
        <f>ROUND(I197*H197,2)</f>
        <v>0</v>
      </c>
      <c r="K197" s="131" t="s">
        <v>205</v>
      </c>
      <c r="L197" s="31"/>
      <c r="M197" s="136" t="s">
        <v>1</v>
      </c>
      <c r="N197" s="137" t="s">
        <v>41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851</v>
      </c>
      <c r="AT197" s="140" t="s">
        <v>201</v>
      </c>
      <c r="AU197" s="140" t="s">
        <v>83</v>
      </c>
      <c r="AY197" s="16" t="s">
        <v>200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6" t="s">
        <v>83</v>
      </c>
      <c r="BK197" s="141">
        <f>ROUND(I197*H197,2)</f>
        <v>0</v>
      </c>
      <c r="BL197" s="16" t="s">
        <v>851</v>
      </c>
      <c r="BM197" s="140" t="s">
        <v>2340</v>
      </c>
    </row>
    <row r="198" spans="2:65" s="1" customFormat="1" ht="38.4">
      <c r="B198" s="31"/>
      <c r="D198" s="142" t="s">
        <v>208</v>
      </c>
      <c r="F198" s="143" t="s">
        <v>2341</v>
      </c>
      <c r="I198" s="144"/>
      <c r="L198" s="31"/>
      <c r="M198" s="145"/>
      <c r="T198" s="55"/>
      <c r="AT198" s="16" t="s">
        <v>208</v>
      </c>
      <c r="AU198" s="16" t="s">
        <v>83</v>
      </c>
    </row>
    <row r="199" spans="2:65" s="1" customFormat="1" ht="24.15" customHeight="1">
      <c r="B199" s="31"/>
      <c r="C199" s="129" t="s">
        <v>370</v>
      </c>
      <c r="D199" s="129" t="s">
        <v>201</v>
      </c>
      <c r="E199" s="130" t="s">
        <v>2342</v>
      </c>
      <c r="F199" s="131" t="s">
        <v>2343</v>
      </c>
      <c r="G199" s="132" t="s">
        <v>258</v>
      </c>
      <c r="H199" s="133">
        <v>50</v>
      </c>
      <c r="I199" s="134"/>
      <c r="J199" s="135">
        <f>ROUND(I199*H199,2)</f>
        <v>0</v>
      </c>
      <c r="K199" s="131" t="s">
        <v>205</v>
      </c>
      <c r="L199" s="31"/>
      <c r="M199" s="136" t="s">
        <v>1</v>
      </c>
      <c r="N199" s="137" t="s">
        <v>41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851</v>
      </c>
      <c r="AT199" s="140" t="s">
        <v>201</v>
      </c>
      <c r="AU199" s="140" t="s">
        <v>83</v>
      </c>
      <c r="AY199" s="16" t="s">
        <v>200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6" t="s">
        <v>83</v>
      </c>
      <c r="BK199" s="141">
        <f>ROUND(I199*H199,2)</f>
        <v>0</v>
      </c>
      <c r="BL199" s="16" t="s">
        <v>851</v>
      </c>
      <c r="BM199" s="140" t="s">
        <v>2344</v>
      </c>
    </row>
    <row r="200" spans="2:65" s="1" customFormat="1" ht="28.8">
      <c r="B200" s="31"/>
      <c r="D200" s="142" t="s">
        <v>208</v>
      </c>
      <c r="F200" s="143" t="s">
        <v>2345</v>
      </c>
      <c r="I200" s="144"/>
      <c r="L200" s="31"/>
      <c r="M200" s="176"/>
      <c r="N200" s="177"/>
      <c r="O200" s="177"/>
      <c r="P200" s="177"/>
      <c r="Q200" s="177"/>
      <c r="R200" s="177"/>
      <c r="S200" s="177"/>
      <c r="T200" s="178"/>
      <c r="AT200" s="16" t="s">
        <v>208</v>
      </c>
      <c r="AU200" s="16" t="s">
        <v>83</v>
      </c>
    </row>
    <row r="201" spans="2:65" s="1" customFormat="1" ht="6.9" customHeight="1">
      <c r="B201" s="43"/>
      <c r="C201" s="44"/>
      <c r="D201" s="44"/>
      <c r="E201" s="44"/>
      <c r="F201" s="44"/>
      <c r="G201" s="44"/>
      <c r="H201" s="44"/>
      <c r="I201" s="44"/>
      <c r="J201" s="44"/>
      <c r="K201" s="44"/>
      <c r="L201" s="31"/>
    </row>
  </sheetData>
  <sheetProtection algorithmName="SHA-512" hashValue="LqVp9e2Yzh4g4vAZAcbK2qgxLC83hFfU6pwc5JbiqqA3ltjPiAE2lUom8LILKbaoOMDw75GbD/GpCKVO1eJLdA==" saltValue="9Ze436pPmrLjKOoJphfLgv5nl6zuGO2SXbJA4HyqOzJTa+Ob9xvb87KsuXkOgiWtvya+VFfQ63LRXdUwE1rTUA==" spinCount="100000" sheet="1" objects="1" scenarios="1" formatColumns="0" formatRows="0" autoFilter="0"/>
  <autoFilter ref="C120:K200" xr:uid="{00000000-0009-0000-0000-000016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B2:BM132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161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2223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2346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2225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26</v>
      </c>
      <c r="L22" s="31"/>
    </row>
    <row r="23" spans="2:12" s="1" customFormat="1" ht="18" customHeight="1">
      <c r="B23" s="31"/>
      <c r="E23" s="24" t="s">
        <v>27</v>
      </c>
      <c r="I23" s="26" t="s">
        <v>28</v>
      </c>
      <c r="J23" s="24" t="s">
        <v>29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26</v>
      </c>
      <c r="L25" s="31"/>
    </row>
    <row r="26" spans="2:12" s="1" customFormat="1" ht="18" customHeight="1">
      <c r="B26" s="31"/>
      <c r="E26" s="24" t="s">
        <v>27</v>
      </c>
      <c r="I26" s="26" t="s">
        <v>28</v>
      </c>
      <c r="J26" s="24" t="s">
        <v>29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ROUND(J122,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ROUND((SUM(BE122:BE131)),  2)</f>
        <v>0</v>
      </c>
      <c r="I35" s="95">
        <v>0.21</v>
      </c>
      <c r="J35" s="85">
        <f>ROUND(((SUM(BE122:BE131))*I35),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ROUND((SUM(BF122:BF131)),  2)</f>
        <v>0</v>
      </c>
      <c r="I36" s="95">
        <v>0.12</v>
      </c>
      <c r="J36" s="85">
        <f>ROUND(((SUM(BF122:BF131))*I36),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ROUND((SUM(BG122:BG131)),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ROUND((SUM(BH122:BH131)),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ROUND((SUM(BI122:BI131)),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2223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06 ZP - SO 06 ZP Přípojky nn PZS P7751 - P7756 - Zemní práce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Krnov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25.6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>Správa železnic, státní organizace</v>
      </c>
      <c r="L93" s="31"/>
    </row>
    <row r="94" spans="2:12" s="1" customFormat="1" ht="25.6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>Správa železnic, státní organizace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J122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14" customFormat="1" ht="19.95" customHeight="1">
      <c r="B100" s="179"/>
      <c r="D100" s="180" t="s">
        <v>2347</v>
      </c>
      <c r="E100" s="181"/>
      <c r="F100" s="181"/>
      <c r="G100" s="181"/>
      <c r="H100" s="181"/>
      <c r="I100" s="181"/>
      <c r="J100" s="182">
        <f>J124</f>
        <v>0</v>
      </c>
      <c r="L100" s="179"/>
    </row>
    <row r="101" spans="2:47" s="1" customFormat="1" ht="21.75" customHeight="1">
      <c r="B101" s="31"/>
      <c r="L101" s="31"/>
    </row>
    <row r="102" spans="2:47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47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47" s="1" customFormat="1" ht="24.9" customHeight="1">
      <c r="B107" s="31"/>
      <c r="C107" s="20" t="s">
        <v>185</v>
      </c>
      <c r="L107" s="31"/>
    </row>
    <row r="108" spans="2:47" s="1" customFormat="1" ht="6.9" customHeight="1">
      <c r="B108" s="31"/>
      <c r="L108" s="31"/>
    </row>
    <row r="109" spans="2:47" s="1" customFormat="1" ht="12" customHeight="1">
      <c r="B109" s="31"/>
      <c r="C109" s="26" t="s">
        <v>16</v>
      </c>
      <c r="L109" s="31"/>
    </row>
    <row r="110" spans="2:47" s="1" customFormat="1" ht="16.5" customHeight="1">
      <c r="B110" s="31"/>
      <c r="E110" s="232" t="str">
        <f>E7</f>
        <v>Odstranění havarijního stavu po povodních 2024 - komplexní  oprava trati v úseku Krnov - Skrochovice</v>
      </c>
      <c r="F110" s="233"/>
      <c r="G110" s="233"/>
      <c r="H110" s="233"/>
      <c r="L110" s="31"/>
    </row>
    <row r="111" spans="2:47" ht="12" customHeight="1">
      <c r="B111" s="19"/>
      <c r="C111" s="26" t="s">
        <v>169</v>
      </c>
      <c r="L111" s="19"/>
    </row>
    <row r="112" spans="2:47" s="1" customFormat="1" ht="16.5" customHeight="1">
      <c r="B112" s="31"/>
      <c r="E112" s="232" t="s">
        <v>2223</v>
      </c>
      <c r="F112" s="231"/>
      <c r="G112" s="231"/>
      <c r="H112" s="231"/>
      <c r="L112" s="31"/>
    </row>
    <row r="113" spans="2:65" s="1" customFormat="1" ht="12" customHeight="1">
      <c r="B113" s="31"/>
      <c r="C113" s="26" t="s">
        <v>171</v>
      </c>
      <c r="L113" s="31"/>
    </row>
    <row r="114" spans="2:65" s="1" customFormat="1" ht="16.5" customHeight="1">
      <c r="B114" s="31"/>
      <c r="E114" s="228" t="str">
        <f>E11</f>
        <v>SO 06 ZP - SO 06 ZP Přípojky nn PZS P7751 - P7756 - Zemní práce</v>
      </c>
      <c r="F114" s="231"/>
      <c r="G114" s="231"/>
      <c r="H114" s="231"/>
      <c r="L114" s="31"/>
    </row>
    <row r="115" spans="2:65" s="1" customFormat="1" ht="6.9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F14</f>
        <v>Krnov</v>
      </c>
      <c r="I116" s="26" t="s">
        <v>22</v>
      </c>
      <c r="J116" s="51" t="str">
        <f>IF(J14="","",J14)</f>
        <v>9. 10. 2024</v>
      </c>
      <c r="L116" s="31"/>
    </row>
    <row r="117" spans="2:65" s="1" customFormat="1" ht="6.9" customHeight="1">
      <c r="B117" s="31"/>
      <c r="L117" s="31"/>
    </row>
    <row r="118" spans="2:65" s="1" customFormat="1" ht="25.65" customHeight="1">
      <c r="B118" s="31"/>
      <c r="C118" s="26" t="s">
        <v>24</v>
      </c>
      <c r="F118" s="24" t="str">
        <f>E17</f>
        <v>Správa železnic, státní organizace</v>
      </c>
      <c r="I118" s="26" t="s">
        <v>32</v>
      </c>
      <c r="J118" s="29" t="str">
        <f>E23</f>
        <v>Správa železnic, státní organizace</v>
      </c>
      <c r="L118" s="31"/>
    </row>
    <row r="119" spans="2:65" s="1" customFormat="1" ht="25.65" customHeight="1">
      <c r="B119" s="31"/>
      <c r="C119" s="26" t="s">
        <v>30</v>
      </c>
      <c r="F119" s="24" t="str">
        <f>IF(E20="","",E20)</f>
        <v>Vyplň údaj</v>
      </c>
      <c r="I119" s="26" t="s">
        <v>34</v>
      </c>
      <c r="J119" s="29" t="str">
        <f>E26</f>
        <v>Správa železnic, státní organizace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186</v>
      </c>
      <c r="D121" s="113" t="s">
        <v>61</v>
      </c>
      <c r="E121" s="113" t="s">
        <v>57</v>
      </c>
      <c r="F121" s="113" t="s">
        <v>58</v>
      </c>
      <c r="G121" s="113" t="s">
        <v>187</v>
      </c>
      <c r="H121" s="113" t="s">
        <v>188</v>
      </c>
      <c r="I121" s="113" t="s">
        <v>189</v>
      </c>
      <c r="J121" s="113" t="s">
        <v>175</v>
      </c>
      <c r="K121" s="114" t="s">
        <v>190</v>
      </c>
      <c r="L121" s="111"/>
      <c r="M121" s="58" t="s">
        <v>1</v>
      </c>
      <c r="N121" s="59" t="s">
        <v>40</v>
      </c>
      <c r="O121" s="59" t="s">
        <v>191</v>
      </c>
      <c r="P121" s="59" t="s">
        <v>192</v>
      </c>
      <c r="Q121" s="59" t="s">
        <v>193</v>
      </c>
      <c r="R121" s="59" t="s">
        <v>194</v>
      </c>
      <c r="S121" s="59" t="s">
        <v>195</v>
      </c>
      <c r="T121" s="60" t="s">
        <v>196</v>
      </c>
    </row>
    <row r="122" spans="2:65" s="1" customFormat="1" ht="22.8" customHeight="1">
      <c r="B122" s="31"/>
      <c r="C122" s="63" t="s">
        <v>197</v>
      </c>
      <c r="J122" s="115">
        <f>BK122</f>
        <v>0</v>
      </c>
      <c r="L122" s="31"/>
      <c r="M122" s="61"/>
      <c r="N122" s="52"/>
      <c r="O122" s="52"/>
      <c r="P122" s="116">
        <f>P123</f>
        <v>0</v>
      </c>
      <c r="Q122" s="52"/>
      <c r="R122" s="116">
        <f>R123</f>
        <v>0</v>
      </c>
      <c r="S122" s="52"/>
      <c r="T122" s="117">
        <f>T123</f>
        <v>0</v>
      </c>
      <c r="AT122" s="16" t="s">
        <v>75</v>
      </c>
      <c r="AU122" s="16" t="s">
        <v>177</v>
      </c>
      <c r="BK122" s="118">
        <f>BK123</f>
        <v>0</v>
      </c>
    </row>
    <row r="123" spans="2:65" s="10" customFormat="1" ht="25.95" customHeight="1">
      <c r="B123" s="119"/>
      <c r="D123" s="120" t="s">
        <v>75</v>
      </c>
      <c r="E123" s="121" t="s">
        <v>925</v>
      </c>
      <c r="F123" s="121" t="s">
        <v>926</v>
      </c>
      <c r="I123" s="122"/>
      <c r="J123" s="123">
        <f>BK123</f>
        <v>0</v>
      </c>
      <c r="L123" s="119"/>
      <c r="M123" s="124"/>
      <c r="P123" s="125">
        <f>P124</f>
        <v>0</v>
      </c>
      <c r="R123" s="125">
        <f>R124</f>
        <v>0</v>
      </c>
      <c r="T123" s="126">
        <f>T124</f>
        <v>0</v>
      </c>
      <c r="AR123" s="120" t="s">
        <v>83</v>
      </c>
      <c r="AT123" s="127" t="s">
        <v>75</v>
      </c>
      <c r="AU123" s="127" t="s">
        <v>76</v>
      </c>
      <c r="AY123" s="120" t="s">
        <v>200</v>
      </c>
      <c r="BK123" s="128">
        <f>BK124</f>
        <v>0</v>
      </c>
    </row>
    <row r="124" spans="2:65" s="10" customFormat="1" ht="22.8" customHeight="1">
      <c r="B124" s="119"/>
      <c r="D124" s="120" t="s">
        <v>75</v>
      </c>
      <c r="E124" s="183" t="s">
        <v>83</v>
      </c>
      <c r="F124" s="183" t="s">
        <v>199</v>
      </c>
      <c r="I124" s="122"/>
      <c r="J124" s="184">
        <f>BK124</f>
        <v>0</v>
      </c>
      <c r="L124" s="119"/>
      <c r="M124" s="124"/>
      <c r="P124" s="125">
        <f>SUM(P125:P131)</f>
        <v>0</v>
      </c>
      <c r="R124" s="125">
        <f>SUM(R125:R131)</f>
        <v>0</v>
      </c>
      <c r="T124" s="126">
        <f>SUM(T125:T131)</f>
        <v>0</v>
      </c>
      <c r="AR124" s="120" t="s">
        <v>83</v>
      </c>
      <c r="AT124" s="127" t="s">
        <v>75</v>
      </c>
      <c r="AU124" s="127" t="s">
        <v>83</v>
      </c>
      <c r="AY124" s="120" t="s">
        <v>200</v>
      </c>
      <c r="BK124" s="128">
        <f>SUM(BK125:BK131)</f>
        <v>0</v>
      </c>
    </row>
    <row r="125" spans="2:65" s="1" customFormat="1" ht="16.5" customHeight="1">
      <c r="B125" s="31"/>
      <c r="C125" s="129" t="s">
        <v>83</v>
      </c>
      <c r="D125" s="129" t="s">
        <v>201</v>
      </c>
      <c r="E125" s="130" t="s">
        <v>2348</v>
      </c>
      <c r="F125" s="131" t="s">
        <v>2349</v>
      </c>
      <c r="G125" s="132" t="s">
        <v>204</v>
      </c>
      <c r="H125" s="133">
        <v>1024.8</v>
      </c>
      <c r="I125" s="134"/>
      <c r="J125" s="135">
        <f>ROUND(I125*H125,2)</f>
        <v>0</v>
      </c>
      <c r="K125" s="131" t="s">
        <v>930</v>
      </c>
      <c r="L125" s="31"/>
      <c r="M125" s="136" t="s">
        <v>1</v>
      </c>
      <c r="N125" s="137" t="s">
        <v>41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206</v>
      </c>
      <c r="AT125" s="140" t="s">
        <v>201</v>
      </c>
      <c r="AU125" s="140" t="s">
        <v>85</v>
      </c>
      <c r="AY125" s="16" t="s">
        <v>200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83</v>
      </c>
      <c r="BK125" s="141">
        <f>ROUND(I125*H125,2)</f>
        <v>0</v>
      </c>
      <c r="BL125" s="16" t="s">
        <v>206</v>
      </c>
      <c r="BM125" s="140" t="s">
        <v>2350</v>
      </c>
    </row>
    <row r="126" spans="2:65" s="1" customFormat="1" ht="19.2">
      <c r="B126" s="31"/>
      <c r="D126" s="142" t="s">
        <v>208</v>
      </c>
      <c r="F126" s="143" t="s">
        <v>2351</v>
      </c>
      <c r="I126" s="144"/>
      <c r="L126" s="31"/>
      <c r="M126" s="145"/>
      <c r="T126" s="55"/>
      <c r="AT126" s="16" t="s">
        <v>208</v>
      </c>
      <c r="AU126" s="16" t="s">
        <v>85</v>
      </c>
    </row>
    <row r="127" spans="2:65" s="12" customFormat="1">
      <c r="B127" s="153"/>
      <c r="D127" s="142" t="s">
        <v>214</v>
      </c>
      <c r="E127" s="154" t="s">
        <v>1</v>
      </c>
      <c r="F127" s="155" t="s">
        <v>2352</v>
      </c>
      <c r="H127" s="154" t="s">
        <v>1</v>
      </c>
      <c r="I127" s="156"/>
      <c r="L127" s="153"/>
      <c r="M127" s="157"/>
      <c r="T127" s="158"/>
      <c r="AT127" s="154" t="s">
        <v>214</v>
      </c>
      <c r="AU127" s="154" t="s">
        <v>85</v>
      </c>
      <c r="AV127" s="12" t="s">
        <v>83</v>
      </c>
      <c r="AW127" s="12" t="s">
        <v>33</v>
      </c>
      <c r="AX127" s="12" t="s">
        <v>76</v>
      </c>
      <c r="AY127" s="154" t="s">
        <v>200</v>
      </c>
    </row>
    <row r="128" spans="2:65" s="11" customFormat="1">
      <c r="B128" s="146"/>
      <c r="D128" s="142" t="s">
        <v>214</v>
      </c>
      <c r="E128" s="147" t="s">
        <v>1</v>
      </c>
      <c r="F128" s="148" t="s">
        <v>2353</v>
      </c>
      <c r="H128" s="149">
        <v>1024.8</v>
      </c>
      <c r="I128" s="150"/>
      <c r="L128" s="146"/>
      <c r="M128" s="151"/>
      <c r="T128" s="152"/>
      <c r="AT128" s="147" t="s">
        <v>214</v>
      </c>
      <c r="AU128" s="147" t="s">
        <v>85</v>
      </c>
      <c r="AV128" s="11" t="s">
        <v>85</v>
      </c>
      <c r="AW128" s="11" t="s">
        <v>33</v>
      </c>
      <c r="AX128" s="11" t="s">
        <v>76</v>
      </c>
      <c r="AY128" s="147" t="s">
        <v>200</v>
      </c>
    </row>
    <row r="129" spans="2:65" s="13" customFormat="1">
      <c r="B129" s="159"/>
      <c r="D129" s="142" t="s">
        <v>214</v>
      </c>
      <c r="E129" s="160" t="s">
        <v>1</v>
      </c>
      <c r="F129" s="161" t="s">
        <v>221</v>
      </c>
      <c r="H129" s="162">
        <v>1024.8</v>
      </c>
      <c r="I129" s="163"/>
      <c r="L129" s="159"/>
      <c r="M129" s="164"/>
      <c r="T129" s="165"/>
      <c r="AT129" s="160" t="s">
        <v>214</v>
      </c>
      <c r="AU129" s="160" t="s">
        <v>85</v>
      </c>
      <c r="AV129" s="13" t="s">
        <v>206</v>
      </c>
      <c r="AW129" s="13" t="s">
        <v>33</v>
      </c>
      <c r="AX129" s="13" t="s">
        <v>83</v>
      </c>
      <c r="AY129" s="160" t="s">
        <v>200</v>
      </c>
    </row>
    <row r="130" spans="2:65" s="1" customFormat="1" ht="16.5" customHeight="1">
      <c r="B130" s="31"/>
      <c r="C130" s="129" t="s">
        <v>85</v>
      </c>
      <c r="D130" s="129" t="s">
        <v>201</v>
      </c>
      <c r="E130" s="130" t="s">
        <v>2354</v>
      </c>
      <c r="F130" s="131" t="s">
        <v>2355</v>
      </c>
      <c r="G130" s="132" t="s">
        <v>204</v>
      </c>
      <c r="H130" s="133">
        <v>1024.8</v>
      </c>
      <c r="I130" s="134"/>
      <c r="J130" s="135">
        <f>ROUND(I130*H130,2)</f>
        <v>0</v>
      </c>
      <c r="K130" s="131" t="s">
        <v>930</v>
      </c>
      <c r="L130" s="31"/>
      <c r="M130" s="136" t="s">
        <v>1</v>
      </c>
      <c r="N130" s="137" t="s">
        <v>41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206</v>
      </c>
      <c r="AT130" s="140" t="s">
        <v>201</v>
      </c>
      <c r="AU130" s="140" t="s">
        <v>85</v>
      </c>
      <c r="AY130" s="16" t="s">
        <v>200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83</v>
      </c>
      <c r="BK130" s="141">
        <f>ROUND(I130*H130,2)</f>
        <v>0</v>
      </c>
      <c r="BL130" s="16" t="s">
        <v>206</v>
      </c>
      <c r="BM130" s="140" t="s">
        <v>2356</v>
      </c>
    </row>
    <row r="131" spans="2:65" s="1" customFormat="1" ht="19.2">
      <c r="B131" s="31"/>
      <c r="D131" s="142" t="s">
        <v>208</v>
      </c>
      <c r="F131" s="143" t="s">
        <v>2357</v>
      </c>
      <c r="I131" s="144"/>
      <c r="L131" s="31"/>
      <c r="M131" s="176"/>
      <c r="N131" s="177"/>
      <c r="O131" s="177"/>
      <c r="P131" s="177"/>
      <c r="Q131" s="177"/>
      <c r="R131" s="177"/>
      <c r="S131" s="177"/>
      <c r="T131" s="178"/>
      <c r="AT131" s="16" t="s">
        <v>208</v>
      </c>
      <c r="AU131" s="16" t="s">
        <v>85</v>
      </c>
    </row>
    <row r="132" spans="2:65" s="1" customFormat="1" ht="6.9" customHeight="1"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31"/>
    </row>
  </sheetData>
  <sheetProtection algorithmName="SHA-512" hashValue="pojPNDRHj+76gy6w2M7fyMsZQ9IzDLkMpG0X5k/ZLDnpYLowKU8ngpaZlJeNuIqhT7nC7zhEZe4I5wBwnw+5yw==" saltValue="WKugqIub8uA1f0tRE0Q5RDRoz4nMWuL4tp5QK9dUA7naCsF61dSkNRImTERwcuLrvTFMmu0FJ+dJNz7ZFs+OZA==" spinCount="100000" sheet="1" objects="1" scenarios="1" formatColumns="0" formatRows="0" autoFilter="0"/>
  <autoFilter ref="C121:K131" xr:uid="{00000000-0009-0000-0000-000017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B2:BM29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164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s="1" customFormat="1" ht="12" customHeight="1">
      <c r="B8" s="31"/>
      <c r="D8" s="26" t="s">
        <v>169</v>
      </c>
      <c r="L8" s="31"/>
    </row>
    <row r="9" spans="2:46" s="1" customFormat="1" ht="16.5" customHeight="1">
      <c r="B9" s="31"/>
      <c r="E9" s="228" t="s">
        <v>2358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9. 10. 2024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197"/>
      <c r="G18" s="197"/>
      <c r="H18" s="197"/>
      <c r="I18" s="26" t="s">
        <v>28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21</v>
      </c>
      <c r="I21" s="26" t="s">
        <v>28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21</v>
      </c>
      <c r="I24" s="26" t="s">
        <v>28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93"/>
      <c r="E27" s="201" t="s">
        <v>1</v>
      </c>
      <c r="F27" s="201"/>
      <c r="G27" s="201"/>
      <c r="H27" s="201"/>
      <c r="L27" s="93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4" t="s">
        <v>36</v>
      </c>
      <c r="J30" s="65">
        <f>ROUND(J122,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" customHeight="1">
      <c r="B33" s="31"/>
      <c r="D33" s="54" t="s">
        <v>40</v>
      </c>
      <c r="E33" s="26" t="s">
        <v>41</v>
      </c>
      <c r="F33" s="85">
        <f>ROUND((SUM(BE122:BE292)),  2)</f>
        <v>0</v>
      </c>
      <c r="I33" s="95">
        <v>0.21</v>
      </c>
      <c r="J33" s="85">
        <f>ROUND(((SUM(BE122:BE292))*I33),  2)</f>
        <v>0</v>
      </c>
      <c r="L33" s="31"/>
    </row>
    <row r="34" spans="2:12" s="1" customFormat="1" ht="14.4" customHeight="1">
      <c r="B34" s="31"/>
      <c r="E34" s="26" t="s">
        <v>42</v>
      </c>
      <c r="F34" s="85">
        <f>ROUND((SUM(BF122:BF292)),  2)</f>
        <v>0</v>
      </c>
      <c r="I34" s="95">
        <v>0.12</v>
      </c>
      <c r="J34" s="85">
        <f>ROUND(((SUM(BF122:BF292))*I34),  2)</f>
        <v>0</v>
      </c>
      <c r="L34" s="31"/>
    </row>
    <row r="35" spans="2:12" s="1" customFormat="1" ht="14.4" hidden="1" customHeight="1">
      <c r="B35" s="31"/>
      <c r="E35" s="26" t="s">
        <v>43</v>
      </c>
      <c r="F35" s="85">
        <f>ROUND((SUM(BG122:BG292)),  2)</f>
        <v>0</v>
      </c>
      <c r="I35" s="95">
        <v>0.21</v>
      </c>
      <c r="J35" s="85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85">
        <f>ROUND((SUM(BH122:BH292)),  2)</f>
        <v>0</v>
      </c>
      <c r="I36" s="95">
        <v>0.12</v>
      </c>
      <c r="J36" s="85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85">
        <f>ROUND((SUM(BI122:BI292)),  2)</f>
        <v>0</v>
      </c>
      <c r="I37" s="95">
        <v>0</v>
      </c>
      <c r="J37" s="85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6"/>
      <c r="D39" s="97" t="s">
        <v>46</v>
      </c>
      <c r="E39" s="56"/>
      <c r="F39" s="56"/>
      <c r="G39" s="98" t="s">
        <v>47</v>
      </c>
      <c r="H39" s="99" t="s">
        <v>48</v>
      </c>
      <c r="I39" s="56"/>
      <c r="J39" s="100">
        <f>SUM(J30:J37)</f>
        <v>0</v>
      </c>
      <c r="K39" s="101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173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169</v>
      </c>
      <c r="L86" s="31"/>
    </row>
    <row r="87" spans="2:47" s="1" customFormat="1" ht="16.5" customHeight="1">
      <c r="B87" s="31"/>
      <c r="E87" s="228" t="str">
        <f>E9</f>
        <v>SO 07 - SO 07 Dopravy</v>
      </c>
      <c r="F87" s="231"/>
      <c r="G87" s="231"/>
      <c r="H87" s="231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9. 10. 2024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30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4" t="s">
        <v>174</v>
      </c>
      <c r="D94" s="96"/>
      <c r="E94" s="96"/>
      <c r="F94" s="96"/>
      <c r="G94" s="96"/>
      <c r="H94" s="96"/>
      <c r="I94" s="96"/>
      <c r="J94" s="105" t="s">
        <v>175</v>
      </c>
      <c r="K94" s="96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6" t="s">
        <v>176</v>
      </c>
      <c r="J96" s="65">
        <f>J122</f>
        <v>0</v>
      </c>
      <c r="L96" s="31"/>
      <c r="AU96" s="16" t="s">
        <v>177</v>
      </c>
    </row>
    <row r="97" spans="2:12" s="8" customFormat="1" ht="24.9" customHeight="1">
      <c r="B97" s="107"/>
      <c r="D97" s="108" t="s">
        <v>2359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2:12" s="14" customFormat="1" ht="19.95" customHeight="1">
      <c r="B98" s="179"/>
      <c r="D98" s="180" t="s">
        <v>2360</v>
      </c>
      <c r="E98" s="181"/>
      <c r="F98" s="181"/>
      <c r="G98" s="181"/>
      <c r="H98" s="181"/>
      <c r="I98" s="181"/>
      <c r="J98" s="182">
        <f>J124</f>
        <v>0</v>
      </c>
      <c r="L98" s="179"/>
    </row>
    <row r="99" spans="2:12" s="14" customFormat="1" ht="19.95" customHeight="1">
      <c r="B99" s="179"/>
      <c r="D99" s="180" t="s">
        <v>2361</v>
      </c>
      <c r="E99" s="181"/>
      <c r="F99" s="181"/>
      <c r="G99" s="181"/>
      <c r="H99" s="181"/>
      <c r="I99" s="181"/>
      <c r="J99" s="182">
        <f>J147</f>
        <v>0</v>
      </c>
      <c r="L99" s="179"/>
    </row>
    <row r="100" spans="2:12" s="14" customFormat="1" ht="19.95" customHeight="1">
      <c r="B100" s="179"/>
      <c r="D100" s="180" t="s">
        <v>2362</v>
      </c>
      <c r="E100" s="181"/>
      <c r="F100" s="181"/>
      <c r="G100" s="181"/>
      <c r="H100" s="181"/>
      <c r="I100" s="181"/>
      <c r="J100" s="182">
        <f>J190</f>
        <v>0</v>
      </c>
      <c r="L100" s="179"/>
    </row>
    <row r="101" spans="2:12" s="14" customFormat="1" ht="19.95" customHeight="1">
      <c r="B101" s="179"/>
      <c r="D101" s="180" t="s">
        <v>2363</v>
      </c>
      <c r="E101" s="181"/>
      <c r="F101" s="181"/>
      <c r="G101" s="181"/>
      <c r="H101" s="181"/>
      <c r="I101" s="181"/>
      <c r="J101" s="182">
        <f>J219</f>
        <v>0</v>
      </c>
      <c r="L101" s="179"/>
    </row>
    <row r="102" spans="2:12" s="14" customFormat="1" ht="19.95" customHeight="1">
      <c r="B102" s="179"/>
      <c r="D102" s="180" t="s">
        <v>2364</v>
      </c>
      <c r="E102" s="181"/>
      <c r="F102" s="181"/>
      <c r="G102" s="181"/>
      <c r="H102" s="181"/>
      <c r="I102" s="181"/>
      <c r="J102" s="182">
        <f>J256</f>
        <v>0</v>
      </c>
      <c r="L102" s="179"/>
    </row>
    <row r="103" spans="2:12" s="1" customFormat="1" ht="21.75" customHeight="1">
      <c r="B103" s="31"/>
      <c r="L103" s="31"/>
    </row>
    <row r="104" spans="2:12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" customHeight="1">
      <c r="B109" s="31"/>
      <c r="C109" s="20" t="s">
        <v>185</v>
      </c>
      <c r="L109" s="31"/>
    </row>
    <row r="110" spans="2:12" s="1" customFormat="1" ht="6.9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32" t="str">
        <f>E7</f>
        <v>Odstranění havarijního stavu po povodních 2024 - komplexní  oprava trati v úseku Krnov - Skrochovice</v>
      </c>
      <c r="F112" s="233"/>
      <c r="G112" s="233"/>
      <c r="H112" s="233"/>
      <c r="L112" s="31"/>
    </row>
    <row r="113" spans="2:65" s="1" customFormat="1" ht="12" customHeight="1">
      <c r="B113" s="31"/>
      <c r="C113" s="26" t="s">
        <v>169</v>
      </c>
      <c r="L113" s="31"/>
    </row>
    <row r="114" spans="2:65" s="1" customFormat="1" ht="16.5" customHeight="1">
      <c r="B114" s="31"/>
      <c r="E114" s="228" t="str">
        <f>E9</f>
        <v>SO 07 - SO 07 Dopravy</v>
      </c>
      <c r="F114" s="231"/>
      <c r="G114" s="231"/>
      <c r="H114" s="231"/>
      <c r="L114" s="31"/>
    </row>
    <row r="115" spans="2:65" s="1" customFormat="1" ht="6.9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 xml:space="preserve"> </v>
      </c>
      <c r="I116" s="26" t="s">
        <v>22</v>
      </c>
      <c r="J116" s="51" t="str">
        <f>IF(J12="","",J12)</f>
        <v>9. 10. 2024</v>
      </c>
      <c r="L116" s="31"/>
    </row>
    <row r="117" spans="2:65" s="1" customFormat="1" ht="6.9" customHeight="1">
      <c r="B117" s="31"/>
      <c r="L117" s="31"/>
    </row>
    <row r="118" spans="2:65" s="1" customFormat="1" ht="15.15" customHeight="1">
      <c r="B118" s="31"/>
      <c r="C118" s="26" t="s">
        <v>24</v>
      </c>
      <c r="F118" s="24" t="str">
        <f>E15</f>
        <v>Správa železnic, státní organizace</v>
      </c>
      <c r="I118" s="26" t="s">
        <v>32</v>
      </c>
      <c r="J118" s="29" t="str">
        <f>E21</f>
        <v xml:space="preserve"> </v>
      </c>
      <c r="L118" s="31"/>
    </row>
    <row r="119" spans="2:65" s="1" customFormat="1" ht="15.15" customHeight="1">
      <c r="B119" s="31"/>
      <c r="C119" s="26" t="s">
        <v>30</v>
      </c>
      <c r="F119" s="24" t="str">
        <f>IF(E18="","",E18)</f>
        <v>Vyplň údaj</v>
      </c>
      <c r="I119" s="26" t="s">
        <v>34</v>
      </c>
      <c r="J119" s="29" t="str">
        <f>E24</f>
        <v xml:space="preserve"> 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186</v>
      </c>
      <c r="D121" s="113" t="s">
        <v>61</v>
      </c>
      <c r="E121" s="113" t="s">
        <v>57</v>
      </c>
      <c r="F121" s="113" t="s">
        <v>58</v>
      </c>
      <c r="G121" s="113" t="s">
        <v>187</v>
      </c>
      <c r="H121" s="113" t="s">
        <v>188</v>
      </c>
      <c r="I121" s="113" t="s">
        <v>189</v>
      </c>
      <c r="J121" s="113" t="s">
        <v>175</v>
      </c>
      <c r="K121" s="114" t="s">
        <v>190</v>
      </c>
      <c r="L121" s="111"/>
      <c r="M121" s="58" t="s">
        <v>1</v>
      </c>
      <c r="N121" s="59" t="s">
        <v>40</v>
      </c>
      <c r="O121" s="59" t="s">
        <v>191</v>
      </c>
      <c r="P121" s="59" t="s">
        <v>192</v>
      </c>
      <c r="Q121" s="59" t="s">
        <v>193</v>
      </c>
      <c r="R121" s="59" t="s">
        <v>194</v>
      </c>
      <c r="S121" s="59" t="s">
        <v>195</v>
      </c>
      <c r="T121" s="60" t="s">
        <v>196</v>
      </c>
    </row>
    <row r="122" spans="2:65" s="1" customFormat="1" ht="22.8" customHeight="1">
      <c r="B122" s="31"/>
      <c r="C122" s="63" t="s">
        <v>197</v>
      </c>
      <c r="J122" s="115">
        <f>BK122</f>
        <v>0</v>
      </c>
      <c r="L122" s="31"/>
      <c r="M122" s="61"/>
      <c r="N122" s="52"/>
      <c r="O122" s="52"/>
      <c r="P122" s="116">
        <f>P123</f>
        <v>0</v>
      </c>
      <c r="Q122" s="52"/>
      <c r="R122" s="116">
        <f>R123</f>
        <v>0</v>
      </c>
      <c r="S122" s="52"/>
      <c r="T122" s="117">
        <f>T123</f>
        <v>0</v>
      </c>
      <c r="AT122" s="16" t="s">
        <v>75</v>
      </c>
      <c r="AU122" s="16" t="s">
        <v>177</v>
      </c>
      <c r="BK122" s="118">
        <f>BK123</f>
        <v>0</v>
      </c>
    </row>
    <row r="123" spans="2:65" s="10" customFormat="1" ht="25.95" customHeight="1">
      <c r="B123" s="119"/>
      <c r="D123" s="120" t="s">
        <v>75</v>
      </c>
      <c r="E123" s="121" t="s">
        <v>925</v>
      </c>
      <c r="F123" s="121" t="s">
        <v>925</v>
      </c>
      <c r="I123" s="122"/>
      <c r="J123" s="123">
        <f>BK123</f>
        <v>0</v>
      </c>
      <c r="L123" s="119"/>
      <c r="M123" s="124"/>
      <c r="P123" s="125">
        <f>P124+P147+P190+P219+P256</f>
        <v>0</v>
      </c>
      <c r="R123" s="125">
        <f>R124+R147+R190+R219+R256</f>
        <v>0</v>
      </c>
      <c r="T123" s="126">
        <f>T124+T147+T190+T219+T256</f>
        <v>0</v>
      </c>
      <c r="AR123" s="120" t="s">
        <v>83</v>
      </c>
      <c r="AT123" s="127" t="s">
        <v>75</v>
      </c>
      <c r="AU123" s="127" t="s">
        <v>76</v>
      </c>
      <c r="AY123" s="120" t="s">
        <v>200</v>
      </c>
      <c r="BK123" s="128">
        <f>BK124+BK147+BK190+BK219+BK256</f>
        <v>0</v>
      </c>
    </row>
    <row r="124" spans="2:65" s="10" customFormat="1" ht="22.8" customHeight="1">
      <c r="B124" s="119"/>
      <c r="D124" s="120" t="s">
        <v>75</v>
      </c>
      <c r="E124" s="183" t="s">
        <v>776</v>
      </c>
      <c r="F124" s="183" t="s">
        <v>2365</v>
      </c>
      <c r="I124" s="122"/>
      <c r="J124" s="184">
        <f>BK124</f>
        <v>0</v>
      </c>
      <c r="L124" s="119"/>
      <c r="M124" s="124"/>
      <c r="P124" s="125">
        <f>SUM(P125:P146)</f>
        <v>0</v>
      </c>
      <c r="R124" s="125">
        <f>SUM(R125:R146)</f>
        <v>0</v>
      </c>
      <c r="T124" s="126">
        <f>SUM(T125:T146)</f>
        <v>0</v>
      </c>
      <c r="AR124" s="120" t="s">
        <v>206</v>
      </c>
      <c r="AT124" s="127" t="s">
        <v>75</v>
      </c>
      <c r="AU124" s="127" t="s">
        <v>83</v>
      </c>
      <c r="AY124" s="120" t="s">
        <v>200</v>
      </c>
      <c r="BK124" s="128">
        <f>SUM(BK125:BK146)</f>
        <v>0</v>
      </c>
    </row>
    <row r="125" spans="2:65" s="1" customFormat="1" ht="24.15" customHeight="1">
      <c r="B125" s="31"/>
      <c r="C125" s="129" t="s">
        <v>83</v>
      </c>
      <c r="D125" s="129" t="s">
        <v>201</v>
      </c>
      <c r="E125" s="130" t="s">
        <v>2342</v>
      </c>
      <c r="F125" s="131" t="s">
        <v>2343</v>
      </c>
      <c r="G125" s="132" t="s">
        <v>258</v>
      </c>
      <c r="H125" s="133">
        <v>4</v>
      </c>
      <c r="I125" s="134"/>
      <c r="J125" s="135">
        <f>ROUND(I125*H125,2)</f>
        <v>0</v>
      </c>
      <c r="K125" s="131" t="s">
        <v>947</v>
      </c>
      <c r="L125" s="31"/>
      <c r="M125" s="136" t="s">
        <v>1</v>
      </c>
      <c r="N125" s="137" t="s">
        <v>41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206</v>
      </c>
      <c r="AT125" s="140" t="s">
        <v>201</v>
      </c>
      <c r="AU125" s="140" t="s">
        <v>85</v>
      </c>
      <c r="AY125" s="16" t="s">
        <v>200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83</v>
      </c>
      <c r="BK125" s="141">
        <f>ROUND(I125*H125,2)</f>
        <v>0</v>
      </c>
      <c r="BL125" s="16" t="s">
        <v>206</v>
      </c>
      <c r="BM125" s="140" t="s">
        <v>2366</v>
      </c>
    </row>
    <row r="126" spans="2:65" s="1" customFormat="1" ht="28.8">
      <c r="B126" s="31"/>
      <c r="D126" s="142" t="s">
        <v>208</v>
      </c>
      <c r="F126" s="143" t="s">
        <v>2345</v>
      </c>
      <c r="I126" s="144"/>
      <c r="L126" s="31"/>
      <c r="M126" s="145"/>
      <c r="T126" s="55"/>
      <c r="AT126" s="16" t="s">
        <v>208</v>
      </c>
      <c r="AU126" s="16" t="s">
        <v>85</v>
      </c>
    </row>
    <row r="127" spans="2:65" s="11" customFormat="1">
      <c r="B127" s="146"/>
      <c r="D127" s="142" t="s">
        <v>214</v>
      </c>
      <c r="E127" s="147" t="s">
        <v>1</v>
      </c>
      <c r="F127" s="148" t="s">
        <v>2367</v>
      </c>
      <c r="H127" s="149">
        <v>2</v>
      </c>
      <c r="I127" s="150"/>
      <c r="L127" s="146"/>
      <c r="M127" s="151"/>
      <c r="T127" s="152"/>
      <c r="AT127" s="147" t="s">
        <v>214</v>
      </c>
      <c r="AU127" s="147" t="s">
        <v>85</v>
      </c>
      <c r="AV127" s="11" t="s">
        <v>85</v>
      </c>
      <c r="AW127" s="11" t="s">
        <v>33</v>
      </c>
      <c r="AX127" s="11" t="s">
        <v>76</v>
      </c>
      <c r="AY127" s="147" t="s">
        <v>200</v>
      </c>
    </row>
    <row r="128" spans="2:65" s="11" customFormat="1">
      <c r="B128" s="146"/>
      <c r="D128" s="142" t="s">
        <v>214</v>
      </c>
      <c r="E128" s="147" t="s">
        <v>1</v>
      </c>
      <c r="F128" s="148" t="s">
        <v>2368</v>
      </c>
      <c r="H128" s="149">
        <v>2</v>
      </c>
      <c r="I128" s="150"/>
      <c r="L128" s="146"/>
      <c r="M128" s="151"/>
      <c r="T128" s="152"/>
      <c r="AT128" s="147" t="s">
        <v>214</v>
      </c>
      <c r="AU128" s="147" t="s">
        <v>85</v>
      </c>
      <c r="AV128" s="11" t="s">
        <v>85</v>
      </c>
      <c r="AW128" s="11" t="s">
        <v>33</v>
      </c>
      <c r="AX128" s="11" t="s">
        <v>76</v>
      </c>
      <c r="AY128" s="147" t="s">
        <v>200</v>
      </c>
    </row>
    <row r="129" spans="2:65" s="13" customFormat="1">
      <c r="B129" s="159"/>
      <c r="D129" s="142" t="s">
        <v>214</v>
      </c>
      <c r="E129" s="160" t="s">
        <v>1</v>
      </c>
      <c r="F129" s="161" t="s">
        <v>221</v>
      </c>
      <c r="H129" s="162">
        <v>4</v>
      </c>
      <c r="I129" s="163"/>
      <c r="L129" s="159"/>
      <c r="M129" s="164"/>
      <c r="T129" s="165"/>
      <c r="AT129" s="160" t="s">
        <v>214</v>
      </c>
      <c r="AU129" s="160" t="s">
        <v>85</v>
      </c>
      <c r="AV129" s="13" t="s">
        <v>206</v>
      </c>
      <c r="AW129" s="13" t="s">
        <v>33</v>
      </c>
      <c r="AX129" s="13" t="s">
        <v>83</v>
      </c>
      <c r="AY129" s="160" t="s">
        <v>200</v>
      </c>
    </row>
    <row r="130" spans="2:65" s="1" customFormat="1" ht="24.15" customHeight="1">
      <c r="B130" s="31"/>
      <c r="C130" s="129" t="s">
        <v>85</v>
      </c>
      <c r="D130" s="129" t="s">
        <v>201</v>
      </c>
      <c r="E130" s="130" t="s">
        <v>2338</v>
      </c>
      <c r="F130" s="131" t="s">
        <v>2339</v>
      </c>
      <c r="G130" s="132" t="s">
        <v>258</v>
      </c>
      <c r="H130" s="133">
        <v>58</v>
      </c>
      <c r="I130" s="134"/>
      <c r="J130" s="135">
        <f>ROUND(I130*H130,2)</f>
        <v>0</v>
      </c>
      <c r="K130" s="131" t="s">
        <v>947</v>
      </c>
      <c r="L130" s="31"/>
      <c r="M130" s="136" t="s">
        <v>1</v>
      </c>
      <c r="N130" s="137" t="s">
        <v>41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206</v>
      </c>
      <c r="AT130" s="140" t="s">
        <v>201</v>
      </c>
      <c r="AU130" s="140" t="s">
        <v>85</v>
      </c>
      <c r="AY130" s="16" t="s">
        <v>200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83</v>
      </c>
      <c r="BK130" s="141">
        <f>ROUND(I130*H130,2)</f>
        <v>0</v>
      </c>
      <c r="BL130" s="16" t="s">
        <v>206</v>
      </c>
      <c r="BM130" s="140" t="s">
        <v>2369</v>
      </c>
    </row>
    <row r="131" spans="2:65" s="1" customFormat="1" ht="38.4">
      <c r="B131" s="31"/>
      <c r="D131" s="142" t="s">
        <v>208</v>
      </c>
      <c r="F131" s="143" t="s">
        <v>2341</v>
      </c>
      <c r="I131" s="144"/>
      <c r="L131" s="31"/>
      <c r="M131" s="145"/>
      <c r="T131" s="55"/>
      <c r="AT131" s="16" t="s">
        <v>208</v>
      </c>
      <c r="AU131" s="16" t="s">
        <v>85</v>
      </c>
    </row>
    <row r="132" spans="2:65" s="11" customFormat="1">
      <c r="B132" s="146"/>
      <c r="D132" s="142" t="s">
        <v>214</v>
      </c>
      <c r="E132" s="147" t="s">
        <v>1</v>
      </c>
      <c r="F132" s="148" t="s">
        <v>2370</v>
      </c>
      <c r="H132" s="149">
        <v>54</v>
      </c>
      <c r="I132" s="150"/>
      <c r="L132" s="146"/>
      <c r="M132" s="151"/>
      <c r="T132" s="152"/>
      <c r="AT132" s="147" t="s">
        <v>214</v>
      </c>
      <c r="AU132" s="147" t="s">
        <v>85</v>
      </c>
      <c r="AV132" s="11" t="s">
        <v>85</v>
      </c>
      <c r="AW132" s="11" t="s">
        <v>33</v>
      </c>
      <c r="AX132" s="11" t="s">
        <v>76</v>
      </c>
      <c r="AY132" s="147" t="s">
        <v>200</v>
      </c>
    </row>
    <row r="133" spans="2:65" s="11" customFormat="1">
      <c r="B133" s="146"/>
      <c r="D133" s="142" t="s">
        <v>214</v>
      </c>
      <c r="E133" s="147" t="s">
        <v>1</v>
      </c>
      <c r="F133" s="148" t="s">
        <v>2371</v>
      </c>
      <c r="H133" s="149">
        <v>4</v>
      </c>
      <c r="I133" s="150"/>
      <c r="L133" s="146"/>
      <c r="M133" s="151"/>
      <c r="T133" s="152"/>
      <c r="AT133" s="147" t="s">
        <v>214</v>
      </c>
      <c r="AU133" s="147" t="s">
        <v>85</v>
      </c>
      <c r="AV133" s="11" t="s">
        <v>85</v>
      </c>
      <c r="AW133" s="11" t="s">
        <v>33</v>
      </c>
      <c r="AX133" s="11" t="s">
        <v>76</v>
      </c>
      <c r="AY133" s="147" t="s">
        <v>200</v>
      </c>
    </row>
    <row r="134" spans="2:65" s="13" customFormat="1">
      <c r="B134" s="159"/>
      <c r="D134" s="142" t="s">
        <v>214</v>
      </c>
      <c r="E134" s="160" t="s">
        <v>1</v>
      </c>
      <c r="F134" s="161" t="s">
        <v>221</v>
      </c>
      <c r="H134" s="162">
        <v>58</v>
      </c>
      <c r="I134" s="163"/>
      <c r="L134" s="159"/>
      <c r="M134" s="164"/>
      <c r="T134" s="165"/>
      <c r="AT134" s="160" t="s">
        <v>214</v>
      </c>
      <c r="AU134" s="160" t="s">
        <v>85</v>
      </c>
      <c r="AV134" s="13" t="s">
        <v>206</v>
      </c>
      <c r="AW134" s="13" t="s">
        <v>33</v>
      </c>
      <c r="AX134" s="13" t="s">
        <v>83</v>
      </c>
      <c r="AY134" s="160" t="s">
        <v>200</v>
      </c>
    </row>
    <row r="135" spans="2:65" s="1" customFormat="1" ht="16.5" customHeight="1">
      <c r="B135" s="31"/>
      <c r="C135" s="129" t="s">
        <v>222</v>
      </c>
      <c r="D135" s="129" t="s">
        <v>201</v>
      </c>
      <c r="E135" s="130" t="s">
        <v>2372</v>
      </c>
      <c r="F135" s="131" t="s">
        <v>2373</v>
      </c>
      <c r="G135" s="132" t="s">
        <v>258</v>
      </c>
      <c r="H135" s="133">
        <v>6</v>
      </c>
      <c r="I135" s="134"/>
      <c r="J135" s="135">
        <f>ROUND(I135*H135,2)</f>
        <v>0</v>
      </c>
      <c r="K135" s="131" t="s">
        <v>947</v>
      </c>
      <c r="L135" s="31"/>
      <c r="M135" s="136" t="s">
        <v>1</v>
      </c>
      <c r="N135" s="137" t="s">
        <v>41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206</v>
      </c>
      <c r="AT135" s="140" t="s">
        <v>201</v>
      </c>
      <c r="AU135" s="140" t="s">
        <v>85</v>
      </c>
      <c r="AY135" s="16" t="s">
        <v>200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83</v>
      </c>
      <c r="BK135" s="141">
        <f>ROUND(I135*H135,2)</f>
        <v>0</v>
      </c>
      <c r="BL135" s="16" t="s">
        <v>206</v>
      </c>
      <c r="BM135" s="140" t="s">
        <v>2374</v>
      </c>
    </row>
    <row r="136" spans="2:65" s="1" customFormat="1" ht="28.8">
      <c r="B136" s="31"/>
      <c r="D136" s="142" t="s">
        <v>208</v>
      </c>
      <c r="F136" s="143" t="s">
        <v>2375</v>
      </c>
      <c r="I136" s="144"/>
      <c r="L136" s="31"/>
      <c r="M136" s="145"/>
      <c r="T136" s="55"/>
      <c r="AT136" s="16" t="s">
        <v>208</v>
      </c>
      <c r="AU136" s="16" t="s">
        <v>85</v>
      </c>
    </row>
    <row r="137" spans="2:65" s="11" customFormat="1">
      <c r="B137" s="146"/>
      <c r="D137" s="142" t="s">
        <v>214</v>
      </c>
      <c r="E137" s="147" t="s">
        <v>1</v>
      </c>
      <c r="F137" s="148" t="s">
        <v>2376</v>
      </c>
      <c r="H137" s="149">
        <v>4</v>
      </c>
      <c r="I137" s="150"/>
      <c r="L137" s="146"/>
      <c r="M137" s="151"/>
      <c r="T137" s="152"/>
      <c r="AT137" s="147" t="s">
        <v>214</v>
      </c>
      <c r="AU137" s="147" t="s">
        <v>85</v>
      </c>
      <c r="AV137" s="11" t="s">
        <v>85</v>
      </c>
      <c r="AW137" s="11" t="s">
        <v>33</v>
      </c>
      <c r="AX137" s="11" t="s">
        <v>76</v>
      </c>
      <c r="AY137" s="147" t="s">
        <v>200</v>
      </c>
    </row>
    <row r="138" spans="2:65" s="11" customFormat="1">
      <c r="B138" s="146"/>
      <c r="D138" s="142" t="s">
        <v>214</v>
      </c>
      <c r="E138" s="147" t="s">
        <v>1</v>
      </c>
      <c r="F138" s="148" t="s">
        <v>2377</v>
      </c>
      <c r="H138" s="149">
        <v>2</v>
      </c>
      <c r="I138" s="150"/>
      <c r="L138" s="146"/>
      <c r="M138" s="151"/>
      <c r="T138" s="152"/>
      <c r="AT138" s="147" t="s">
        <v>214</v>
      </c>
      <c r="AU138" s="147" t="s">
        <v>85</v>
      </c>
      <c r="AV138" s="11" t="s">
        <v>85</v>
      </c>
      <c r="AW138" s="11" t="s">
        <v>33</v>
      </c>
      <c r="AX138" s="11" t="s">
        <v>76</v>
      </c>
      <c r="AY138" s="147" t="s">
        <v>200</v>
      </c>
    </row>
    <row r="139" spans="2:65" s="13" customFormat="1">
      <c r="B139" s="159"/>
      <c r="D139" s="142" t="s">
        <v>214</v>
      </c>
      <c r="E139" s="160" t="s">
        <v>1</v>
      </c>
      <c r="F139" s="161" t="s">
        <v>221</v>
      </c>
      <c r="H139" s="162">
        <v>6</v>
      </c>
      <c r="I139" s="163"/>
      <c r="L139" s="159"/>
      <c r="M139" s="164"/>
      <c r="T139" s="165"/>
      <c r="AT139" s="160" t="s">
        <v>214</v>
      </c>
      <c r="AU139" s="160" t="s">
        <v>85</v>
      </c>
      <c r="AV139" s="13" t="s">
        <v>206</v>
      </c>
      <c r="AW139" s="13" t="s">
        <v>33</v>
      </c>
      <c r="AX139" s="13" t="s">
        <v>83</v>
      </c>
      <c r="AY139" s="160" t="s">
        <v>200</v>
      </c>
    </row>
    <row r="140" spans="2:65" s="1" customFormat="1" ht="16.5" customHeight="1">
      <c r="B140" s="31"/>
      <c r="C140" s="129" t="s">
        <v>206</v>
      </c>
      <c r="D140" s="129" t="s">
        <v>201</v>
      </c>
      <c r="E140" s="130" t="s">
        <v>2378</v>
      </c>
      <c r="F140" s="131" t="s">
        <v>2379</v>
      </c>
      <c r="G140" s="132" t="s">
        <v>258</v>
      </c>
      <c r="H140" s="133">
        <v>6</v>
      </c>
      <c r="I140" s="134"/>
      <c r="J140" s="135">
        <f>ROUND(I140*H140,2)</f>
        <v>0</v>
      </c>
      <c r="K140" s="131" t="s">
        <v>947</v>
      </c>
      <c r="L140" s="31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206</v>
      </c>
      <c r="AT140" s="140" t="s">
        <v>201</v>
      </c>
      <c r="AU140" s="140" t="s">
        <v>85</v>
      </c>
      <c r="AY140" s="16" t="s">
        <v>200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83</v>
      </c>
      <c r="BK140" s="141">
        <f>ROUND(I140*H140,2)</f>
        <v>0</v>
      </c>
      <c r="BL140" s="16" t="s">
        <v>206</v>
      </c>
      <c r="BM140" s="140" t="s">
        <v>2380</v>
      </c>
    </row>
    <row r="141" spans="2:65" s="1" customFormat="1" ht="28.8">
      <c r="B141" s="31"/>
      <c r="D141" s="142" t="s">
        <v>208</v>
      </c>
      <c r="F141" s="143" t="s">
        <v>2381</v>
      </c>
      <c r="I141" s="144"/>
      <c r="L141" s="31"/>
      <c r="M141" s="145"/>
      <c r="T141" s="55"/>
      <c r="AT141" s="16" t="s">
        <v>208</v>
      </c>
      <c r="AU141" s="16" t="s">
        <v>85</v>
      </c>
    </row>
    <row r="142" spans="2:65" s="11" customFormat="1">
      <c r="B142" s="146"/>
      <c r="D142" s="142" t="s">
        <v>214</v>
      </c>
      <c r="E142" s="147" t="s">
        <v>1</v>
      </c>
      <c r="F142" s="148" t="s">
        <v>2382</v>
      </c>
      <c r="H142" s="149">
        <v>2</v>
      </c>
      <c r="I142" s="150"/>
      <c r="L142" s="146"/>
      <c r="M142" s="151"/>
      <c r="T142" s="152"/>
      <c r="AT142" s="147" t="s">
        <v>214</v>
      </c>
      <c r="AU142" s="147" t="s">
        <v>85</v>
      </c>
      <c r="AV142" s="11" t="s">
        <v>85</v>
      </c>
      <c r="AW142" s="11" t="s">
        <v>33</v>
      </c>
      <c r="AX142" s="11" t="s">
        <v>76</v>
      </c>
      <c r="AY142" s="147" t="s">
        <v>200</v>
      </c>
    </row>
    <row r="143" spans="2:65" s="11" customFormat="1">
      <c r="B143" s="146"/>
      <c r="D143" s="142" t="s">
        <v>214</v>
      </c>
      <c r="E143" s="147" t="s">
        <v>1</v>
      </c>
      <c r="F143" s="148" t="s">
        <v>2383</v>
      </c>
      <c r="H143" s="149">
        <v>2</v>
      </c>
      <c r="I143" s="150"/>
      <c r="L143" s="146"/>
      <c r="M143" s="151"/>
      <c r="T143" s="152"/>
      <c r="AT143" s="147" t="s">
        <v>214</v>
      </c>
      <c r="AU143" s="147" t="s">
        <v>85</v>
      </c>
      <c r="AV143" s="11" t="s">
        <v>85</v>
      </c>
      <c r="AW143" s="11" t="s">
        <v>33</v>
      </c>
      <c r="AX143" s="11" t="s">
        <v>76</v>
      </c>
      <c r="AY143" s="147" t="s">
        <v>200</v>
      </c>
    </row>
    <row r="144" spans="2:65" s="11" customFormat="1">
      <c r="B144" s="146"/>
      <c r="D144" s="142" t="s">
        <v>214</v>
      </c>
      <c r="E144" s="147" t="s">
        <v>1</v>
      </c>
      <c r="F144" s="148" t="s">
        <v>2384</v>
      </c>
      <c r="H144" s="149">
        <v>1</v>
      </c>
      <c r="I144" s="150"/>
      <c r="L144" s="146"/>
      <c r="M144" s="151"/>
      <c r="T144" s="152"/>
      <c r="AT144" s="147" t="s">
        <v>214</v>
      </c>
      <c r="AU144" s="147" t="s">
        <v>85</v>
      </c>
      <c r="AV144" s="11" t="s">
        <v>85</v>
      </c>
      <c r="AW144" s="11" t="s">
        <v>33</v>
      </c>
      <c r="AX144" s="11" t="s">
        <v>76</v>
      </c>
      <c r="AY144" s="147" t="s">
        <v>200</v>
      </c>
    </row>
    <row r="145" spans="2:65" s="11" customFormat="1">
      <c r="B145" s="146"/>
      <c r="D145" s="142" t="s">
        <v>214</v>
      </c>
      <c r="E145" s="147" t="s">
        <v>1</v>
      </c>
      <c r="F145" s="148" t="s">
        <v>2385</v>
      </c>
      <c r="H145" s="149">
        <v>1</v>
      </c>
      <c r="I145" s="150"/>
      <c r="L145" s="146"/>
      <c r="M145" s="151"/>
      <c r="T145" s="152"/>
      <c r="AT145" s="147" t="s">
        <v>214</v>
      </c>
      <c r="AU145" s="147" t="s">
        <v>85</v>
      </c>
      <c r="AV145" s="11" t="s">
        <v>85</v>
      </c>
      <c r="AW145" s="11" t="s">
        <v>33</v>
      </c>
      <c r="AX145" s="11" t="s">
        <v>76</v>
      </c>
      <c r="AY145" s="147" t="s">
        <v>200</v>
      </c>
    </row>
    <row r="146" spans="2:65" s="13" customFormat="1">
      <c r="B146" s="159"/>
      <c r="D146" s="142" t="s">
        <v>214</v>
      </c>
      <c r="E146" s="160" t="s">
        <v>1</v>
      </c>
      <c r="F146" s="161" t="s">
        <v>221</v>
      </c>
      <c r="H146" s="162">
        <v>6</v>
      </c>
      <c r="I146" s="163"/>
      <c r="L146" s="159"/>
      <c r="M146" s="164"/>
      <c r="T146" s="165"/>
      <c r="AT146" s="160" t="s">
        <v>214</v>
      </c>
      <c r="AU146" s="160" t="s">
        <v>85</v>
      </c>
      <c r="AV146" s="13" t="s">
        <v>206</v>
      </c>
      <c r="AW146" s="13" t="s">
        <v>33</v>
      </c>
      <c r="AX146" s="13" t="s">
        <v>83</v>
      </c>
      <c r="AY146" s="160" t="s">
        <v>200</v>
      </c>
    </row>
    <row r="147" spans="2:65" s="10" customFormat="1" ht="22.8" customHeight="1">
      <c r="B147" s="119"/>
      <c r="D147" s="120" t="s">
        <v>75</v>
      </c>
      <c r="E147" s="183" t="s">
        <v>2386</v>
      </c>
      <c r="F147" s="183" t="s">
        <v>2387</v>
      </c>
      <c r="I147" s="122"/>
      <c r="J147" s="184">
        <f>BK147</f>
        <v>0</v>
      </c>
      <c r="L147" s="119"/>
      <c r="M147" s="124"/>
      <c r="P147" s="125">
        <f>SUM(P148:P189)</f>
        <v>0</v>
      </c>
      <c r="R147" s="125">
        <f>SUM(R148:R189)</f>
        <v>0</v>
      </c>
      <c r="T147" s="126">
        <f>SUM(T148:T189)</f>
        <v>0</v>
      </c>
      <c r="AR147" s="120" t="s">
        <v>206</v>
      </c>
      <c r="AT147" s="127" t="s">
        <v>75</v>
      </c>
      <c r="AU147" s="127" t="s">
        <v>83</v>
      </c>
      <c r="AY147" s="120" t="s">
        <v>200</v>
      </c>
      <c r="BK147" s="128">
        <f>SUM(BK148:BK189)</f>
        <v>0</v>
      </c>
    </row>
    <row r="148" spans="2:65" s="1" customFormat="1" ht="16.5" customHeight="1">
      <c r="B148" s="31"/>
      <c r="C148" s="129" t="s">
        <v>234</v>
      </c>
      <c r="D148" s="129" t="s">
        <v>201</v>
      </c>
      <c r="E148" s="130" t="s">
        <v>2388</v>
      </c>
      <c r="F148" s="131" t="s">
        <v>2389</v>
      </c>
      <c r="G148" s="132" t="s">
        <v>964</v>
      </c>
      <c r="H148" s="133">
        <v>5724.576</v>
      </c>
      <c r="I148" s="134"/>
      <c r="J148" s="135">
        <f>ROUND(I148*H148,2)</f>
        <v>0</v>
      </c>
      <c r="K148" s="131" t="s">
        <v>947</v>
      </c>
      <c r="L148" s="31"/>
      <c r="M148" s="136" t="s">
        <v>1</v>
      </c>
      <c r="N148" s="137" t="s">
        <v>41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851</v>
      </c>
      <c r="AT148" s="140" t="s">
        <v>201</v>
      </c>
      <c r="AU148" s="140" t="s">
        <v>85</v>
      </c>
      <c r="AY148" s="16" t="s">
        <v>200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83</v>
      </c>
      <c r="BK148" s="141">
        <f>ROUND(I148*H148,2)</f>
        <v>0</v>
      </c>
      <c r="BL148" s="16" t="s">
        <v>851</v>
      </c>
      <c r="BM148" s="140" t="s">
        <v>2390</v>
      </c>
    </row>
    <row r="149" spans="2:65" s="1" customFormat="1" ht="28.8">
      <c r="B149" s="31"/>
      <c r="D149" s="142" t="s">
        <v>208</v>
      </c>
      <c r="F149" s="143" t="s">
        <v>2391</v>
      </c>
      <c r="I149" s="144"/>
      <c r="L149" s="31"/>
      <c r="M149" s="145"/>
      <c r="T149" s="55"/>
      <c r="AT149" s="16" t="s">
        <v>208</v>
      </c>
      <c r="AU149" s="16" t="s">
        <v>85</v>
      </c>
    </row>
    <row r="150" spans="2:65" s="11" customFormat="1">
      <c r="B150" s="146"/>
      <c r="D150" s="142" t="s">
        <v>214</v>
      </c>
      <c r="E150" s="147" t="s">
        <v>1</v>
      </c>
      <c r="F150" s="148" t="s">
        <v>2392</v>
      </c>
      <c r="H150" s="149">
        <v>680.25599999999997</v>
      </c>
      <c r="I150" s="150"/>
      <c r="L150" s="146"/>
      <c r="M150" s="151"/>
      <c r="T150" s="152"/>
      <c r="AT150" s="147" t="s">
        <v>214</v>
      </c>
      <c r="AU150" s="147" t="s">
        <v>85</v>
      </c>
      <c r="AV150" s="11" t="s">
        <v>85</v>
      </c>
      <c r="AW150" s="11" t="s">
        <v>33</v>
      </c>
      <c r="AX150" s="11" t="s">
        <v>76</v>
      </c>
      <c r="AY150" s="147" t="s">
        <v>200</v>
      </c>
    </row>
    <row r="151" spans="2:65" s="11" customFormat="1">
      <c r="B151" s="146"/>
      <c r="D151" s="142" t="s">
        <v>214</v>
      </c>
      <c r="E151" s="147" t="s">
        <v>1</v>
      </c>
      <c r="F151" s="148" t="s">
        <v>2393</v>
      </c>
      <c r="H151" s="149">
        <v>92.16</v>
      </c>
      <c r="I151" s="150"/>
      <c r="L151" s="146"/>
      <c r="M151" s="151"/>
      <c r="T151" s="152"/>
      <c r="AT151" s="147" t="s">
        <v>214</v>
      </c>
      <c r="AU151" s="147" t="s">
        <v>85</v>
      </c>
      <c r="AV151" s="11" t="s">
        <v>85</v>
      </c>
      <c r="AW151" s="11" t="s">
        <v>33</v>
      </c>
      <c r="AX151" s="11" t="s">
        <v>76</v>
      </c>
      <c r="AY151" s="147" t="s">
        <v>200</v>
      </c>
    </row>
    <row r="152" spans="2:65" s="11" customFormat="1">
      <c r="B152" s="146"/>
      <c r="D152" s="142" t="s">
        <v>214</v>
      </c>
      <c r="E152" s="147" t="s">
        <v>1</v>
      </c>
      <c r="F152" s="148" t="s">
        <v>2394</v>
      </c>
      <c r="H152" s="149">
        <v>4823.28</v>
      </c>
      <c r="I152" s="150"/>
      <c r="L152" s="146"/>
      <c r="M152" s="151"/>
      <c r="T152" s="152"/>
      <c r="AT152" s="147" t="s">
        <v>214</v>
      </c>
      <c r="AU152" s="147" t="s">
        <v>85</v>
      </c>
      <c r="AV152" s="11" t="s">
        <v>85</v>
      </c>
      <c r="AW152" s="11" t="s">
        <v>33</v>
      </c>
      <c r="AX152" s="11" t="s">
        <v>76</v>
      </c>
      <c r="AY152" s="147" t="s">
        <v>200</v>
      </c>
    </row>
    <row r="153" spans="2:65" s="11" customFormat="1">
      <c r="B153" s="146"/>
      <c r="D153" s="142" t="s">
        <v>214</v>
      </c>
      <c r="E153" s="147" t="s">
        <v>1</v>
      </c>
      <c r="F153" s="148" t="s">
        <v>2395</v>
      </c>
      <c r="H153" s="149">
        <v>90</v>
      </c>
      <c r="I153" s="150"/>
      <c r="L153" s="146"/>
      <c r="M153" s="151"/>
      <c r="T153" s="152"/>
      <c r="AT153" s="147" t="s">
        <v>214</v>
      </c>
      <c r="AU153" s="147" t="s">
        <v>85</v>
      </c>
      <c r="AV153" s="11" t="s">
        <v>85</v>
      </c>
      <c r="AW153" s="11" t="s">
        <v>33</v>
      </c>
      <c r="AX153" s="11" t="s">
        <v>76</v>
      </c>
      <c r="AY153" s="147" t="s">
        <v>200</v>
      </c>
    </row>
    <row r="154" spans="2:65" s="11" customFormat="1">
      <c r="B154" s="146"/>
      <c r="D154" s="142" t="s">
        <v>214</v>
      </c>
      <c r="E154" s="147" t="s">
        <v>1</v>
      </c>
      <c r="F154" s="148" t="s">
        <v>2396</v>
      </c>
      <c r="H154" s="149">
        <v>38.880000000000003</v>
      </c>
      <c r="I154" s="150"/>
      <c r="L154" s="146"/>
      <c r="M154" s="151"/>
      <c r="T154" s="152"/>
      <c r="AT154" s="147" t="s">
        <v>214</v>
      </c>
      <c r="AU154" s="147" t="s">
        <v>85</v>
      </c>
      <c r="AV154" s="11" t="s">
        <v>85</v>
      </c>
      <c r="AW154" s="11" t="s">
        <v>33</v>
      </c>
      <c r="AX154" s="11" t="s">
        <v>76</v>
      </c>
      <c r="AY154" s="147" t="s">
        <v>200</v>
      </c>
    </row>
    <row r="155" spans="2:65" s="13" customFormat="1">
      <c r="B155" s="159"/>
      <c r="D155" s="142" t="s">
        <v>214</v>
      </c>
      <c r="E155" s="160" t="s">
        <v>1</v>
      </c>
      <c r="F155" s="161" t="s">
        <v>221</v>
      </c>
      <c r="H155" s="162">
        <v>5724.576</v>
      </c>
      <c r="I155" s="163"/>
      <c r="L155" s="159"/>
      <c r="M155" s="164"/>
      <c r="T155" s="165"/>
      <c r="AT155" s="160" t="s">
        <v>214</v>
      </c>
      <c r="AU155" s="160" t="s">
        <v>85</v>
      </c>
      <c r="AV155" s="13" t="s">
        <v>206</v>
      </c>
      <c r="AW155" s="13" t="s">
        <v>33</v>
      </c>
      <c r="AX155" s="13" t="s">
        <v>83</v>
      </c>
      <c r="AY155" s="160" t="s">
        <v>200</v>
      </c>
    </row>
    <row r="156" spans="2:65" s="1" customFormat="1" ht="24.15" customHeight="1">
      <c r="B156" s="31"/>
      <c r="C156" s="129" t="s">
        <v>239</v>
      </c>
      <c r="D156" s="129" t="s">
        <v>201</v>
      </c>
      <c r="E156" s="130" t="s">
        <v>2397</v>
      </c>
      <c r="F156" s="131" t="s">
        <v>2398</v>
      </c>
      <c r="G156" s="132" t="s">
        <v>964</v>
      </c>
      <c r="H156" s="133">
        <v>5724.576</v>
      </c>
      <c r="I156" s="134"/>
      <c r="J156" s="135">
        <f>ROUND(I156*H156,2)</f>
        <v>0</v>
      </c>
      <c r="K156" s="131" t="s">
        <v>947</v>
      </c>
      <c r="L156" s="31"/>
      <c r="M156" s="136" t="s">
        <v>1</v>
      </c>
      <c r="N156" s="137" t="s">
        <v>41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851</v>
      </c>
      <c r="AT156" s="140" t="s">
        <v>201</v>
      </c>
      <c r="AU156" s="140" t="s">
        <v>85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851</v>
      </c>
      <c r="BM156" s="140" t="s">
        <v>2399</v>
      </c>
    </row>
    <row r="157" spans="2:65" s="1" customFormat="1" ht="28.8">
      <c r="B157" s="31"/>
      <c r="D157" s="142" t="s">
        <v>208</v>
      </c>
      <c r="F157" s="143" t="s">
        <v>2400</v>
      </c>
      <c r="I157" s="144"/>
      <c r="L157" s="31"/>
      <c r="M157" s="145"/>
      <c r="T157" s="55"/>
      <c r="AT157" s="16" t="s">
        <v>208</v>
      </c>
      <c r="AU157" s="16" t="s">
        <v>85</v>
      </c>
    </row>
    <row r="158" spans="2:65" s="1" customFormat="1" ht="24.15" customHeight="1">
      <c r="B158" s="31"/>
      <c r="C158" s="129" t="s">
        <v>245</v>
      </c>
      <c r="D158" s="129" t="s">
        <v>201</v>
      </c>
      <c r="E158" s="130" t="s">
        <v>2401</v>
      </c>
      <c r="F158" s="131" t="s">
        <v>2402</v>
      </c>
      <c r="G158" s="132" t="s">
        <v>964</v>
      </c>
      <c r="H158" s="133">
        <v>11449.152</v>
      </c>
      <c r="I158" s="134"/>
      <c r="J158" s="135">
        <f>ROUND(I158*H158,2)</f>
        <v>0</v>
      </c>
      <c r="K158" s="131" t="s">
        <v>947</v>
      </c>
      <c r="L158" s="31"/>
      <c r="M158" s="136" t="s">
        <v>1</v>
      </c>
      <c r="N158" s="137" t="s">
        <v>41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851</v>
      </c>
      <c r="AT158" s="140" t="s">
        <v>201</v>
      </c>
      <c r="AU158" s="140" t="s">
        <v>85</v>
      </c>
      <c r="AY158" s="16" t="s">
        <v>200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83</v>
      </c>
      <c r="BK158" s="141">
        <f>ROUND(I158*H158,2)</f>
        <v>0</v>
      </c>
      <c r="BL158" s="16" t="s">
        <v>851</v>
      </c>
      <c r="BM158" s="140" t="s">
        <v>2403</v>
      </c>
    </row>
    <row r="159" spans="2:65" s="1" customFormat="1" ht="28.8">
      <c r="B159" s="31"/>
      <c r="D159" s="142" t="s">
        <v>208</v>
      </c>
      <c r="F159" s="143" t="s">
        <v>2404</v>
      </c>
      <c r="I159" s="144"/>
      <c r="L159" s="31"/>
      <c r="M159" s="145"/>
      <c r="T159" s="55"/>
      <c r="AT159" s="16" t="s">
        <v>208</v>
      </c>
      <c r="AU159" s="16" t="s">
        <v>85</v>
      </c>
    </row>
    <row r="160" spans="2:65" s="11" customFormat="1">
      <c r="B160" s="146"/>
      <c r="D160" s="142" t="s">
        <v>214</v>
      </c>
      <c r="E160" s="147" t="s">
        <v>1</v>
      </c>
      <c r="F160" s="148" t="s">
        <v>2405</v>
      </c>
      <c r="H160" s="149">
        <v>11449.152</v>
      </c>
      <c r="I160" s="150"/>
      <c r="L160" s="146"/>
      <c r="M160" s="151"/>
      <c r="T160" s="152"/>
      <c r="AT160" s="147" t="s">
        <v>214</v>
      </c>
      <c r="AU160" s="147" t="s">
        <v>85</v>
      </c>
      <c r="AV160" s="11" t="s">
        <v>85</v>
      </c>
      <c r="AW160" s="11" t="s">
        <v>33</v>
      </c>
      <c r="AX160" s="11" t="s">
        <v>83</v>
      </c>
      <c r="AY160" s="147" t="s">
        <v>200</v>
      </c>
    </row>
    <row r="161" spans="2:65" s="1" customFormat="1" ht="16.5" customHeight="1">
      <c r="B161" s="31"/>
      <c r="C161" s="129" t="s">
        <v>250</v>
      </c>
      <c r="D161" s="129" t="s">
        <v>201</v>
      </c>
      <c r="E161" s="130" t="s">
        <v>2406</v>
      </c>
      <c r="F161" s="131" t="s">
        <v>2407</v>
      </c>
      <c r="G161" s="132" t="s">
        <v>964</v>
      </c>
      <c r="H161" s="133">
        <v>5724.576</v>
      </c>
      <c r="I161" s="134"/>
      <c r="J161" s="135">
        <f>ROUND(I161*H161,2)</f>
        <v>0</v>
      </c>
      <c r="K161" s="131" t="s">
        <v>947</v>
      </c>
      <c r="L161" s="31"/>
      <c r="M161" s="136" t="s">
        <v>1</v>
      </c>
      <c r="N161" s="137" t="s">
        <v>41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851</v>
      </c>
      <c r="AT161" s="140" t="s">
        <v>201</v>
      </c>
      <c r="AU161" s="140" t="s">
        <v>85</v>
      </c>
      <c r="AY161" s="16" t="s">
        <v>200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83</v>
      </c>
      <c r="BK161" s="141">
        <f>ROUND(I161*H161,2)</f>
        <v>0</v>
      </c>
      <c r="BL161" s="16" t="s">
        <v>851</v>
      </c>
      <c r="BM161" s="140" t="s">
        <v>2408</v>
      </c>
    </row>
    <row r="162" spans="2:65" s="1" customFormat="1" ht="38.4">
      <c r="B162" s="31"/>
      <c r="D162" s="142" t="s">
        <v>208</v>
      </c>
      <c r="F162" s="143" t="s">
        <v>2409</v>
      </c>
      <c r="I162" s="144"/>
      <c r="L162" s="31"/>
      <c r="M162" s="145"/>
      <c r="T162" s="55"/>
      <c r="AT162" s="16" t="s">
        <v>208</v>
      </c>
      <c r="AU162" s="16" t="s">
        <v>85</v>
      </c>
    </row>
    <row r="163" spans="2:65" s="1" customFormat="1" ht="16.5" customHeight="1">
      <c r="B163" s="31"/>
      <c r="C163" s="129" t="s">
        <v>255</v>
      </c>
      <c r="D163" s="129" t="s">
        <v>201</v>
      </c>
      <c r="E163" s="130" t="s">
        <v>2410</v>
      </c>
      <c r="F163" s="131" t="s">
        <v>2411</v>
      </c>
      <c r="G163" s="132" t="s">
        <v>964</v>
      </c>
      <c r="H163" s="133">
        <v>296.39999999999998</v>
      </c>
      <c r="I163" s="134"/>
      <c r="J163" s="135">
        <f>ROUND(I163*H163,2)</f>
        <v>0</v>
      </c>
      <c r="K163" s="131" t="s">
        <v>947</v>
      </c>
      <c r="L163" s="31"/>
      <c r="M163" s="136" t="s">
        <v>1</v>
      </c>
      <c r="N163" s="137" t="s">
        <v>41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851</v>
      </c>
      <c r="AT163" s="140" t="s">
        <v>201</v>
      </c>
      <c r="AU163" s="140" t="s">
        <v>85</v>
      </c>
      <c r="AY163" s="16" t="s">
        <v>200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83</v>
      </c>
      <c r="BK163" s="141">
        <f>ROUND(I163*H163,2)</f>
        <v>0</v>
      </c>
      <c r="BL163" s="16" t="s">
        <v>851</v>
      </c>
      <c r="BM163" s="140" t="s">
        <v>2412</v>
      </c>
    </row>
    <row r="164" spans="2:65" s="1" customFormat="1" ht="28.8">
      <c r="B164" s="31"/>
      <c r="D164" s="142" t="s">
        <v>208</v>
      </c>
      <c r="F164" s="143" t="s">
        <v>2413</v>
      </c>
      <c r="I164" s="144"/>
      <c r="L164" s="31"/>
      <c r="M164" s="145"/>
      <c r="T164" s="55"/>
      <c r="AT164" s="16" t="s">
        <v>208</v>
      </c>
      <c r="AU164" s="16" t="s">
        <v>85</v>
      </c>
    </row>
    <row r="165" spans="2:65" s="11" customFormat="1">
      <c r="B165" s="146"/>
      <c r="D165" s="142" t="s">
        <v>214</v>
      </c>
      <c r="E165" s="147" t="s">
        <v>1</v>
      </c>
      <c r="F165" s="148" t="s">
        <v>2414</v>
      </c>
      <c r="H165" s="149">
        <v>296.39999999999998</v>
      </c>
      <c r="I165" s="150"/>
      <c r="L165" s="146"/>
      <c r="M165" s="151"/>
      <c r="T165" s="152"/>
      <c r="AT165" s="147" t="s">
        <v>214</v>
      </c>
      <c r="AU165" s="147" t="s">
        <v>85</v>
      </c>
      <c r="AV165" s="11" t="s">
        <v>85</v>
      </c>
      <c r="AW165" s="11" t="s">
        <v>33</v>
      </c>
      <c r="AX165" s="11" t="s">
        <v>76</v>
      </c>
      <c r="AY165" s="147" t="s">
        <v>200</v>
      </c>
    </row>
    <row r="166" spans="2:65" s="13" customFormat="1">
      <c r="B166" s="159"/>
      <c r="D166" s="142" t="s">
        <v>214</v>
      </c>
      <c r="E166" s="160" t="s">
        <v>1</v>
      </c>
      <c r="F166" s="161" t="s">
        <v>221</v>
      </c>
      <c r="H166" s="162">
        <v>296.39999999999998</v>
      </c>
      <c r="I166" s="163"/>
      <c r="L166" s="159"/>
      <c r="M166" s="164"/>
      <c r="T166" s="165"/>
      <c r="AT166" s="160" t="s">
        <v>214</v>
      </c>
      <c r="AU166" s="160" t="s">
        <v>85</v>
      </c>
      <c r="AV166" s="13" t="s">
        <v>206</v>
      </c>
      <c r="AW166" s="13" t="s">
        <v>33</v>
      </c>
      <c r="AX166" s="13" t="s">
        <v>83</v>
      </c>
      <c r="AY166" s="160" t="s">
        <v>200</v>
      </c>
    </row>
    <row r="167" spans="2:65" s="1" customFormat="1" ht="24.15" customHeight="1">
      <c r="B167" s="31"/>
      <c r="C167" s="129" t="s">
        <v>261</v>
      </c>
      <c r="D167" s="129" t="s">
        <v>201</v>
      </c>
      <c r="E167" s="130" t="s">
        <v>2415</v>
      </c>
      <c r="F167" s="131" t="s">
        <v>2416</v>
      </c>
      <c r="G167" s="132" t="s">
        <v>964</v>
      </c>
      <c r="H167" s="133">
        <v>592.79999999999995</v>
      </c>
      <c r="I167" s="134"/>
      <c r="J167" s="135">
        <f>ROUND(I167*H167,2)</f>
        <v>0</v>
      </c>
      <c r="K167" s="131" t="s">
        <v>947</v>
      </c>
      <c r="L167" s="31"/>
      <c r="M167" s="136" t="s">
        <v>1</v>
      </c>
      <c r="N167" s="137" t="s">
        <v>41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851</v>
      </c>
      <c r="AT167" s="140" t="s">
        <v>201</v>
      </c>
      <c r="AU167" s="140" t="s">
        <v>85</v>
      </c>
      <c r="AY167" s="16" t="s">
        <v>200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83</v>
      </c>
      <c r="BK167" s="141">
        <f>ROUND(I167*H167,2)</f>
        <v>0</v>
      </c>
      <c r="BL167" s="16" t="s">
        <v>851</v>
      </c>
      <c r="BM167" s="140" t="s">
        <v>2417</v>
      </c>
    </row>
    <row r="168" spans="2:65" s="1" customFormat="1" ht="38.4">
      <c r="B168" s="31"/>
      <c r="D168" s="142" t="s">
        <v>208</v>
      </c>
      <c r="F168" s="143" t="s">
        <v>2418</v>
      </c>
      <c r="I168" s="144"/>
      <c r="L168" s="31"/>
      <c r="M168" s="145"/>
      <c r="T168" s="55"/>
      <c r="AT168" s="16" t="s">
        <v>208</v>
      </c>
      <c r="AU168" s="16" t="s">
        <v>85</v>
      </c>
    </row>
    <row r="169" spans="2:65" s="11" customFormat="1">
      <c r="B169" s="146"/>
      <c r="D169" s="142" t="s">
        <v>214</v>
      </c>
      <c r="E169" s="147" t="s">
        <v>1</v>
      </c>
      <c r="F169" s="148" t="s">
        <v>2419</v>
      </c>
      <c r="H169" s="149">
        <v>296.39999999999998</v>
      </c>
      <c r="I169" s="150"/>
      <c r="L169" s="146"/>
      <c r="M169" s="151"/>
      <c r="T169" s="152"/>
      <c r="AT169" s="147" t="s">
        <v>214</v>
      </c>
      <c r="AU169" s="147" t="s">
        <v>85</v>
      </c>
      <c r="AV169" s="11" t="s">
        <v>85</v>
      </c>
      <c r="AW169" s="11" t="s">
        <v>33</v>
      </c>
      <c r="AX169" s="11" t="s">
        <v>76</v>
      </c>
      <c r="AY169" s="147" t="s">
        <v>200</v>
      </c>
    </row>
    <row r="170" spans="2:65" s="11" customFormat="1">
      <c r="B170" s="146"/>
      <c r="D170" s="142" t="s">
        <v>214</v>
      </c>
      <c r="E170" s="147" t="s">
        <v>1</v>
      </c>
      <c r="F170" s="148" t="s">
        <v>2420</v>
      </c>
      <c r="H170" s="149">
        <v>296.39999999999998</v>
      </c>
      <c r="I170" s="150"/>
      <c r="L170" s="146"/>
      <c r="M170" s="151"/>
      <c r="T170" s="152"/>
      <c r="AT170" s="147" t="s">
        <v>214</v>
      </c>
      <c r="AU170" s="147" t="s">
        <v>85</v>
      </c>
      <c r="AV170" s="11" t="s">
        <v>85</v>
      </c>
      <c r="AW170" s="11" t="s">
        <v>33</v>
      </c>
      <c r="AX170" s="11" t="s">
        <v>76</v>
      </c>
      <c r="AY170" s="147" t="s">
        <v>200</v>
      </c>
    </row>
    <row r="171" spans="2:65" s="13" customFormat="1">
      <c r="B171" s="159"/>
      <c r="D171" s="142" t="s">
        <v>214</v>
      </c>
      <c r="E171" s="160" t="s">
        <v>1</v>
      </c>
      <c r="F171" s="161" t="s">
        <v>221</v>
      </c>
      <c r="H171" s="162">
        <v>592.79999999999995</v>
      </c>
      <c r="I171" s="163"/>
      <c r="L171" s="159"/>
      <c r="M171" s="164"/>
      <c r="T171" s="165"/>
      <c r="AT171" s="160" t="s">
        <v>214</v>
      </c>
      <c r="AU171" s="160" t="s">
        <v>85</v>
      </c>
      <c r="AV171" s="13" t="s">
        <v>206</v>
      </c>
      <c r="AW171" s="13" t="s">
        <v>33</v>
      </c>
      <c r="AX171" s="13" t="s">
        <v>83</v>
      </c>
      <c r="AY171" s="160" t="s">
        <v>200</v>
      </c>
    </row>
    <row r="172" spans="2:65" s="1" customFormat="1" ht="33" customHeight="1">
      <c r="B172" s="31"/>
      <c r="C172" s="129" t="s">
        <v>266</v>
      </c>
      <c r="D172" s="129" t="s">
        <v>201</v>
      </c>
      <c r="E172" s="130" t="s">
        <v>2421</v>
      </c>
      <c r="F172" s="131" t="s">
        <v>2422</v>
      </c>
      <c r="G172" s="132" t="s">
        <v>964</v>
      </c>
      <c r="H172" s="133">
        <v>592.79999999999995</v>
      </c>
      <c r="I172" s="134"/>
      <c r="J172" s="135">
        <f>ROUND(I172*H172,2)</f>
        <v>0</v>
      </c>
      <c r="K172" s="131" t="s">
        <v>947</v>
      </c>
      <c r="L172" s="31"/>
      <c r="M172" s="136" t="s">
        <v>1</v>
      </c>
      <c r="N172" s="137" t="s">
        <v>41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851</v>
      </c>
      <c r="AT172" s="140" t="s">
        <v>201</v>
      </c>
      <c r="AU172" s="140" t="s">
        <v>85</v>
      </c>
      <c r="AY172" s="16" t="s">
        <v>200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83</v>
      </c>
      <c r="BK172" s="141">
        <f>ROUND(I172*H172,2)</f>
        <v>0</v>
      </c>
      <c r="BL172" s="16" t="s">
        <v>851</v>
      </c>
      <c r="BM172" s="140" t="s">
        <v>2423</v>
      </c>
    </row>
    <row r="173" spans="2:65" s="1" customFormat="1" ht="38.4">
      <c r="B173" s="31"/>
      <c r="D173" s="142" t="s">
        <v>208</v>
      </c>
      <c r="F173" s="143" t="s">
        <v>2424</v>
      </c>
      <c r="I173" s="144"/>
      <c r="L173" s="31"/>
      <c r="M173" s="145"/>
      <c r="T173" s="55"/>
      <c r="AT173" s="16" t="s">
        <v>208</v>
      </c>
      <c r="AU173" s="16" t="s">
        <v>85</v>
      </c>
    </row>
    <row r="174" spans="2:65" s="11" customFormat="1">
      <c r="B174" s="146"/>
      <c r="D174" s="142" t="s">
        <v>214</v>
      </c>
      <c r="E174" s="147" t="s">
        <v>1</v>
      </c>
      <c r="F174" s="148" t="s">
        <v>2425</v>
      </c>
      <c r="H174" s="149">
        <v>592.79999999999995</v>
      </c>
      <c r="I174" s="150"/>
      <c r="L174" s="146"/>
      <c r="M174" s="151"/>
      <c r="T174" s="152"/>
      <c r="AT174" s="147" t="s">
        <v>214</v>
      </c>
      <c r="AU174" s="147" t="s">
        <v>85</v>
      </c>
      <c r="AV174" s="11" t="s">
        <v>85</v>
      </c>
      <c r="AW174" s="11" t="s">
        <v>33</v>
      </c>
      <c r="AX174" s="11" t="s">
        <v>76</v>
      </c>
      <c r="AY174" s="147" t="s">
        <v>200</v>
      </c>
    </row>
    <row r="175" spans="2:65" s="13" customFormat="1">
      <c r="B175" s="159"/>
      <c r="D175" s="142" t="s">
        <v>214</v>
      </c>
      <c r="E175" s="160" t="s">
        <v>1</v>
      </c>
      <c r="F175" s="161" t="s">
        <v>221</v>
      </c>
      <c r="H175" s="162">
        <v>592.79999999999995</v>
      </c>
      <c r="I175" s="163"/>
      <c r="L175" s="159"/>
      <c r="M175" s="164"/>
      <c r="T175" s="165"/>
      <c r="AT175" s="160" t="s">
        <v>214</v>
      </c>
      <c r="AU175" s="160" t="s">
        <v>85</v>
      </c>
      <c r="AV175" s="13" t="s">
        <v>206</v>
      </c>
      <c r="AW175" s="13" t="s">
        <v>33</v>
      </c>
      <c r="AX175" s="13" t="s">
        <v>83</v>
      </c>
      <c r="AY175" s="160" t="s">
        <v>200</v>
      </c>
    </row>
    <row r="176" spans="2:65" s="1" customFormat="1" ht="16.5" customHeight="1">
      <c r="B176" s="31"/>
      <c r="C176" s="129" t="s">
        <v>8</v>
      </c>
      <c r="D176" s="129" t="s">
        <v>201</v>
      </c>
      <c r="E176" s="130" t="s">
        <v>2388</v>
      </c>
      <c r="F176" s="131" t="s">
        <v>2389</v>
      </c>
      <c r="G176" s="132" t="s">
        <v>964</v>
      </c>
      <c r="H176" s="133">
        <v>3477.4050000000002</v>
      </c>
      <c r="I176" s="134"/>
      <c r="J176" s="135">
        <f>ROUND(I176*H176,2)</f>
        <v>0</v>
      </c>
      <c r="K176" s="131" t="s">
        <v>947</v>
      </c>
      <c r="L176" s="31"/>
      <c r="M176" s="136" t="s">
        <v>1</v>
      </c>
      <c r="N176" s="137" t="s">
        <v>41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851</v>
      </c>
      <c r="AT176" s="140" t="s">
        <v>201</v>
      </c>
      <c r="AU176" s="140" t="s">
        <v>85</v>
      </c>
      <c r="AY176" s="16" t="s">
        <v>200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6" t="s">
        <v>83</v>
      </c>
      <c r="BK176" s="141">
        <f>ROUND(I176*H176,2)</f>
        <v>0</v>
      </c>
      <c r="BL176" s="16" t="s">
        <v>851</v>
      </c>
      <c r="BM176" s="140" t="s">
        <v>2426</v>
      </c>
    </row>
    <row r="177" spans="2:65" s="1" customFormat="1" ht="28.8">
      <c r="B177" s="31"/>
      <c r="D177" s="142" t="s">
        <v>208</v>
      </c>
      <c r="F177" s="143" t="s">
        <v>2391</v>
      </c>
      <c r="I177" s="144"/>
      <c r="L177" s="31"/>
      <c r="M177" s="145"/>
      <c r="T177" s="55"/>
      <c r="AT177" s="16" t="s">
        <v>208</v>
      </c>
      <c r="AU177" s="16" t="s">
        <v>85</v>
      </c>
    </row>
    <row r="178" spans="2:65" s="11" customFormat="1">
      <c r="B178" s="146"/>
      <c r="D178" s="142" t="s">
        <v>214</v>
      </c>
      <c r="E178" s="147" t="s">
        <v>1</v>
      </c>
      <c r="F178" s="148" t="s">
        <v>2427</v>
      </c>
      <c r="H178" s="149">
        <v>3477.4050000000002</v>
      </c>
      <c r="I178" s="150"/>
      <c r="L178" s="146"/>
      <c r="M178" s="151"/>
      <c r="T178" s="152"/>
      <c r="AT178" s="147" t="s">
        <v>214</v>
      </c>
      <c r="AU178" s="147" t="s">
        <v>85</v>
      </c>
      <c r="AV178" s="11" t="s">
        <v>85</v>
      </c>
      <c r="AW178" s="11" t="s">
        <v>33</v>
      </c>
      <c r="AX178" s="11" t="s">
        <v>83</v>
      </c>
      <c r="AY178" s="147" t="s">
        <v>200</v>
      </c>
    </row>
    <row r="179" spans="2:65" s="1" customFormat="1" ht="24.15" customHeight="1">
      <c r="B179" s="31"/>
      <c r="C179" s="129" t="s">
        <v>273</v>
      </c>
      <c r="D179" s="129" t="s">
        <v>201</v>
      </c>
      <c r="E179" s="130" t="s">
        <v>2397</v>
      </c>
      <c r="F179" s="131" t="s">
        <v>2398</v>
      </c>
      <c r="G179" s="132" t="s">
        <v>964</v>
      </c>
      <c r="H179" s="133">
        <v>11683.44</v>
      </c>
      <c r="I179" s="134"/>
      <c r="J179" s="135">
        <f>ROUND(I179*H179,2)</f>
        <v>0</v>
      </c>
      <c r="K179" s="131" t="s">
        <v>947</v>
      </c>
      <c r="L179" s="31"/>
      <c r="M179" s="136" t="s">
        <v>1</v>
      </c>
      <c r="N179" s="137" t="s">
        <v>41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851</v>
      </c>
      <c r="AT179" s="140" t="s">
        <v>201</v>
      </c>
      <c r="AU179" s="140" t="s">
        <v>85</v>
      </c>
      <c r="AY179" s="16" t="s">
        <v>200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83</v>
      </c>
      <c r="BK179" s="141">
        <f>ROUND(I179*H179,2)</f>
        <v>0</v>
      </c>
      <c r="BL179" s="16" t="s">
        <v>851</v>
      </c>
      <c r="BM179" s="140" t="s">
        <v>2428</v>
      </c>
    </row>
    <row r="180" spans="2:65" s="1" customFormat="1" ht="28.8">
      <c r="B180" s="31"/>
      <c r="D180" s="142" t="s">
        <v>208</v>
      </c>
      <c r="F180" s="143" t="s">
        <v>2400</v>
      </c>
      <c r="I180" s="144"/>
      <c r="L180" s="31"/>
      <c r="M180" s="145"/>
      <c r="T180" s="55"/>
      <c r="AT180" s="16" t="s">
        <v>208</v>
      </c>
      <c r="AU180" s="16" t="s">
        <v>85</v>
      </c>
    </row>
    <row r="181" spans="2:65" s="11" customFormat="1">
      <c r="B181" s="146"/>
      <c r="D181" s="142" t="s">
        <v>214</v>
      </c>
      <c r="E181" s="147" t="s">
        <v>1</v>
      </c>
      <c r="F181" s="148" t="s">
        <v>2429</v>
      </c>
      <c r="H181" s="149">
        <v>92.16</v>
      </c>
      <c r="I181" s="150"/>
      <c r="L181" s="146"/>
      <c r="M181" s="151"/>
      <c r="T181" s="152"/>
      <c r="AT181" s="147" t="s">
        <v>214</v>
      </c>
      <c r="AU181" s="147" t="s">
        <v>85</v>
      </c>
      <c r="AV181" s="11" t="s">
        <v>85</v>
      </c>
      <c r="AW181" s="11" t="s">
        <v>33</v>
      </c>
      <c r="AX181" s="11" t="s">
        <v>76</v>
      </c>
      <c r="AY181" s="147" t="s">
        <v>200</v>
      </c>
    </row>
    <row r="182" spans="2:65" s="11" customFormat="1">
      <c r="B182" s="146"/>
      <c r="D182" s="142" t="s">
        <v>214</v>
      </c>
      <c r="E182" s="147" t="s">
        <v>1</v>
      </c>
      <c r="F182" s="148" t="s">
        <v>2430</v>
      </c>
      <c r="H182" s="149">
        <v>8113.875</v>
      </c>
      <c r="I182" s="150"/>
      <c r="L182" s="146"/>
      <c r="M182" s="151"/>
      <c r="T182" s="152"/>
      <c r="AT182" s="147" t="s">
        <v>214</v>
      </c>
      <c r="AU182" s="147" t="s">
        <v>85</v>
      </c>
      <c r="AV182" s="11" t="s">
        <v>85</v>
      </c>
      <c r="AW182" s="11" t="s">
        <v>33</v>
      </c>
      <c r="AX182" s="11" t="s">
        <v>76</v>
      </c>
      <c r="AY182" s="147" t="s">
        <v>200</v>
      </c>
    </row>
    <row r="183" spans="2:65" s="11" customFormat="1">
      <c r="B183" s="146"/>
      <c r="D183" s="142" t="s">
        <v>214</v>
      </c>
      <c r="E183" s="147" t="s">
        <v>1</v>
      </c>
      <c r="F183" s="148" t="s">
        <v>2431</v>
      </c>
      <c r="H183" s="149">
        <v>3477.4050000000002</v>
      </c>
      <c r="I183" s="150"/>
      <c r="L183" s="146"/>
      <c r="M183" s="151"/>
      <c r="T183" s="152"/>
      <c r="AT183" s="147" t="s">
        <v>214</v>
      </c>
      <c r="AU183" s="147" t="s">
        <v>85</v>
      </c>
      <c r="AV183" s="11" t="s">
        <v>85</v>
      </c>
      <c r="AW183" s="11" t="s">
        <v>33</v>
      </c>
      <c r="AX183" s="11" t="s">
        <v>76</v>
      </c>
      <c r="AY183" s="147" t="s">
        <v>200</v>
      </c>
    </row>
    <row r="184" spans="2:65" s="13" customFormat="1">
      <c r="B184" s="159"/>
      <c r="D184" s="142" t="s">
        <v>214</v>
      </c>
      <c r="E184" s="160" t="s">
        <v>1</v>
      </c>
      <c r="F184" s="161" t="s">
        <v>221</v>
      </c>
      <c r="H184" s="162">
        <v>11683.44</v>
      </c>
      <c r="I184" s="163"/>
      <c r="L184" s="159"/>
      <c r="M184" s="164"/>
      <c r="T184" s="165"/>
      <c r="AT184" s="160" t="s">
        <v>214</v>
      </c>
      <c r="AU184" s="160" t="s">
        <v>85</v>
      </c>
      <c r="AV184" s="13" t="s">
        <v>206</v>
      </c>
      <c r="AW184" s="13" t="s">
        <v>33</v>
      </c>
      <c r="AX184" s="13" t="s">
        <v>83</v>
      </c>
      <c r="AY184" s="160" t="s">
        <v>200</v>
      </c>
    </row>
    <row r="185" spans="2:65" s="1" customFormat="1" ht="24.15" customHeight="1">
      <c r="B185" s="31"/>
      <c r="C185" s="129" t="s">
        <v>279</v>
      </c>
      <c r="D185" s="129" t="s">
        <v>201</v>
      </c>
      <c r="E185" s="130" t="s">
        <v>2401</v>
      </c>
      <c r="F185" s="131" t="s">
        <v>2402</v>
      </c>
      <c r="G185" s="132" t="s">
        <v>964</v>
      </c>
      <c r="H185" s="133">
        <v>59118.044999999998</v>
      </c>
      <c r="I185" s="134"/>
      <c r="J185" s="135">
        <f>ROUND(I185*H185,2)</f>
        <v>0</v>
      </c>
      <c r="K185" s="131" t="s">
        <v>947</v>
      </c>
      <c r="L185" s="31"/>
      <c r="M185" s="136" t="s">
        <v>1</v>
      </c>
      <c r="N185" s="137" t="s">
        <v>41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851</v>
      </c>
      <c r="AT185" s="140" t="s">
        <v>201</v>
      </c>
      <c r="AU185" s="140" t="s">
        <v>85</v>
      </c>
      <c r="AY185" s="16" t="s">
        <v>200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83</v>
      </c>
      <c r="BK185" s="141">
        <f>ROUND(I185*H185,2)</f>
        <v>0</v>
      </c>
      <c r="BL185" s="16" t="s">
        <v>851</v>
      </c>
      <c r="BM185" s="140" t="s">
        <v>2432</v>
      </c>
    </row>
    <row r="186" spans="2:65" s="1" customFormat="1" ht="28.8">
      <c r="B186" s="31"/>
      <c r="D186" s="142" t="s">
        <v>208</v>
      </c>
      <c r="F186" s="143" t="s">
        <v>2404</v>
      </c>
      <c r="I186" s="144"/>
      <c r="L186" s="31"/>
      <c r="M186" s="145"/>
      <c r="T186" s="55"/>
      <c r="AT186" s="16" t="s">
        <v>208</v>
      </c>
      <c r="AU186" s="16" t="s">
        <v>85</v>
      </c>
    </row>
    <row r="187" spans="2:65" s="11" customFormat="1">
      <c r="B187" s="146"/>
      <c r="D187" s="142" t="s">
        <v>214</v>
      </c>
      <c r="E187" s="147" t="s">
        <v>1</v>
      </c>
      <c r="F187" s="148" t="s">
        <v>2433</v>
      </c>
      <c r="H187" s="149">
        <v>645.12</v>
      </c>
      <c r="I187" s="150"/>
      <c r="L187" s="146"/>
      <c r="M187" s="151"/>
      <c r="T187" s="152"/>
      <c r="AT187" s="147" t="s">
        <v>214</v>
      </c>
      <c r="AU187" s="147" t="s">
        <v>85</v>
      </c>
      <c r="AV187" s="11" t="s">
        <v>85</v>
      </c>
      <c r="AW187" s="11" t="s">
        <v>33</v>
      </c>
      <c r="AX187" s="11" t="s">
        <v>76</v>
      </c>
      <c r="AY187" s="147" t="s">
        <v>200</v>
      </c>
    </row>
    <row r="188" spans="2:65" s="11" customFormat="1">
      <c r="B188" s="146"/>
      <c r="D188" s="142" t="s">
        <v>214</v>
      </c>
      <c r="E188" s="147" t="s">
        <v>1</v>
      </c>
      <c r="F188" s="148" t="s">
        <v>2434</v>
      </c>
      <c r="H188" s="149">
        <v>58472.925000000003</v>
      </c>
      <c r="I188" s="150"/>
      <c r="L188" s="146"/>
      <c r="M188" s="151"/>
      <c r="T188" s="152"/>
      <c r="AT188" s="147" t="s">
        <v>214</v>
      </c>
      <c r="AU188" s="147" t="s">
        <v>85</v>
      </c>
      <c r="AV188" s="11" t="s">
        <v>85</v>
      </c>
      <c r="AW188" s="11" t="s">
        <v>33</v>
      </c>
      <c r="AX188" s="11" t="s">
        <v>76</v>
      </c>
      <c r="AY188" s="147" t="s">
        <v>200</v>
      </c>
    </row>
    <row r="189" spans="2:65" s="13" customFormat="1">
      <c r="B189" s="159"/>
      <c r="D189" s="142" t="s">
        <v>214</v>
      </c>
      <c r="E189" s="160" t="s">
        <v>1</v>
      </c>
      <c r="F189" s="161" t="s">
        <v>221</v>
      </c>
      <c r="H189" s="162">
        <v>59118.045000000006</v>
      </c>
      <c r="I189" s="163"/>
      <c r="L189" s="159"/>
      <c r="M189" s="164"/>
      <c r="T189" s="165"/>
      <c r="AT189" s="160" t="s">
        <v>214</v>
      </c>
      <c r="AU189" s="160" t="s">
        <v>85</v>
      </c>
      <c r="AV189" s="13" t="s">
        <v>206</v>
      </c>
      <c r="AW189" s="13" t="s">
        <v>33</v>
      </c>
      <c r="AX189" s="13" t="s">
        <v>83</v>
      </c>
      <c r="AY189" s="160" t="s">
        <v>200</v>
      </c>
    </row>
    <row r="190" spans="2:65" s="10" customFormat="1" ht="22.8" customHeight="1">
      <c r="B190" s="119"/>
      <c r="D190" s="120" t="s">
        <v>75</v>
      </c>
      <c r="E190" s="183" t="s">
        <v>2435</v>
      </c>
      <c r="F190" s="183" t="s">
        <v>2436</v>
      </c>
      <c r="I190" s="122"/>
      <c r="J190" s="184">
        <f>BK190</f>
        <v>0</v>
      </c>
      <c r="L190" s="119"/>
      <c r="M190" s="124"/>
      <c r="P190" s="125">
        <f>SUM(P191:P218)</f>
        <v>0</v>
      </c>
      <c r="R190" s="125">
        <f>SUM(R191:R218)</f>
        <v>0</v>
      </c>
      <c r="T190" s="126">
        <f>SUM(T191:T218)</f>
        <v>0</v>
      </c>
      <c r="AR190" s="120" t="s">
        <v>206</v>
      </c>
      <c r="AT190" s="127" t="s">
        <v>75</v>
      </c>
      <c r="AU190" s="127" t="s">
        <v>83</v>
      </c>
      <c r="AY190" s="120" t="s">
        <v>200</v>
      </c>
      <c r="BK190" s="128">
        <f>SUM(BK191:BK218)</f>
        <v>0</v>
      </c>
    </row>
    <row r="191" spans="2:65" s="1" customFormat="1" ht="16.5" customHeight="1">
      <c r="B191" s="31"/>
      <c r="C191" s="129" t="s">
        <v>283</v>
      </c>
      <c r="D191" s="129" t="s">
        <v>201</v>
      </c>
      <c r="E191" s="130" t="s">
        <v>2388</v>
      </c>
      <c r="F191" s="131" t="s">
        <v>2389</v>
      </c>
      <c r="G191" s="132" t="s">
        <v>964</v>
      </c>
      <c r="H191" s="133">
        <v>24994.400000000001</v>
      </c>
      <c r="I191" s="134"/>
      <c r="J191" s="135">
        <f>ROUND(I191*H191,2)</f>
        <v>0</v>
      </c>
      <c r="K191" s="131" t="s">
        <v>947</v>
      </c>
      <c r="L191" s="31"/>
      <c r="M191" s="136" t="s">
        <v>1</v>
      </c>
      <c r="N191" s="137" t="s">
        <v>41</v>
      </c>
      <c r="P191" s="138">
        <f>O191*H191</f>
        <v>0</v>
      </c>
      <c r="Q191" s="138">
        <v>0</v>
      </c>
      <c r="R191" s="138">
        <f>Q191*H191</f>
        <v>0</v>
      </c>
      <c r="S191" s="138">
        <v>0</v>
      </c>
      <c r="T191" s="139">
        <f>S191*H191</f>
        <v>0</v>
      </c>
      <c r="AR191" s="140" t="s">
        <v>851</v>
      </c>
      <c r="AT191" s="140" t="s">
        <v>201</v>
      </c>
      <c r="AU191" s="140" t="s">
        <v>85</v>
      </c>
      <c r="AY191" s="16" t="s">
        <v>200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6" t="s">
        <v>83</v>
      </c>
      <c r="BK191" s="141">
        <f>ROUND(I191*H191,2)</f>
        <v>0</v>
      </c>
      <c r="BL191" s="16" t="s">
        <v>851</v>
      </c>
      <c r="BM191" s="140" t="s">
        <v>2437</v>
      </c>
    </row>
    <row r="192" spans="2:65" s="1" customFormat="1" ht="28.8">
      <c r="B192" s="31"/>
      <c r="D192" s="142" t="s">
        <v>208</v>
      </c>
      <c r="F192" s="143" t="s">
        <v>2391</v>
      </c>
      <c r="I192" s="144"/>
      <c r="L192" s="31"/>
      <c r="M192" s="145"/>
      <c r="T192" s="55"/>
      <c r="AT192" s="16" t="s">
        <v>208</v>
      </c>
      <c r="AU192" s="16" t="s">
        <v>85</v>
      </c>
    </row>
    <row r="193" spans="2:65" s="11" customFormat="1">
      <c r="B193" s="146"/>
      <c r="D193" s="142" t="s">
        <v>214</v>
      </c>
      <c r="E193" s="147" t="s">
        <v>1</v>
      </c>
      <c r="F193" s="148" t="s">
        <v>2438</v>
      </c>
      <c r="H193" s="149">
        <v>80</v>
      </c>
      <c r="I193" s="150"/>
      <c r="L193" s="146"/>
      <c r="M193" s="151"/>
      <c r="T193" s="152"/>
      <c r="AT193" s="147" t="s">
        <v>214</v>
      </c>
      <c r="AU193" s="147" t="s">
        <v>85</v>
      </c>
      <c r="AV193" s="11" t="s">
        <v>85</v>
      </c>
      <c r="AW193" s="11" t="s">
        <v>33</v>
      </c>
      <c r="AX193" s="11" t="s">
        <v>76</v>
      </c>
      <c r="AY193" s="147" t="s">
        <v>200</v>
      </c>
    </row>
    <row r="194" spans="2:65" s="11" customFormat="1">
      <c r="B194" s="146"/>
      <c r="D194" s="142" t="s">
        <v>214</v>
      </c>
      <c r="E194" s="147" t="s">
        <v>1</v>
      </c>
      <c r="F194" s="148" t="s">
        <v>2439</v>
      </c>
      <c r="H194" s="149">
        <v>21924.799999999999</v>
      </c>
      <c r="I194" s="150"/>
      <c r="L194" s="146"/>
      <c r="M194" s="151"/>
      <c r="T194" s="152"/>
      <c r="AT194" s="147" t="s">
        <v>214</v>
      </c>
      <c r="AU194" s="147" t="s">
        <v>85</v>
      </c>
      <c r="AV194" s="11" t="s">
        <v>85</v>
      </c>
      <c r="AW194" s="11" t="s">
        <v>33</v>
      </c>
      <c r="AX194" s="11" t="s">
        <v>76</v>
      </c>
      <c r="AY194" s="147" t="s">
        <v>200</v>
      </c>
    </row>
    <row r="195" spans="2:65" s="11" customFormat="1">
      <c r="B195" s="146"/>
      <c r="D195" s="142" t="s">
        <v>214</v>
      </c>
      <c r="E195" s="147" t="s">
        <v>1</v>
      </c>
      <c r="F195" s="148" t="s">
        <v>2440</v>
      </c>
      <c r="H195" s="149">
        <v>1593.6</v>
      </c>
      <c r="I195" s="150"/>
      <c r="L195" s="146"/>
      <c r="M195" s="151"/>
      <c r="T195" s="152"/>
      <c r="AT195" s="147" t="s">
        <v>214</v>
      </c>
      <c r="AU195" s="147" t="s">
        <v>85</v>
      </c>
      <c r="AV195" s="11" t="s">
        <v>85</v>
      </c>
      <c r="AW195" s="11" t="s">
        <v>33</v>
      </c>
      <c r="AX195" s="11" t="s">
        <v>76</v>
      </c>
      <c r="AY195" s="147" t="s">
        <v>200</v>
      </c>
    </row>
    <row r="196" spans="2:65" s="11" customFormat="1">
      <c r="B196" s="146"/>
      <c r="D196" s="142" t="s">
        <v>214</v>
      </c>
      <c r="E196" s="147" t="s">
        <v>1</v>
      </c>
      <c r="F196" s="148" t="s">
        <v>2441</v>
      </c>
      <c r="H196" s="149">
        <v>1396</v>
      </c>
      <c r="I196" s="150"/>
      <c r="L196" s="146"/>
      <c r="M196" s="151"/>
      <c r="T196" s="152"/>
      <c r="AT196" s="147" t="s">
        <v>214</v>
      </c>
      <c r="AU196" s="147" t="s">
        <v>85</v>
      </c>
      <c r="AV196" s="11" t="s">
        <v>85</v>
      </c>
      <c r="AW196" s="11" t="s">
        <v>33</v>
      </c>
      <c r="AX196" s="11" t="s">
        <v>76</v>
      </c>
      <c r="AY196" s="147" t="s">
        <v>200</v>
      </c>
    </row>
    <row r="197" spans="2:65" s="13" customFormat="1">
      <c r="B197" s="159"/>
      <c r="D197" s="142" t="s">
        <v>214</v>
      </c>
      <c r="E197" s="160" t="s">
        <v>1</v>
      </c>
      <c r="F197" s="161" t="s">
        <v>221</v>
      </c>
      <c r="H197" s="162">
        <v>24994.399999999998</v>
      </c>
      <c r="I197" s="163"/>
      <c r="L197" s="159"/>
      <c r="M197" s="164"/>
      <c r="T197" s="165"/>
      <c r="AT197" s="160" t="s">
        <v>214</v>
      </c>
      <c r="AU197" s="160" t="s">
        <v>85</v>
      </c>
      <c r="AV197" s="13" t="s">
        <v>206</v>
      </c>
      <c r="AW197" s="13" t="s">
        <v>33</v>
      </c>
      <c r="AX197" s="13" t="s">
        <v>83</v>
      </c>
      <c r="AY197" s="160" t="s">
        <v>200</v>
      </c>
    </row>
    <row r="198" spans="2:65" s="1" customFormat="1" ht="24.15" customHeight="1">
      <c r="B198" s="31"/>
      <c r="C198" s="129" t="s">
        <v>287</v>
      </c>
      <c r="D198" s="129" t="s">
        <v>201</v>
      </c>
      <c r="E198" s="130" t="s">
        <v>2397</v>
      </c>
      <c r="F198" s="131" t="s">
        <v>2398</v>
      </c>
      <c r="G198" s="132" t="s">
        <v>964</v>
      </c>
      <c r="H198" s="133">
        <v>24994.400000000001</v>
      </c>
      <c r="I198" s="134"/>
      <c r="J198" s="135">
        <f>ROUND(I198*H198,2)</f>
        <v>0</v>
      </c>
      <c r="K198" s="131" t="s">
        <v>947</v>
      </c>
      <c r="L198" s="31"/>
      <c r="M198" s="136" t="s">
        <v>1</v>
      </c>
      <c r="N198" s="137" t="s">
        <v>41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AR198" s="140" t="s">
        <v>851</v>
      </c>
      <c r="AT198" s="140" t="s">
        <v>201</v>
      </c>
      <c r="AU198" s="140" t="s">
        <v>85</v>
      </c>
      <c r="AY198" s="16" t="s">
        <v>200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6" t="s">
        <v>83</v>
      </c>
      <c r="BK198" s="141">
        <f>ROUND(I198*H198,2)</f>
        <v>0</v>
      </c>
      <c r="BL198" s="16" t="s">
        <v>851</v>
      </c>
      <c r="BM198" s="140" t="s">
        <v>2442</v>
      </c>
    </row>
    <row r="199" spans="2:65" s="1" customFormat="1" ht="28.8">
      <c r="B199" s="31"/>
      <c r="D199" s="142" t="s">
        <v>208</v>
      </c>
      <c r="F199" s="143" t="s">
        <v>2400</v>
      </c>
      <c r="I199" s="144"/>
      <c r="L199" s="31"/>
      <c r="M199" s="145"/>
      <c r="T199" s="55"/>
      <c r="AT199" s="16" t="s">
        <v>208</v>
      </c>
      <c r="AU199" s="16" t="s">
        <v>85</v>
      </c>
    </row>
    <row r="200" spans="2:65" s="11" customFormat="1">
      <c r="B200" s="146"/>
      <c r="D200" s="142" t="s">
        <v>214</v>
      </c>
      <c r="E200" s="147" t="s">
        <v>1</v>
      </c>
      <c r="F200" s="148" t="s">
        <v>2443</v>
      </c>
      <c r="H200" s="149">
        <v>24994.400000000001</v>
      </c>
      <c r="I200" s="150"/>
      <c r="L200" s="146"/>
      <c r="M200" s="151"/>
      <c r="T200" s="152"/>
      <c r="AT200" s="147" t="s">
        <v>214</v>
      </c>
      <c r="AU200" s="147" t="s">
        <v>85</v>
      </c>
      <c r="AV200" s="11" t="s">
        <v>85</v>
      </c>
      <c r="AW200" s="11" t="s">
        <v>33</v>
      </c>
      <c r="AX200" s="11" t="s">
        <v>83</v>
      </c>
      <c r="AY200" s="147" t="s">
        <v>200</v>
      </c>
    </row>
    <row r="201" spans="2:65" s="1" customFormat="1" ht="16.5" customHeight="1">
      <c r="B201" s="31"/>
      <c r="C201" s="129" t="s">
        <v>291</v>
      </c>
      <c r="D201" s="129" t="s">
        <v>201</v>
      </c>
      <c r="E201" s="130" t="s">
        <v>2444</v>
      </c>
      <c r="F201" s="131" t="s">
        <v>2445</v>
      </c>
      <c r="G201" s="132" t="s">
        <v>964</v>
      </c>
      <c r="H201" s="133">
        <v>24994.400000000001</v>
      </c>
      <c r="I201" s="134"/>
      <c r="J201" s="135">
        <f>ROUND(I201*H201,2)</f>
        <v>0</v>
      </c>
      <c r="K201" s="131" t="s">
        <v>1</v>
      </c>
      <c r="L201" s="31"/>
      <c r="M201" s="136" t="s">
        <v>1</v>
      </c>
      <c r="N201" s="137" t="s">
        <v>41</v>
      </c>
      <c r="P201" s="138">
        <f>O201*H201</f>
        <v>0</v>
      </c>
      <c r="Q201" s="138">
        <v>0</v>
      </c>
      <c r="R201" s="138">
        <f>Q201*H201</f>
        <v>0</v>
      </c>
      <c r="S201" s="138">
        <v>0</v>
      </c>
      <c r="T201" s="139">
        <f>S201*H201</f>
        <v>0</v>
      </c>
      <c r="AR201" s="140" t="s">
        <v>851</v>
      </c>
      <c r="AT201" s="140" t="s">
        <v>201</v>
      </c>
      <c r="AU201" s="140" t="s">
        <v>85</v>
      </c>
      <c r="AY201" s="16" t="s">
        <v>200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6" t="s">
        <v>83</v>
      </c>
      <c r="BK201" s="141">
        <f>ROUND(I201*H201,2)</f>
        <v>0</v>
      </c>
      <c r="BL201" s="16" t="s">
        <v>851</v>
      </c>
      <c r="BM201" s="140" t="s">
        <v>2446</v>
      </c>
    </row>
    <row r="202" spans="2:65" s="1" customFormat="1">
      <c r="B202" s="31"/>
      <c r="D202" s="142" t="s">
        <v>208</v>
      </c>
      <c r="F202" s="143" t="s">
        <v>2445</v>
      </c>
      <c r="I202" s="144"/>
      <c r="L202" s="31"/>
      <c r="M202" s="145"/>
      <c r="T202" s="55"/>
      <c r="AT202" s="16" t="s">
        <v>208</v>
      </c>
      <c r="AU202" s="16" t="s">
        <v>85</v>
      </c>
    </row>
    <row r="203" spans="2:65" s="1" customFormat="1" ht="16.5" customHeight="1">
      <c r="B203" s="31"/>
      <c r="C203" s="129" t="s">
        <v>295</v>
      </c>
      <c r="D203" s="129" t="s">
        <v>201</v>
      </c>
      <c r="E203" s="130" t="s">
        <v>2388</v>
      </c>
      <c r="F203" s="131" t="s">
        <v>2389</v>
      </c>
      <c r="G203" s="132" t="s">
        <v>964</v>
      </c>
      <c r="H203" s="133">
        <v>21429.118999999999</v>
      </c>
      <c r="I203" s="134"/>
      <c r="J203" s="135">
        <f>ROUND(I203*H203,2)</f>
        <v>0</v>
      </c>
      <c r="K203" s="131" t="s">
        <v>947</v>
      </c>
      <c r="L203" s="31"/>
      <c r="M203" s="136" t="s">
        <v>1</v>
      </c>
      <c r="N203" s="137" t="s">
        <v>41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851</v>
      </c>
      <c r="AT203" s="140" t="s">
        <v>201</v>
      </c>
      <c r="AU203" s="140" t="s">
        <v>85</v>
      </c>
      <c r="AY203" s="16" t="s">
        <v>200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6" t="s">
        <v>83</v>
      </c>
      <c r="BK203" s="141">
        <f>ROUND(I203*H203,2)</f>
        <v>0</v>
      </c>
      <c r="BL203" s="16" t="s">
        <v>851</v>
      </c>
      <c r="BM203" s="140" t="s">
        <v>2447</v>
      </c>
    </row>
    <row r="204" spans="2:65" s="1" customFormat="1" ht="28.8">
      <c r="B204" s="31"/>
      <c r="D204" s="142" t="s">
        <v>208</v>
      </c>
      <c r="F204" s="143" t="s">
        <v>2391</v>
      </c>
      <c r="I204" s="144"/>
      <c r="L204" s="31"/>
      <c r="M204" s="145"/>
      <c r="T204" s="55"/>
      <c r="AT204" s="16" t="s">
        <v>208</v>
      </c>
      <c r="AU204" s="16" t="s">
        <v>85</v>
      </c>
    </row>
    <row r="205" spans="2:65" s="11" customFormat="1">
      <c r="B205" s="146"/>
      <c r="D205" s="142" t="s">
        <v>214</v>
      </c>
      <c r="E205" s="147" t="s">
        <v>1</v>
      </c>
      <c r="F205" s="148" t="s">
        <v>2448</v>
      </c>
      <c r="H205" s="149">
        <v>21429.118999999999</v>
      </c>
      <c r="I205" s="150"/>
      <c r="L205" s="146"/>
      <c r="M205" s="151"/>
      <c r="T205" s="152"/>
      <c r="AT205" s="147" t="s">
        <v>214</v>
      </c>
      <c r="AU205" s="147" t="s">
        <v>85</v>
      </c>
      <c r="AV205" s="11" t="s">
        <v>85</v>
      </c>
      <c r="AW205" s="11" t="s">
        <v>33</v>
      </c>
      <c r="AX205" s="11" t="s">
        <v>83</v>
      </c>
      <c r="AY205" s="147" t="s">
        <v>200</v>
      </c>
    </row>
    <row r="206" spans="2:65" s="1" customFormat="1" ht="24.15" customHeight="1">
      <c r="B206" s="31"/>
      <c r="C206" s="129" t="s">
        <v>299</v>
      </c>
      <c r="D206" s="129" t="s">
        <v>201</v>
      </c>
      <c r="E206" s="130" t="s">
        <v>2397</v>
      </c>
      <c r="F206" s="131" t="s">
        <v>2398</v>
      </c>
      <c r="G206" s="132" t="s">
        <v>964</v>
      </c>
      <c r="H206" s="133">
        <v>21429.118999999999</v>
      </c>
      <c r="I206" s="134"/>
      <c r="J206" s="135">
        <f>ROUND(I206*H206,2)</f>
        <v>0</v>
      </c>
      <c r="K206" s="131" t="s">
        <v>947</v>
      </c>
      <c r="L206" s="31"/>
      <c r="M206" s="136" t="s">
        <v>1</v>
      </c>
      <c r="N206" s="137" t="s">
        <v>41</v>
      </c>
      <c r="P206" s="138">
        <f>O206*H206</f>
        <v>0</v>
      </c>
      <c r="Q206" s="138">
        <v>0</v>
      </c>
      <c r="R206" s="138">
        <f>Q206*H206</f>
        <v>0</v>
      </c>
      <c r="S206" s="138">
        <v>0</v>
      </c>
      <c r="T206" s="139">
        <f>S206*H206</f>
        <v>0</v>
      </c>
      <c r="AR206" s="140" t="s">
        <v>851</v>
      </c>
      <c r="AT206" s="140" t="s">
        <v>201</v>
      </c>
      <c r="AU206" s="140" t="s">
        <v>85</v>
      </c>
      <c r="AY206" s="16" t="s">
        <v>200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6" t="s">
        <v>83</v>
      </c>
      <c r="BK206" s="141">
        <f>ROUND(I206*H206,2)</f>
        <v>0</v>
      </c>
      <c r="BL206" s="16" t="s">
        <v>851</v>
      </c>
      <c r="BM206" s="140" t="s">
        <v>2449</v>
      </c>
    </row>
    <row r="207" spans="2:65" s="1" customFormat="1" ht="28.8">
      <c r="B207" s="31"/>
      <c r="D207" s="142" t="s">
        <v>208</v>
      </c>
      <c r="F207" s="143" t="s">
        <v>2400</v>
      </c>
      <c r="I207" s="144"/>
      <c r="L207" s="31"/>
      <c r="M207" s="145"/>
      <c r="T207" s="55"/>
      <c r="AT207" s="16" t="s">
        <v>208</v>
      </c>
      <c r="AU207" s="16" t="s">
        <v>85</v>
      </c>
    </row>
    <row r="208" spans="2:65" s="11" customFormat="1">
      <c r="B208" s="146"/>
      <c r="D208" s="142" t="s">
        <v>214</v>
      </c>
      <c r="E208" s="147" t="s">
        <v>1</v>
      </c>
      <c r="F208" s="148" t="s">
        <v>2450</v>
      </c>
      <c r="H208" s="149">
        <v>5218.8</v>
      </c>
      <c r="I208" s="150"/>
      <c r="L208" s="146"/>
      <c r="M208" s="151"/>
      <c r="T208" s="152"/>
      <c r="AT208" s="147" t="s">
        <v>214</v>
      </c>
      <c r="AU208" s="147" t="s">
        <v>85</v>
      </c>
      <c r="AV208" s="11" t="s">
        <v>85</v>
      </c>
      <c r="AW208" s="11" t="s">
        <v>33</v>
      </c>
      <c r="AX208" s="11" t="s">
        <v>76</v>
      </c>
      <c r="AY208" s="147" t="s">
        <v>200</v>
      </c>
    </row>
    <row r="209" spans="2:65" s="11" customFormat="1">
      <c r="B209" s="146"/>
      <c r="D209" s="142" t="s">
        <v>214</v>
      </c>
      <c r="E209" s="147" t="s">
        <v>1</v>
      </c>
      <c r="F209" s="148" t="s">
        <v>2451</v>
      </c>
      <c r="H209" s="149">
        <v>6212.5590000000002</v>
      </c>
      <c r="I209" s="150"/>
      <c r="L209" s="146"/>
      <c r="M209" s="151"/>
      <c r="T209" s="152"/>
      <c r="AT209" s="147" t="s">
        <v>214</v>
      </c>
      <c r="AU209" s="147" t="s">
        <v>85</v>
      </c>
      <c r="AV209" s="11" t="s">
        <v>85</v>
      </c>
      <c r="AW209" s="11" t="s">
        <v>33</v>
      </c>
      <c r="AX209" s="11" t="s">
        <v>76</v>
      </c>
      <c r="AY209" s="147" t="s">
        <v>200</v>
      </c>
    </row>
    <row r="210" spans="2:65" s="11" customFormat="1">
      <c r="B210" s="146"/>
      <c r="D210" s="142" t="s">
        <v>214</v>
      </c>
      <c r="E210" s="147" t="s">
        <v>1</v>
      </c>
      <c r="F210" s="148" t="s">
        <v>2452</v>
      </c>
      <c r="H210" s="149">
        <v>9997.76</v>
      </c>
      <c r="I210" s="150"/>
      <c r="L210" s="146"/>
      <c r="M210" s="151"/>
      <c r="T210" s="152"/>
      <c r="AT210" s="147" t="s">
        <v>214</v>
      </c>
      <c r="AU210" s="147" t="s">
        <v>85</v>
      </c>
      <c r="AV210" s="11" t="s">
        <v>85</v>
      </c>
      <c r="AW210" s="11" t="s">
        <v>33</v>
      </c>
      <c r="AX210" s="11" t="s">
        <v>76</v>
      </c>
      <c r="AY210" s="147" t="s">
        <v>200</v>
      </c>
    </row>
    <row r="211" spans="2:65" s="13" customFormat="1">
      <c r="B211" s="159"/>
      <c r="D211" s="142" t="s">
        <v>214</v>
      </c>
      <c r="E211" s="160" t="s">
        <v>1</v>
      </c>
      <c r="F211" s="161" t="s">
        <v>221</v>
      </c>
      <c r="H211" s="162">
        <v>21429.118999999999</v>
      </c>
      <c r="I211" s="163"/>
      <c r="L211" s="159"/>
      <c r="M211" s="164"/>
      <c r="T211" s="165"/>
      <c r="AT211" s="160" t="s">
        <v>214</v>
      </c>
      <c r="AU211" s="160" t="s">
        <v>85</v>
      </c>
      <c r="AV211" s="13" t="s">
        <v>206</v>
      </c>
      <c r="AW211" s="13" t="s">
        <v>33</v>
      </c>
      <c r="AX211" s="13" t="s">
        <v>83</v>
      </c>
      <c r="AY211" s="160" t="s">
        <v>200</v>
      </c>
    </row>
    <row r="212" spans="2:65" s="1" customFormat="1" ht="24.15" customHeight="1">
      <c r="B212" s="31"/>
      <c r="C212" s="129" t="s">
        <v>303</v>
      </c>
      <c r="D212" s="129" t="s">
        <v>201</v>
      </c>
      <c r="E212" s="130" t="s">
        <v>2401</v>
      </c>
      <c r="F212" s="131" t="s">
        <v>2402</v>
      </c>
      <c r="G212" s="132" t="s">
        <v>964</v>
      </c>
      <c r="H212" s="133">
        <v>26208.079000000002</v>
      </c>
      <c r="I212" s="134"/>
      <c r="J212" s="135">
        <f>ROUND(I212*H212,2)</f>
        <v>0</v>
      </c>
      <c r="K212" s="131" t="s">
        <v>947</v>
      </c>
      <c r="L212" s="31"/>
      <c r="M212" s="136" t="s">
        <v>1</v>
      </c>
      <c r="N212" s="137" t="s">
        <v>41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851</v>
      </c>
      <c r="AT212" s="140" t="s">
        <v>201</v>
      </c>
      <c r="AU212" s="140" t="s">
        <v>85</v>
      </c>
      <c r="AY212" s="16" t="s">
        <v>200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6" t="s">
        <v>83</v>
      </c>
      <c r="BK212" s="141">
        <f>ROUND(I212*H212,2)</f>
        <v>0</v>
      </c>
      <c r="BL212" s="16" t="s">
        <v>851</v>
      </c>
      <c r="BM212" s="140" t="s">
        <v>2453</v>
      </c>
    </row>
    <row r="213" spans="2:65" s="1" customFormat="1" ht="28.8">
      <c r="B213" s="31"/>
      <c r="D213" s="142" t="s">
        <v>208</v>
      </c>
      <c r="F213" s="143" t="s">
        <v>2404</v>
      </c>
      <c r="I213" s="144"/>
      <c r="L213" s="31"/>
      <c r="M213" s="145"/>
      <c r="T213" s="55"/>
      <c r="AT213" s="16" t="s">
        <v>208</v>
      </c>
      <c r="AU213" s="16" t="s">
        <v>85</v>
      </c>
    </row>
    <row r="214" spans="2:65" s="11" customFormat="1">
      <c r="B214" s="146"/>
      <c r="D214" s="142" t="s">
        <v>214</v>
      </c>
      <c r="E214" s="147" t="s">
        <v>1</v>
      </c>
      <c r="F214" s="148" t="s">
        <v>2454</v>
      </c>
      <c r="H214" s="149">
        <v>6212.5590000000002</v>
      </c>
      <c r="I214" s="150"/>
      <c r="L214" s="146"/>
      <c r="M214" s="151"/>
      <c r="T214" s="152"/>
      <c r="AT214" s="147" t="s">
        <v>214</v>
      </c>
      <c r="AU214" s="147" t="s">
        <v>85</v>
      </c>
      <c r="AV214" s="11" t="s">
        <v>85</v>
      </c>
      <c r="AW214" s="11" t="s">
        <v>33</v>
      </c>
      <c r="AX214" s="11" t="s">
        <v>76</v>
      </c>
      <c r="AY214" s="147" t="s">
        <v>200</v>
      </c>
    </row>
    <row r="215" spans="2:65" s="11" customFormat="1">
      <c r="B215" s="146"/>
      <c r="D215" s="142" t="s">
        <v>214</v>
      </c>
      <c r="E215" s="147" t="s">
        <v>1</v>
      </c>
      <c r="F215" s="148" t="s">
        <v>2455</v>
      </c>
      <c r="H215" s="149">
        <v>19995.52</v>
      </c>
      <c r="I215" s="150"/>
      <c r="L215" s="146"/>
      <c r="M215" s="151"/>
      <c r="T215" s="152"/>
      <c r="AT215" s="147" t="s">
        <v>214</v>
      </c>
      <c r="AU215" s="147" t="s">
        <v>85</v>
      </c>
      <c r="AV215" s="11" t="s">
        <v>85</v>
      </c>
      <c r="AW215" s="11" t="s">
        <v>33</v>
      </c>
      <c r="AX215" s="11" t="s">
        <v>76</v>
      </c>
      <c r="AY215" s="147" t="s">
        <v>200</v>
      </c>
    </row>
    <row r="216" spans="2:65" s="13" customFormat="1">
      <c r="B216" s="159"/>
      <c r="D216" s="142" t="s">
        <v>214</v>
      </c>
      <c r="E216" s="160" t="s">
        <v>1</v>
      </c>
      <c r="F216" s="161" t="s">
        <v>221</v>
      </c>
      <c r="H216" s="162">
        <v>26208.079000000002</v>
      </c>
      <c r="I216" s="163"/>
      <c r="L216" s="159"/>
      <c r="M216" s="164"/>
      <c r="T216" s="165"/>
      <c r="AT216" s="160" t="s">
        <v>214</v>
      </c>
      <c r="AU216" s="160" t="s">
        <v>85</v>
      </c>
      <c r="AV216" s="13" t="s">
        <v>206</v>
      </c>
      <c r="AW216" s="13" t="s">
        <v>33</v>
      </c>
      <c r="AX216" s="13" t="s">
        <v>83</v>
      </c>
      <c r="AY216" s="160" t="s">
        <v>200</v>
      </c>
    </row>
    <row r="217" spans="2:65" s="1" customFormat="1" ht="16.5" customHeight="1">
      <c r="B217" s="31"/>
      <c r="C217" s="129" t="s">
        <v>7</v>
      </c>
      <c r="D217" s="129" t="s">
        <v>201</v>
      </c>
      <c r="E217" s="130" t="s">
        <v>2406</v>
      </c>
      <c r="F217" s="131" t="s">
        <v>2407</v>
      </c>
      <c r="G217" s="132" t="s">
        <v>964</v>
      </c>
      <c r="H217" s="133">
        <v>9997.76</v>
      </c>
      <c r="I217" s="134"/>
      <c r="J217" s="135">
        <f>ROUND(I217*H217,2)</f>
        <v>0</v>
      </c>
      <c r="K217" s="131" t="s">
        <v>947</v>
      </c>
      <c r="L217" s="31"/>
      <c r="M217" s="136" t="s">
        <v>1</v>
      </c>
      <c r="N217" s="137" t="s">
        <v>41</v>
      </c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AR217" s="140" t="s">
        <v>851</v>
      </c>
      <c r="AT217" s="140" t="s">
        <v>201</v>
      </c>
      <c r="AU217" s="140" t="s">
        <v>85</v>
      </c>
      <c r="AY217" s="16" t="s">
        <v>200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6" t="s">
        <v>83</v>
      </c>
      <c r="BK217" s="141">
        <f>ROUND(I217*H217,2)</f>
        <v>0</v>
      </c>
      <c r="BL217" s="16" t="s">
        <v>851</v>
      </c>
      <c r="BM217" s="140" t="s">
        <v>2456</v>
      </c>
    </row>
    <row r="218" spans="2:65" s="1" customFormat="1" ht="38.4">
      <c r="B218" s="31"/>
      <c r="D218" s="142" t="s">
        <v>208</v>
      </c>
      <c r="F218" s="143" t="s">
        <v>2409</v>
      </c>
      <c r="I218" s="144"/>
      <c r="L218" s="31"/>
      <c r="M218" s="145"/>
      <c r="T218" s="55"/>
      <c r="AT218" s="16" t="s">
        <v>208</v>
      </c>
      <c r="AU218" s="16" t="s">
        <v>85</v>
      </c>
    </row>
    <row r="219" spans="2:65" s="10" customFormat="1" ht="22.8" customHeight="1">
      <c r="B219" s="119"/>
      <c r="D219" s="120" t="s">
        <v>75</v>
      </c>
      <c r="E219" s="183" t="s">
        <v>2457</v>
      </c>
      <c r="F219" s="183" t="s">
        <v>2458</v>
      </c>
      <c r="I219" s="122"/>
      <c r="J219" s="184">
        <f>BK219</f>
        <v>0</v>
      </c>
      <c r="L219" s="119"/>
      <c r="M219" s="124"/>
      <c r="P219" s="125">
        <f>SUM(P220:P255)</f>
        <v>0</v>
      </c>
      <c r="R219" s="125">
        <f>SUM(R220:R255)</f>
        <v>0</v>
      </c>
      <c r="T219" s="126">
        <f>SUM(T220:T255)</f>
        <v>0</v>
      </c>
      <c r="AR219" s="120" t="s">
        <v>83</v>
      </c>
      <c r="AT219" s="127" t="s">
        <v>75</v>
      </c>
      <c r="AU219" s="127" t="s">
        <v>83</v>
      </c>
      <c r="AY219" s="120" t="s">
        <v>200</v>
      </c>
      <c r="BK219" s="128">
        <f>SUM(BK220:BK255)</f>
        <v>0</v>
      </c>
    </row>
    <row r="220" spans="2:65" s="1" customFormat="1" ht="16.5" customHeight="1">
      <c r="B220" s="31"/>
      <c r="C220" s="129" t="s">
        <v>311</v>
      </c>
      <c r="D220" s="129" t="s">
        <v>201</v>
      </c>
      <c r="E220" s="130" t="s">
        <v>2388</v>
      </c>
      <c r="F220" s="131" t="s">
        <v>2389</v>
      </c>
      <c r="G220" s="132" t="s">
        <v>964</v>
      </c>
      <c r="H220" s="133">
        <v>135.494</v>
      </c>
      <c r="I220" s="134"/>
      <c r="J220" s="135">
        <f>ROUND(I220*H220,2)</f>
        <v>0</v>
      </c>
      <c r="K220" s="131" t="s">
        <v>947</v>
      </c>
      <c r="L220" s="31"/>
      <c r="M220" s="136" t="s">
        <v>1</v>
      </c>
      <c r="N220" s="137" t="s">
        <v>41</v>
      </c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AR220" s="140" t="s">
        <v>851</v>
      </c>
      <c r="AT220" s="140" t="s">
        <v>201</v>
      </c>
      <c r="AU220" s="140" t="s">
        <v>85</v>
      </c>
      <c r="AY220" s="16" t="s">
        <v>200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6" t="s">
        <v>83</v>
      </c>
      <c r="BK220" s="141">
        <f>ROUND(I220*H220,2)</f>
        <v>0</v>
      </c>
      <c r="BL220" s="16" t="s">
        <v>851</v>
      </c>
      <c r="BM220" s="140" t="s">
        <v>2459</v>
      </c>
    </row>
    <row r="221" spans="2:65" s="1" customFormat="1" ht="28.8">
      <c r="B221" s="31"/>
      <c r="D221" s="142" t="s">
        <v>208</v>
      </c>
      <c r="F221" s="143" t="s">
        <v>2391</v>
      </c>
      <c r="I221" s="144"/>
      <c r="L221" s="31"/>
      <c r="M221" s="145"/>
      <c r="T221" s="55"/>
      <c r="AT221" s="16" t="s">
        <v>208</v>
      </c>
      <c r="AU221" s="16" t="s">
        <v>85</v>
      </c>
    </row>
    <row r="222" spans="2:65" s="11" customFormat="1">
      <c r="B222" s="146"/>
      <c r="D222" s="142" t="s">
        <v>214</v>
      </c>
      <c r="E222" s="147" t="s">
        <v>1</v>
      </c>
      <c r="F222" s="148" t="s">
        <v>2460</v>
      </c>
      <c r="H222" s="149">
        <v>49.658000000000001</v>
      </c>
      <c r="I222" s="150"/>
      <c r="L222" s="146"/>
      <c r="M222" s="151"/>
      <c r="T222" s="152"/>
      <c r="AT222" s="147" t="s">
        <v>214</v>
      </c>
      <c r="AU222" s="147" t="s">
        <v>85</v>
      </c>
      <c r="AV222" s="11" t="s">
        <v>85</v>
      </c>
      <c r="AW222" s="11" t="s">
        <v>33</v>
      </c>
      <c r="AX222" s="11" t="s">
        <v>76</v>
      </c>
      <c r="AY222" s="147" t="s">
        <v>200</v>
      </c>
    </row>
    <row r="223" spans="2:65" s="11" customFormat="1">
      <c r="B223" s="146"/>
      <c r="D223" s="142" t="s">
        <v>214</v>
      </c>
      <c r="E223" s="147" t="s">
        <v>1</v>
      </c>
      <c r="F223" s="148" t="s">
        <v>2461</v>
      </c>
      <c r="H223" s="149">
        <v>64.116</v>
      </c>
      <c r="I223" s="150"/>
      <c r="L223" s="146"/>
      <c r="M223" s="151"/>
      <c r="T223" s="152"/>
      <c r="AT223" s="147" t="s">
        <v>214</v>
      </c>
      <c r="AU223" s="147" t="s">
        <v>85</v>
      </c>
      <c r="AV223" s="11" t="s">
        <v>85</v>
      </c>
      <c r="AW223" s="11" t="s">
        <v>33</v>
      </c>
      <c r="AX223" s="11" t="s">
        <v>76</v>
      </c>
      <c r="AY223" s="147" t="s">
        <v>200</v>
      </c>
    </row>
    <row r="224" spans="2:65" s="11" customFormat="1">
      <c r="B224" s="146"/>
      <c r="D224" s="142" t="s">
        <v>214</v>
      </c>
      <c r="E224" s="147" t="s">
        <v>1</v>
      </c>
      <c r="F224" s="148" t="s">
        <v>2462</v>
      </c>
      <c r="H224" s="149">
        <v>8.74</v>
      </c>
      <c r="I224" s="150"/>
      <c r="L224" s="146"/>
      <c r="M224" s="151"/>
      <c r="T224" s="152"/>
      <c r="AT224" s="147" t="s">
        <v>214</v>
      </c>
      <c r="AU224" s="147" t="s">
        <v>85</v>
      </c>
      <c r="AV224" s="11" t="s">
        <v>85</v>
      </c>
      <c r="AW224" s="11" t="s">
        <v>33</v>
      </c>
      <c r="AX224" s="11" t="s">
        <v>76</v>
      </c>
      <c r="AY224" s="147" t="s">
        <v>200</v>
      </c>
    </row>
    <row r="225" spans="2:65" s="11" customFormat="1">
      <c r="B225" s="146"/>
      <c r="D225" s="142" t="s">
        <v>214</v>
      </c>
      <c r="E225" s="147" t="s">
        <v>1</v>
      </c>
      <c r="F225" s="148" t="s">
        <v>2463</v>
      </c>
      <c r="H225" s="149">
        <v>12.98</v>
      </c>
      <c r="I225" s="150"/>
      <c r="L225" s="146"/>
      <c r="M225" s="151"/>
      <c r="T225" s="152"/>
      <c r="AT225" s="147" t="s">
        <v>214</v>
      </c>
      <c r="AU225" s="147" t="s">
        <v>85</v>
      </c>
      <c r="AV225" s="11" t="s">
        <v>85</v>
      </c>
      <c r="AW225" s="11" t="s">
        <v>33</v>
      </c>
      <c r="AX225" s="11" t="s">
        <v>76</v>
      </c>
      <c r="AY225" s="147" t="s">
        <v>200</v>
      </c>
    </row>
    <row r="226" spans="2:65" s="13" customFormat="1">
      <c r="B226" s="159"/>
      <c r="D226" s="142" t="s">
        <v>214</v>
      </c>
      <c r="E226" s="160" t="s">
        <v>1</v>
      </c>
      <c r="F226" s="161" t="s">
        <v>221</v>
      </c>
      <c r="H226" s="162">
        <v>135.494</v>
      </c>
      <c r="I226" s="163"/>
      <c r="L226" s="159"/>
      <c r="M226" s="164"/>
      <c r="T226" s="165"/>
      <c r="AT226" s="160" t="s">
        <v>214</v>
      </c>
      <c r="AU226" s="160" t="s">
        <v>85</v>
      </c>
      <c r="AV226" s="13" t="s">
        <v>206</v>
      </c>
      <c r="AW226" s="13" t="s">
        <v>33</v>
      </c>
      <c r="AX226" s="13" t="s">
        <v>83</v>
      </c>
      <c r="AY226" s="160" t="s">
        <v>200</v>
      </c>
    </row>
    <row r="227" spans="2:65" s="1" customFormat="1" ht="24.15" customHeight="1">
      <c r="B227" s="31"/>
      <c r="C227" s="129" t="s">
        <v>315</v>
      </c>
      <c r="D227" s="129" t="s">
        <v>201</v>
      </c>
      <c r="E227" s="130" t="s">
        <v>2397</v>
      </c>
      <c r="F227" s="131" t="s">
        <v>2398</v>
      </c>
      <c r="G227" s="132" t="s">
        <v>964</v>
      </c>
      <c r="H227" s="133">
        <v>132.85400000000001</v>
      </c>
      <c r="I227" s="134"/>
      <c r="J227" s="135">
        <f>ROUND(I227*H227,2)</f>
        <v>0</v>
      </c>
      <c r="K227" s="131" t="s">
        <v>947</v>
      </c>
      <c r="L227" s="31"/>
      <c r="M227" s="136" t="s">
        <v>1</v>
      </c>
      <c r="N227" s="137" t="s">
        <v>41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9">
        <f>S227*H227</f>
        <v>0</v>
      </c>
      <c r="AR227" s="140" t="s">
        <v>851</v>
      </c>
      <c r="AT227" s="140" t="s">
        <v>201</v>
      </c>
      <c r="AU227" s="140" t="s">
        <v>85</v>
      </c>
      <c r="AY227" s="16" t="s">
        <v>200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6" t="s">
        <v>83</v>
      </c>
      <c r="BK227" s="141">
        <f>ROUND(I227*H227,2)</f>
        <v>0</v>
      </c>
      <c r="BL227" s="16" t="s">
        <v>851</v>
      </c>
      <c r="BM227" s="140" t="s">
        <v>2464</v>
      </c>
    </row>
    <row r="228" spans="2:65" s="1" customFormat="1" ht="28.8">
      <c r="B228" s="31"/>
      <c r="D228" s="142" t="s">
        <v>208</v>
      </c>
      <c r="F228" s="143" t="s">
        <v>2400</v>
      </c>
      <c r="I228" s="144"/>
      <c r="L228" s="31"/>
      <c r="M228" s="145"/>
      <c r="T228" s="55"/>
      <c r="AT228" s="16" t="s">
        <v>208</v>
      </c>
      <c r="AU228" s="16" t="s">
        <v>85</v>
      </c>
    </row>
    <row r="229" spans="2:65" s="1" customFormat="1" ht="24.15" customHeight="1">
      <c r="B229" s="31"/>
      <c r="C229" s="129" t="s">
        <v>319</v>
      </c>
      <c r="D229" s="129" t="s">
        <v>201</v>
      </c>
      <c r="E229" s="130" t="s">
        <v>2401</v>
      </c>
      <c r="F229" s="131" t="s">
        <v>2402</v>
      </c>
      <c r="G229" s="132" t="s">
        <v>964</v>
      </c>
      <c r="H229" s="133">
        <v>265.70800000000003</v>
      </c>
      <c r="I229" s="134"/>
      <c r="J229" s="135">
        <f>ROUND(I229*H229,2)</f>
        <v>0</v>
      </c>
      <c r="K229" s="131" t="s">
        <v>947</v>
      </c>
      <c r="L229" s="31"/>
      <c r="M229" s="136" t="s">
        <v>1</v>
      </c>
      <c r="N229" s="137" t="s">
        <v>41</v>
      </c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AR229" s="140" t="s">
        <v>851</v>
      </c>
      <c r="AT229" s="140" t="s">
        <v>201</v>
      </c>
      <c r="AU229" s="140" t="s">
        <v>85</v>
      </c>
      <c r="AY229" s="16" t="s">
        <v>200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6" t="s">
        <v>83</v>
      </c>
      <c r="BK229" s="141">
        <f>ROUND(I229*H229,2)</f>
        <v>0</v>
      </c>
      <c r="BL229" s="16" t="s">
        <v>851</v>
      </c>
      <c r="BM229" s="140" t="s">
        <v>2465</v>
      </c>
    </row>
    <row r="230" spans="2:65" s="1" customFormat="1" ht="28.8">
      <c r="B230" s="31"/>
      <c r="D230" s="142" t="s">
        <v>208</v>
      </c>
      <c r="F230" s="143" t="s">
        <v>2404</v>
      </c>
      <c r="I230" s="144"/>
      <c r="L230" s="31"/>
      <c r="M230" s="145"/>
      <c r="T230" s="55"/>
      <c r="AT230" s="16" t="s">
        <v>208</v>
      </c>
      <c r="AU230" s="16" t="s">
        <v>85</v>
      </c>
    </row>
    <row r="231" spans="2:65" s="11" customFormat="1">
      <c r="B231" s="146"/>
      <c r="D231" s="142" t="s">
        <v>214</v>
      </c>
      <c r="E231" s="147" t="s">
        <v>1</v>
      </c>
      <c r="F231" s="148" t="s">
        <v>2466</v>
      </c>
      <c r="H231" s="149">
        <v>265.70800000000003</v>
      </c>
      <c r="I231" s="150"/>
      <c r="L231" s="146"/>
      <c r="M231" s="151"/>
      <c r="T231" s="152"/>
      <c r="AT231" s="147" t="s">
        <v>214</v>
      </c>
      <c r="AU231" s="147" t="s">
        <v>85</v>
      </c>
      <c r="AV231" s="11" t="s">
        <v>85</v>
      </c>
      <c r="AW231" s="11" t="s">
        <v>33</v>
      </c>
      <c r="AX231" s="11" t="s">
        <v>83</v>
      </c>
      <c r="AY231" s="147" t="s">
        <v>200</v>
      </c>
    </row>
    <row r="232" spans="2:65" s="1" customFormat="1" ht="16.5" customHeight="1">
      <c r="B232" s="31"/>
      <c r="C232" s="129" t="s">
        <v>324</v>
      </c>
      <c r="D232" s="129" t="s">
        <v>201</v>
      </c>
      <c r="E232" s="130" t="s">
        <v>2406</v>
      </c>
      <c r="F232" s="131" t="s">
        <v>2407</v>
      </c>
      <c r="G232" s="132" t="s">
        <v>964</v>
      </c>
      <c r="H232" s="133">
        <v>132.85400000000001</v>
      </c>
      <c r="I232" s="134"/>
      <c r="J232" s="135">
        <f>ROUND(I232*H232,2)</f>
        <v>0</v>
      </c>
      <c r="K232" s="131" t="s">
        <v>947</v>
      </c>
      <c r="L232" s="31"/>
      <c r="M232" s="136" t="s">
        <v>1</v>
      </c>
      <c r="N232" s="137" t="s">
        <v>41</v>
      </c>
      <c r="P232" s="138">
        <f>O232*H232</f>
        <v>0</v>
      </c>
      <c r="Q232" s="138">
        <v>0</v>
      </c>
      <c r="R232" s="138">
        <f>Q232*H232</f>
        <v>0</v>
      </c>
      <c r="S232" s="138">
        <v>0</v>
      </c>
      <c r="T232" s="139">
        <f>S232*H232</f>
        <v>0</v>
      </c>
      <c r="AR232" s="140" t="s">
        <v>851</v>
      </c>
      <c r="AT232" s="140" t="s">
        <v>201</v>
      </c>
      <c r="AU232" s="140" t="s">
        <v>85</v>
      </c>
      <c r="AY232" s="16" t="s">
        <v>200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6" t="s">
        <v>83</v>
      </c>
      <c r="BK232" s="141">
        <f>ROUND(I232*H232,2)</f>
        <v>0</v>
      </c>
      <c r="BL232" s="16" t="s">
        <v>851</v>
      </c>
      <c r="BM232" s="140" t="s">
        <v>2467</v>
      </c>
    </row>
    <row r="233" spans="2:65" s="1" customFormat="1" ht="38.4">
      <c r="B233" s="31"/>
      <c r="D233" s="142" t="s">
        <v>208</v>
      </c>
      <c r="F233" s="143" t="s">
        <v>2409</v>
      </c>
      <c r="I233" s="144"/>
      <c r="L233" s="31"/>
      <c r="M233" s="145"/>
      <c r="T233" s="55"/>
      <c r="AT233" s="16" t="s">
        <v>208</v>
      </c>
      <c r="AU233" s="16" t="s">
        <v>85</v>
      </c>
    </row>
    <row r="234" spans="2:65" s="1" customFormat="1" ht="16.5" customHeight="1">
      <c r="B234" s="31"/>
      <c r="C234" s="129" t="s">
        <v>328</v>
      </c>
      <c r="D234" s="129" t="s">
        <v>201</v>
      </c>
      <c r="E234" s="130" t="s">
        <v>2388</v>
      </c>
      <c r="F234" s="131" t="s">
        <v>2389</v>
      </c>
      <c r="G234" s="132" t="s">
        <v>964</v>
      </c>
      <c r="H234" s="133">
        <v>64.116</v>
      </c>
      <c r="I234" s="134"/>
      <c r="J234" s="135">
        <f>ROUND(I234*H234,2)</f>
        <v>0</v>
      </c>
      <c r="K234" s="131" t="s">
        <v>947</v>
      </c>
      <c r="L234" s="31"/>
      <c r="M234" s="136" t="s">
        <v>1</v>
      </c>
      <c r="N234" s="137" t="s">
        <v>41</v>
      </c>
      <c r="P234" s="138">
        <f>O234*H234</f>
        <v>0</v>
      </c>
      <c r="Q234" s="138">
        <v>0</v>
      </c>
      <c r="R234" s="138">
        <f>Q234*H234</f>
        <v>0</v>
      </c>
      <c r="S234" s="138">
        <v>0</v>
      </c>
      <c r="T234" s="139">
        <f>S234*H234</f>
        <v>0</v>
      </c>
      <c r="AR234" s="140" t="s">
        <v>851</v>
      </c>
      <c r="AT234" s="140" t="s">
        <v>201</v>
      </c>
      <c r="AU234" s="140" t="s">
        <v>85</v>
      </c>
      <c r="AY234" s="16" t="s">
        <v>200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6" t="s">
        <v>83</v>
      </c>
      <c r="BK234" s="141">
        <f>ROUND(I234*H234,2)</f>
        <v>0</v>
      </c>
      <c r="BL234" s="16" t="s">
        <v>851</v>
      </c>
      <c r="BM234" s="140" t="s">
        <v>2468</v>
      </c>
    </row>
    <row r="235" spans="2:65" s="1" customFormat="1" ht="28.8">
      <c r="B235" s="31"/>
      <c r="D235" s="142" t="s">
        <v>208</v>
      </c>
      <c r="F235" s="143" t="s">
        <v>2391</v>
      </c>
      <c r="I235" s="144"/>
      <c r="L235" s="31"/>
      <c r="M235" s="145"/>
      <c r="T235" s="55"/>
      <c r="AT235" s="16" t="s">
        <v>208</v>
      </c>
      <c r="AU235" s="16" t="s">
        <v>85</v>
      </c>
    </row>
    <row r="236" spans="2:65" s="11" customFormat="1">
      <c r="B236" s="146"/>
      <c r="D236" s="142" t="s">
        <v>214</v>
      </c>
      <c r="E236" s="147" t="s">
        <v>1</v>
      </c>
      <c r="F236" s="148" t="s">
        <v>2469</v>
      </c>
      <c r="H236" s="149">
        <v>64.116</v>
      </c>
      <c r="I236" s="150"/>
      <c r="L236" s="146"/>
      <c r="M236" s="151"/>
      <c r="T236" s="152"/>
      <c r="AT236" s="147" t="s">
        <v>214</v>
      </c>
      <c r="AU236" s="147" t="s">
        <v>85</v>
      </c>
      <c r="AV236" s="11" t="s">
        <v>85</v>
      </c>
      <c r="AW236" s="11" t="s">
        <v>33</v>
      </c>
      <c r="AX236" s="11" t="s">
        <v>83</v>
      </c>
      <c r="AY236" s="147" t="s">
        <v>200</v>
      </c>
    </row>
    <row r="237" spans="2:65" s="1" customFormat="1" ht="24.15" customHeight="1">
      <c r="B237" s="31"/>
      <c r="C237" s="129" t="s">
        <v>333</v>
      </c>
      <c r="D237" s="129" t="s">
        <v>201</v>
      </c>
      <c r="E237" s="130" t="s">
        <v>2397</v>
      </c>
      <c r="F237" s="131" t="s">
        <v>2398</v>
      </c>
      <c r="G237" s="132" t="s">
        <v>964</v>
      </c>
      <c r="H237" s="133">
        <v>111.48699999999999</v>
      </c>
      <c r="I237" s="134"/>
      <c r="J237" s="135">
        <f>ROUND(I237*H237,2)</f>
        <v>0</v>
      </c>
      <c r="K237" s="131" t="s">
        <v>947</v>
      </c>
      <c r="L237" s="31"/>
      <c r="M237" s="136" t="s">
        <v>1</v>
      </c>
      <c r="N237" s="137" t="s">
        <v>41</v>
      </c>
      <c r="P237" s="138">
        <f>O237*H237</f>
        <v>0</v>
      </c>
      <c r="Q237" s="138">
        <v>0</v>
      </c>
      <c r="R237" s="138">
        <f>Q237*H237</f>
        <v>0</v>
      </c>
      <c r="S237" s="138">
        <v>0</v>
      </c>
      <c r="T237" s="139">
        <f>S237*H237</f>
        <v>0</v>
      </c>
      <c r="AR237" s="140" t="s">
        <v>851</v>
      </c>
      <c r="AT237" s="140" t="s">
        <v>201</v>
      </c>
      <c r="AU237" s="140" t="s">
        <v>85</v>
      </c>
      <c r="AY237" s="16" t="s">
        <v>200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6" t="s">
        <v>83</v>
      </c>
      <c r="BK237" s="141">
        <f>ROUND(I237*H237,2)</f>
        <v>0</v>
      </c>
      <c r="BL237" s="16" t="s">
        <v>851</v>
      </c>
      <c r="BM237" s="140" t="s">
        <v>2470</v>
      </c>
    </row>
    <row r="238" spans="2:65" s="1" customFormat="1" ht="28.8">
      <c r="B238" s="31"/>
      <c r="D238" s="142" t="s">
        <v>208</v>
      </c>
      <c r="F238" s="143" t="s">
        <v>2400</v>
      </c>
      <c r="I238" s="144"/>
      <c r="L238" s="31"/>
      <c r="M238" s="145"/>
      <c r="T238" s="55"/>
      <c r="AT238" s="16" t="s">
        <v>208</v>
      </c>
      <c r="AU238" s="16" t="s">
        <v>85</v>
      </c>
    </row>
    <row r="239" spans="2:65" s="11" customFormat="1">
      <c r="B239" s="146"/>
      <c r="D239" s="142" t="s">
        <v>214</v>
      </c>
      <c r="E239" s="147" t="s">
        <v>1</v>
      </c>
      <c r="F239" s="148" t="s">
        <v>2471</v>
      </c>
      <c r="H239" s="149">
        <v>12.98</v>
      </c>
      <c r="I239" s="150"/>
      <c r="L239" s="146"/>
      <c r="M239" s="151"/>
      <c r="T239" s="152"/>
      <c r="AT239" s="147" t="s">
        <v>214</v>
      </c>
      <c r="AU239" s="147" t="s">
        <v>85</v>
      </c>
      <c r="AV239" s="11" t="s">
        <v>85</v>
      </c>
      <c r="AW239" s="11" t="s">
        <v>33</v>
      </c>
      <c r="AX239" s="11" t="s">
        <v>76</v>
      </c>
      <c r="AY239" s="147" t="s">
        <v>200</v>
      </c>
    </row>
    <row r="240" spans="2:65" s="11" customFormat="1">
      <c r="B240" s="146"/>
      <c r="D240" s="142" t="s">
        <v>214</v>
      </c>
      <c r="E240" s="147" t="s">
        <v>1</v>
      </c>
      <c r="F240" s="148" t="s">
        <v>2472</v>
      </c>
      <c r="H240" s="149">
        <v>64.116</v>
      </c>
      <c r="I240" s="150"/>
      <c r="L240" s="146"/>
      <c r="M240" s="151"/>
      <c r="T240" s="152"/>
      <c r="AT240" s="147" t="s">
        <v>214</v>
      </c>
      <c r="AU240" s="147" t="s">
        <v>85</v>
      </c>
      <c r="AV240" s="11" t="s">
        <v>85</v>
      </c>
      <c r="AW240" s="11" t="s">
        <v>33</v>
      </c>
      <c r="AX240" s="11" t="s">
        <v>76</v>
      </c>
      <c r="AY240" s="147" t="s">
        <v>200</v>
      </c>
    </row>
    <row r="241" spans="2:65" s="11" customFormat="1">
      <c r="B241" s="146"/>
      <c r="D241" s="142" t="s">
        <v>214</v>
      </c>
      <c r="E241" s="147" t="s">
        <v>1</v>
      </c>
      <c r="F241" s="148" t="s">
        <v>2473</v>
      </c>
      <c r="H241" s="149">
        <v>34.390999999999998</v>
      </c>
      <c r="I241" s="150"/>
      <c r="L241" s="146"/>
      <c r="M241" s="151"/>
      <c r="T241" s="152"/>
      <c r="AT241" s="147" t="s">
        <v>214</v>
      </c>
      <c r="AU241" s="147" t="s">
        <v>85</v>
      </c>
      <c r="AV241" s="11" t="s">
        <v>85</v>
      </c>
      <c r="AW241" s="11" t="s">
        <v>33</v>
      </c>
      <c r="AX241" s="11" t="s">
        <v>76</v>
      </c>
      <c r="AY241" s="147" t="s">
        <v>200</v>
      </c>
    </row>
    <row r="242" spans="2:65" s="13" customFormat="1">
      <c r="B242" s="159"/>
      <c r="D242" s="142" t="s">
        <v>214</v>
      </c>
      <c r="E242" s="160" t="s">
        <v>1</v>
      </c>
      <c r="F242" s="161" t="s">
        <v>221</v>
      </c>
      <c r="H242" s="162">
        <v>111.48699999999999</v>
      </c>
      <c r="I242" s="163"/>
      <c r="L242" s="159"/>
      <c r="M242" s="164"/>
      <c r="T242" s="165"/>
      <c r="AT242" s="160" t="s">
        <v>214</v>
      </c>
      <c r="AU242" s="160" t="s">
        <v>85</v>
      </c>
      <c r="AV242" s="13" t="s">
        <v>206</v>
      </c>
      <c r="AW242" s="13" t="s">
        <v>33</v>
      </c>
      <c r="AX242" s="13" t="s">
        <v>83</v>
      </c>
      <c r="AY242" s="160" t="s">
        <v>200</v>
      </c>
    </row>
    <row r="243" spans="2:65" s="1" customFormat="1" ht="24.15" customHeight="1">
      <c r="B243" s="31"/>
      <c r="C243" s="129" t="s">
        <v>338</v>
      </c>
      <c r="D243" s="129" t="s">
        <v>201</v>
      </c>
      <c r="E243" s="130" t="s">
        <v>2401</v>
      </c>
      <c r="F243" s="131" t="s">
        <v>2402</v>
      </c>
      <c r="G243" s="132" t="s">
        <v>964</v>
      </c>
      <c r="H243" s="133">
        <v>94.742000000000004</v>
      </c>
      <c r="I243" s="134"/>
      <c r="J243" s="135">
        <f>ROUND(I243*H243,2)</f>
        <v>0</v>
      </c>
      <c r="K243" s="131" t="s">
        <v>947</v>
      </c>
      <c r="L243" s="31"/>
      <c r="M243" s="136" t="s">
        <v>1</v>
      </c>
      <c r="N243" s="137" t="s">
        <v>41</v>
      </c>
      <c r="P243" s="138">
        <f>O243*H243</f>
        <v>0</v>
      </c>
      <c r="Q243" s="138">
        <v>0</v>
      </c>
      <c r="R243" s="138">
        <f>Q243*H243</f>
        <v>0</v>
      </c>
      <c r="S243" s="138">
        <v>0</v>
      </c>
      <c r="T243" s="139">
        <f>S243*H243</f>
        <v>0</v>
      </c>
      <c r="AR243" s="140" t="s">
        <v>851</v>
      </c>
      <c r="AT243" s="140" t="s">
        <v>201</v>
      </c>
      <c r="AU243" s="140" t="s">
        <v>85</v>
      </c>
      <c r="AY243" s="16" t="s">
        <v>200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6" t="s">
        <v>83</v>
      </c>
      <c r="BK243" s="141">
        <f>ROUND(I243*H243,2)</f>
        <v>0</v>
      </c>
      <c r="BL243" s="16" t="s">
        <v>851</v>
      </c>
      <c r="BM243" s="140" t="s">
        <v>2474</v>
      </c>
    </row>
    <row r="244" spans="2:65" s="1" customFormat="1" ht="28.8">
      <c r="B244" s="31"/>
      <c r="D244" s="142" t="s">
        <v>208</v>
      </c>
      <c r="F244" s="143" t="s">
        <v>2404</v>
      </c>
      <c r="I244" s="144"/>
      <c r="L244" s="31"/>
      <c r="M244" s="145"/>
      <c r="T244" s="55"/>
      <c r="AT244" s="16" t="s">
        <v>208</v>
      </c>
      <c r="AU244" s="16" t="s">
        <v>85</v>
      </c>
    </row>
    <row r="245" spans="2:65" s="11" customFormat="1">
      <c r="B245" s="146"/>
      <c r="D245" s="142" t="s">
        <v>214</v>
      </c>
      <c r="E245" s="147" t="s">
        <v>1</v>
      </c>
      <c r="F245" s="148" t="s">
        <v>2475</v>
      </c>
      <c r="H245" s="149">
        <v>25.96</v>
      </c>
      <c r="I245" s="150"/>
      <c r="L245" s="146"/>
      <c r="M245" s="151"/>
      <c r="T245" s="152"/>
      <c r="AT245" s="147" t="s">
        <v>214</v>
      </c>
      <c r="AU245" s="147" t="s">
        <v>85</v>
      </c>
      <c r="AV245" s="11" t="s">
        <v>85</v>
      </c>
      <c r="AW245" s="11" t="s">
        <v>33</v>
      </c>
      <c r="AX245" s="11" t="s">
        <v>76</v>
      </c>
      <c r="AY245" s="147" t="s">
        <v>200</v>
      </c>
    </row>
    <row r="246" spans="2:65" s="11" customFormat="1">
      <c r="B246" s="146"/>
      <c r="D246" s="142" t="s">
        <v>214</v>
      </c>
      <c r="E246" s="147" t="s">
        <v>1</v>
      </c>
      <c r="F246" s="148" t="s">
        <v>2476</v>
      </c>
      <c r="H246" s="149">
        <v>68.781999999999996</v>
      </c>
      <c r="I246" s="150"/>
      <c r="L246" s="146"/>
      <c r="M246" s="151"/>
      <c r="T246" s="152"/>
      <c r="AT246" s="147" t="s">
        <v>214</v>
      </c>
      <c r="AU246" s="147" t="s">
        <v>85</v>
      </c>
      <c r="AV246" s="11" t="s">
        <v>85</v>
      </c>
      <c r="AW246" s="11" t="s">
        <v>33</v>
      </c>
      <c r="AX246" s="11" t="s">
        <v>76</v>
      </c>
      <c r="AY246" s="147" t="s">
        <v>200</v>
      </c>
    </row>
    <row r="247" spans="2:65" s="13" customFormat="1">
      <c r="B247" s="159"/>
      <c r="D247" s="142" t="s">
        <v>214</v>
      </c>
      <c r="E247" s="160" t="s">
        <v>1</v>
      </c>
      <c r="F247" s="161" t="s">
        <v>221</v>
      </c>
      <c r="H247" s="162">
        <v>94.74199999999999</v>
      </c>
      <c r="I247" s="163"/>
      <c r="L247" s="159"/>
      <c r="M247" s="164"/>
      <c r="T247" s="165"/>
      <c r="AT247" s="160" t="s">
        <v>214</v>
      </c>
      <c r="AU247" s="160" t="s">
        <v>85</v>
      </c>
      <c r="AV247" s="13" t="s">
        <v>206</v>
      </c>
      <c r="AW247" s="13" t="s">
        <v>33</v>
      </c>
      <c r="AX247" s="13" t="s">
        <v>83</v>
      </c>
      <c r="AY247" s="160" t="s">
        <v>200</v>
      </c>
    </row>
    <row r="248" spans="2:65" s="1" customFormat="1" ht="24.15" customHeight="1">
      <c r="B248" s="31"/>
      <c r="C248" s="129" t="s">
        <v>342</v>
      </c>
      <c r="D248" s="129" t="s">
        <v>201</v>
      </c>
      <c r="E248" s="130" t="s">
        <v>2415</v>
      </c>
      <c r="F248" s="131" t="s">
        <v>2416</v>
      </c>
      <c r="G248" s="132" t="s">
        <v>964</v>
      </c>
      <c r="H248" s="133">
        <v>10</v>
      </c>
      <c r="I248" s="134"/>
      <c r="J248" s="135">
        <f>ROUND(I248*H248,2)</f>
        <v>0</v>
      </c>
      <c r="K248" s="131" t="s">
        <v>947</v>
      </c>
      <c r="L248" s="31"/>
      <c r="M248" s="136" t="s">
        <v>1</v>
      </c>
      <c r="N248" s="137" t="s">
        <v>41</v>
      </c>
      <c r="P248" s="138">
        <f>O248*H248</f>
        <v>0</v>
      </c>
      <c r="Q248" s="138">
        <v>0</v>
      </c>
      <c r="R248" s="138">
        <f>Q248*H248</f>
        <v>0</v>
      </c>
      <c r="S248" s="138">
        <v>0</v>
      </c>
      <c r="T248" s="139">
        <f>S248*H248</f>
        <v>0</v>
      </c>
      <c r="AR248" s="140" t="s">
        <v>851</v>
      </c>
      <c r="AT248" s="140" t="s">
        <v>201</v>
      </c>
      <c r="AU248" s="140" t="s">
        <v>85</v>
      </c>
      <c r="AY248" s="16" t="s">
        <v>200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6" t="s">
        <v>83</v>
      </c>
      <c r="BK248" s="141">
        <f>ROUND(I248*H248,2)</f>
        <v>0</v>
      </c>
      <c r="BL248" s="16" t="s">
        <v>851</v>
      </c>
      <c r="BM248" s="140" t="s">
        <v>2477</v>
      </c>
    </row>
    <row r="249" spans="2:65" s="1" customFormat="1" ht="38.4">
      <c r="B249" s="31"/>
      <c r="D249" s="142" t="s">
        <v>208</v>
      </c>
      <c r="F249" s="143" t="s">
        <v>2418</v>
      </c>
      <c r="I249" s="144"/>
      <c r="L249" s="31"/>
      <c r="M249" s="145"/>
      <c r="T249" s="55"/>
      <c r="AT249" s="16" t="s">
        <v>208</v>
      </c>
      <c r="AU249" s="16" t="s">
        <v>85</v>
      </c>
    </row>
    <row r="250" spans="2:65" s="11" customFormat="1">
      <c r="B250" s="146"/>
      <c r="D250" s="142" t="s">
        <v>214</v>
      </c>
      <c r="E250" s="147" t="s">
        <v>1</v>
      </c>
      <c r="F250" s="148" t="s">
        <v>2478</v>
      </c>
      <c r="H250" s="149">
        <v>10</v>
      </c>
      <c r="I250" s="150"/>
      <c r="L250" s="146"/>
      <c r="M250" s="151"/>
      <c r="T250" s="152"/>
      <c r="AT250" s="147" t="s">
        <v>214</v>
      </c>
      <c r="AU250" s="147" t="s">
        <v>85</v>
      </c>
      <c r="AV250" s="11" t="s">
        <v>85</v>
      </c>
      <c r="AW250" s="11" t="s">
        <v>33</v>
      </c>
      <c r="AX250" s="11" t="s">
        <v>83</v>
      </c>
      <c r="AY250" s="147" t="s">
        <v>200</v>
      </c>
    </row>
    <row r="251" spans="2:65" s="1" customFormat="1" ht="33" customHeight="1">
      <c r="B251" s="31"/>
      <c r="C251" s="129" t="s">
        <v>346</v>
      </c>
      <c r="D251" s="129" t="s">
        <v>201</v>
      </c>
      <c r="E251" s="130" t="s">
        <v>2421</v>
      </c>
      <c r="F251" s="131" t="s">
        <v>2422</v>
      </c>
      <c r="G251" s="132" t="s">
        <v>964</v>
      </c>
      <c r="H251" s="133">
        <v>70</v>
      </c>
      <c r="I251" s="134"/>
      <c r="J251" s="135">
        <f>ROUND(I251*H251,2)</f>
        <v>0</v>
      </c>
      <c r="K251" s="131" t="s">
        <v>947</v>
      </c>
      <c r="L251" s="31"/>
      <c r="M251" s="136" t="s">
        <v>1</v>
      </c>
      <c r="N251" s="137" t="s">
        <v>41</v>
      </c>
      <c r="P251" s="138">
        <f>O251*H251</f>
        <v>0</v>
      </c>
      <c r="Q251" s="138">
        <v>0</v>
      </c>
      <c r="R251" s="138">
        <f>Q251*H251</f>
        <v>0</v>
      </c>
      <c r="S251" s="138">
        <v>0</v>
      </c>
      <c r="T251" s="139">
        <f>S251*H251</f>
        <v>0</v>
      </c>
      <c r="AR251" s="140" t="s">
        <v>851</v>
      </c>
      <c r="AT251" s="140" t="s">
        <v>201</v>
      </c>
      <c r="AU251" s="140" t="s">
        <v>85</v>
      </c>
      <c r="AY251" s="16" t="s">
        <v>200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6" t="s">
        <v>83</v>
      </c>
      <c r="BK251" s="141">
        <f>ROUND(I251*H251,2)</f>
        <v>0</v>
      </c>
      <c r="BL251" s="16" t="s">
        <v>851</v>
      </c>
      <c r="BM251" s="140" t="s">
        <v>2479</v>
      </c>
    </row>
    <row r="252" spans="2:65" s="1" customFormat="1" ht="38.4">
      <c r="B252" s="31"/>
      <c r="D252" s="142" t="s">
        <v>208</v>
      </c>
      <c r="F252" s="143" t="s">
        <v>2424</v>
      </c>
      <c r="I252" s="144"/>
      <c r="L252" s="31"/>
      <c r="M252" s="145"/>
      <c r="T252" s="55"/>
      <c r="AT252" s="16" t="s">
        <v>208</v>
      </c>
      <c r="AU252" s="16" t="s">
        <v>85</v>
      </c>
    </row>
    <row r="253" spans="2:65" s="11" customFormat="1">
      <c r="B253" s="146"/>
      <c r="D253" s="142" t="s">
        <v>214</v>
      </c>
      <c r="E253" s="147" t="s">
        <v>1</v>
      </c>
      <c r="F253" s="148" t="s">
        <v>2480</v>
      </c>
      <c r="H253" s="149">
        <v>70</v>
      </c>
      <c r="I253" s="150"/>
      <c r="L253" s="146"/>
      <c r="M253" s="151"/>
      <c r="T253" s="152"/>
      <c r="AT253" s="147" t="s">
        <v>214</v>
      </c>
      <c r="AU253" s="147" t="s">
        <v>85</v>
      </c>
      <c r="AV253" s="11" t="s">
        <v>85</v>
      </c>
      <c r="AW253" s="11" t="s">
        <v>33</v>
      </c>
      <c r="AX253" s="11" t="s">
        <v>83</v>
      </c>
      <c r="AY253" s="147" t="s">
        <v>200</v>
      </c>
    </row>
    <row r="254" spans="2:65" s="1" customFormat="1" ht="16.5" customHeight="1">
      <c r="B254" s="31"/>
      <c r="C254" s="129" t="s">
        <v>350</v>
      </c>
      <c r="D254" s="129" t="s">
        <v>201</v>
      </c>
      <c r="E254" s="130" t="s">
        <v>2481</v>
      </c>
      <c r="F254" s="131" t="s">
        <v>2482</v>
      </c>
      <c r="G254" s="132" t="s">
        <v>964</v>
      </c>
      <c r="H254" s="133">
        <v>10</v>
      </c>
      <c r="I254" s="134"/>
      <c r="J254" s="135">
        <f>ROUND(I254*H254,2)</f>
        <v>0</v>
      </c>
      <c r="K254" s="131" t="s">
        <v>947</v>
      </c>
      <c r="L254" s="31"/>
      <c r="M254" s="136" t="s">
        <v>1</v>
      </c>
      <c r="N254" s="137" t="s">
        <v>41</v>
      </c>
      <c r="P254" s="138">
        <f>O254*H254</f>
        <v>0</v>
      </c>
      <c r="Q254" s="138">
        <v>0</v>
      </c>
      <c r="R254" s="138">
        <f>Q254*H254</f>
        <v>0</v>
      </c>
      <c r="S254" s="138">
        <v>0</v>
      </c>
      <c r="T254" s="139">
        <f>S254*H254</f>
        <v>0</v>
      </c>
      <c r="AR254" s="140" t="s">
        <v>851</v>
      </c>
      <c r="AT254" s="140" t="s">
        <v>201</v>
      </c>
      <c r="AU254" s="140" t="s">
        <v>85</v>
      </c>
      <c r="AY254" s="16" t="s">
        <v>200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6" t="s">
        <v>83</v>
      </c>
      <c r="BK254" s="141">
        <f>ROUND(I254*H254,2)</f>
        <v>0</v>
      </c>
      <c r="BL254" s="16" t="s">
        <v>851</v>
      </c>
      <c r="BM254" s="140" t="s">
        <v>2483</v>
      </c>
    </row>
    <row r="255" spans="2:65" s="1" customFormat="1" ht="19.2">
      <c r="B255" s="31"/>
      <c r="D255" s="142" t="s">
        <v>208</v>
      </c>
      <c r="F255" s="143" t="s">
        <v>2484</v>
      </c>
      <c r="I255" s="144"/>
      <c r="L255" s="31"/>
      <c r="M255" s="145"/>
      <c r="T255" s="55"/>
      <c r="AT255" s="16" t="s">
        <v>208</v>
      </c>
      <c r="AU255" s="16" t="s">
        <v>85</v>
      </c>
    </row>
    <row r="256" spans="2:65" s="10" customFormat="1" ht="22.8" customHeight="1">
      <c r="B256" s="119"/>
      <c r="D256" s="120" t="s">
        <v>75</v>
      </c>
      <c r="E256" s="183" t="s">
        <v>2485</v>
      </c>
      <c r="F256" s="183" t="s">
        <v>2486</v>
      </c>
      <c r="I256" s="122"/>
      <c r="J256" s="184">
        <f>BK256</f>
        <v>0</v>
      </c>
      <c r="L256" s="119"/>
      <c r="M256" s="124"/>
      <c r="P256" s="125">
        <f>SUM(P257:P292)</f>
        <v>0</v>
      </c>
      <c r="R256" s="125">
        <f>SUM(R257:R292)</f>
        <v>0</v>
      </c>
      <c r="T256" s="126">
        <f>SUM(T257:T292)</f>
        <v>0</v>
      </c>
      <c r="AR256" s="120" t="s">
        <v>83</v>
      </c>
      <c r="AT256" s="127" t="s">
        <v>75</v>
      </c>
      <c r="AU256" s="127" t="s">
        <v>83</v>
      </c>
      <c r="AY256" s="120" t="s">
        <v>200</v>
      </c>
      <c r="BK256" s="128">
        <f>SUM(BK257:BK292)</f>
        <v>0</v>
      </c>
    </row>
    <row r="257" spans="2:65" s="1" customFormat="1" ht="16.5" customHeight="1">
      <c r="B257" s="31"/>
      <c r="C257" s="129" t="s">
        <v>354</v>
      </c>
      <c r="D257" s="129" t="s">
        <v>201</v>
      </c>
      <c r="E257" s="130" t="s">
        <v>2388</v>
      </c>
      <c r="F257" s="131" t="s">
        <v>2389</v>
      </c>
      <c r="G257" s="132" t="s">
        <v>964</v>
      </c>
      <c r="H257" s="133">
        <v>54.173999999999999</v>
      </c>
      <c r="I257" s="134"/>
      <c r="J257" s="135">
        <f>ROUND(I257*H257,2)</f>
        <v>0</v>
      </c>
      <c r="K257" s="131" t="s">
        <v>947</v>
      </c>
      <c r="L257" s="31"/>
      <c r="M257" s="136" t="s">
        <v>1</v>
      </c>
      <c r="N257" s="137" t="s">
        <v>41</v>
      </c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AR257" s="140" t="s">
        <v>206</v>
      </c>
      <c r="AT257" s="140" t="s">
        <v>201</v>
      </c>
      <c r="AU257" s="140" t="s">
        <v>85</v>
      </c>
      <c r="AY257" s="16" t="s">
        <v>200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6" t="s">
        <v>83</v>
      </c>
      <c r="BK257" s="141">
        <f>ROUND(I257*H257,2)</f>
        <v>0</v>
      </c>
      <c r="BL257" s="16" t="s">
        <v>206</v>
      </c>
      <c r="BM257" s="140" t="s">
        <v>2487</v>
      </c>
    </row>
    <row r="258" spans="2:65" s="1" customFormat="1" ht="28.8">
      <c r="B258" s="31"/>
      <c r="D258" s="142" t="s">
        <v>208</v>
      </c>
      <c r="F258" s="143" t="s">
        <v>2391</v>
      </c>
      <c r="I258" s="144"/>
      <c r="L258" s="31"/>
      <c r="M258" s="145"/>
      <c r="T258" s="55"/>
      <c r="AT258" s="16" t="s">
        <v>208</v>
      </c>
      <c r="AU258" s="16" t="s">
        <v>85</v>
      </c>
    </row>
    <row r="259" spans="2:65" s="11" customFormat="1">
      <c r="B259" s="146"/>
      <c r="D259" s="142" t="s">
        <v>214</v>
      </c>
      <c r="E259" s="147" t="s">
        <v>1</v>
      </c>
      <c r="F259" s="148" t="s">
        <v>2488</v>
      </c>
      <c r="H259" s="149">
        <v>20.064</v>
      </c>
      <c r="I259" s="150"/>
      <c r="L259" s="146"/>
      <c r="M259" s="151"/>
      <c r="T259" s="152"/>
      <c r="AT259" s="147" t="s">
        <v>214</v>
      </c>
      <c r="AU259" s="147" t="s">
        <v>85</v>
      </c>
      <c r="AV259" s="11" t="s">
        <v>85</v>
      </c>
      <c r="AW259" s="11" t="s">
        <v>33</v>
      </c>
      <c r="AX259" s="11" t="s">
        <v>76</v>
      </c>
      <c r="AY259" s="147" t="s">
        <v>200</v>
      </c>
    </row>
    <row r="260" spans="2:65" s="11" customFormat="1">
      <c r="B260" s="146"/>
      <c r="D260" s="142" t="s">
        <v>214</v>
      </c>
      <c r="E260" s="147" t="s">
        <v>1</v>
      </c>
      <c r="F260" s="148" t="s">
        <v>2489</v>
      </c>
      <c r="H260" s="149">
        <v>23.76</v>
      </c>
      <c r="I260" s="150"/>
      <c r="L260" s="146"/>
      <c r="M260" s="151"/>
      <c r="T260" s="152"/>
      <c r="AT260" s="147" t="s">
        <v>214</v>
      </c>
      <c r="AU260" s="147" t="s">
        <v>85</v>
      </c>
      <c r="AV260" s="11" t="s">
        <v>85</v>
      </c>
      <c r="AW260" s="11" t="s">
        <v>33</v>
      </c>
      <c r="AX260" s="11" t="s">
        <v>76</v>
      </c>
      <c r="AY260" s="147" t="s">
        <v>200</v>
      </c>
    </row>
    <row r="261" spans="2:65" s="11" customFormat="1">
      <c r="B261" s="146"/>
      <c r="D261" s="142" t="s">
        <v>214</v>
      </c>
      <c r="E261" s="147" t="s">
        <v>1</v>
      </c>
      <c r="F261" s="148" t="s">
        <v>2490</v>
      </c>
      <c r="H261" s="149">
        <v>4.08</v>
      </c>
      <c r="I261" s="150"/>
      <c r="L261" s="146"/>
      <c r="M261" s="151"/>
      <c r="T261" s="152"/>
      <c r="AT261" s="147" t="s">
        <v>214</v>
      </c>
      <c r="AU261" s="147" t="s">
        <v>85</v>
      </c>
      <c r="AV261" s="11" t="s">
        <v>85</v>
      </c>
      <c r="AW261" s="11" t="s">
        <v>33</v>
      </c>
      <c r="AX261" s="11" t="s">
        <v>76</v>
      </c>
      <c r="AY261" s="147" t="s">
        <v>200</v>
      </c>
    </row>
    <row r="262" spans="2:65" s="11" customFormat="1">
      <c r="B262" s="146"/>
      <c r="D262" s="142" t="s">
        <v>214</v>
      </c>
      <c r="E262" s="147" t="s">
        <v>1</v>
      </c>
      <c r="F262" s="148" t="s">
        <v>2491</v>
      </c>
      <c r="H262" s="149">
        <v>6.27</v>
      </c>
      <c r="I262" s="150"/>
      <c r="L262" s="146"/>
      <c r="M262" s="151"/>
      <c r="T262" s="152"/>
      <c r="AT262" s="147" t="s">
        <v>214</v>
      </c>
      <c r="AU262" s="147" t="s">
        <v>85</v>
      </c>
      <c r="AV262" s="11" t="s">
        <v>85</v>
      </c>
      <c r="AW262" s="11" t="s">
        <v>33</v>
      </c>
      <c r="AX262" s="11" t="s">
        <v>76</v>
      </c>
      <c r="AY262" s="147" t="s">
        <v>200</v>
      </c>
    </row>
    <row r="263" spans="2:65" s="13" customFormat="1">
      <c r="B263" s="159"/>
      <c r="D263" s="142" t="s">
        <v>214</v>
      </c>
      <c r="E263" s="160" t="s">
        <v>1</v>
      </c>
      <c r="F263" s="161" t="s">
        <v>221</v>
      </c>
      <c r="H263" s="162">
        <v>54.173999999999992</v>
      </c>
      <c r="I263" s="163"/>
      <c r="L263" s="159"/>
      <c r="M263" s="164"/>
      <c r="T263" s="165"/>
      <c r="AT263" s="160" t="s">
        <v>214</v>
      </c>
      <c r="AU263" s="160" t="s">
        <v>85</v>
      </c>
      <c r="AV263" s="13" t="s">
        <v>206</v>
      </c>
      <c r="AW263" s="13" t="s">
        <v>33</v>
      </c>
      <c r="AX263" s="13" t="s">
        <v>83</v>
      </c>
      <c r="AY263" s="160" t="s">
        <v>200</v>
      </c>
    </row>
    <row r="264" spans="2:65" s="1" customFormat="1" ht="24.15" customHeight="1">
      <c r="B264" s="31"/>
      <c r="C264" s="129" t="s">
        <v>358</v>
      </c>
      <c r="D264" s="129" t="s">
        <v>201</v>
      </c>
      <c r="E264" s="130" t="s">
        <v>2397</v>
      </c>
      <c r="F264" s="131" t="s">
        <v>2398</v>
      </c>
      <c r="G264" s="132" t="s">
        <v>964</v>
      </c>
      <c r="H264" s="133">
        <v>54.173999999999999</v>
      </c>
      <c r="I264" s="134"/>
      <c r="J264" s="135">
        <f>ROUND(I264*H264,2)</f>
        <v>0</v>
      </c>
      <c r="K264" s="131" t="s">
        <v>947</v>
      </c>
      <c r="L264" s="31"/>
      <c r="M264" s="136" t="s">
        <v>1</v>
      </c>
      <c r="N264" s="137" t="s">
        <v>41</v>
      </c>
      <c r="P264" s="138">
        <f>O264*H264</f>
        <v>0</v>
      </c>
      <c r="Q264" s="138">
        <v>0</v>
      </c>
      <c r="R264" s="138">
        <f>Q264*H264</f>
        <v>0</v>
      </c>
      <c r="S264" s="138">
        <v>0</v>
      </c>
      <c r="T264" s="139">
        <f>S264*H264</f>
        <v>0</v>
      </c>
      <c r="AR264" s="140" t="s">
        <v>206</v>
      </c>
      <c r="AT264" s="140" t="s">
        <v>201</v>
      </c>
      <c r="AU264" s="140" t="s">
        <v>85</v>
      </c>
      <c r="AY264" s="16" t="s">
        <v>200</v>
      </c>
      <c r="BE264" s="141">
        <f>IF(N264="základní",J264,0)</f>
        <v>0</v>
      </c>
      <c r="BF264" s="141">
        <f>IF(N264="snížená",J264,0)</f>
        <v>0</v>
      </c>
      <c r="BG264" s="141">
        <f>IF(N264="zákl. přenesená",J264,0)</f>
        <v>0</v>
      </c>
      <c r="BH264" s="141">
        <f>IF(N264="sníž. přenesená",J264,0)</f>
        <v>0</v>
      </c>
      <c r="BI264" s="141">
        <f>IF(N264="nulová",J264,0)</f>
        <v>0</v>
      </c>
      <c r="BJ264" s="16" t="s">
        <v>83</v>
      </c>
      <c r="BK264" s="141">
        <f>ROUND(I264*H264,2)</f>
        <v>0</v>
      </c>
      <c r="BL264" s="16" t="s">
        <v>206</v>
      </c>
      <c r="BM264" s="140" t="s">
        <v>2492</v>
      </c>
    </row>
    <row r="265" spans="2:65" s="1" customFormat="1" ht="28.8">
      <c r="B265" s="31"/>
      <c r="D265" s="142" t="s">
        <v>208</v>
      </c>
      <c r="F265" s="143" t="s">
        <v>2400</v>
      </c>
      <c r="I265" s="144"/>
      <c r="L265" s="31"/>
      <c r="M265" s="145"/>
      <c r="T265" s="55"/>
      <c r="AT265" s="16" t="s">
        <v>208</v>
      </c>
      <c r="AU265" s="16" t="s">
        <v>85</v>
      </c>
    </row>
    <row r="266" spans="2:65" s="1" customFormat="1" ht="24.15" customHeight="1">
      <c r="B266" s="31"/>
      <c r="C266" s="129" t="s">
        <v>362</v>
      </c>
      <c r="D266" s="129" t="s">
        <v>201</v>
      </c>
      <c r="E266" s="130" t="s">
        <v>2401</v>
      </c>
      <c r="F266" s="131" t="s">
        <v>2402</v>
      </c>
      <c r="G266" s="132" t="s">
        <v>964</v>
      </c>
      <c r="H266" s="133">
        <v>108.348</v>
      </c>
      <c r="I266" s="134"/>
      <c r="J266" s="135">
        <f>ROUND(I266*H266,2)</f>
        <v>0</v>
      </c>
      <c r="K266" s="131" t="s">
        <v>947</v>
      </c>
      <c r="L266" s="31"/>
      <c r="M266" s="136" t="s">
        <v>1</v>
      </c>
      <c r="N266" s="137" t="s">
        <v>41</v>
      </c>
      <c r="P266" s="138">
        <f>O266*H266</f>
        <v>0</v>
      </c>
      <c r="Q266" s="138">
        <v>0</v>
      </c>
      <c r="R266" s="138">
        <f>Q266*H266</f>
        <v>0</v>
      </c>
      <c r="S266" s="138">
        <v>0</v>
      </c>
      <c r="T266" s="139">
        <f>S266*H266</f>
        <v>0</v>
      </c>
      <c r="AR266" s="140" t="s">
        <v>206</v>
      </c>
      <c r="AT266" s="140" t="s">
        <v>201</v>
      </c>
      <c r="AU266" s="140" t="s">
        <v>85</v>
      </c>
      <c r="AY266" s="16" t="s">
        <v>200</v>
      </c>
      <c r="BE266" s="141">
        <f>IF(N266="základní",J266,0)</f>
        <v>0</v>
      </c>
      <c r="BF266" s="141">
        <f>IF(N266="snížená",J266,0)</f>
        <v>0</v>
      </c>
      <c r="BG266" s="141">
        <f>IF(N266="zákl. přenesená",J266,0)</f>
        <v>0</v>
      </c>
      <c r="BH266" s="141">
        <f>IF(N266="sníž. přenesená",J266,0)</f>
        <v>0</v>
      </c>
      <c r="BI266" s="141">
        <f>IF(N266="nulová",J266,0)</f>
        <v>0</v>
      </c>
      <c r="BJ266" s="16" t="s">
        <v>83</v>
      </c>
      <c r="BK266" s="141">
        <f>ROUND(I266*H266,2)</f>
        <v>0</v>
      </c>
      <c r="BL266" s="16" t="s">
        <v>206</v>
      </c>
      <c r="BM266" s="140" t="s">
        <v>2493</v>
      </c>
    </row>
    <row r="267" spans="2:65" s="1" customFormat="1" ht="28.8">
      <c r="B267" s="31"/>
      <c r="D267" s="142" t="s">
        <v>208</v>
      </c>
      <c r="F267" s="143" t="s">
        <v>2404</v>
      </c>
      <c r="I267" s="144"/>
      <c r="L267" s="31"/>
      <c r="M267" s="145"/>
      <c r="T267" s="55"/>
      <c r="AT267" s="16" t="s">
        <v>208</v>
      </c>
      <c r="AU267" s="16" t="s">
        <v>85</v>
      </c>
    </row>
    <row r="268" spans="2:65" s="11" customFormat="1">
      <c r="B268" s="146"/>
      <c r="D268" s="142" t="s">
        <v>214</v>
      </c>
      <c r="E268" s="147" t="s">
        <v>1</v>
      </c>
      <c r="F268" s="148" t="s">
        <v>2494</v>
      </c>
      <c r="H268" s="149">
        <v>108.348</v>
      </c>
      <c r="I268" s="150"/>
      <c r="L268" s="146"/>
      <c r="M268" s="151"/>
      <c r="T268" s="152"/>
      <c r="AT268" s="147" t="s">
        <v>214</v>
      </c>
      <c r="AU268" s="147" t="s">
        <v>85</v>
      </c>
      <c r="AV268" s="11" t="s">
        <v>85</v>
      </c>
      <c r="AW268" s="11" t="s">
        <v>33</v>
      </c>
      <c r="AX268" s="11" t="s">
        <v>83</v>
      </c>
      <c r="AY268" s="147" t="s">
        <v>200</v>
      </c>
    </row>
    <row r="269" spans="2:65" s="1" customFormat="1" ht="16.5" customHeight="1">
      <c r="B269" s="31"/>
      <c r="C269" s="129" t="s">
        <v>366</v>
      </c>
      <c r="D269" s="129" t="s">
        <v>201</v>
      </c>
      <c r="E269" s="130" t="s">
        <v>2406</v>
      </c>
      <c r="F269" s="131" t="s">
        <v>2407</v>
      </c>
      <c r="G269" s="132" t="s">
        <v>964</v>
      </c>
      <c r="H269" s="133">
        <v>54.173999999999999</v>
      </c>
      <c r="I269" s="134"/>
      <c r="J269" s="135">
        <f>ROUND(I269*H269,2)</f>
        <v>0</v>
      </c>
      <c r="K269" s="131" t="s">
        <v>947</v>
      </c>
      <c r="L269" s="31"/>
      <c r="M269" s="136" t="s">
        <v>1</v>
      </c>
      <c r="N269" s="137" t="s">
        <v>41</v>
      </c>
      <c r="P269" s="138">
        <f>O269*H269</f>
        <v>0</v>
      </c>
      <c r="Q269" s="138">
        <v>0</v>
      </c>
      <c r="R269" s="138">
        <f>Q269*H269</f>
        <v>0</v>
      </c>
      <c r="S269" s="138">
        <v>0</v>
      </c>
      <c r="T269" s="139">
        <f>S269*H269</f>
        <v>0</v>
      </c>
      <c r="AR269" s="140" t="s">
        <v>206</v>
      </c>
      <c r="AT269" s="140" t="s">
        <v>201</v>
      </c>
      <c r="AU269" s="140" t="s">
        <v>85</v>
      </c>
      <c r="AY269" s="16" t="s">
        <v>200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6" t="s">
        <v>83</v>
      </c>
      <c r="BK269" s="141">
        <f>ROUND(I269*H269,2)</f>
        <v>0</v>
      </c>
      <c r="BL269" s="16" t="s">
        <v>206</v>
      </c>
      <c r="BM269" s="140" t="s">
        <v>2495</v>
      </c>
    </row>
    <row r="270" spans="2:65" s="1" customFormat="1" ht="38.4">
      <c r="B270" s="31"/>
      <c r="D270" s="142" t="s">
        <v>208</v>
      </c>
      <c r="F270" s="143" t="s">
        <v>2409</v>
      </c>
      <c r="I270" s="144"/>
      <c r="L270" s="31"/>
      <c r="M270" s="145"/>
      <c r="T270" s="55"/>
      <c r="AT270" s="16" t="s">
        <v>208</v>
      </c>
      <c r="AU270" s="16" t="s">
        <v>85</v>
      </c>
    </row>
    <row r="271" spans="2:65" s="1" customFormat="1" ht="16.5" customHeight="1">
      <c r="B271" s="31"/>
      <c r="C271" s="129" t="s">
        <v>370</v>
      </c>
      <c r="D271" s="129" t="s">
        <v>201</v>
      </c>
      <c r="E271" s="130" t="s">
        <v>2388</v>
      </c>
      <c r="F271" s="131" t="s">
        <v>2389</v>
      </c>
      <c r="G271" s="132" t="s">
        <v>964</v>
      </c>
      <c r="H271" s="133">
        <v>23.76</v>
      </c>
      <c r="I271" s="134"/>
      <c r="J271" s="135">
        <f>ROUND(I271*H271,2)</f>
        <v>0</v>
      </c>
      <c r="K271" s="131" t="s">
        <v>947</v>
      </c>
      <c r="L271" s="31"/>
      <c r="M271" s="136" t="s">
        <v>1</v>
      </c>
      <c r="N271" s="137" t="s">
        <v>41</v>
      </c>
      <c r="P271" s="138">
        <f>O271*H271</f>
        <v>0</v>
      </c>
      <c r="Q271" s="138">
        <v>0</v>
      </c>
      <c r="R271" s="138">
        <f>Q271*H271</f>
        <v>0</v>
      </c>
      <c r="S271" s="138">
        <v>0</v>
      </c>
      <c r="T271" s="139">
        <f>S271*H271</f>
        <v>0</v>
      </c>
      <c r="AR271" s="140" t="s">
        <v>206</v>
      </c>
      <c r="AT271" s="140" t="s">
        <v>201</v>
      </c>
      <c r="AU271" s="140" t="s">
        <v>85</v>
      </c>
      <c r="AY271" s="16" t="s">
        <v>200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6" t="s">
        <v>83</v>
      </c>
      <c r="BK271" s="141">
        <f>ROUND(I271*H271,2)</f>
        <v>0</v>
      </c>
      <c r="BL271" s="16" t="s">
        <v>206</v>
      </c>
      <c r="BM271" s="140" t="s">
        <v>2496</v>
      </c>
    </row>
    <row r="272" spans="2:65" s="1" customFormat="1" ht="28.8">
      <c r="B272" s="31"/>
      <c r="D272" s="142" t="s">
        <v>208</v>
      </c>
      <c r="F272" s="143" t="s">
        <v>2391</v>
      </c>
      <c r="I272" s="144"/>
      <c r="L272" s="31"/>
      <c r="M272" s="145"/>
      <c r="T272" s="55"/>
      <c r="AT272" s="16" t="s">
        <v>208</v>
      </c>
      <c r="AU272" s="16" t="s">
        <v>85</v>
      </c>
    </row>
    <row r="273" spans="2:65" s="11" customFormat="1">
      <c r="B273" s="146"/>
      <c r="D273" s="142" t="s">
        <v>214</v>
      </c>
      <c r="E273" s="147" t="s">
        <v>1</v>
      </c>
      <c r="F273" s="148" t="s">
        <v>2497</v>
      </c>
      <c r="H273" s="149">
        <v>23.76</v>
      </c>
      <c r="I273" s="150"/>
      <c r="L273" s="146"/>
      <c r="M273" s="151"/>
      <c r="T273" s="152"/>
      <c r="AT273" s="147" t="s">
        <v>214</v>
      </c>
      <c r="AU273" s="147" t="s">
        <v>85</v>
      </c>
      <c r="AV273" s="11" t="s">
        <v>85</v>
      </c>
      <c r="AW273" s="11" t="s">
        <v>33</v>
      </c>
      <c r="AX273" s="11" t="s">
        <v>83</v>
      </c>
      <c r="AY273" s="147" t="s">
        <v>200</v>
      </c>
    </row>
    <row r="274" spans="2:65" s="1" customFormat="1" ht="24.15" customHeight="1">
      <c r="B274" s="31"/>
      <c r="C274" s="129" t="s">
        <v>374</v>
      </c>
      <c r="D274" s="129" t="s">
        <v>201</v>
      </c>
      <c r="E274" s="130" t="s">
        <v>2397</v>
      </c>
      <c r="F274" s="131" t="s">
        <v>2398</v>
      </c>
      <c r="G274" s="132" t="s">
        <v>964</v>
      </c>
      <c r="H274" s="133">
        <v>57.302999999999997</v>
      </c>
      <c r="I274" s="134"/>
      <c r="J274" s="135">
        <f>ROUND(I274*H274,2)</f>
        <v>0</v>
      </c>
      <c r="K274" s="131" t="s">
        <v>947</v>
      </c>
      <c r="L274" s="31"/>
      <c r="M274" s="136" t="s">
        <v>1</v>
      </c>
      <c r="N274" s="137" t="s">
        <v>41</v>
      </c>
      <c r="P274" s="138">
        <f>O274*H274</f>
        <v>0</v>
      </c>
      <c r="Q274" s="138">
        <v>0</v>
      </c>
      <c r="R274" s="138">
        <f>Q274*H274</f>
        <v>0</v>
      </c>
      <c r="S274" s="138">
        <v>0</v>
      </c>
      <c r="T274" s="139">
        <f>S274*H274</f>
        <v>0</v>
      </c>
      <c r="AR274" s="140" t="s">
        <v>206</v>
      </c>
      <c r="AT274" s="140" t="s">
        <v>201</v>
      </c>
      <c r="AU274" s="140" t="s">
        <v>85</v>
      </c>
      <c r="AY274" s="16" t="s">
        <v>200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6" t="s">
        <v>83</v>
      </c>
      <c r="BK274" s="141">
        <f>ROUND(I274*H274,2)</f>
        <v>0</v>
      </c>
      <c r="BL274" s="16" t="s">
        <v>206</v>
      </c>
      <c r="BM274" s="140" t="s">
        <v>2498</v>
      </c>
    </row>
    <row r="275" spans="2:65" s="1" customFormat="1" ht="28.8">
      <c r="B275" s="31"/>
      <c r="D275" s="142" t="s">
        <v>208</v>
      </c>
      <c r="F275" s="143" t="s">
        <v>2400</v>
      </c>
      <c r="I275" s="144"/>
      <c r="L275" s="31"/>
      <c r="M275" s="145"/>
      <c r="T275" s="55"/>
      <c r="AT275" s="16" t="s">
        <v>208</v>
      </c>
      <c r="AU275" s="16" t="s">
        <v>85</v>
      </c>
    </row>
    <row r="276" spans="2:65" s="11" customFormat="1">
      <c r="B276" s="146"/>
      <c r="D276" s="142" t="s">
        <v>214</v>
      </c>
      <c r="E276" s="147" t="s">
        <v>1</v>
      </c>
      <c r="F276" s="148" t="s">
        <v>2499</v>
      </c>
      <c r="H276" s="149">
        <v>6.27</v>
      </c>
      <c r="I276" s="150"/>
      <c r="L276" s="146"/>
      <c r="M276" s="151"/>
      <c r="T276" s="152"/>
      <c r="AT276" s="147" t="s">
        <v>214</v>
      </c>
      <c r="AU276" s="147" t="s">
        <v>85</v>
      </c>
      <c r="AV276" s="11" t="s">
        <v>85</v>
      </c>
      <c r="AW276" s="11" t="s">
        <v>33</v>
      </c>
      <c r="AX276" s="11" t="s">
        <v>76</v>
      </c>
      <c r="AY276" s="147" t="s">
        <v>200</v>
      </c>
    </row>
    <row r="277" spans="2:65" s="11" customFormat="1">
      <c r="B277" s="146"/>
      <c r="D277" s="142" t="s">
        <v>214</v>
      </c>
      <c r="E277" s="147" t="s">
        <v>1</v>
      </c>
      <c r="F277" s="148" t="s">
        <v>2500</v>
      </c>
      <c r="H277" s="149">
        <v>23.76</v>
      </c>
      <c r="I277" s="150"/>
      <c r="L277" s="146"/>
      <c r="M277" s="151"/>
      <c r="T277" s="152"/>
      <c r="AT277" s="147" t="s">
        <v>214</v>
      </c>
      <c r="AU277" s="147" t="s">
        <v>85</v>
      </c>
      <c r="AV277" s="11" t="s">
        <v>85</v>
      </c>
      <c r="AW277" s="11" t="s">
        <v>33</v>
      </c>
      <c r="AX277" s="11" t="s">
        <v>76</v>
      </c>
      <c r="AY277" s="147" t="s">
        <v>200</v>
      </c>
    </row>
    <row r="278" spans="2:65" s="11" customFormat="1">
      <c r="B278" s="146"/>
      <c r="D278" s="142" t="s">
        <v>214</v>
      </c>
      <c r="E278" s="147" t="s">
        <v>1</v>
      </c>
      <c r="F278" s="148" t="s">
        <v>2501</v>
      </c>
      <c r="H278" s="149">
        <v>27.273</v>
      </c>
      <c r="I278" s="150"/>
      <c r="L278" s="146"/>
      <c r="M278" s="151"/>
      <c r="T278" s="152"/>
      <c r="AT278" s="147" t="s">
        <v>214</v>
      </c>
      <c r="AU278" s="147" t="s">
        <v>85</v>
      </c>
      <c r="AV278" s="11" t="s">
        <v>85</v>
      </c>
      <c r="AW278" s="11" t="s">
        <v>33</v>
      </c>
      <c r="AX278" s="11" t="s">
        <v>76</v>
      </c>
      <c r="AY278" s="147" t="s">
        <v>200</v>
      </c>
    </row>
    <row r="279" spans="2:65" s="13" customFormat="1">
      <c r="B279" s="159"/>
      <c r="D279" s="142" t="s">
        <v>214</v>
      </c>
      <c r="E279" s="160" t="s">
        <v>1</v>
      </c>
      <c r="F279" s="161" t="s">
        <v>221</v>
      </c>
      <c r="H279" s="162">
        <v>57.302999999999997</v>
      </c>
      <c r="I279" s="163"/>
      <c r="L279" s="159"/>
      <c r="M279" s="164"/>
      <c r="T279" s="165"/>
      <c r="AT279" s="160" t="s">
        <v>214</v>
      </c>
      <c r="AU279" s="160" t="s">
        <v>85</v>
      </c>
      <c r="AV279" s="13" t="s">
        <v>206</v>
      </c>
      <c r="AW279" s="13" t="s">
        <v>33</v>
      </c>
      <c r="AX279" s="13" t="s">
        <v>83</v>
      </c>
      <c r="AY279" s="160" t="s">
        <v>200</v>
      </c>
    </row>
    <row r="280" spans="2:65" s="1" customFormat="1" ht="24.15" customHeight="1">
      <c r="B280" s="31"/>
      <c r="C280" s="129" t="s">
        <v>378</v>
      </c>
      <c r="D280" s="129" t="s">
        <v>201</v>
      </c>
      <c r="E280" s="130" t="s">
        <v>2401</v>
      </c>
      <c r="F280" s="131" t="s">
        <v>2402</v>
      </c>
      <c r="G280" s="132" t="s">
        <v>964</v>
      </c>
      <c r="H280" s="133">
        <v>67.085999999999999</v>
      </c>
      <c r="I280" s="134"/>
      <c r="J280" s="135">
        <f>ROUND(I280*H280,2)</f>
        <v>0</v>
      </c>
      <c r="K280" s="131" t="s">
        <v>947</v>
      </c>
      <c r="L280" s="31"/>
      <c r="M280" s="136" t="s">
        <v>1</v>
      </c>
      <c r="N280" s="137" t="s">
        <v>41</v>
      </c>
      <c r="P280" s="138">
        <f>O280*H280</f>
        <v>0</v>
      </c>
      <c r="Q280" s="138">
        <v>0</v>
      </c>
      <c r="R280" s="138">
        <f>Q280*H280</f>
        <v>0</v>
      </c>
      <c r="S280" s="138">
        <v>0</v>
      </c>
      <c r="T280" s="139">
        <f>S280*H280</f>
        <v>0</v>
      </c>
      <c r="AR280" s="140" t="s">
        <v>206</v>
      </c>
      <c r="AT280" s="140" t="s">
        <v>201</v>
      </c>
      <c r="AU280" s="140" t="s">
        <v>85</v>
      </c>
      <c r="AY280" s="16" t="s">
        <v>200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6" t="s">
        <v>83</v>
      </c>
      <c r="BK280" s="141">
        <f>ROUND(I280*H280,2)</f>
        <v>0</v>
      </c>
      <c r="BL280" s="16" t="s">
        <v>206</v>
      </c>
      <c r="BM280" s="140" t="s">
        <v>2502</v>
      </c>
    </row>
    <row r="281" spans="2:65" s="1" customFormat="1" ht="28.8">
      <c r="B281" s="31"/>
      <c r="D281" s="142" t="s">
        <v>208</v>
      </c>
      <c r="F281" s="143" t="s">
        <v>2404</v>
      </c>
      <c r="I281" s="144"/>
      <c r="L281" s="31"/>
      <c r="M281" s="145"/>
      <c r="T281" s="55"/>
      <c r="AT281" s="16" t="s">
        <v>208</v>
      </c>
      <c r="AU281" s="16" t="s">
        <v>85</v>
      </c>
    </row>
    <row r="282" spans="2:65" s="11" customFormat="1">
      <c r="B282" s="146"/>
      <c r="D282" s="142" t="s">
        <v>214</v>
      </c>
      <c r="E282" s="147" t="s">
        <v>1</v>
      </c>
      <c r="F282" s="148" t="s">
        <v>2503</v>
      </c>
      <c r="H282" s="149">
        <v>12.54</v>
      </c>
      <c r="I282" s="150"/>
      <c r="L282" s="146"/>
      <c r="M282" s="151"/>
      <c r="T282" s="152"/>
      <c r="AT282" s="147" t="s">
        <v>214</v>
      </c>
      <c r="AU282" s="147" t="s">
        <v>85</v>
      </c>
      <c r="AV282" s="11" t="s">
        <v>85</v>
      </c>
      <c r="AW282" s="11" t="s">
        <v>33</v>
      </c>
      <c r="AX282" s="11" t="s">
        <v>76</v>
      </c>
      <c r="AY282" s="147" t="s">
        <v>200</v>
      </c>
    </row>
    <row r="283" spans="2:65" s="11" customFormat="1">
      <c r="B283" s="146"/>
      <c r="D283" s="142" t="s">
        <v>214</v>
      </c>
      <c r="E283" s="147" t="s">
        <v>1</v>
      </c>
      <c r="F283" s="148" t="s">
        <v>2504</v>
      </c>
      <c r="H283" s="149">
        <v>54.545999999999999</v>
      </c>
      <c r="I283" s="150"/>
      <c r="L283" s="146"/>
      <c r="M283" s="151"/>
      <c r="T283" s="152"/>
      <c r="AT283" s="147" t="s">
        <v>214</v>
      </c>
      <c r="AU283" s="147" t="s">
        <v>85</v>
      </c>
      <c r="AV283" s="11" t="s">
        <v>85</v>
      </c>
      <c r="AW283" s="11" t="s">
        <v>33</v>
      </c>
      <c r="AX283" s="11" t="s">
        <v>76</v>
      </c>
      <c r="AY283" s="147" t="s">
        <v>200</v>
      </c>
    </row>
    <row r="284" spans="2:65" s="13" customFormat="1">
      <c r="B284" s="159"/>
      <c r="D284" s="142" t="s">
        <v>214</v>
      </c>
      <c r="E284" s="160" t="s">
        <v>1</v>
      </c>
      <c r="F284" s="161" t="s">
        <v>221</v>
      </c>
      <c r="H284" s="162">
        <v>67.085999999999999</v>
      </c>
      <c r="I284" s="163"/>
      <c r="L284" s="159"/>
      <c r="M284" s="164"/>
      <c r="T284" s="165"/>
      <c r="AT284" s="160" t="s">
        <v>214</v>
      </c>
      <c r="AU284" s="160" t="s">
        <v>85</v>
      </c>
      <c r="AV284" s="13" t="s">
        <v>206</v>
      </c>
      <c r="AW284" s="13" t="s">
        <v>33</v>
      </c>
      <c r="AX284" s="13" t="s">
        <v>83</v>
      </c>
      <c r="AY284" s="160" t="s">
        <v>200</v>
      </c>
    </row>
    <row r="285" spans="2:65" s="1" customFormat="1" ht="24.15" customHeight="1">
      <c r="B285" s="31"/>
      <c r="C285" s="129" t="s">
        <v>382</v>
      </c>
      <c r="D285" s="129" t="s">
        <v>201</v>
      </c>
      <c r="E285" s="130" t="s">
        <v>2415</v>
      </c>
      <c r="F285" s="131" t="s">
        <v>2416</v>
      </c>
      <c r="G285" s="132" t="s">
        <v>964</v>
      </c>
      <c r="H285" s="133">
        <v>5</v>
      </c>
      <c r="I285" s="134"/>
      <c r="J285" s="135">
        <f>ROUND(I285*H285,2)</f>
        <v>0</v>
      </c>
      <c r="K285" s="131" t="s">
        <v>947</v>
      </c>
      <c r="L285" s="31"/>
      <c r="M285" s="136" t="s">
        <v>1</v>
      </c>
      <c r="N285" s="137" t="s">
        <v>41</v>
      </c>
      <c r="P285" s="138">
        <f>O285*H285</f>
        <v>0</v>
      </c>
      <c r="Q285" s="138">
        <v>0</v>
      </c>
      <c r="R285" s="138">
        <f>Q285*H285</f>
        <v>0</v>
      </c>
      <c r="S285" s="138">
        <v>0</v>
      </c>
      <c r="T285" s="139">
        <f>S285*H285</f>
        <v>0</v>
      </c>
      <c r="AR285" s="140" t="s">
        <v>206</v>
      </c>
      <c r="AT285" s="140" t="s">
        <v>201</v>
      </c>
      <c r="AU285" s="140" t="s">
        <v>85</v>
      </c>
      <c r="AY285" s="16" t="s">
        <v>200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6" t="s">
        <v>83</v>
      </c>
      <c r="BK285" s="141">
        <f>ROUND(I285*H285,2)</f>
        <v>0</v>
      </c>
      <c r="BL285" s="16" t="s">
        <v>206</v>
      </c>
      <c r="BM285" s="140" t="s">
        <v>2505</v>
      </c>
    </row>
    <row r="286" spans="2:65" s="1" customFormat="1" ht="38.4">
      <c r="B286" s="31"/>
      <c r="D286" s="142" t="s">
        <v>208</v>
      </c>
      <c r="F286" s="143" t="s">
        <v>2418</v>
      </c>
      <c r="I286" s="144"/>
      <c r="L286" s="31"/>
      <c r="M286" s="145"/>
      <c r="T286" s="55"/>
      <c r="AT286" s="16" t="s">
        <v>208</v>
      </c>
      <c r="AU286" s="16" t="s">
        <v>85</v>
      </c>
    </row>
    <row r="287" spans="2:65" s="11" customFormat="1">
      <c r="B287" s="146"/>
      <c r="D287" s="142" t="s">
        <v>214</v>
      </c>
      <c r="E287" s="147" t="s">
        <v>1</v>
      </c>
      <c r="F287" s="148" t="s">
        <v>2506</v>
      </c>
      <c r="H287" s="149">
        <v>5</v>
      </c>
      <c r="I287" s="150"/>
      <c r="L287" s="146"/>
      <c r="M287" s="151"/>
      <c r="T287" s="152"/>
      <c r="AT287" s="147" t="s">
        <v>214</v>
      </c>
      <c r="AU287" s="147" t="s">
        <v>85</v>
      </c>
      <c r="AV287" s="11" t="s">
        <v>85</v>
      </c>
      <c r="AW287" s="11" t="s">
        <v>33</v>
      </c>
      <c r="AX287" s="11" t="s">
        <v>83</v>
      </c>
      <c r="AY287" s="147" t="s">
        <v>200</v>
      </c>
    </row>
    <row r="288" spans="2:65" s="1" customFormat="1" ht="33" customHeight="1">
      <c r="B288" s="31"/>
      <c r="C288" s="129" t="s">
        <v>386</v>
      </c>
      <c r="D288" s="129" t="s">
        <v>201</v>
      </c>
      <c r="E288" s="130" t="s">
        <v>2421</v>
      </c>
      <c r="F288" s="131" t="s">
        <v>2422</v>
      </c>
      <c r="G288" s="132" t="s">
        <v>964</v>
      </c>
      <c r="H288" s="133">
        <v>35</v>
      </c>
      <c r="I288" s="134"/>
      <c r="J288" s="135">
        <f>ROUND(I288*H288,2)</f>
        <v>0</v>
      </c>
      <c r="K288" s="131" t="s">
        <v>947</v>
      </c>
      <c r="L288" s="31"/>
      <c r="M288" s="136" t="s">
        <v>1</v>
      </c>
      <c r="N288" s="137" t="s">
        <v>41</v>
      </c>
      <c r="P288" s="138">
        <f>O288*H288</f>
        <v>0</v>
      </c>
      <c r="Q288" s="138">
        <v>0</v>
      </c>
      <c r="R288" s="138">
        <f>Q288*H288</f>
        <v>0</v>
      </c>
      <c r="S288" s="138">
        <v>0</v>
      </c>
      <c r="T288" s="139">
        <f>S288*H288</f>
        <v>0</v>
      </c>
      <c r="AR288" s="140" t="s">
        <v>206</v>
      </c>
      <c r="AT288" s="140" t="s">
        <v>201</v>
      </c>
      <c r="AU288" s="140" t="s">
        <v>85</v>
      </c>
      <c r="AY288" s="16" t="s">
        <v>200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6" t="s">
        <v>83</v>
      </c>
      <c r="BK288" s="141">
        <f>ROUND(I288*H288,2)</f>
        <v>0</v>
      </c>
      <c r="BL288" s="16" t="s">
        <v>206</v>
      </c>
      <c r="BM288" s="140" t="s">
        <v>2507</v>
      </c>
    </row>
    <row r="289" spans="2:65" s="1" customFormat="1" ht="38.4">
      <c r="B289" s="31"/>
      <c r="D289" s="142" t="s">
        <v>208</v>
      </c>
      <c r="F289" s="143" t="s">
        <v>2424</v>
      </c>
      <c r="I289" s="144"/>
      <c r="L289" s="31"/>
      <c r="M289" s="145"/>
      <c r="T289" s="55"/>
      <c r="AT289" s="16" t="s">
        <v>208</v>
      </c>
      <c r="AU289" s="16" t="s">
        <v>85</v>
      </c>
    </row>
    <row r="290" spans="2:65" s="11" customFormat="1">
      <c r="B290" s="146"/>
      <c r="D290" s="142" t="s">
        <v>214</v>
      </c>
      <c r="E290" s="147" t="s">
        <v>1</v>
      </c>
      <c r="F290" s="148" t="s">
        <v>2508</v>
      </c>
      <c r="H290" s="149">
        <v>35</v>
      </c>
      <c r="I290" s="150"/>
      <c r="L290" s="146"/>
      <c r="M290" s="151"/>
      <c r="T290" s="152"/>
      <c r="AT290" s="147" t="s">
        <v>214</v>
      </c>
      <c r="AU290" s="147" t="s">
        <v>85</v>
      </c>
      <c r="AV290" s="11" t="s">
        <v>85</v>
      </c>
      <c r="AW290" s="11" t="s">
        <v>33</v>
      </c>
      <c r="AX290" s="11" t="s">
        <v>83</v>
      </c>
      <c r="AY290" s="147" t="s">
        <v>200</v>
      </c>
    </row>
    <row r="291" spans="2:65" s="1" customFormat="1" ht="16.5" customHeight="1">
      <c r="B291" s="31"/>
      <c r="C291" s="129" t="s">
        <v>390</v>
      </c>
      <c r="D291" s="129" t="s">
        <v>201</v>
      </c>
      <c r="E291" s="130" t="s">
        <v>2481</v>
      </c>
      <c r="F291" s="131" t="s">
        <v>2482</v>
      </c>
      <c r="G291" s="132" t="s">
        <v>964</v>
      </c>
      <c r="H291" s="133">
        <v>5</v>
      </c>
      <c r="I291" s="134"/>
      <c r="J291" s="135">
        <f>ROUND(I291*H291,2)</f>
        <v>0</v>
      </c>
      <c r="K291" s="131" t="s">
        <v>947</v>
      </c>
      <c r="L291" s="31"/>
      <c r="M291" s="136" t="s">
        <v>1</v>
      </c>
      <c r="N291" s="137" t="s">
        <v>41</v>
      </c>
      <c r="P291" s="138">
        <f>O291*H291</f>
        <v>0</v>
      </c>
      <c r="Q291" s="138">
        <v>0</v>
      </c>
      <c r="R291" s="138">
        <f>Q291*H291</f>
        <v>0</v>
      </c>
      <c r="S291" s="138">
        <v>0</v>
      </c>
      <c r="T291" s="139">
        <f>S291*H291</f>
        <v>0</v>
      </c>
      <c r="AR291" s="140" t="s">
        <v>206</v>
      </c>
      <c r="AT291" s="140" t="s">
        <v>201</v>
      </c>
      <c r="AU291" s="140" t="s">
        <v>85</v>
      </c>
      <c r="AY291" s="16" t="s">
        <v>200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6" t="s">
        <v>83</v>
      </c>
      <c r="BK291" s="141">
        <f>ROUND(I291*H291,2)</f>
        <v>0</v>
      </c>
      <c r="BL291" s="16" t="s">
        <v>206</v>
      </c>
      <c r="BM291" s="140" t="s">
        <v>2509</v>
      </c>
    </row>
    <row r="292" spans="2:65" s="1" customFormat="1" ht="19.2">
      <c r="B292" s="31"/>
      <c r="D292" s="142" t="s">
        <v>208</v>
      </c>
      <c r="F292" s="143" t="s">
        <v>2484</v>
      </c>
      <c r="I292" s="144"/>
      <c r="L292" s="31"/>
      <c r="M292" s="176"/>
      <c r="N292" s="177"/>
      <c r="O292" s="177"/>
      <c r="P292" s="177"/>
      <c r="Q292" s="177"/>
      <c r="R292" s="177"/>
      <c r="S292" s="177"/>
      <c r="T292" s="178"/>
      <c r="AT292" s="16" t="s">
        <v>208</v>
      </c>
      <c r="AU292" s="16" t="s">
        <v>85</v>
      </c>
    </row>
    <row r="293" spans="2:65" s="1" customFormat="1" ht="6.9" customHeight="1">
      <c r="B293" s="43"/>
      <c r="C293" s="44"/>
      <c r="D293" s="44"/>
      <c r="E293" s="44"/>
      <c r="F293" s="44"/>
      <c r="G293" s="44"/>
      <c r="H293" s="44"/>
      <c r="I293" s="44"/>
      <c r="J293" s="44"/>
      <c r="K293" s="44"/>
      <c r="L293" s="31"/>
    </row>
  </sheetData>
  <sheetProtection algorithmName="SHA-512" hashValue="7FZO5l2J6so5YIAa+0jLahZeW++miGu+TuqltaUr95Re312jyMaLBZRoItn8JEw/GFUCSJMAiYhBrOnzHHp6gQ==" saltValue="NbIckVgJQBoKQMAyXR7OWih4uIdN+qz8zKFK6fMebQ7fTgFuDX8hOftbo+zQbLcBuMz9ExV+rtcDTFoSC2BeGQ==" spinCount="100000" sheet="1" objects="1" scenarios="1" formatColumns="0" formatRows="0" autoFilter="0"/>
  <autoFilter ref="C121:K292" xr:uid="{00000000-0009-0000-0000-000018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B2:BM150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167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s="1" customFormat="1" ht="12" customHeight="1">
      <c r="B8" s="31"/>
      <c r="D8" s="26" t="s">
        <v>169</v>
      </c>
      <c r="L8" s="31"/>
    </row>
    <row r="9" spans="2:46" s="1" customFormat="1" ht="16.5" customHeight="1">
      <c r="B9" s="31"/>
      <c r="E9" s="228" t="s">
        <v>2510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9. 10. 2024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197"/>
      <c r="G18" s="197"/>
      <c r="H18" s="197"/>
      <c r="I18" s="26" t="s">
        <v>28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21</v>
      </c>
      <c r="I21" s="26" t="s">
        <v>28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21</v>
      </c>
      <c r="I24" s="26" t="s">
        <v>28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93"/>
      <c r="E27" s="201" t="s">
        <v>1</v>
      </c>
      <c r="F27" s="201"/>
      <c r="G27" s="201"/>
      <c r="H27" s="201"/>
      <c r="L27" s="93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4" t="s">
        <v>36</v>
      </c>
      <c r="J30" s="65">
        <f>ROUND(J116,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" customHeight="1">
      <c r="B33" s="31"/>
      <c r="D33" s="54" t="s">
        <v>40</v>
      </c>
      <c r="E33" s="26" t="s">
        <v>41</v>
      </c>
      <c r="F33" s="85">
        <f>ROUND((SUM(BE116:BE149)),  2)</f>
        <v>0</v>
      </c>
      <c r="I33" s="95">
        <v>0.21</v>
      </c>
      <c r="J33" s="85">
        <f>ROUND(((SUM(BE116:BE149))*I33),  2)</f>
        <v>0</v>
      </c>
      <c r="L33" s="31"/>
    </row>
    <row r="34" spans="2:12" s="1" customFormat="1" ht="14.4" customHeight="1">
      <c r="B34" s="31"/>
      <c r="E34" s="26" t="s">
        <v>42</v>
      </c>
      <c r="F34" s="85">
        <f>ROUND((SUM(BF116:BF149)),  2)</f>
        <v>0</v>
      </c>
      <c r="I34" s="95">
        <v>0.12</v>
      </c>
      <c r="J34" s="85">
        <f>ROUND(((SUM(BF116:BF149))*I34),  2)</f>
        <v>0</v>
      </c>
      <c r="L34" s="31"/>
    </row>
    <row r="35" spans="2:12" s="1" customFormat="1" ht="14.4" hidden="1" customHeight="1">
      <c r="B35" s="31"/>
      <c r="E35" s="26" t="s">
        <v>43</v>
      </c>
      <c r="F35" s="85">
        <f>ROUND((SUM(BG116:BG149)),  2)</f>
        <v>0</v>
      </c>
      <c r="I35" s="95">
        <v>0.21</v>
      </c>
      <c r="J35" s="85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85">
        <f>ROUND((SUM(BH116:BH149)),  2)</f>
        <v>0</v>
      </c>
      <c r="I36" s="95">
        <v>0.12</v>
      </c>
      <c r="J36" s="85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85">
        <f>ROUND((SUM(BI116:BI149)),  2)</f>
        <v>0</v>
      </c>
      <c r="I37" s="95">
        <v>0</v>
      </c>
      <c r="J37" s="85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6"/>
      <c r="D39" s="97" t="s">
        <v>46</v>
      </c>
      <c r="E39" s="56"/>
      <c r="F39" s="56"/>
      <c r="G39" s="98" t="s">
        <v>47</v>
      </c>
      <c r="H39" s="99" t="s">
        <v>48</v>
      </c>
      <c r="I39" s="56"/>
      <c r="J39" s="100">
        <f>SUM(J30:J37)</f>
        <v>0</v>
      </c>
      <c r="K39" s="101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173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169</v>
      </c>
      <c r="L86" s="31"/>
    </row>
    <row r="87" spans="2:47" s="1" customFormat="1" ht="16.5" customHeight="1">
      <c r="B87" s="31"/>
      <c r="E87" s="228" t="str">
        <f>E9</f>
        <v>VON - Vedlejší rozpočtové náklady</v>
      </c>
      <c r="F87" s="231"/>
      <c r="G87" s="231"/>
      <c r="H87" s="231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9. 10. 2024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30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4" t="s">
        <v>174</v>
      </c>
      <c r="D94" s="96"/>
      <c r="E94" s="96"/>
      <c r="F94" s="96"/>
      <c r="G94" s="96"/>
      <c r="H94" s="96"/>
      <c r="I94" s="96"/>
      <c r="J94" s="105" t="s">
        <v>175</v>
      </c>
      <c r="K94" s="96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6" t="s">
        <v>176</v>
      </c>
      <c r="J96" s="65">
        <f>J116</f>
        <v>0</v>
      </c>
      <c r="L96" s="31"/>
      <c r="AU96" s="16" t="s">
        <v>177</v>
      </c>
    </row>
    <row r="97" spans="2:12" s="1" customFormat="1" ht="21.75" customHeight="1">
      <c r="B97" s="31"/>
      <c r="L97" s="31"/>
    </row>
    <row r="98" spans="2:12" s="1" customFormat="1" ht="6.9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31"/>
    </row>
    <row r="102" spans="2:12" s="1" customFormat="1" ht="6.9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1"/>
    </row>
    <row r="103" spans="2:12" s="1" customFormat="1" ht="24.9" customHeight="1">
      <c r="B103" s="31"/>
      <c r="C103" s="20" t="s">
        <v>185</v>
      </c>
      <c r="L103" s="31"/>
    </row>
    <row r="104" spans="2:12" s="1" customFormat="1" ht="6.9" customHeight="1">
      <c r="B104" s="31"/>
      <c r="L104" s="31"/>
    </row>
    <row r="105" spans="2:12" s="1" customFormat="1" ht="12" customHeight="1">
      <c r="B105" s="31"/>
      <c r="C105" s="26" t="s">
        <v>16</v>
      </c>
      <c r="L105" s="31"/>
    </row>
    <row r="106" spans="2:12" s="1" customFormat="1" ht="16.5" customHeight="1">
      <c r="B106" s="31"/>
      <c r="E106" s="232" t="str">
        <f>E7</f>
        <v>Odstranění havarijního stavu po povodních 2024 - komplexní  oprava trati v úseku Krnov - Skrochovice</v>
      </c>
      <c r="F106" s="233"/>
      <c r="G106" s="233"/>
      <c r="H106" s="233"/>
      <c r="L106" s="31"/>
    </row>
    <row r="107" spans="2:12" s="1" customFormat="1" ht="12" customHeight="1">
      <c r="B107" s="31"/>
      <c r="C107" s="26" t="s">
        <v>169</v>
      </c>
      <c r="L107" s="31"/>
    </row>
    <row r="108" spans="2:12" s="1" customFormat="1" ht="16.5" customHeight="1">
      <c r="B108" s="31"/>
      <c r="E108" s="228" t="str">
        <f>E9</f>
        <v>VON - Vedlejší rozpočtové náklady</v>
      </c>
      <c r="F108" s="231"/>
      <c r="G108" s="231"/>
      <c r="H108" s="231"/>
      <c r="L108" s="31"/>
    </row>
    <row r="109" spans="2:12" s="1" customFormat="1" ht="6.9" customHeight="1">
      <c r="B109" s="31"/>
      <c r="L109" s="31"/>
    </row>
    <row r="110" spans="2:12" s="1" customFormat="1" ht="12" customHeight="1">
      <c r="B110" s="31"/>
      <c r="C110" s="26" t="s">
        <v>20</v>
      </c>
      <c r="F110" s="24" t="str">
        <f>F12</f>
        <v xml:space="preserve"> </v>
      </c>
      <c r="I110" s="26" t="s">
        <v>22</v>
      </c>
      <c r="J110" s="51" t="str">
        <f>IF(J12="","",J12)</f>
        <v>9. 10. 2024</v>
      </c>
      <c r="L110" s="31"/>
    </row>
    <row r="111" spans="2:12" s="1" customFormat="1" ht="6.9" customHeight="1">
      <c r="B111" s="31"/>
      <c r="L111" s="31"/>
    </row>
    <row r="112" spans="2:12" s="1" customFormat="1" ht="15.15" customHeight="1">
      <c r="B112" s="31"/>
      <c r="C112" s="26" t="s">
        <v>24</v>
      </c>
      <c r="F112" s="24" t="str">
        <f>E15</f>
        <v>Správa železnic, státní organizace</v>
      </c>
      <c r="I112" s="26" t="s">
        <v>32</v>
      </c>
      <c r="J112" s="29" t="str">
        <f>E21</f>
        <v xml:space="preserve"> </v>
      </c>
      <c r="L112" s="31"/>
    </row>
    <row r="113" spans="2:65" s="1" customFormat="1" ht="15.15" customHeight="1">
      <c r="B113" s="31"/>
      <c r="C113" s="26" t="s">
        <v>30</v>
      </c>
      <c r="F113" s="24" t="str">
        <f>IF(E18="","",E18)</f>
        <v>Vyplň údaj</v>
      </c>
      <c r="I113" s="26" t="s">
        <v>34</v>
      </c>
      <c r="J113" s="29" t="str">
        <f>E24</f>
        <v xml:space="preserve"> </v>
      </c>
      <c r="L113" s="31"/>
    </row>
    <row r="114" spans="2:65" s="1" customFormat="1" ht="10.35" customHeight="1">
      <c r="B114" s="31"/>
      <c r="L114" s="31"/>
    </row>
    <row r="115" spans="2:65" s="9" customFormat="1" ht="29.25" customHeight="1">
      <c r="B115" s="111"/>
      <c r="C115" s="112" t="s">
        <v>186</v>
      </c>
      <c r="D115" s="113" t="s">
        <v>61</v>
      </c>
      <c r="E115" s="113" t="s">
        <v>57</v>
      </c>
      <c r="F115" s="113" t="s">
        <v>58</v>
      </c>
      <c r="G115" s="113" t="s">
        <v>187</v>
      </c>
      <c r="H115" s="113" t="s">
        <v>188</v>
      </c>
      <c r="I115" s="113" t="s">
        <v>189</v>
      </c>
      <c r="J115" s="113" t="s">
        <v>175</v>
      </c>
      <c r="K115" s="114" t="s">
        <v>190</v>
      </c>
      <c r="L115" s="111"/>
      <c r="M115" s="58" t="s">
        <v>1</v>
      </c>
      <c r="N115" s="59" t="s">
        <v>40</v>
      </c>
      <c r="O115" s="59" t="s">
        <v>191</v>
      </c>
      <c r="P115" s="59" t="s">
        <v>192</v>
      </c>
      <c r="Q115" s="59" t="s">
        <v>193</v>
      </c>
      <c r="R115" s="59" t="s">
        <v>194</v>
      </c>
      <c r="S115" s="59" t="s">
        <v>195</v>
      </c>
      <c r="T115" s="60" t="s">
        <v>196</v>
      </c>
    </row>
    <row r="116" spans="2:65" s="1" customFormat="1" ht="22.8" customHeight="1">
      <c r="B116" s="31"/>
      <c r="C116" s="63" t="s">
        <v>197</v>
      </c>
      <c r="J116" s="115">
        <f>BK116</f>
        <v>0</v>
      </c>
      <c r="L116" s="31"/>
      <c r="M116" s="61"/>
      <c r="N116" s="52"/>
      <c r="O116" s="52"/>
      <c r="P116" s="116">
        <f>SUM(P117:P149)</f>
        <v>0</v>
      </c>
      <c r="Q116" s="52"/>
      <c r="R116" s="116">
        <f>SUM(R117:R149)</f>
        <v>0</v>
      </c>
      <c r="S116" s="52"/>
      <c r="T116" s="117">
        <f>SUM(T117:T149)</f>
        <v>0</v>
      </c>
      <c r="AT116" s="16" t="s">
        <v>75</v>
      </c>
      <c r="AU116" s="16" t="s">
        <v>177</v>
      </c>
      <c r="BK116" s="118">
        <f>SUM(BK117:BK149)</f>
        <v>0</v>
      </c>
    </row>
    <row r="117" spans="2:65" s="1" customFormat="1" ht="16.5" customHeight="1">
      <c r="B117" s="31"/>
      <c r="C117" s="129" t="s">
        <v>83</v>
      </c>
      <c r="D117" s="129" t="s">
        <v>201</v>
      </c>
      <c r="E117" s="130" t="s">
        <v>2511</v>
      </c>
      <c r="F117" s="131" t="s">
        <v>2512</v>
      </c>
      <c r="G117" s="132" t="s">
        <v>258</v>
      </c>
      <c r="H117" s="133">
        <v>2</v>
      </c>
      <c r="I117" s="134"/>
      <c r="J117" s="135">
        <f>ROUND(I117*H117,2)</f>
        <v>0</v>
      </c>
      <c r="K117" s="131" t="s">
        <v>947</v>
      </c>
      <c r="L117" s="31"/>
      <c r="M117" s="136" t="s">
        <v>1</v>
      </c>
      <c r="N117" s="137" t="s">
        <v>41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206</v>
      </c>
      <c r="AT117" s="140" t="s">
        <v>201</v>
      </c>
      <c r="AU117" s="140" t="s">
        <v>76</v>
      </c>
      <c r="AY117" s="16" t="s">
        <v>200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6" t="s">
        <v>83</v>
      </c>
      <c r="BK117" s="141">
        <f>ROUND(I117*H117,2)</f>
        <v>0</v>
      </c>
      <c r="BL117" s="16" t="s">
        <v>206</v>
      </c>
      <c r="BM117" s="140" t="s">
        <v>2513</v>
      </c>
    </row>
    <row r="118" spans="2:65" s="1" customFormat="1" ht="28.8">
      <c r="B118" s="31"/>
      <c r="D118" s="142" t="s">
        <v>208</v>
      </c>
      <c r="F118" s="143" t="s">
        <v>2514</v>
      </c>
      <c r="I118" s="144"/>
      <c r="L118" s="31"/>
      <c r="M118" s="145"/>
      <c r="T118" s="55"/>
      <c r="AT118" s="16" t="s">
        <v>208</v>
      </c>
      <c r="AU118" s="16" t="s">
        <v>76</v>
      </c>
    </row>
    <row r="119" spans="2:65" s="1" customFormat="1" ht="16.5" customHeight="1">
      <c r="B119" s="31"/>
      <c r="C119" s="129" t="s">
        <v>85</v>
      </c>
      <c r="D119" s="129" t="s">
        <v>201</v>
      </c>
      <c r="E119" s="130" t="s">
        <v>2515</v>
      </c>
      <c r="F119" s="131" t="s">
        <v>2516</v>
      </c>
      <c r="G119" s="132" t="s">
        <v>2517</v>
      </c>
      <c r="H119" s="188">
        <v>0.25</v>
      </c>
      <c r="I119" s="134"/>
      <c r="J119" s="135">
        <f>ROUND(I119*H119,2)</f>
        <v>0</v>
      </c>
      <c r="K119" s="131" t="s">
        <v>947</v>
      </c>
      <c r="L119" s="31"/>
      <c r="M119" s="136" t="s">
        <v>1</v>
      </c>
      <c r="N119" s="137" t="s">
        <v>41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206</v>
      </c>
      <c r="AT119" s="140" t="s">
        <v>201</v>
      </c>
      <c r="AU119" s="140" t="s">
        <v>76</v>
      </c>
      <c r="AY119" s="16" t="s">
        <v>200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6" t="s">
        <v>83</v>
      </c>
      <c r="BK119" s="141">
        <f>ROUND(I119*H119,2)</f>
        <v>0</v>
      </c>
      <c r="BL119" s="16" t="s">
        <v>206</v>
      </c>
      <c r="BM119" s="140" t="s">
        <v>2518</v>
      </c>
    </row>
    <row r="120" spans="2:65" s="1" customFormat="1" ht="28.8">
      <c r="B120" s="31"/>
      <c r="D120" s="142" t="s">
        <v>208</v>
      </c>
      <c r="F120" s="143" t="s">
        <v>2519</v>
      </c>
      <c r="I120" s="144"/>
      <c r="L120" s="31"/>
      <c r="M120" s="145"/>
      <c r="T120" s="55"/>
      <c r="AT120" s="16" t="s">
        <v>208</v>
      </c>
      <c r="AU120" s="16" t="s">
        <v>76</v>
      </c>
    </row>
    <row r="121" spans="2:65" s="1" customFormat="1" ht="16.5" customHeight="1">
      <c r="B121" s="31"/>
      <c r="C121" s="129" t="s">
        <v>222</v>
      </c>
      <c r="D121" s="129" t="s">
        <v>201</v>
      </c>
      <c r="E121" s="130" t="s">
        <v>2520</v>
      </c>
      <c r="F121" s="131" t="s">
        <v>2521</v>
      </c>
      <c r="G121" s="132" t="s">
        <v>2517</v>
      </c>
      <c r="H121" s="188">
        <v>0.25</v>
      </c>
      <c r="I121" s="134"/>
      <c r="J121" s="135">
        <f>ROUND(I121*H121,2)</f>
        <v>0</v>
      </c>
      <c r="K121" s="131" t="s">
        <v>947</v>
      </c>
      <c r="L121" s="31"/>
      <c r="M121" s="136" t="s">
        <v>1</v>
      </c>
      <c r="N121" s="137" t="s">
        <v>41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206</v>
      </c>
      <c r="AT121" s="140" t="s">
        <v>201</v>
      </c>
      <c r="AU121" s="140" t="s">
        <v>76</v>
      </c>
      <c r="AY121" s="16" t="s">
        <v>200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6" t="s">
        <v>83</v>
      </c>
      <c r="BK121" s="141">
        <f>ROUND(I121*H121,2)</f>
        <v>0</v>
      </c>
      <c r="BL121" s="16" t="s">
        <v>206</v>
      </c>
      <c r="BM121" s="140" t="s">
        <v>2522</v>
      </c>
    </row>
    <row r="122" spans="2:65" s="1" customFormat="1">
      <c r="B122" s="31"/>
      <c r="D122" s="142" t="s">
        <v>208</v>
      </c>
      <c r="F122" s="143" t="s">
        <v>2521</v>
      </c>
      <c r="I122" s="144"/>
      <c r="L122" s="31"/>
      <c r="M122" s="145"/>
      <c r="T122" s="55"/>
      <c r="AT122" s="16" t="s">
        <v>208</v>
      </c>
      <c r="AU122" s="16" t="s">
        <v>76</v>
      </c>
    </row>
    <row r="123" spans="2:65" s="1" customFormat="1" ht="16.5" customHeight="1">
      <c r="B123" s="31"/>
      <c r="C123" s="129" t="s">
        <v>206</v>
      </c>
      <c r="D123" s="129" t="s">
        <v>201</v>
      </c>
      <c r="E123" s="130" t="s">
        <v>2523</v>
      </c>
      <c r="F123" s="131" t="s">
        <v>2524</v>
      </c>
      <c r="G123" s="132" t="s">
        <v>2517</v>
      </c>
      <c r="H123" s="188">
        <v>0.5</v>
      </c>
      <c r="I123" s="134"/>
      <c r="J123" s="135">
        <f>ROUND(I123*H123,2)</f>
        <v>0</v>
      </c>
      <c r="K123" s="131" t="s">
        <v>947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76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2525</v>
      </c>
    </row>
    <row r="124" spans="2:65" s="1" customFormat="1">
      <c r="B124" s="31"/>
      <c r="D124" s="142" t="s">
        <v>208</v>
      </c>
      <c r="F124" s="143" t="s">
        <v>2524</v>
      </c>
      <c r="I124" s="144"/>
      <c r="L124" s="31"/>
      <c r="M124" s="145"/>
      <c r="T124" s="55"/>
      <c r="AT124" s="16" t="s">
        <v>208</v>
      </c>
      <c r="AU124" s="16" t="s">
        <v>76</v>
      </c>
    </row>
    <row r="125" spans="2:65" s="1" customFormat="1" ht="16.5" customHeight="1">
      <c r="B125" s="31"/>
      <c r="C125" s="129" t="s">
        <v>234</v>
      </c>
      <c r="D125" s="129" t="s">
        <v>201</v>
      </c>
      <c r="E125" s="130" t="s">
        <v>2526</v>
      </c>
      <c r="F125" s="131" t="s">
        <v>2527</v>
      </c>
      <c r="G125" s="132" t="s">
        <v>2517</v>
      </c>
      <c r="H125" s="188">
        <v>0.25</v>
      </c>
      <c r="I125" s="134"/>
      <c r="J125" s="135">
        <f>ROUND(I125*H125,2)</f>
        <v>0</v>
      </c>
      <c r="K125" s="131" t="s">
        <v>947</v>
      </c>
      <c r="L125" s="31"/>
      <c r="M125" s="136" t="s">
        <v>1</v>
      </c>
      <c r="N125" s="137" t="s">
        <v>41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206</v>
      </c>
      <c r="AT125" s="140" t="s">
        <v>201</v>
      </c>
      <c r="AU125" s="140" t="s">
        <v>76</v>
      </c>
      <c r="AY125" s="16" t="s">
        <v>200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83</v>
      </c>
      <c r="BK125" s="141">
        <f>ROUND(I125*H125,2)</f>
        <v>0</v>
      </c>
      <c r="BL125" s="16" t="s">
        <v>206</v>
      </c>
      <c r="BM125" s="140" t="s">
        <v>2528</v>
      </c>
    </row>
    <row r="126" spans="2:65" s="1" customFormat="1">
      <c r="B126" s="31"/>
      <c r="D126" s="142" t="s">
        <v>208</v>
      </c>
      <c r="F126" s="143" t="s">
        <v>2527</v>
      </c>
      <c r="I126" s="144"/>
      <c r="L126" s="31"/>
      <c r="M126" s="145"/>
      <c r="T126" s="55"/>
      <c r="AT126" s="16" t="s">
        <v>208</v>
      </c>
      <c r="AU126" s="16" t="s">
        <v>76</v>
      </c>
    </row>
    <row r="127" spans="2:65" s="1" customFormat="1" ht="16.5" customHeight="1">
      <c r="B127" s="31"/>
      <c r="C127" s="129" t="s">
        <v>239</v>
      </c>
      <c r="D127" s="129" t="s">
        <v>201</v>
      </c>
      <c r="E127" s="130" t="s">
        <v>2529</v>
      </c>
      <c r="F127" s="131" t="s">
        <v>2530</v>
      </c>
      <c r="G127" s="132" t="s">
        <v>976</v>
      </c>
      <c r="H127" s="133">
        <v>35.43</v>
      </c>
      <c r="I127" s="134"/>
      <c r="J127" s="135">
        <f>ROUND(I127*H127,2)</f>
        <v>0</v>
      </c>
      <c r="K127" s="131" t="s">
        <v>947</v>
      </c>
      <c r="L127" s="31"/>
      <c r="M127" s="136" t="s">
        <v>1</v>
      </c>
      <c r="N127" s="137" t="s">
        <v>41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206</v>
      </c>
      <c r="AT127" s="140" t="s">
        <v>201</v>
      </c>
      <c r="AU127" s="140" t="s">
        <v>76</v>
      </c>
      <c r="AY127" s="16" t="s">
        <v>200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6" t="s">
        <v>83</v>
      </c>
      <c r="BK127" s="141">
        <f>ROUND(I127*H127,2)</f>
        <v>0</v>
      </c>
      <c r="BL127" s="16" t="s">
        <v>206</v>
      </c>
      <c r="BM127" s="140" t="s">
        <v>2531</v>
      </c>
    </row>
    <row r="128" spans="2:65" s="1" customFormat="1" ht="38.4">
      <c r="B128" s="31"/>
      <c r="D128" s="142" t="s">
        <v>208</v>
      </c>
      <c r="F128" s="143" t="s">
        <v>2532</v>
      </c>
      <c r="I128" s="144"/>
      <c r="L128" s="31"/>
      <c r="M128" s="145"/>
      <c r="T128" s="55"/>
      <c r="AT128" s="16" t="s">
        <v>208</v>
      </c>
      <c r="AU128" s="16" t="s">
        <v>76</v>
      </c>
    </row>
    <row r="129" spans="2:65" s="11" customFormat="1">
      <c r="B129" s="146"/>
      <c r="D129" s="142" t="s">
        <v>214</v>
      </c>
      <c r="E129" s="147" t="s">
        <v>1</v>
      </c>
      <c r="F129" s="148" t="s">
        <v>2533</v>
      </c>
      <c r="H129" s="149">
        <v>35.43</v>
      </c>
      <c r="I129" s="150"/>
      <c r="L129" s="146"/>
      <c r="M129" s="151"/>
      <c r="T129" s="152"/>
      <c r="AT129" s="147" t="s">
        <v>214</v>
      </c>
      <c r="AU129" s="147" t="s">
        <v>76</v>
      </c>
      <c r="AV129" s="11" t="s">
        <v>85</v>
      </c>
      <c r="AW129" s="11" t="s">
        <v>33</v>
      </c>
      <c r="AX129" s="11" t="s">
        <v>83</v>
      </c>
      <c r="AY129" s="147" t="s">
        <v>200</v>
      </c>
    </row>
    <row r="130" spans="2:65" s="1" customFormat="1" ht="16.5" customHeight="1">
      <c r="B130" s="31"/>
      <c r="C130" s="129" t="s">
        <v>245</v>
      </c>
      <c r="D130" s="129" t="s">
        <v>201</v>
      </c>
      <c r="E130" s="130" t="s">
        <v>2534</v>
      </c>
      <c r="F130" s="131" t="s">
        <v>2535</v>
      </c>
      <c r="G130" s="132" t="s">
        <v>2517</v>
      </c>
      <c r="H130" s="188">
        <v>2.2000000000000002</v>
      </c>
      <c r="I130" s="134"/>
      <c r="J130" s="135">
        <f>ROUND(I130*H130,2)</f>
        <v>0</v>
      </c>
      <c r="K130" s="131" t="s">
        <v>947</v>
      </c>
      <c r="L130" s="31"/>
      <c r="M130" s="136" t="s">
        <v>1</v>
      </c>
      <c r="N130" s="137" t="s">
        <v>41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206</v>
      </c>
      <c r="AT130" s="140" t="s">
        <v>201</v>
      </c>
      <c r="AU130" s="140" t="s">
        <v>76</v>
      </c>
      <c r="AY130" s="16" t="s">
        <v>200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83</v>
      </c>
      <c r="BK130" s="141">
        <f>ROUND(I130*H130,2)</f>
        <v>0</v>
      </c>
      <c r="BL130" s="16" t="s">
        <v>206</v>
      </c>
      <c r="BM130" s="140" t="s">
        <v>2536</v>
      </c>
    </row>
    <row r="131" spans="2:65" s="1" customFormat="1">
      <c r="B131" s="31"/>
      <c r="D131" s="142" t="s">
        <v>208</v>
      </c>
      <c r="F131" s="143" t="s">
        <v>2535</v>
      </c>
      <c r="I131" s="144"/>
      <c r="L131" s="31"/>
      <c r="M131" s="145"/>
      <c r="T131" s="55"/>
      <c r="AT131" s="16" t="s">
        <v>208</v>
      </c>
      <c r="AU131" s="16" t="s">
        <v>76</v>
      </c>
    </row>
    <row r="132" spans="2:65" s="1" customFormat="1" ht="33" customHeight="1">
      <c r="B132" s="31"/>
      <c r="C132" s="129" t="s">
        <v>250</v>
      </c>
      <c r="D132" s="129" t="s">
        <v>201</v>
      </c>
      <c r="E132" s="130" t="s">
        <v>2537</v>
      </c>
      <c r="F132" s="131" t="s">
        <v>2538</v>
      </c>
      <c r="G132" s="132" t="s">
        <v>2517</v>
      </c>
      <c r="H132" s="188">
        <v>0.9</v>
      </c>
      <c r="I132" s="134"/>
      <c r="J132" s="135">
        <f>ROUND(I132*H132,2)</f>
        <v>0</v>
      </c>
      <c r="K132" s="131" t="s">
        <v>947</v>
      </c>
      <c r="L132" s="31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206</v>
      </c>
      <c r="AT132" s="140" t="s">
        <v>201</v>
      </c>
      <c r="AU132" s="140" t="s">
        <v>76</v>
      </c>
      <c r="AY132" s="16" t="s">
        <v>200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83</v>
      </c>
      <c r="BK132" s="141">
        <f>ROUND(I132*H132,2)</f>
        <v>0</v>
      </c>
      <c r="BL132" s="16" t="s">
        <v>206</v>
      </c>
      <c r="BM132" s="140" t="s">
        <v>2539</v>
      </c>
    </row>
    <row r="133" spans="2:65" s="1" customFormat="1" ht="19.2">
      <c r="B133" s="31"/>
      <c r="D133" s="142" t="s">
        <v>208</v>
      </c>
      <c r="F133" s="143" t="s">
        <v>2538</v>
      </c>
      <c r="I133" s="144"/>
      <c r="L133" s="31"/>
      <c r="M133" s="145"/>
      <c r="T133" s="55"/>
      <c r="AT133" s="16" t="s">
        <v>208</v>
      </c>
      <c r="AU133" s="16" t="s">
        <v>76</v>
      </c>
    </row>
    <row r="134" spans="2:65" s="1" customFormat="1" ht="16.5" customHeight="1">
      <c r="B134" s="31"/>
      <c r="C134" s="129" t="s">
        <v>255</v>
      </c>
      <c r="D134" s="129" t="s">
        <v>201</v>
      </c>
      <c r="E134" s="130" t="s">
        <v>2540</v>
      </c>
      <c r="F134" s="131" t="s">
        <v>2541</v>
      </c>
      <c r="G134" s="132" t="s">
        <v>2542</v>
      </c>
      <c r="H134" s="133">
        <v>12</v>
      </c>
      <c r="I134" s="134"/>
      <c r="J134" s="135">
        <f>ROUND(I134*H134,2)</f>
        <v>0</v>
      </c>
      <c r="K134" s="131" t="s">
        <v>947</v>
      </c>
      <c r="L134" s="31"/>
      <c r="M134" s="136" t="s">
        <v>1</v>
      </c>
      <c r="N134" s="137" t="s">
        <v>41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206</v>
      </c>
      <c r="AT134" s="140" t="s">
        <v>201</v>
      </c>
      <c r="AU134" s="140" t="s">
        <v>76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206</v>
      </c>
      <c r="BM134" s="140" t="s">
        <v>2543</v>
      </c>
    </row>
    <row r="135" spans="2:65" s="1" customFormat="1">
      <c r="B135" s="31"/>
      <c r="D135" s="142" t="s">
        <v>208</v>
      </c>
      <c r="F135" s="143" t="s">
        <v>2541</v>
      </c>
      <c r="I135" s="144"/>
      <c r="L135" s="31"/>
      <c r="M135" s="145"/>
      <c r="T135" s="55"/>
      <c r="AT135" s="16" t="s">
        <v>208</v>
      </c>
      <c r="AU135" s="16" t="s">
        <v>76</v>
      </c>
    </row>
    <row r="136" spans="2:65" s="11" customFormat="1">
      <c r="B136" s="146"/>
      <c r="D136" s="142" t="s">
        <v>214</v>
      </c>
      <c r="E136" s="147" t="s">
        <v>1</v>
      </c>
      <c r="F136" s="148" t="s">
        <v>261</v>
      </c>
      <c r="H136" s="149">
        <v>10</v>
      </c>
      <c r="I136" s="150"/>
      <c r="L136" s="146"/>
      <c r="M136" s="151"/>
      <c r="T136" s="152"/>
      <c r="AT136" s="147" t="s">
        <v>214</v>
      </c>
      <c r="AU136" s="147" t="s">
        <v>76</v>
      </c>
      <c r="AV136" s="11" t="s">
        <v>85</v>
      </c>
      <c r="AW136" s="11" t="s">
        <v>33</v>
      </c>
      <c r="AX136" s="11" t="s">
        <v>76</v>
      </c>
      <c r="AY136" s="147" t="s">
        <v>200</v>
      </c>
    </row>
    <row r="137" spans="2:65" s="11" customFormat="1">
      <c r="B137" s="146"/>
      <c r="D137" s="142" t="s">
        <v>214</v>
      </c>
      <c r="E137" s="147" t="s">
        <v>1</v>
      </c>
      <c r="F137" s="148" t="s">
        <v>85</v>
      </c>
      <c r="H137" s="149">
        <v>2</v>
      </c>
      <c r="I137" s="150"/>
      <c r="L137" s="146"/>
      <c r="M137" s="151"/>
      <c r="T137" s="152"/>
      <c r="AT137" s="147" t="s">
        <v>214</v>
      </c>
      <c r="AU137" s="147" t="s">
        <v>76</v>
      </c>
      <c r="AV137" s="11" t="s">
        <v>85</v>
      </c>
      <c r="AW137" s="11" t="s">
        <v>33</v>
      </c>
      <c r="AX137" s="11" t="s">
        <v>76</v>
      </c>
      <c r="AY137" s="147" t="s">
        <v>200</v>
      </c>
    </row>
    <row r="138" spans="2:65" s="13" customFormat="1">
      <c r="B138" s="159"/>
      <c r="D138" s="142" t="s">
        <v>214</v>
      </c>
      <c r="E138" s="160" t="s">
        <v>1</v>
      </c>
      <c r="F138" s="161" t="s">
        <v>221</v>
      </c>
      <c r="H138" s="162">
        <v>12</v>
      </c>
      <c r="I138" s="163"/>
      <c r="L138" s="159"/>
      <c r="M138" s="164"/>
      <c r="T138" s="165"/>
      <c r="AT138" s="160" t="s">
        <v>214</v>
      </c>
      <c r="AU138" s="160" t="s">
        <v>76</v>
      </c>
      <c r="AV138" s="13" t="s">
        <v>206</v>
      </c>
      <c r="AW138" s="13" t="s">
        <v>33</v>
      </c>
      <c r="AX138" s="13" t="s">
        <v>83</v>
      </c>
      <c r="AY138" s="160" t="s">
        <v>200</v>
      </c>
    </row>
    <row r="139" spans="2:65" s="1" customFormat="1" ht="24.15" customHeight="1">
      <c r="B139" s="31"/>
      <c r="C139" s="129" t="s">
        <v>261</v>
      </c>
      <c r="D139" s="129" t="s">
        <v>201</v>
      </c>
      <c r="E139" s="130" t="s">
        <v>2544</v>
      </c>
      <c r="F139" s="131" t="s">
        <v>2545</v>
      </c>
      <c r="G139" s="132" t="s">
        <v>2546</v>
      </c>
      <c r="H139" s="133">
        <v>2000</v>
      </c>
      <c r="I139" s="134"/>
      <c r="J139" s="135">
        <f>ROUND(I139*H139,2)</f>
        <v>0</v>
      </c>
      <c r="K139" s="131" t="s">
        <v>947</v>
      </c>
      <c r="L139" s="31"/>
      <c r="M139" s="136" t="s">
        <v>1</v>
      </c>
      <c r="N139" s="137" t="s">
        <v>41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206</v>
      </c>
      <c r="AT139" s="140" t="s">
        <v>201</v>
      </c>
      <c r="AU139" s="140" t="s">
        <v>76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206</v>
      </c>
      <c r="BM139" s="140" t="s">
        <v>2547</v>
      </c>
    </row>
    <row r="140" spans="2:65" s="1" customFormat="1">
      <c r="B140" s="31"/>
      <c r="D140" s="142" t="s">
        <v>208</v>
      </c>
      <c r="F140" s="143" t="s">
        <v>2545</v>
      </c>
      <c r="I140" s="144"/>
      <c r="L140" s="31"/>
      <c r="M140" s="145"/>
      <c r="T140" s="55"/>
      <c r="AT140" s="16" t="s">
        <v>208</v>
      </c>
      <c r="AU140" s="16" t="s">
        <v>76</v>
      </c>
    </row>
    <row r="141" spans="2:65" s="1" customFormat="1" ht="16.5" customHeight="1">
      <c r="B141" s="31"/>
      <c r="C141" s="129" t="s">
        <v>266</v>
      </c>
      <c r="D141" s="129" t="s">
        <v>201</v>
      </c>
      <c r="E141" s="130" t="s">
        <v>2548</v>
      </c>
      <c r="F141" s="131" t="s">
        <v>2549</v>
      </c>
      <c r="G141" s="132" t="s">
        <v>2546</v>
      </c>
      <c r="H141" s="133">
        <v>100</v>
      </c>
      <c r="I141" s="134"/>
      <c r="J141" s="135">
        <f>ROUND(I141*H141,2)</f>
        <v>0</v>
      </c>
      <c r="K141" s="131" t="s">
        <v>947</v>
      </c>
      <c r="L141" s="31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206</v>
      </c>
      <c r="AT141" s="140" t="s">
        <v>201</v>
      </c>
      <c r="AU141" s="140" t="s">
        <v>76</v>
      </c>
      <c r="AY141" s="16" t="s">
        <v>200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83</v>
      </c>
      <c r="BK141" s="141">
        <f>ROUND(I141*H141,2)</f>
        <v>0</v>
      </c>
      <c r="BL141" s="16" t="s">
        <v>206</v>
      </c>
      <c r="BM141" s="140" t="s">
        <v>2550</v>
      </c>
    </row>
    <row r="142" spans="2:65" s="1" customFormat="1">
      <c r="B142" s="31"/>
      <c r="D142" s="142" t="s">
        <v>208</v>
      </c>
      <c r="F142" s="143" t="s">
        <v>2549</v>
      </c>
      <c r="I142" s="144"/>
      <c r="L142" s="31"/>
      <c r="M142" s="145"/>
      <c r="T142" s="55"/>
      <c r="AT142" s="16" t="s">
        <v>208</v>
      </c>
      <c r="AU142" s="16" t="s">
        <v>76</v>
      </c>
    </row>
    <row r="143" spans="2:65" s="1" customFormat="1" ht="16.5" customHeight="1">
      <c r="B143" s="31"/>
      <c r="C143" s="129" t="s">
        <v>8</v>
      </c>
      <c r="D143" s="129" t="s">
        <v>201</v>
      </c>
      <c r="E143" s="130" t="s">
        <v>2551</v>
      </c>
      <c r="F143" s="131" t="s">
        <v>2552</v>
      </c>
      <c r="G143" s="132" t="s">
        <v>936</v>
      </c>
      <c r="H143" s="133">
        <v>200</v>
      </c>
      <c r="I143" s="134"/>
      <c r="J143" s="135">
        <f>ROUND(I143*H143,2)</f>
        <v>0</v>
      </c>
      <c r="K143" s="131" t="s">
        <v>947</v>
      </c>
      <c r="L143" s="31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206</v>
      </c>
      <c r="AT143" s="140" t="s">
        <v>201</v>
      </c>
      <c r="AU143" s="140" t="s">
        <v>76</v>
      </c>
      <c r="AY143" s="16" t="s">
        <v>200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83</v>
      </c>
      <c r="BK143" s="141">
        <f>ROUND(I143*H143,2)</f>
        <v>0</v>
      </c>
      <c r="BL143" s="16" t="s">
        <v>206</v>
      </c>
      <c r="BM143" s="140" t="s">
        <v>2553</v>
      </c>
    </row>
    <row r="144" spans="2:65" s="1" customFormat="1">
      <c r="B144" s="31"/>
      <c r="D144" s="142" t="s">
        <v>208</v>
      </c>
      <c r="F144" s="143" t="s">
        <v>2552</v>
      </c>
      <c r="I144" s="144"/>
      <c r="L144" s="31"/>
      <c r="M144" s="145"/>
      <c r="T144" s="55"/>
      <c r="AT144" s="16" t="s">
        <v>208</v>
      </c>
      <c r="AU144" s="16" t="s">
        <v>76</v>
      </c>
    </row>
    <row r="145" spans="2:65" s="1" customFormat="1" ht="16.5" customHeight="1">
      <c r="B145" s="31"/>
      <c r="C145" s="129" t="s">
        <v>273</v>
      </c>
      <c r="D145" s="129" t="s">
        <v>201</v>
      </c>
      <c r="E145" s="130" t="s">
        <v>2554</v>
      </c>
      <c r="F145" s="131" t="s">
        <v>2555</v>
      </c>
      <c r="G145" s="132" t="s">
        <v>936</v>
      </c>
      <c r="H145" s="133">
        <v>100</v>
      </c>
      <c r="I145" s="134"/>
      <c r="J145" s="135">
        <f>ROUND(I145*H145,2)</f>
        <v>0</v>
      </c>
      <c r="K145" s="131" t="s">
        <v>947</v>
      </c>
      <c r="L145" s="31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206</v>
      </c>
      <c r="AT145" s="140" t="s">
        <v>201</v>
      </c>
      <c r="AU145" s="140" t="s">
        <v>76</v>
      </c>
      <c r="AY145" s="16" t="s">
        <v>200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206</v>
      </c>
      <c r="BM145" s="140" t="s">
        <v>2556</v>
      </c>
    </row>
    <row r="146" spans="2:65" s="1" customFormat="1" ht="19.2">
      <c r="B146" s="31"/>
      <c r="D146" s="142" t="s">
        <v>208</v>
      </c>
      <c r="F146" s="143" t="s">
        <v>2557</v>
      </c>
      <c r="I146" s="144"/>
      <c r="L146" s="31"/>
      <c r="M146" s="145"/>
      <c r="T146" s="55"/>
      <c r="AT146" s="16" t="s">
        <v>208</v>
      </c>
      <c r="AU146" s="16" t="s">
        <v>76</v>
      </c>
    </row>
    <row r="147" spans="2:65" s="1" customFormat="1" ht="21.75" customHeight="1">
      <c r="B147" s="31"/>
      <c r="C147" s="129" t="s">
        <v>279</v>
      </c>
      <c r="D147" s="129" t="s">
        <v>201</v>
      </c>
      <c r="E147" s="130" t="s">
        <v>2558</v>
      </c>
      <c r="F147" s="131" t="s">
        <v>2559</v>
      </c>
      <c r="G147" s="132" t="s">
        <v>2517</v>
      </c>
      <c r="H147" s="188">
        <v>0.01</v>
      </c>
      <c r="I147" s="134"/>
      <c r="J147" s="135">
        <f>ROUND(I147*H147,2)</f>
        <v>0</v>
      </c>
      <c r="K147" s="131" t="s">
        <v>205</v>
      </c>
      <c r="L147" s="31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206</v>
      </c>
      <c r="AT147" s="140" t="s">
        <v>201</v>
      </c>
      <c r="AU147" s="140" t="s">
        <v>76</v>
      </c>
      <c r="AY147" s="16" t="s">
        <v>200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83</v>
      </c>
      <c r="BK147" s="141">
        <f>ROUND(I147*H147,2)</f>
        <v>0</v>
      </c>
      <c r="BL147" s="16" t="s">
        <v>206</v>
      </c>
      <c r="BM147" s="140" t="s">
        <v>2560</v>
      </c>
    </row>
    <row r="148" spans="2:65" s="1" customFormat="1" ht="28.8">
      <c r="B148" s="31"/>
      <c r="D148" s="142" t="s">
        <v>208</v>
      </c>
      <c r="F148" s="143" t="s">
        <v>2561</v>
      </c>
      <c r="I148" s="144"/>
      <c r="L148" s="31"/>
      <c r="M148" s="145"/>
      <c r="T148" s="55"/>
      <c r="AT148" s="16" t="s">
        <v>208</v>
      </c>
      <c r="AU148" s="16" t="s">
        <v>76</v>
      </c>
    </row>
    <row r="149" spans="2:65" s="11" customFormat="1" ht="20.399999999999999">
      <c r="B149" s="146"/>
      <c r="D149" s="142" t="s">
        <v>214</v>
      </c>
      <c r="E149" s="147" t="s">
        <v>1</v>
      </c>
      <c r="F149" s="148" t="s">
        <v>2562</v>
      </c>
      <c r="H149" s="149">
        <v>0.01</v>
      </c>
      <c r="I149" s="150"/>
      <c r="L149" s="146"/>
      <c r="M149" s="185"/>
      <c r="N149" s="186"/>
      <c r="O149" s="186"/>
      <c r="P149" s="186"/>
      <c r="Q149" s="186"/>
      <c r="R149" s="186"/>
      <c r="S149" s="186"/>
      <c r="T149" s="187"/>
      <c r="AT149" s="147" t="s">
        <v>214</v>
      </c>
      <c r="AU149" s="147" t="s">
        <v>76</v>
      </c>
      <c r="AV149" s="11" t="s">
        <v>85</v>
      </c>
      <c r="AW149" s="11" t="s">
        <v>33</v>
      </c>
      <c r="AX149" s="11" t="s">
        <v>83</v>
      </c>
      <c r="AY149" s="147" t="s">
        <v>200</v>
      </c>
    </row>
    <row r="150" spans="2:65" s="1" customFormat="1" ht="6.9" customHeight="1"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31"/>
    </row>
  </sheetData>
  <sheetProtection algorithmName="SHA-512" hashValue="UJpCnQb1p1wE7ff5zRwEENhQr/JlV521bDfTm3NKa49YOmanx7RK//xBPmWLG1K/YEFFFeqqlYuRNaJWpOum/Q==" saltValue="hd4SCl4d5m8hdbGqCvDqJPNwf6biZONs8G1972GCSF6PBfb90YGhaU2YgXRWLZvZikiULMhxOWs+4PlrjJ7sNA==" spinCount="100000" sheet="1" objects="1" scenarios="1" formatColumns="0" formatRows="0" autoFilter="0"/>
  <autoFilter ref="C115:K149" xr:uid="{00000000-0009-0000-0000-000019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4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93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170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773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ROUND(J122,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ROUND((SUM(BE122:BE245)),  2)</f>
        <v>0</v>
      </c>
      <c r="I35" s="95">
        <v>0.21</v>
      </c>
      <c r="J35" s="85">
        <f>ROUND(((SUM(BE122:BE245))*I35),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ROUND((SUM(BF122:BF245)),  2)</f>
        <v>0</v>
      </c>
      <c r="I36" s="95">
        <v>0.12</v>
      </c>
      <c r="J36" s="85">
        <f>ROUND(((SUM(BF122:BF245))*I36),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ROUND((SUM(BG122:BG245)),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ROUND((SUM(BH122:BH245)),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ROUND((SUM(BI122:BI245)),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170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PS 01-02 - TZZ Krnov-Skrochovice venkovní prvky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J122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774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14" customFormat="1" ht="19.95" customHeight="1">
      <c r="B100" s="179"/>
      <c r="D100" s="180" t="s">
        <v>775</v>
      </c>
      <c r="E100" s="181"/>
      <c r="F100" s="181"/>
      <c r="G100" s="181"/>
      <c r="H100" s="181"/>
      <c r="I100" s="181"/>
      <c r="J100" s="182">
        <f>J179</f>
        <v>0</v>
      </c>
      <c r="L100" s="179"/>
    </row>
    <row r="101" spans="2:47" s="1" customFormat="1" ht="21.75" customHeight="1">
      <c r="B101" s="31"/>
      <c r="L101" s="31"/>
    </row>
    <row r="102" spans="2:47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47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47" s="1" customFormat="1" ht="24.9" customHeight="1">
      <c r="B107" s="31"/>
      <c r="C107" s="20" t="s">
        <v>185</v>
      </c>
      <c r="L107" s="31"/>
    </row>
    <row r="108" spans="2:47" s="1" customFormat="1" ht="6.9" customHeight="1">
      <c r="B108" s="31"/>
      <c r="L108" s="31"/>
    </row>
    <row r="109" spans="2:47" s="1" customFormat="1" ht="12" customHeight="1">
      <c r="B109" s="31"/>
      <c r="C109" s="26" t="s">
        <v>16</v>
      </c>
      <c r="L109" s="31"/>
    </row>
    <row r="110" spans="2:47" s="1" customFormat="1" ht="16.5" customHeight="1">
      <c r="B110" s="31"/>
      <c r="E110" s="232" t="str">
        <f>E7</f>
        <v>Odstranění havarijního stavu po povodních 2024 - komplexní  oprava trati v úseku Krnov - Skrochovice</v>
      </c>
      <c r="F110" s="233"/>
      <c r="G110" s="233"/>
      <c r="H110" s="233"/>
      <c r="L110" s="31"/>
    </row>
    <row r="111" spans="2:47" ht="12" customHeight="1">
      <c r="B111" s="19"/>
      <c r="C111" s="26" t="s">
        <v>169</v>
      </c>
      <c r="L111" s="19"/>
    </row>
    <row r="112" spans="2:47" s="1" customFormat="1" ht="16.5" customHeight="1">
      <c r="B112" s="31"/>
      <c r="E112" s="232" t="s">
        <v>170</v>
      </c>
      <c r="F112" s="231"/>
      <c r="G112" s="231"/>
      <c r="H112" s="231"/>
      <c r="L112" s="31"/>
    </row>
    <row r="113" spans="2:65" s="1" customFormat="1" ht="12" customHeight="1">
      <c r="B113" s="31"/>
      <c r="C113" s="26" t="s">
        <v>171</v>
      </c>
      <c r="L113" s="31"/>
    </row>
    <row r="114" spans="2:65" s="1" customFormat="1" ht="16.5" customHeight="1">
      <c r="B114" s="31"/>
      <c r="E114" s="228" t="str">
        <f>E11</f>
        <v>PS 01-02 - TZZ Krnov-Skrochovice venkovní prvky</v>
      </c>
      <c r="F114" s="231"/>
      <c r="G114" s="231"/>
      <c r="H114" s="231"/>
      <c r="L114" s="31"/>
    </row>
    <row r="115" spans="2:65" s="1" customFormat="1" ht="6.9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F14</f>
        <v xml:space="preserve"> </v>
      </c>
      <c r="I116" s="26" t="s">
        <v>22</v>
      </c>
      <c r="J116" s="51" t="str">
        <f>IF(J14="","",J14)</f>
        <v>9. 10. 2024</v>
      </c>
      <c r="L116" s="31"/>
    </row>
    <row r="117" spans="2:65" s="1" customFormat="1" ht="6.9" customHeight="1">
      <c r="B117" s="31"/>
      <c r="L117" s="31"/>
    </row>
    <row r="118" spans="2:65" s="1" customFormat="1" ht="15.15" customHeight="1">
      <c r="B118" s="31"/>
      <c r="C118" s="26" t="s">
        <v>24</v>
      </c>
      <c r="F118" s="24" t="str">
        <f>E17</f>
        <v>Správa železnic, státní organizace</v>
      </c>
      <c r="I118" s="26" t="s">
        <v>32</v>
      </c>
      <c r="J118" s="29" t="str">
        <f>E23</f>
        <v xml:space="preserve"> </v>
      </c>
      <c r="L118" s="31"/>
    </row>
    <row r="119" spans="2:65" s="1" customFormat="1" ht="15.15" customHeight="1">
      <c r="B119" s="31"/>
      <c r="C119" s="26" t="s">
        <v>30</v>
      </c>
      <c r="F119" s="24" t="str">
        <f>IF(E20="","",E20)</f>
        <v>Vyplň údaj</v>
      </c>
      <c r="I119" s="26" t="s">
        <v>34</v>
      </c>
      <c r="J119" s="29" t="str">
        <f>E26</f>
        <v xml:space="preserve"> 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186</v>
      </c>
      <c r="D121" s="113" t="s">
        <v>61</v>
      </c>
      <c r="E121" s="113" t="s">
        <v>57</v>
      </c>
      <c r="F121" s="113" t="s">
        <v>58</v>
      </c>
      <c r="G121" s="113" t="s">
        <v>187</v>
      </c>
      <c r="H121" s="113" t="s">
        <v>188</v>
      </c>
      <c r="I121" s="113" t="s">
        <v>189</v>
      </c>
      <c r="J121" s="113" t="s">
        <v>175</v>
      </c>
      <c r="K121" s="114" t="s">
        <v>190</v>
      </c>
      <c r="L121" s="111"/>
      <c r="M121" s="58" t="s">
        <v>1</v>
      </c>
      <c r="N121" s="59" t="s">
        <v>40</v>
      </c>
      <c r="O121" s="59" t="s">
        <v>191</v>
      </c>
      <c r="P121" s="59" t="s">
        <v>192</v>
      </c>
      <c r="Q121" s="59" t="s">
        <v>193</v>
      </c>
      <c r="R121" s="59" t="s">
        <v>194</v>
      </c>
      <c r="S121" s="59" t="s">
        <v>195</v>
      </c>
      <c r="T121" s="60" t="s">
        <v>196</v>
      </c>
    </row>
    <row r="122" spans="2:65" s="1" customFormat="1" ht="22.8" customHeight="1">
      <c r="B122" s="31"/>
      <c r="C122" s="63" t="s">
        <v>197</v>
      </c>
      <c r="J122" s="115">
        <f>BK122</f>
        <v>0</v>
      </c>
      <c r="L122" s="31"/>
      <c r="M122" s="61"/>
      <c r="N122" s="52"/>
      <c r="O122" s="52"/>
      <c r="P122" s="116">
        <f>P123</f>
        <v>0</v>
      </c>
      <c r="Q122" s="52"/>
      <c r="R122" s="116">
        <f>R123</f>
        <v>0</v>
      </c>
      <c r="S122" s="52"/>
      <c r="T122" s="117">
        <f>T123</f>
        <v>0</v>
      </c>
      <c r="AT122" s="16" t="s">
        <v>75</v>
      </c>
      <c r="AU122" s="16" t="s">
        <v>177</v>
      </c>
      <c r="BK122" s="118">
        <f>BK123</f>
        <v>0</v>
      </c>
    </row>
    <row r="123" spans="2:65" s="10" customFormat="1" ht="25.95" customHeight="1">
      <c r="B123" s="119"/>
      <c r="D123" s="120" t="s">
        <v>75</v>
      </c>
      <c r="E123" s="121" t="s">
        <v>776</v>
      </c>
      <c r="F123" s="121" t="s">
        <v>777</v>
      </c>
      <c r="I123" s="122"/>
      <c r="J123" s="123">
        <f>BK123</f>
        <v>0</v>
      </c>
      <c r="L123" s="119"/>
      <c r="M123" s="124"/>
      <c r="P123" s="125">
        <f>P124+SUM(P125:P179)</f>
        <v>0</v>
      </c>
      <c r="R123" s="125">
        <f>R124+SUM(R125:R179)</f>
        <v>0</v>
      </c>
      <c r="T123" s="126">
        <f>T124+SUM(T125:T179)</f>
        <v>0</v>
      </c>
      <c r="AR123" s="120" t="s">
        <v>206</v>
      </c>
      <c r="AT123" s="127" t="s">
        <v>75</v>
      </c>
      <c r="AU123" s="127" t="s">
        <v>76</v>
      </c>
      <c r="AY123" s="120" t="s">
        <v>200</v>
      </c>
      <c r="BK123" s="128">
        <f>BK124+SUM(BK125:BK179)</f>
        <v>0</v>
      </c>
    </row>
    <row r="124" spans="2:65" s="1" customFormat="1" ht="16.5" customHeight="1">
      <c r="B124" s="31"/>
      <c r="C124" s="129" t="s">
        <v>83</v>
      </c>
      <c r="D124" s="129" t="s">
        <v>201</v>
      </c>
      <c r="E124" s="130" t="s">
        <v>778</v>
      </c>
      <c r="F124" s="131" t="s">
        <v>779</v>
      </c>
      <c r="G124" s="132" t="s">
        <v>258</v>
      </c>
      <c r="H124" s="133">
        <v>10</v>
      </c>
      <c r="I124" s="134"/>
      <c r="J124" s="135">
        <f>ROUND(I124*H124,2)</f>
        <v>0</v>
      </c>
      <c r="K124" s="131" t="s">
        <v>205</v>
      </c>
      <c r="L124" s="31"/>
      <c r="M124" s="136" t="s">
        <v>1</v>
      </c>
      <c r="N124" s="137" t="s">
        <v>41</v>
      </c>
      <c r="P124" s="138">
        <f>O124*H124</f>
        <v>0</v>
      </c>
      <c r="Q124" s="138">
        <v>0</v>
      </c>
      <c r="R124" s="138">
        <f>Q124*H124</f>
        <v>0</v>
      </c>
      <c r="S124" s="138">
        <v>0</v>
      </c>
      <c r="T124" s="139">
        <f>S124*H124</f>
        <v>0</v>
      </c>
      <c r="AR124" s="140" t="s">
        <v>206</v>
      </c>
      <c r="AT124" s="140" t="s">
        <v>201</v>
      </c>
      <c r="AU124" s="140" t="s">
        <v>83</v>
      </c>
      <c r="AY124" s="16" t="s">
        <v>200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6" t="s">
        <v>83</v>
      </c>
      <c r="BK124" s="141">
        <f>ROUND(I124*H124,2)</f>
        <v>0</v>
      </c>
      <c r="BL124" s="16" t="s">
        <v>206</v>
      </c>
      <c r="BM124" s="140" t="s">
        <v>780</v>
      </c>
    </row>
    <row r="125" spans="2:65" s="1" customFormat="1">
      <c r="B125" s="31"/>
      <c r="D125" s="142" t="s">
        <v>208</v>
      </c>
      <c r="F125" s="143" t="s">
        <v>779</v>
      </c>
      <c r="I125" s="144"/>
      <c r="L125" s="31"/>
      <c r="M125" s="145"/>
      <c r="T125" s="55"/>
      <c r="AT125" s="16" t="s">
        <v>208</v>
      </c>
      <c r="AU125" s="16" t="s">
        <v>83</v>
      </c>
    </row>
    <row r="126" spans="2:65" s="1" customFormat="1" ht="16.5" customHeight="1">
      <c r="B126" s="31"/>
      <c r="C126" s="129" t="s">
        <v>85</v>
      </c>
      <c r="D126" s="129" t="s">
        <v>201</v>
      </c>
      <c r="E126" s="130" t="s">
        <v>781</v>
      </c>
      <c r="F126" s="131" t="s">
        <v>782</v>
      </c>
      <c r="G126" s="132" t="s">
        <v>258</v>
      </c>
      <c r="H126" s="133">
        <v>10</v>
      </c>
      <c r="I126" s="134"/>
      <c r="J126" s="135">
        <f>ROUND(I126*H126,2)</f>
        <v>0</v>
      </c>
      <c r="K126" s="131" t="s">
        <v>205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783</v>
      </c>
    </row>
    <row r="127" spans="2:65" s="1" customFormat="1" ht="19.2">
      <c r="B127" s="31"/>
      <c r="D127" s="142" t="s">
        <v>208</v>
      </c>
      <c r="F127" s="143" t="s">
        <v>784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" customFormat="1" ht="16.5" customHeight="1">
      <c r="B128" s="31"/>
      <c r="C128" s="166" t="s">
        <v>222</v>
      </c>
      <c r="D128" s="166" t="s">
        <v>227</v>
      </c>
      <c r="E128" s="167" t="s">
        <v>785</v>
      </c>
      <c r="F128" s="168" t="s">
        <v>786</v>
      </c>
      <c r="G128" s="169" t="s">
        <v>258</v>
      </c>
      <c r="H128" s="170">
        <v>10</v>
      </c>
      <c r="I128" s="171"/>
      <c r="J128" s="172">
        <f>ROUND(I128*H128,2)</f>
        <v>0</v>
      </c>
      <c r="K128" s="168" t="s">
        <v>205</v>
      </c>
      <c r="L128" s="173"/>
      <c r="M128" s="174" t="s">
        <v>1</v>
      </c>
      <c r="N128" s="175" t="s">
        <v>41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230</v>
      </c>
      <c r="AT128" s="140" t="s">
        <v>227</v>
      </c>
      <c r="AU128" s="140" t="s">
        <v>83</v>
      </c>
      <c r="AY128" s="16" t="s">
        <v>200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83</v>
      </c>
      <c r="BK128" s="141">
        <f>ROUND(I128*H128,2)</f>
        <v>0</v>
      </c>
      <c r="BL128" s="16" t="s">
        <v>230</v>
      </c>
      <c r="BM128" s="140" t="s">
        <v>787</v>
      </c>
    </row>
    <row r="129" spans="2:65" s="1" customFormat="1">
      <c r="B129" s="31"/>
      <c r="D129" s="142" t="s">
        <v>208</v>
      </c>
      <c r="F129" s="143" t="s">
        <v>786</v>
      </c>
      <c r="I129" s="144"/>
      <c r="L129" s="31"/>
      <c r="M129" s="145"/>
      <c r="T129" s="55"/>
      <c r="AT129" s="16" t="s">
        <v>208</v>
      </c>
      <c r="AU129" s="16" t="s">
        <v>83</v>
      </c>
    </row>
    <row r="130" spans="2:65" s="1" customFormat="1" ht="16.5" customHeight="1">
      <c r="B130" s="31"/>
      <c r="C130" s="129" t="s">
        <v>206</v>
      </c>
      <c r="D130" s="129" t="s">
        <v>201</v>
      </c>
      <c r="E130" s="130" t="s">
        <v>788</v>
      </c>
      <c r="F130" s="131" t="s">
        <v>789</v>
      </c>
      <c r="G130" s="132" t="s">
        <v>258</v>
      </c>
      <c r="H130" s="133">
        <v>10</v>
      </c>
      <c r="I130" s="134"/>
      <c r="J130" s="135">
        <f>ROUND(I130*H130,2)</f>
        <v>0</v>
      </c>
      <c r="K130" s="131" t="s">
        <v>205</v>
      </c>
      <c r="L130" s="31"/>
      <c r="M130" s="136" t="s">
        <v>1</v>
      </c>
      <c r="N130" s="137" t="s">
        <v>41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206</v>
      </c>
      <c r="AT130" s="140" t="s">
        <v>201</v>
      </c>
      <c r="AU130" s="140" t="s">
        <v>83</v>
      </c>
      <c r="AY130" s="16" t="s">
        <v>200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83</v>
      </c>
      <c r="BK130" s="141">
        <f>ROUND(I130*H130,2)</f>
        <v>0</v>
      </c>
      <c r="BL130" s="16" t="s">
        <v>206</v>
      </c>
      <c r="BM130" s="140" t="s">
        <v>790</v>
      </c>
    </row>
    <row r="131" spans="2:65" s="1" customFormat="1">
      <c r="B131" s="31"/>
      <c r="D131" s="142" t="s">
        <v>208</v>
      </c>
      <c r="F131" s="143" t="s">
        <v>789</v>
      </c>
      <c r="I131" s="144"/>
      <c r="L131" s="31"/>
      <c r="M131" s="145"/>
      <c r="T131" s="55"/>
      <c r="AT131" s="16" t="s">
        <v>208</v>
      </c>
      <c r="AU131" s="16" t="s">
        <v>83</v>
      </c>
    </row>
    <row r="132" spans="2:65" s="1" customFormat="1" ht="16.5" customHeight="1">
      <c r="B132" s="31"/>
      <c r="C132" s="129" t="s">
        <v>234</v>
      </c>
      <c r="D132" s="129" t="s">
        <v>201</v>
      </c>
      <c r="E132" s="130" t="s">
        <v>791</v>
      </c>
      <c r="F132" s="131" t="s">
        <v>792</v>
      </c>
      <c r="G132" s="132" t="s">
        <v>258</v>
      </c>
      <c r="H132" s="133">
        <v>10</v>
      </c>
      <c r="I132" s="134"/>
      <c r="J132" s="135">
        <f>ROUND(I132*H132,2)</f>
        <v>0</v>
      </c>
      <c r="K132" s="131" t="s">
        <v>205</v>
      </c>
      <c r="L132" s="31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206</v>
      </c>
      <c r="AT132" s="140" t="s">
        <v>201</v>
      </c>
      <c r="AU132" s="140" t="s">
        <v>83</v>
      </c>
      <c r="AY132" s="16" t="s">
        <v>200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83</v>
      </c>
      <c r="BK132" s="141">
        <f>ROUND(I132*H132,2)</f>
        <v>0</v>
      </c>
      <c r="BL132" s="16" t="s">
        <v>206</v>
      </c>
      <c r="BM132" s="140" t="s">
        <v>793</v>
      </c>
    </row>
    <row r="133" spans="2:65" s="1" customFormat="1">
      <c r="B133" s="31"/>
      <c r="D133" s="142" t="s">
        <v>208</v>
      </c>
      <c r="F133" s="143" t="s">
        <v>792</v>
      </c>
      <c r="I133" s="144"/>
      <c r="L133" s="31"/>
      <c r="M133" s="145"/>
      <c r="T133" s="55"/>
      <c r="AT133" s="16" t="s">
        <v>208</v>
      </c>
      <c r="AU133" s="16" t="s">
        <v>83</v>
      </c>
    </row>
    <row r="134" spans="2:65" s="1" customFormat="1" ht="16.5" customHeight="1">
      <c r="B134" s="31"/>
      <c r="C134" s="166" t="s">
        <v>239</v>
      </c>
      <c r="D134" s="166" t="s">
        <v>227</v>
      </c>
      <c r="E134" s="167" t="s">
        <v>794</v>
      </c>
      <c r="F134" s="168" t="s">
        <v>795</v>
      </c>
      <c r="G134" s="169" t="s">
        <v>258</v>
      </c>
      <c r="H134" s="170">
        <v>10</v>
      </c>
      <c r="I134" s="171"/>
      <c r="J134" s="172">
        <f>ROUND(I134*H134,2)</f>
        <v>0</v>
      </c>
      <c r="K134" s="168" t="s">
        <v>205</v>
      </c>
      <c r="L134" s="173"/>
      <c r="M134" s="174" t="s">
        <v>1</v>
      </c>
      <c r="N134" s="175" t="s">
        <v>41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230</v>
      </c>
      <c r="AT134" s="140" t="s">
        <v>227</v>
      </c>
      <c r="AU134" s="140" t="s">
        <v>83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230</v>
      </c>
      <c r="BM134" s="140" t="s">
        <v>796</v>
      </c>
    </row>
    <row r="135" spans="2:65" s="1" customFormat="1">
      <c r="B135" s="31"/>
      <c r="D135" s="142" t="s">
        <v>208</v>
      </c>
      <c r="F135" s="143" t="s">
        <v>795</v>
      </c>
      <c r="I135" s="144"/>
      <c r="L135" s="31"/>
      <c r="M135" s="145"/>
      <c r="T135" s="55"/>
      <c r="AT135" s="16" t="s">
        <v>208</v>
      </c>
      <c r="AU135" s="16" t="s">
        <v>83</v>
      </c>
    </row>
    <row r="136" spans="2:65" s="1" customFormat="1" ht="16.5" customHeight="1">
      <c r="B136" s="31"/>
      <c r="C136" s="166" t="s">
        <v>245</v>
      </c>
      <c r="D136" s="166" t="s">
        <v>227</v>
      </c>
      <c r="E136" s="167" t="s">
        <v>797</v>
      </c>
      <c r="F136" s="168" t="s">
        <v>798</v>
      </c>
      <c r="G136" s="169" t="s">
        <v>258</v>
      </c>
      <c r="H136" s="170">
        <v>10</v>
      </c>
      <c r="I136" s="171"/>
      <c r="J136" s="172">
        <f>ROUND(I136*H136,2)</f>
        <v>0</v>
      </c>
      <c r="K136" s="168" t="s">
        <v>205</v>
      </c>
      <c r="L136" s="173"/>
      <c r="M136" s="174" t="s">
        <v>1</v>
      </c>
      <c r="N136" s="175" t="s">
        <v>41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230</v>
      </c>
      <c r="AT136" s="140" t="s">
        <v>227</v>
      </c>
      <c r="AU136" s="140" t="s">
        <v>83</v>
      </c>
      <c r="AY136" s="16" t="s">
        <v>200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83</v>
      </c>
      <c r="BK136" s="141">
        <f>ROUND(I136*H136,2)</f>
        <v>0</v>
      </c>
      <c r="BL136" s="16" t="s">
        <v>230</v>
      </c>
      <c r="BM136" s="140" t="s">
        <v>799</v>
      </c>
    </row>
    <row r="137" spans="2:65" s="1" customFormat="1">
      <c r="B137" s="31"/>
      <c r="D137" s="142" t="s">
        <v>208</v>
      </c>
      <c r="F137" s="143" t="s">
        <v>798</v>
      </c>
      <c r="I137" s="144"/>
      <c r="L137" s="31"/>
      <c r="M137" s="145"/>
      <c r="T137" s="55"/>
      <c r="AT137" s="16" t="s">
        <v>208</v>
      </c>
      <c r="AU137" s="16" t="s">
        <v>83</v>
      </c>
    </row>
    <row r="138" spans="2:65" s="1" customFormat="1" ht="16.5" customHeight="1">
      <c r="B138" s="31"/>
      <c r="C138" s="129" t="s">
        <v>250</v>
      </c>
      <c r="D138" s="129" t="s">
        <v>201</v>
      </c>
      <c r="E138" s="130" t="s">
        <v>800</v>
      </c>
      <c r="F138" s="131" t="s">
        <v>801</v>
      </c>
      <c r="G138" s="132" t="s">
        <v>258</v>
      </c>
      <c r="H138" s="133">
        <v>10</v>
      </c>
      <c r="I138" s="134"/>
      <c r="J138" s="135">
        <f>ROUND(I138*H138,2)</f>
        <v>0</v>
      </c>
      <c r="K138" s="131" t="s">
        <v>205</v>
      </c>
      <c r="L138" s="31"/>
      <c r="M138" s="136" t="s">
        <v>1</v>
      </c>
      <c r="N138" s="137" t="s">
        <v>41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206</v>
      </c>
      <c r="AT138" s="140" t="s">
        <v>201</v>
      </c>
      <c r="AU138" s="140" t="s">
        <v>83</v>
      </c>
      <c r="AY138" s="16" t="s">
        <v>200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83</v>
      </c>
      <c r="BK138" s="141">
        <f>ROUND(I138*H138,2)</f>
        <v>0</v>
      </c>
      <c r="BL138" s="16" t="s">
        <v>206</v>
      </c>
      <c r="BM138" s="140" t="s">
        <v>802</v>
      </c>
    </row>
    <row r="139" spans="2:65" s="1" customFormat="1" ht="28.8">
      <c r="B139" s="31"/>
      <c r="D139" s="142" t="s">
        <v>208</v>
      </c>
      <c r="F139" s="143" t="s">
        <v>803</v>
      </c>
      <c r="I139" s="144"/>
      <c r="L139" s="31"/>
      <c r="M139" s="145"/>
      <c r="T139" s="55"/>
      <c r="AT139" s="16" t="s">
        <v>208</v>
      </c>
      <c r="AU139" s="16" t="s">
        <v>83</v>
      </c>
    </row>
    <row r="140" spans="2:65" s="11" customFormat="1">
      <c r="B140" s="146"/>
      <c r="D140" s="142" t="s">
        <v>214</v>
      </c>
      <c r="E140" s="147" t="s">
        <v>1</v>
      </c>
      <c r="F140" s="148" t="s">
        <v>804</v>
      </c>
      <c r="H140" s="149">
        <v>2</v>
      </c>
      <c r="I140" s="150"/>
      <c r="L140" s="146"/>
      <c r="M140" s="151"/>
      <c r="T140" s="152"/>
      <c r="AT140" s="147" t="s">
        <v>214</v>
      </c>
      <c r="AU140" s="147" t="s">
        <v>83</v>
      </c>
      <c r="AV140" s="11" t="s">
        <v>85</v>
      </c>
      <c r="AW140" s="11" t="s">
        <v>33</v>
      </c>
      <c r="AX140" s="11" t="s">
        <v>76</v>
      </c>
      <c r="AY140" s="147" t="s">
        <v>200</v>
      </c>
    </row>
    <row r="141" spans="2:65" s="11" customFormat="1">
      <c r="B141" s="146"/>
      <c r="D141" s="142" t="s">
        <v>214</v>
      </c>
      <c r="E141" s="147" t="s">
        <v>1</v>
      </c>
      <c r="F141" s="148" t="s">
        <v>805</v>
      </c>
      <c r="H141" s="149">
        <v>2</v>
      </c>
      <c r="I141" s="150"/>
      <c r="L141" s="146"/>
      <c r="M141" s="151"/>
      <c r="T141" s="152"/>
      <c r="AT141" s="147" t="s">
        <v>214</v>
      </c>
      <c r="AU141" s="147" t="s">
        <v>83</v>
      </c>
      <c r="AV141" s="11" t="s">
        <v>85</v>
      </c>
      <c r="AW141" s="11" t="s">
        <v>33</v>
      </c>
      <c r="AX141" s="11" t="s">
        <v>76</v>
      </c>
      <c r="AY141" s="147" t="s">
        <v>200</v>
      </c>
    </row>
    <row r="142" spans="2:65" s="11" customFormat="1">
      <c r="B142" s="146"/>
      <c r="D142" s="142" t="s">
        <v>214</v>
      </c>
      <c r="E142" s="147" t="s">
        <v>1</v>
      </c>
      <c r="F142" s="148" t="s">
        <v>806</v>
      </c>
      <c r="H142" s="149">
        <v>3</v>
      </c>
      <c r="I142" s="150"/>
      <c r="L142" s="146"/>
      <c r="M142" s="151"/>
      <c r="T142" s="152"/>
      <c r="AT142" s="147" t="s">
        <v>214</v>
      </c>
      <c r="AU142" s="147" t="s">
        <v>83</v>
      </c>
      <c r="AV142" s="11" t="s">
        <v>85</v>
      </c>
      <c r="AW142" s="11" t="s">
        <v>33</v>
      </c>
      <c r="AX142" s="11" t="s">
        <v>76</v>
      </c>
      <c r="AY142" s="147" t="s">
        <v>200</v>
      </c>
    </row>
    <row r="143" spans="2:65" s="11" customFormat="1">
      <c r="B143" s="146"/>
      <c r="D143" s="142" t="s">
        <v>214</v>
      </c>
      <c r="E143" s="147" t="s">
        <v>1</v>
      </c>
      <c r="F143" s="148" t="s">
        <v>807</v>
      </c>
      <c r="H143" s="149">
        <v>3</v>
      </c>
      <c r="I143" s="150"/>
      <c r="L143" s="146"/>
      <c r="M143" s="151"/>
      <c r="T143" s="152"/>
      <c r="AT143" s="147" t="s">
        <v>214</v>
      </c>
      <c r="AU143" s="147" t="s">
        <v>83</v>
      </c>
      <c r="AV143" s="11" t="s">
        <v>85</v>
      </c>
      <c r="AW143" s="11" t="s">
        <v>33</v>
      </c>
      <c r="AX143" s="11" t="s">
        <v>76</v>
      </c>
      <c r="AY143" s="147" t="s">
        <v>200</v>
      </c>
    </row>
    <row r="144" spans="2:65" s="13" customFormat="1">
      <c r="B144" s="159"/>
      <c r="D144" s="142" t="s">
        <v>214</v>
      </c>
      <c r="E144" s="160" t="s">
        <v>1</v>
      </c>
      <c r="F144" s="161" t="s">
        <v>221</v>
      </c>
      <c r="H144" s="162">
        <v>10</v>
      </c>
      <c r="I144" s="163"/>
      <c r="L144" s="159"/>
      <c r="M144" s="164"/>
      <c r="T144" s="165"/>
      <c r="AT144" s="160" t="s">
        <v>214</v>
      </c>
      <c r="AU144" s="160" t="s">
        <v>83</v>
      </c>
      <c r="AV144" s="13" t="s">
        <v>206</v>
      </c>
      <c r="AW144" s="13" t="s">
        <v>33</v>
      </c>
      <c r="AX144" s="13" t="s">
        <v>83</v>
      </c>
      <c r="AY144" s="160" t="s">
        <v>200</v>
      </c>
    </row>
    <row r="145" spans="2:65" s="1" customFormat="1" ht="16.5" customHeight="1">
      <c r="B145" s="31"/>
      <c r="C145" s="129" t="s">
        <v>255</v>
      </c>
      <c r="D145" s="129" t="s">
        <v>201</v>
      </c>
      <c r="E145" s="130" t="s">
        <v>808</v>
      </c>
      <c r="F145" s="131" t="s">
        <v>809</v>
      </c>
      <c r="G145" s="132" t="s">
        <v>258</v>
      </c>
      <c r="H145" s="133">
        <v>15</v>
      </c>
      <c r="I145" s="134"/>
      <c r="J145" s="135">
        <f>ROUND(I145*H145,2)</f>
        <v>0</v>
      </c>
      <c r="K145" s="131" t="s">
        <v>205</v>
      </c>
      <c r="L145" s="31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206</v>
      </c>
      <c r="AT145" s="140" t="s">
        <v>201</v>
      </c>
      <c r="AU145" s="140" t="s">
        <v>83</v>
      </c>
      <c r="AY145" s="16" t="s">
        <v>200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206</v>
      </c>
      <c r="BM145" s="140" t="s">
        <v>810</v>
      </c>
    </row>
    <row r="146" spans="2:65" s="1" customFormat="1">
      <c r="B146" s="31"/>
      <c r="D146" s="142" t="s">
        <v>208</v>
      </c>
      <c r="F146" s="143" t="s">
        <v>809</v>
      </c>
      <c r="I146" s="144"/>
      <c r="L146" s="31"/>
      <c r="M146" s="145"/>
      <c r="T146" s="55"/>
      <c r="AT146" s="16" t="s">
        <v>208</v>
      </c>
      <c r="AU146" s="16" t="s">
        <v>83</v>
      </c>
    </row>
    <row r="147" spans="2:65" s="1" customFormat="1" ht="16.5" customHeight="1">
      <c r="B147" s="31"/>
      <c r="C147" s="129" t="s">
        <v>261</v>
      </c>
      <c r="D147" s="129" t="s">
        <v>201</v>
      </c>
      <c r="E147" s="130" t="s">
        <v>334</v>
      </c>
      <c r="F147" s="131" t="s">
        <v>335</v>
      </c>
      <c r="G147" s="132" t="s">
        <v>258</v>
      </c>
      <c r="H147" s="133">
        <v>15</v>
      </c>
      <c r="I147" s="134"/>
      <c r="J147" s="135">
        <f>ROUND(I147*H147,2)</f>
        <v>0</v>
      </c>
      <c r="K147" s="131" t="s">
        <v>205</v>
      </c>
      <c r="L147" s="31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206</v>
      </c>
      <c r="AT147" s="140" t="s">
        <v>201</v>
      </c>
      <c r="AU147" s="140" t="s">
        <v>83</v>
      </c>
      <c r="AY147" s="16" t="s">
        <v>200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83</v>
      </c>
      <c r="BK147" s="141">
        <f>ROUND(I147*H147,2)</f>
        <v>0</v>
      </c>
      <c r="BL147" s="16" t="s">
        <v>206</v>
      </c>
      <c r="BM147" s="140" t="s">
        <v>811</v>
      </c>
    </row>
    <row r="148" spans="2:65" s="1" customFormat="1">
      <c r="B148" s="31"/>
      <c r="D148" s="142" t="s">
        <v>208</v>
      </c>
      <c r="F148" s="143" t="s">
        <v>337</v>
      </c>
      <c r="I148" s="144"/>
      <c r="L148" s="31"/>
      <c r="M148" s="145"/>
      <c r="T148" s="55"/>
      <c r="AT148" s="16" t="s">
        <v>208</v>
      </c>
      <c r="AU148" s="16" t="s">
        <v>83</v>
      </c>
    </row>
    <row r="149" spans="2:65" s="1" customFormat="1" ht="16.5" customHeight="1">
      <c r="B149" s="31"/>
      <c r="C149" s="166" t="s">
        <v>266</v>
      </c>
      <c r="D149" s="166" t="s">
        <v>227</v>
      </c>
      <c r="E149" s="167" t="s">
        <v>288</v>
      </c>
      <c r="F149" s="168" t="s">
        <v>289</v>
      </c>
      <c r="G149" s="169" t="s">
        <v>258</v>
      </c>
      <c r="H149" s="170">
        <v>15</v>
      </c>
      <c r="I149" s="171"/>
      <c r="J149" s="172">
        <f>ROUND(I149*H149,2)</f>
        <v>0</v>
      </c>
      <c r="K149" s="168" t="s">
        <v>205</v>
      </c>
      <c r="L149" s="173"/>
      <c r="M149" s="174" t="s">
        <v>1</v>
      </c>
      <c r="N149" s="175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230</v>
      </c>
      <c r="AT149" s="140" t="s">
        <v>227</v>
      </c>
      <c r="AU149" s="140" t="s">
        <v>83</v>
      </c>
      <c r="AY149" s="16" t="s">
        <v>200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83</v>
      </c>
      <c r="BK149" s="141">
        <f>ROUND(I149*H149,2)</f>
        <v>0</v>
      </c>
      <c r="BL149" s="16" t="s">
        <v>230</v>
      </c>
      <c r="BM149" s="140" t="s">
        <v>812</v>
      </c>
    </row>
    <row r="150" spans="2:65" s="1" customFormat="1">
      <c r="B150" s="31"/>
      <c r="D150" s="142" t="s">
        <v>208</v>
      </c>
      <c r="F150" s="143" t="s">
        <v>289</v>
      </c>
      <c r="I150" s="144"/>
      <c r="L150" s="31"/>
      <c r="M150" s="145"/>
      <c r="T150" s="55"/>
      <c r="AT150" s="16" t="s">
        <v>208</v>
      </c>
      <c r="AU150" s="16" t="s">
        <v>83</v>
      </c>
    </row>
    <row r="151" spans="2:65" s="1" customFormat="1" ht="16.5" customHeight="1">
      <c r="B151" s="31"/>
      <c r="C151" s="129" t="s">
        <v>8</v>
      </c>
      <c r="D151" s="129" t="s">
        <v>201</v>
      </c>
      <c r="E151" s="130" t="s">
        <v>813</v>
      </c>
      <c r="F151" s="131" t="s">
        <v>814</v>
      </c>
      <c r="G151" s="132" t="s">
        <v>258</v>
      </c>
      <c r="H151" s="133">
        <v>15</v>
      </c>
      <c r="I151" s="134"/>
      <c r="J151" s="135">
        <f>ROUND(I151*H151,2)</f>
        <v>0</v>
      </c>
      <c r="K151" s="131" t="s">
        <v>205</v>
      </c>
      <c r="L151" s="31"/>
      <c r="M151" s="136" t="s">
        <v>1</v>
      </c>
      <c r="N151" s="137" t="s">
        <v>41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206</v>
      </c>
      <c r="AT151" s="140" t="s">
        <v>201</v>
      </c>
      <c r="AU151" s="140" t="s">
        <v>83</v>
      </c>
      <c r="AY151" s="16" t="s">
        <v>200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83</v>
      </c>
      <c r="BK151" s="141">
        <f>ROUND(I151*H151,2)</f>
        <v>0</v>
      </c>
      <c r="BL151" s="16" t="s">
        <v>206</v>
      </c>
      <c r="BM151" s="140" t="s">
        <v>815</v>
      </c>
    </row>
    <row r="152" spans="2:65" s="1" customFormat="1" ht="19.2">
      <c r="B152" s="31"/>
      <c r="D152" s="142" t="s">
        <v>208</v>
      </c>
      <c r="F152" s="143" t="s">
        <v>816</v>
      </c>
      <c r="I152" s="144"/>
      <c r="L152" s="31"/>
      <c r="M152" s="145"/>
      <c r="T152" s="55"/>
      <c r="AT152" s="16" t="s">
        <v>208</v>
      </c>
      <c r="AU152" s="16" t="s">
        <v>83</v>
      </c>
    </row>
    <row r="153" spans="2:65" s="1" customFormat="1" ht="16.5" customHeight="1">
      <c r="B153" s="31"/>
      <c r="C153" s="129" t="s">
        <v>273</v>
      </c>
      <c r="D153" s="129" t="s">
        <v>201</v>
      </c>
      <c r="E153" s="130" t="s">
        <v>817</v>
      </c>
      <c r="F153" s="131" t="s">
        <v>818</v>
      </c>
      <c r="G153" s="132" t="s">
        <v>258</v>
      </c>
      <c r="H153" s="133">
        <v>15</v>
      </c>
      <c r="I153" s="134"/>
      <c r="J153" s="135">
        <f>ROUND(I153*H153,2)</f>
        <v>0</v>
      </c>
      <c r="K153" s="131" t="s">
        <v>205</v>
      </c>
      <c r="L153" s="31"/>
      <c r="M153" s="136" t="s">
        <v>1</v>
      </c>
      <c r="N153" s="137" t="s">
        <v>41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206</v>
      </c>
      <c r="AT153" s="140" t="s">
        <v>201</v>
      </c>
      <c r="AU153" s="140" t="s">
        <v>83</v>
      </c>
      <c r="AY153" s="16" t="s">
        <v>200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83</v>
      </c>
      <c r="BK153" s="141">
        <f>ROUND(I153*H153,2)</f>
        <v>0</v>
      </c>
      <c r="BL153" s="16" t="s">
        <v>206</v>
      </c>
      <c r="BM153" s="140" t="s">
        <v>819</v>
      </c>
    </row>
    <row r="154" spans="2:65" s="1" customFormat="1" ht="19.2">
      <c r="B154" s="31"/>
      <c r="D154" s="142" t="s">
        <v>208</v>
      </c>
      <c r="F154" s="143" t="s">
        <v>820</v>
      </c>
      <c r="I154" s="144"/>
      <c r="L154" s="31"/>
      <c r="M154" s="145"/>
      <c r="T154" s="55"/>
      <c r="AT154" s="16" t="s">
        <v>208</v>
      </c>
      <c r="AU154" s="16" t="s">
        <v>83</v>
      </c>
    </row>
    <row r="155" spans="2:65" s="1" customFormat="1" ht="21.75" customHeight="1">
      <c r="B155" s="31"/>
      <c r="C155" s="129" t="s">
        <v>279</v>
      </c>
      <c r="D155" s="129" t="s">
        <v>201</v>
      </c>
      <c r="E155" s="130" t="s">
        <v>821</v>
      </c>
      <c r="F155" s="131" t="s">
        <v>822</v>
      </c>
      <c r="G155" s="132" t="s">
        <v>258</v>
      </c>
      <c r="H155" s="133">
        <v>15</v>
      </c>
      <c r="I155" s="134"/>
      <c r="J155" s="135">
        <f>ROUND(I155*H155,2)</f>
        <v>0</v>
      </c>
      <c r="K155" s="131" t="s">
        <v>205</v>
      </c>
      <c r="L155" s="31"/>
      <c r="M155" s="136" t="s">
        <v>1</v>
      </c>
      <c r="N155" s="137" t="s">
        <v>41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206</v>
      </c>
      <c r="AT155" s="140" t="s">
        <v>201</v>
      </c>
      <c r="AU155" s="140" t="s">
        <v>83</v>
      </c>
      <c r="AY155" s="16" t="s">
        <v>200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83</v>
      </c>
      <c r="BK155" s="141">
        <f>ROUND(I155*H155,2)</f>
        <v>0</v>
      </c>
      <c r="BL155" s="16" t="s">
        <v>206</v>
      </c>
      <c r="BM155" s="140" t="s">
        <v>823</v>
      </c>
    </row>
    <row r="156" spans="2:65" s="1" customFormat="1">
      <c r="B156" s="31"/>
      <c r="D156" s="142" t="s">
        <v>208</v>
      </c>
      <c r="F156" s="143" t="s">
        <v>822</v>
      </c>
      <c r="I156" s="144"/>
      <c r="L156" s="31"/>
      <c r="M156" s="145"/>
      <c r="T156" s="55"/>
      <c r="AT156" s="16" t="s">
        <v>208</v>
      </c>
      <c r="AU156" s="16" t="s">
        <v>83</v>
      </c>
    </row>
    <row r="157" spans="2:65" s="1" customFormat="1" ht="21.75" customHeight="1">
      <c r="B157" s="31"/>
      <c r="C157" s="129" t="s">
        <v>283</v>
      </c>
      <c r="D157" s="129" t="s">
        <v>201</v>
      </c>
      <c r="E157" s="130" t="s">
        <v>343</v>
      </c>
      <c r="F157" s="131" t="s">
        <v>344</v>
      </c>
      <c r="G157" s="132" t="s">
        <v>258</v>
      </c>
      <c r="H157" s="133">
        <v>15</v>
      </c>
      <c r="I157" s="134"/>
      <c r="J157" s="135">
        <f>ROUND(I157*H157,2)</f>
        <v>0</v>
      </c>
      <c r="K157" s="131" t="s">
        <v>205</v>
      </c>
      <c r="L157" s="31"/>
      <c r="M157" s="136" t="s">
        <v>1</v>
      </c>
      <c r="N157" s="137" t="s">
        <v>41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206</v>
      </c>
      <c r="AT157" s="140" t="s">
        <v>201</v>
      </c>
      <c r="AU157" s="140" t="s">
        <v>83</v>
      </c>
      <c r="AY157" s="16" t="s">
        <v>200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83</v>
      </c>
      <c r="BK157" s="141">
        <f>ROUND(I157*H157,2)</f>
        <v>0</v>
      </c>
      <c r="BL157" s="16" t="s">
        <v>206</v>
      </c>
      <c r="BM157" s="140" t="s">
        <v>824</v>
      </c>
    </row>
    <row r="158" spans="2:65" s="1" customFormat="1">
      <c r="B158" s="31"/>
      <c r="D158" s="142" t="s">
        <v>208</v>
      </c>
      <c r="F158" s="143" t="s">
        <v>344</v>
      </c>
      <c r="I158" s="144"/>
      <c r="L158" s="31"/>
      <c r="M158" s="145"/>
      <c r="T158" s="55"/>
      <c r="AT158" s="16" t="s">
        <v>208</v>
      </c>
      <c r="AU158" s="16" t="s">
        <v>83</v>
      </c>
    </row>
    <row r="159" spans="2:65" s="1" customFormat="1" ht="16.5" customHeight="1">
      <c r="B159" s="31"/>
      <c r="C159" s="166" t="s">
        <v>287</v>
      </c>
      <c r="D159" s="166" t="s">
        <v>227</v>
      </c>
      <c r="E159" s="167" t="s">
        <v>292</v>
      </c>
      <c r="F159" s="168" t="s">
        <v>293</v>
      </c>
      <c r="G159" s="169" t="s">
        <v>258</v>
      </c>
      <c r="H159" s="170">
        <v>15</v>
      </c>
      <c r="I159" s="171"/>
      <c r="J159" s="172">
        <f>ROUND(I159*H159,2)</f>
        <v>0</v>
      </c>
      <c r="K159" s="168" t="s">
        <v>205</v>
      </c>
      <c r="L159" s="173"/>
      <c r="M159" s="174" t="s">
        <v>1</v>
      </c>
      <c r="N159" s="175" t="s">
        <v>41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230</v>
      </c>
      <c r="AT159" s="140" t="s">
        <v>227</v>
      </c>
      <c r="AU159" s="140" t="s">
        <v>83</v>
      </c>
      <c r="AY159" s="16" t="s">
        <v>200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83</v>
      </c>
      <c r="BK159" s="141">
        <f>ROUND(I159*H159,2)</f>
        <v>0</v>
      </c>
      <c r="BL159" s="16" t="s">
        <v>230</v>
      </c>
      <c r="BM159" s="140" t="s">
        <v>825</v>
      </c>
    </row>
    <row r="160" spans="2:65" s="1" customFormat="1">
      <c r="B160" s="31"/>
      <c r="D160" s="142" t="s">
        <v>208</v>
      </c>
      <c r="F160" s="143" t="s">
        <v>293</v>
      </c>
      <c r="I160" s="144"/>
      <c r="L160" s="31"/>
      <c r="M160" s="145"/>
      <c r="T160" s="55"/>
      <c r="AT160" s="16" t="s">
        <v>208</v>
      </c>
      <c r="AU160" s="16" t="s">
        <v>83</v>
      </c>
    </row>
    <row r="161" spans="2:65" s="1" customFormat="1" ht="16.5" customHeight="1">
      <c r="B161" s="31"/>
      <c r="C161" s="129" t="s">
        <v>291</v>
      </c>
      <c r="D161" s="129" t="s">
        <v>201</v>
      </c>
      <c r="E161" s="130" t="s">
        <v>826</v>
      </c>
      <c r="F161" s="131" t="s">
        <v>827</v>
      </c>
      <c r="G161" s="132" t="s">
        <v>258</v>
      </c>
      <c r="H161" s="133">
        <v>40</v>
      </c>
      <c r="I161" s="134"/>
      <c r="J161" s="135">
        <f>ROUND(I161*H161,2)</f>
        <v>0</v>
      </c>
      <c r="K161" s="131" t="s">
        <v>205</v>
      </c>
      <c r="L161" s="31"/>
      <c r="M161" s="136" t="s">
        <v>1</v>
      </c>
      <c r="N161" s="137" t="s">
        <v>41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206</v>
      </c>
      <c r="AT161" s="140" t="s">
        <v>201</v>
      </c>
      <c r="AU161" s="140" t="s">
        <v>83</v>
      </c>
      <c r="AY161" s="16" t="s">
        <v>200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83</v>
      </c>
      <c r="BK161" s="141">
        <f>ROUND(I161*H161,2)</f>
        <v>0</v>
      </c>
      <c r="BL161" s="16" t="s">
        <v>206</v>
      </c>
      <c r="BM161" s="140" t="s">
        <v>828</v>
      </c>
    </row>
    <row r="162" spans="2:65" s="1" customFormat="1">
      <c r="B162" s="31"/>
      <c r="D162" s="142" t="s">
        <v>208</v>
      </c>
      <c r="F162" s="143" t="s">
        <v>827</v>
      </c>
      <c r="I162" s="144"/>
      <c r="L162" s="31"/>
      <c r="M162" s="145"/>
      <c r="T162" s="55"/>
      <c r="AT162" s="16" t="s">
        <v>208</v>
      </c>
      <c r="AU162" s="16" t="s">
        <v>83</v>
      </c>
    </row>
    <row r="163" spans="2:65" s="11" customFormat="1">
      <c r="B163" s="146"/>
      <c r="D163" s="142" t="s">
        <v>214</v>
      </c>
      <c r="E163" s="147" t="s">
        <v>1</v>
      </c>
      <c r="F163" s="148" t="s">
        <v>829</v>
      </c>
      <c r="H163" s="149">
        <v>18</v>
      </c>
      <c r="I163" s="150"/>
      <c r="L163" s="146"/>
      <c r="M163" s="151"/>
      <c r="T163" s="152"/>
      <c r="AT163" s="147" t="s">
        <v>214</v>
      </c>
      <c r="AU163" s="147" t="s">
        <v>83</v>
      </c>
      <c r="AV163" s="11" t="s">
        <v>85</v>
      </c>
      <c r="AW163" s="11" t="s">
        <v>33</v>
      </c>
      <c r="AX163" s="11" t="s">
        <v>76</v>
      </c>
      <c r="AY163" s="147" t="s">
        <v>200</v>
      </c>
    </row>
    <row r="164" spans="2:65" s="11" customFormat="1">
      <c r="B164" s="146"/>
      <c r="D164" s="142" t="s">
        <v>214</v>
      </c>
      <c r="E164" s="147" t="s">
        <v>1</v>
      </c>
      <c r="F164" s="148" t="s">
        <v>830</v>
      </c>
      <c r="H164" s="149">
        <v>10</v>
      </c>
      <c r="I164" s="150"/>
      <c r="L164" s="146"/>
      <c r="M164" s="151"/>
      <c r="T164" s="152"/>
      <c r="AT164" s="147" t="s">
        <v>214</v>
      </c>
      <c r="AU164" s="147" t="s">
        <v>83</v>
      </c>
      <c r="AV164" s="11" t="s">
        <v>85</v>
      </c>
      <c r="AW164" s="11" t="s">
        <v>33</v>
      </c>
      <c r="AX164" s="11" t="s">
        <v>76</v>
      </c>
      <c r="AY164" s="147" t="s">
        <v>200</v>
      </c>
    </row>
    <row r="165" spans="2:65" s="11" customFormat="1">
      <c r="B165" s="146"/>
      <c r="D165" s="142" t="s">
        <v>214</v>
      </c>
      <c r="E165" s="147" t="s">
        <v>1</v>
      </c>
      <c r="F165" s="148" t="s">
        <v>831</v>
      </c>
      <c r="H165" s="149">
        <v>12</v>
      </c>
      <c r="I165" s="150"/>
      <c r="L165" s="146"/>
      <c r="M165" s="151"/>
      <c r="T165" s="152"/>
      <c r="AT165" s="147" t="s">
        <v>214</v>
      </c>
      <c r="AU165" s="147" t="s">
        <v>83</v>
      </c>
      <c r="AV165" s="11" t="s">
        <v>85</v>
      </c>
      <c r="AW165" s="11" t="s">
        <v>33</v>
      </c>
      <c r="AX165" s="11" t="s">
        <v>76</v>
      </c>
      <c r="AY165" s="147" t="s">
        <v>200</v>
      </c>
    </row>
    <row r="166" spans="2:65" s="13" customFormat="1">
      <c r="B166" s="159"/>
      <c r="D166" s="142" t="s">
        <v>214</v>
      </c>
      <c r="E166" s="160" t="s">
        <v>1</v>
      </c>
      <c r="F166" s="161" t="s">
        <v>221</v>
      </c>
      <c r="H166" s="162">
        <v>40</v>
      </c>
      <c r="I166" s="163"/>
      <c r="L166" s="159"/>
      <c r="M166" s="164"/>
      <c r="T166" s="165"/>
      <c r="AT166" s="160" t="s">
        <v>214</v>
      </c>
      <c r="AU166" s="160" t="s">
        <v>83</v>
      </c>
      <c r="AV166" s="13" t="s">
        <v>206</v>
      </c>
      <c r="AW166" s="13" t="s">
        <v>33</v>
      </c>
      <c r="AX166" s="13" t="s">
        <v>83</v>
      </c>
      <c r="AY166" s="160" t="s">
        <v>200</v>
      </c>
    </row>
    <row r="167" spans="2:65" s="1" customFormat="1" ht="16.5" customHeight="1">
      <c r="B167" s="31"/>
      <c r="C167" s="129" t="s">
        <v>295</v>
      </c>
      <c r="D167" s="129" t="s">
        <v>201</v>
      </c>
      <c r="E167" s="130" t="s">
        <v>832</v>
      </c>
      <c r="F167" s="131" t="s">
        <v>833</v>
      </c>
      <c r="G167" s="132" t="s">
        <v>258</v>
      </c>
      <c r="H167" s="133">
        <v>40</v>
      </c>
      <c r="I167" s="134"/>
      <c r="J167" s="135">
        <f>ROUND(I167*H167,2)</f>
        <v>0</v>
      </c>
      <c r="K167" s="131" t="s">
        <v>205</v>
      </c>
      <c r="L167" s="31"/>
      <c r="M167" s="136" t="s">
        <v>1</v>
      </c>
      <c r="N167" s="137" t="s">
        <v>41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206</v>
      </c>
      <c r="AT167" s="140" t="s">
        <v>201</v>
      </c>
      <c r="AU167" s="140" t="s">
        <v>83</v>
      </c>
      <c r="AY167" s="16" t="s">
        <v>200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83</v>
      </c>
      <c r="BK167" s="141">
        <f>ROUND(I167*H167,2)</f>
        <v>0</v>
      </c>
      <c r="BL167" s="16" t="s">
        <v>206</v>
      </c>
      <c r="BM167" s="140" t="s">
        <v>834</v>
      </c>
    </row>
    <row r="168" spans="2:65" s="1" customFormat="1">
      <c r="B168" s="31"/>
      <c r="D168" s="142" t="s">
        <v>208</v>
      </c>
      <c r="F168" s="143" t="s">
        <v>833</v>
      </c>
      <c r="I168" s="144"/>
      <c r="L168" s="31"/>
      <c r="M168" s="145"/>
      <c r="T168" s="55"/>
      <c r="AT168" s="16" t="s">
        <v>208</v>
      </c>
      <c r="AU168" s="16" t="s">
        <v>83</v>
      </c>
    </row>
    <row r="169" spans="2:65" s="1" customFormat="1" ht="16.5" customHeight="1">
      <c r="B169" s="31"/>
      <c r="C169" s="166" t="s">
        <v>299</v>
      </c>
      <c r="D169" s="166" t="s">
        <v>227</v>
      </c>
      <c r="E169" s="167" t="s">
        <v>835</v>
      </c>
      <c r="F169" s="168" t="s">
        <v>836</v>
      </c>
      <c r="G169" s="169" t="s">
        <v>258</v>
      </c>
      <c r="H169" s="170">
        <v>18</v>
      </c>
      <c r="I169" s="171"/>
      <c r="J169" s="172">
        <f>ROUND(I169*H169,2)</f>
        <v>0</v>
      </c>
      <c r="K169" s="168" t="s">
        <v>205</v>
      </c>
      <c r="L169" s="173"/>
      <c r="M169" s="174" t="s">
        <v>1</v>
      </c>
      <c r="N169" s="175" t="s">
        <v>41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230</v>
      </c>
      <c r="AT169" s="140" t="s">
        <v>227</v>
      </c>
      <c r="AU169" s="140" t="s">
        <v>83</v>
      </c>
      <c r="AY169" s="16" t="s">
        <v>200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83</v>
      </c>
      <c r="BK169" s="141">
        <f>ROUND(I169*H169,2)</f>
        <v>0</v>
      </c>
      <c r="BL169" s="16" t="s">
        <v>230</v>
      </c>
      <c r="BM169" s="140" t="s">
        <v>837</v>
      </c>
    </row>
    <row r="170" spans="2:65" s="1" customFormat="1">
      <c r="B170" s="31"/>
      <c r="D170" s="142" t="s">
        <v>208</v>
      </c>
      <c r="F170" s="143" t="s">
        <v>836</v>
      </c>
      <c r="I170" s="144"/>
      <c r="L170" s="31"/>
      <c r="M170" s="145"/>
      <c r="T170" s="55"/>
      <c r="AT170" s="16" t="s">
        <v>208</v>
      </c>
      <c r="AU170" s="16" t="s">
        <v>83</v>
      </c>
    </row>
    <row r="171" spans="2:65" s="11" customFormat="1">
      <c r="B171" s="146"/>
      <c r="D171" s="142" t="s">
        <v>214</v>
      </c>
      <c r="E171" s="147" t="s">
        <v>1</v>
      </c>
      <c r="F171" s="148" t="s">
        <v>838</v>
      </c>
      <c r="H171" s="149">
        <v>18</v>
      </c>
      <c r="I171" s="150"/>
      <c r="L171" s="146"/>
      <c r="M171" s="151"/>
      <c r="T171" s="152"/>
      <c r="AT171" s="147" t="s">
        <v>214</v>
      </c>
      <c r="AU171" s="147" t="s">
        <v>83</v>
      </c>
      <c r="AV171" s="11" t="s">
        <v>85</v>
      </c>
      <c r="AW171" s="11" t="s">
        <v>33</v>
      </c>
      <c r="AX171" s="11" t="s">
        <v>76</v>
      </c>
      <c r="AY171" s="147" t="s">
        <v>200</v>
      </c>
    </row>
    <row r="172" spans="2:65" s="13" customFormat="1">
      <c r="B172" s="159"/>
      <c r="D172" s="142" t="s">
        <v>214</v>
      </c>
      <c r="E172" s="160" t="s">
        <v>1</v>
      </c>
      <c r="F172" s="161" t="s">
        <v>221</v>
      </c>
      <c r="H172" s="162">
        <v>18</v>
      </c>
      <c r="I172" s="163"/>
      <c r="L172" s="159"/>
      <c r="M172" s="164"/>
      <c r="T172" s="165"/>
      <c r="AT172" s="160" t="s">
        <v>214</v>
      </c>
      <c r="AU172" s="160" t="s">
        <v>83</v>
      </c>
      <c r="AV172" s="13" t="s">
        <v>206</v>
      </c>
      <c r="AW172" s="13" t="s">
        <v>33</v>
      </c>
      <c r="AX172" s="13" t="s">
        <v>83</v>
      </c>
      <c r="AY172" s="160" t="s">
        <v>200</v>
      </c>
    </row>
    <row r="173" spans="2:65" s="1" customFormat="1" ht="16.5" customHeight="1">
      <c r="B173" s="31"/>
      <c r="C173" s="129" t="s">
        <v>303</v>
      </c>
      <c r="D173" s="129" t="s">
        <v>201</v>
      </c>
      <c r="E173" s="130" t="s">
        <v>839</v>
      </c>
      <c r="F173" s="131" t="s">
        <v>840</v>
      </c>
      <c r="G173" s="132" t="s">
        <v>258</v>
      </c>
      <c r="H173" s="133">
        <v>1</v>
      </c>
      <c r="I173" s="134"/>
      <c r="J173" s="135">
        <f>ROUND(I173*H173,2)</f>
        <v>0</v>
      </c>
      <c r="K173" s="131" t="s">
        <v>205</v>
      </c>
      <c r="L173" s="31"/>
      <c r="M173" s="136" t="s">
        <v>1</v>
      </c>
      <c r="N173" s="137" t="s">
        <v>41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206</v>
      </c>
      <c r="AT173" s="140" t="s">
        <v>201</v>
      </c>
      <c r="AU173" s="140" t="s">
        <v>83</v>
      </c>
      <c r="AY173" s="16" t="s">
        <v>200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83</v>
      </c>
      <c r="BK173" s="141">
        <f>ROUND(I173*H173,2)</f>
        <v>0</v>
      </c>
      <c r="BL173" s="16" t="s">
        <v>206</v>
      </c>
      <c r="BM173" s="140" t="s">
        <v>841</v>
      </c>
    </row>
    <row r="174" spans="2:65" s="1" customFormat="1" ht="19.2">
      <c r="B174" s="31"/>
      <c r="D174" s="142" t="s">
        <v>208</v>
      </c>
      <c r="F174" s="143" t="s">
        <v>842</v>
      </c>
      <c r="I174" s="144"/>
      <c r="L174" s="31"/>
      <c r="M174" s="145"/>
      <c r="T174" s="55"/>
      <c r="AT174" s="16" t="s">
        <v>208</v>
      </c>
      <c r="AU174" s="16" t="s">
        <v>83</v>
      </c>
    </row>
    <row r="175" spans="2:65" s="1" customFormat="1" ht="16.5" customHeight="1">
      <c r="B175" s="31"/>
      <c r="C175" s="129" t="s">
        <v>7</v>
      </c>
      <c r="D175" s="129" t="s">
        <v>201</v>
      </c>
      <c r="E175" s="130" t="s">
        <v>571</v>
      </c>
      <c r="F175" s="131" t="s">
        <v>572</v>
      </c>
      <c r="G175" s="132" t="s">
        <v>225</v>
      </c>
      <c r="H175" s="133">
        <v>1000</v>
      </c>
      <c r="I175" s="134"/>
      <c r="J175" s="135">
        <f>ROUND(I175*H175,2)</f>
        <v>0</v>
      </c>
      <c r="K175" s="131" t="s">
        <v>205</v>
      </c>
      <c r="L175" s="31"/>
      <c r="M175" s="136" t="s">
        <v>1</v>
      </c>
      <c r="N175" s="137" t="s">
        <v>41</v>
      </c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206</v>
      </c>
      <c r="AT175" s="140" t="s">
        <v>201</v>
      </c>
      <c r="AU175" s="140" t="s">
        <v>83</v>
      </c>
      <c r="AY175" s="16" t="s">
        <v>200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6" t="s">
        <v>83</v>
      </c>
      <c r="BK175" s="141">
        <f>ROUND(I175*H175,2)</f>
        <v>0</v>
      </c>
      <c r="BL175" s="16" t="s">
        <v>206</v>
      </c>
      <c r="BM175" s="140" t="s">
        <v>843</v>
      </c>
    </row>
    <row r="176" spans="2:65" s="1" customFormat="1">
      <c r="B176" s="31"/>
      <c r="D176" s="142" t="s">
        <v>208</v>
      </c>
      <c r="F176" s="143" t="s">
        <v>574</v>
      </c>
      <c r="I176" s="144"/>
      <c r="L176" s="31"/>
      <c r="M176" s="145"/>
      <c r="T176" s="55"/>
      <c r="AT176" s="16" t="s">
        <v>208</v>
      </c>
      <c r="AU176" s="16" t="s">
        <v>83</v>
      </c>
    </row>
    <row r="177" spans="2:65" s="1" customFormat="1" ht="21.75" customHeight="1">
      <c r="B177" s="31"/>
      <c r="C177" s="166" t="s">
        <v>311</v>
      </c>
      <c r="D177" s="166" t="s">
        <v>227</v>
      </c>
      <c r="E177" s="167" t="s">
        <v>844</v>
      </c>
      <c r="F177" s="168" t="s">
        <v>845</v>
      </c>
      <c r="G177" s="169" t="s">
        <v>225</v>
      </c>
      <c r="H177" s="170">
        <v>1000</v>
      </c>
      <c r="I177" s="171"/>
      <c r="J177" s="172">
        <f>ROUND(I177*H177,2)</f>
        <v>0</v>
      </c>
      <c r="K177" s="168" t="s">
        <v>205</v>
      </c>
      <c r="L177" s="173"/>
      <c r="M177" s="174" t="s">
        <v>1</v>
      </c>
      <c r="N177" s="175" t="s">
        <v>41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230</v>
      </c>
      <c r="AT177" s="140" t="s">
        <v>227</v>
      </c>
      <c r="AU177" s="140" t="s">
        <v>83</v>
      </c>
      <c r="AY177" s="16" t="s">
        <v>200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83</v>
      </c>
      <c r="BK177" s="141">
        <f>ROUND(I177*H177,2)</f>
        <v>0</v>
      </c>
      <c r="BL177" s="16" t="s">
        <v>230</v>
      </c>
      <c r="BM177" s="140" t="s">
        <v>846</v>
      </c>
    </row>
    <row r="178" spans="2:65" s="1" customFormat="1">
      <c r="B178" s="31"/>
      <c r="D178" s="142" t="s">
        <v>208</v>
      </c>
      <c r="F178" s="143" t="s">
        <v>845</v>
      </c>
      <c r="I178" s="144"/>
      <c r="L178" s="31"/>
      <c r="M178" s="145"/>
      <c r="T178" s="55"/>
      <c r="AT178" s="16" t="s">
        <v>208</v>
      </c>
      <c r="AU178" s="16" t="s">
        <v>83</v>
      </c>
    </row>
    <row r="179" spans="2:65" s="10" customFormat="1" ht="22.8" customHeight="1">
      <c r="B179" s="119"/>
      <c r="D179" s="120" t="s">
        <v>75</v>
      </c>
      <c r="E179" s="183" t="s">
        <v>847</v>
      </c>
      <c r="F179" s="183" t="s">
        <v>848</v>
      </c>
      <c r="I179" s="122"/>
      <c r="J179" s="184">
        <f>BK179</f>
        <v>0</v>
      </c>
      <c r="L179" s="119"/>
      <c r="M179" s="124"/>
      <c r="P179" s="125">
        <f>SUM(P180:P245)</f>
        <v>0</v>
      </c>
      <c r="R179" s="125">
        <f>SUM(R180:R245)</f>
        <v>0</v>
      </c>
      <c r="T179" s="126">
        <f>SUM(T180:T245)</f>
        <v>0</v>
      </c>
      <c r="AR179" s="120" t="s">
        <v>206</v>
      </c>
      <c r="AT179" s="127" t="s">
        <v>75</v>
      </c>
      <c r="AU179" s="127" t="s">
        <v>83</v>
      </c>
      <c r="AY179" s="120" t="s">
        <v>200</v>
      </c>
      <c r="BK179" s="128">
        <f>SUM(BK180:BK245)</f>
        <v>0</v>
      </c>
    </row>
    <row r="180" spans="2:65" s="1" customFormat="1" ht="16.5" customHeight="1">
      <c r="B180" s="31"/>
      <c r="C180" s="129" t="s">
        <v>315</v>
      </c>
      <c r="D180" s="129" t="s">
        <v>201</v>
      </c>
      <c r="E180" s="130" t="s">
        <v>849</v>
      </c>
      <c r="F180" s="131" t="s">
        <v>850</v>
      </c>
      <c r="G180" s="132" t="s">
        <v>258</v>
      </c>
      <c r="H180" s="133">
        <v>6</v>
      </c>
      <c r="I180" s="134"/>
      <c r="J180" s="135">
        <f>ROUND(I180*H180,2)</f>
        <v>0</v>
      </c>
      <c r="K180" s="131" t="s">
        <v>205</v>
      </c>
      <c r="L180" s="31"/>
      <c r="M180" s="136" t="s">
        <v>1</v>
      </c>
      <c r="N180" s="137" t="s">
        <v>41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851</v>
      </c>
      <c r="AT180" s="140" t="s">
        <v>201</v>
      </c>
      <c r="AU180" s="140" t="s">
        <v>85</v>
      </c>
      <c r="AY180" s="16" t="s">
        <v>200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83</v>
      </c>
      <c r="BK180" s="141">
        <f>ROUND(I180*H180,2)</f>
        <v>0</v>
      </c>
      <c r="BL180" s="16" t="s">
        <v>851</v>
      </c>
      <c r="BM180" s="140" t="s">
        <v>852</v>
      </c>
    </row>
    <row r="181" spans="2:65" s="1" customFormat="1">
      <c r="B181" s="31"/>
      <c r="D181" s="142" t="s">
        <v>208</v>
      </c>
      <c r="F181" s="143" t="s">
        <v>850</v>
      </c>
      <c r="I181" s="144"/>
      <c r="L181" s="31"/>
      <c r="M181" s="145"/>
      <c r="T181" s="55"/>
      <c r="AT181" s="16" t="s">
        <v>208</v>
      </c>
      <c r="AU181" s="16" t="s">
        <v>85</v>
      </c>
    </row>
    <row r="182" spans="2:65" s="1" customFormat="1" ht="16.5" customHeight="1">
      <c r="B182" s="31"/>
      <c r="C182" s="166" t="s">
        <v>319</v>
      </c>
      <c r="D182" s="166" t="s">
        <v>227</v>
      </c>
      <c r="E182" s="167" t="s">
        <v>853</v>
      </c>
      <c r="F182" s="168" t="s">
        <v>854</v>
      </c>
      <c r="G182" s="169" t="s">
        <v>258</v>
      </c>
      <c r="H182" s="170">
        <v>6</v>
      </c>
      <c r="I182" s="171"/>
      <c r="J182" s="172">
        <f>ROUND(I182*H182,2)</f>
        <v>0</v>
      </c>
      <c r="K182" s="168" t="s">
        <v>205</v>
      </c>
      <c r="L182" s="173"/>
      <c r="M182" s="174" t="s">
        <v>1</v>
      </c>
      <c r="N182" s="175" t="s">
        <v>41</v>
      </c>
      <c r="P182" s="138">
        <f>O182*H182</f>
        <v>0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230</v>
      </c>
      <c r="AT182" s="140" t="s">
        <v>227</v>
      </c>
      <c r="AU182" s="140" t="s">
        <v>85</v>
      </c>
      <c r="AY182" s="16" t="s">
        <v>200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6" t="s">
        <v>83</v>
      </c>
      <c r="BK182" s="141">
        <f>ROUND(I182*H182,2)</f>
        <v>0</v>
      </c>
      <c r="BL182" s="16" t="s">
        <v>230</v>
      </c>
      <c r="BM182" s="140" t="s">
        <v>855</v>
      </c>
    </row>
    <row r="183" spans="2:65" s="1" customFormat="1">
      <c r="B183" s="31"/>
      <c r="D183" s="142" t="s">
        <v>208</v>
      </c>
      <c r="F183" s="143" t="s">
        <v>854</v>
      </c>
      <c r="I183" s="144"/>
      <c r="L183" s="31"/>
      <c r="M183" s="145"/>
      <c r="T183" s="55"/>
      <c r="AT183" s="16" t="s">
        <v>208</v>
      </c>
      <c r="AU183" s="16" t="s">
        <v>85</v>
      </c>
    </row>
    <row r="184" spans="2:65" s="11" customFormat="1">
      <c r="B184" s="146"/>
      <c r="D184" s="142" t="s">
        <v>214</v>
      </c>
      <c r="E184" s="147" t="s">
        <v>1</v>
      </c>
      <c r="F184" s="148" t="s">
        <v>856</v>
      </c>
      <c r="H184" s="149">
        <v>2</v>
      </c>
      <c r="I184" s="150"/>
      <c r="L184" s="146"/>
      <c r="M184" s="151"/>
      <c r="T184" s="152"/>
      <c r="AT184" s="147" t="s">
        <v>214</v>
      </c>
      <c r="AU184" s="147" t="s">
        <v>85</v>
      </c>
      <c r="AV184" s="11" t="s">
        <v>85</v>
      </c>
      <c r="AW184" s="11" t="s">
        <v>33</v>
      </c>
      <c r="AX184" s="11" t="s">
        <v>76</v>
      </c>
      <c r="AY184" s="147" t="s">
        <v>200</v>
      </c>
    </row>
    <row r="185" spans="2:65" s="11" customFormat="1">
      <c r="B185" s="146"/>
      <c r="D185" s="142" t="s">
        <v>214</v>
      </c>
      <c r="E185" s="147" t="s">
        <v>1</v>
      </c>
      <c r="F185" s="148" t="s">
        <v>857</v>
      </c>
      <c r="H185" s="149">
        <v>2</v>
      </c>
      <c r="I185" s="150"/>
      <c r="L185" s="146"/>
      <c r="M185" s="151"/>
      <c r="T185" s="152"/>
      <c r="AT185" s="147" t="s">
        <v>214</v>
      </c>
      <c r="AU185" s="147" t="s">
        <v>85</v>
      </c>
      <c r="AV185" s="11" t="s">
        <v>85</v>
      </c>
      <c r="AW185" s="11" t="s">
        <v>33</v>
      </c>
      <c r="AX185" s="11" t="s">
        <v>76</v>
      </c>
      <c r="AY185" s="147" t="s">
        <v>200</v>
      </c>
    </row>
    <row r="186" spans="2:65" s="11" customFormat="1">
      <c r="B186" s="146"/>
      <c r="D186" s="142" t="s">
        <v>214</v>
      </c>
      <c r="E186" s="147" t="s">
        <v>1</v>
      </c>
      <c r="F186" s="148" t="s">
        <v>858</v>
      </c>
      <c r="H186" s="149">
        <v>2</v>
      </c>
      <c r="I186" s="150"/>
      <c r="L186" s="146"/>
      <c r="M186" s="151"/>
      <c r="T186" s="152"/>
      <c r="AT186" s="147" t="s">
        <v>214</v>
      </c>
      <c r="AU186" s="147" t="s">
        <v>85</v>
      </c>
      <c r="AV186" s="11" t="s">
        <v>85</v>
      </c>
      <c r="AW186" s="11" t="s">
        <v>33</v>
      </c>
      <c r="AX186" s="11" t="s">
        <v>76</v>
      </c>
      <c r="AY186" s="147" t="s">
        <v>200</v>
      </c>
    </row>
    <row r="187" spans="2:65" s="13" customFormat="1">
      <c r="B187" s="159"/>
      <c r="D187" s="142" t="s">
        <v>214</v>
      </c>
      <c r="E187" s="160" t="s">
        <v>1</v>
      </c>
      <c r="F187" s="161" t="s">
        <v>221</v>
      </c>
      <c r="H187" s="162">
        <v>6</v>
      </c>
      <c r="I187" s="163"/>
      <c r="L187" s="159"/>
      <c r="M187" s="164"/>
      <c r="T187" s="165"/>
      <c r="AT187" s="160" t="s">
        <v>214</v>
      </c>
      <c r="AU187" s="160" t="s">
        <v>85</v>
      </c>
      <c r="AV187" s="13" t="s">
        <v>206</v>
      </c>
      <c r="AW187" s="13" t="s">
        <v>33</v>
      </c>
      <c r="AX187" s="13" t="s">
        <v>83</v>
      </c>
      <c r="AY187" s="160" t="s">
        <v>200</v>
      </c>
    </row>
    <row r="188" spans="2:65" s="1" customFormat="1" ht="16.5" customHeight="1">
      <c r="B188" s="31"/>
      <c r="C188" s="129" t="s">
        <v>324</v>
      </c>
      <c r="D188" s="129" t="s">
        <v>201</v>
      </c>
      <c r="E188" s="130" t="s">
        <v>859</v>
      </c>
      <c r="F188" s="131" t="s">
        <v>860</v>
      </c>
      <c r="G188" s="132" t="s">
        <v>258</v>
      </c>
      <c r="H188" s="133">
        <v>12</v>
      </c>
      <c r="I188" s="134"/>
      <c r="J188" s="135">
        <f>ROUND(I188*H188,2)</f>
        <v>0</v>
      </c>
      <c r="K188" s="131" t="s">
        <v>205</v>
      </c>
      <c r="L188" s="31"/>
      <c r="M188" s="136" t="s">
        <v>1</v>
      </c>
      <c r="N188" s="137" t="s">
        <v>41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851</v>
      </c>
      <c r="AT188" s="140" t="s">
        <v>201</v>
      </c>
      <c r="AU188" s="140" t="s">
        <v>85</v>
      </c>
      <c r="AY188" s="16" t="s">
        <v>200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6" t="s">
        <v>83</v>
      </c>
      <c r="BK188" s="141">
        <f>ROUND(I188*H188,2)</f>
        <v>0</v>
      </c>
      <c r="BL188" s="16" t="s">
        <v>851</v>
      </c>
      <c r="BM188" s="140" t="s">
        <v>861</v>
      </c>
    </row>
    <row r="189" spans="2:65" s="1" customFormat="1">
      <c r="B189" s="31"/>
      <c r="D189" s="142" t="s">
        <v>208</v>
      </c>
      <c r="F189" s="143" t="s">
        <v>860</v>
      </c>
      <c r="I189" s="144"/>
      <c r="L189" s="31"/>
      <c r="M189" s="145"/>
      <c r="T189" s="55"/>
      <c r="AT189" s="16" t="s">
        <v>208</v>
      </c>
      <c r="AU189" s="16" t="s">
        <v>85</v>
      </c>
    </row>
    <row r="190" spans="2:65" s="1" customFormat="1" ht="16.5" customHeight="1">
      <c r="B190" s="31"/>
      <c r="C190" s="129" t="s">
        <v>328</v>
      </c>
      <c r="D190" s="129" t="s">
        <v>201</v>
      </c>
      <c r="E190" s="130" t="s">
        <v>622</v>
      </c>
      <c r="F190" s="131" t="s">
        <v>623</v>
      </c>
      <c r="G190" s="132" t="s">
        <v>258</v>
      </c>
      <c r="H190" s="133">
        <v>12</v>
      </c>
      <c r="I190" s="134"/>
      <c r="J190" s="135">
        <f>ROUND(I190*H190,2)</f>
        <v>0</v>
      </c>
      <c r="K190" s="131" t="s">
        <v>205</v>
      </c>
      <c r="L190" s="31"/>
      <c r="M190" s="136" t="s">
        <v>1</v>
      </c>
      <c r="N190" s="137" t="s">
        <v>41</v>
      </c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851</v>
      </c>
      <c r="AT190" s="140" t="s">
        <v>201</v>
      </c>
      <c r="AU190" s="140" t="s">
        <v>85</v>
      </c>
      <c r="AY190" s="16" t="s">
        <v>200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6" t="s">
        <v>83</v>
      </c>
      <c r="BK190" s="141">
        <f>ROUND(I190*H190,2)</f>
        <v>0</v>
      </c>
      <c r="BL190" s="16" t="s">
        <v>851</v>
      </c>
      <c r="BM190" s="140" t="s">
        <v>862</v>
      </c>
    </row>
    <row r="191" spans="2:65" s="1" customFormat="1" ht="19.2">
      <c r="B191" s="31"/>
      <c r="D191" s="142" t="s">
        <v>208</v>
      </c>
      <c r="F191" s="143" t="s">
        <v>625</v>
      </c>
      <c r="I191" s="144"/>
      <c r="L191" s="31"/>
      <c r="M191" s="145"/>
      <c r="T191" s="55"/>
      <c r="AT191" s="16" t="s">
        <v>208</v>
      </c>
      <c r="AU191" s="16" t="s">
        <v>85</v>
      </c>
    </row>
    <row r="192" spans="2:65" s="1" customFormat="1" ht="24.15" customHeight="1">
      <c r="B192" s="31"/>
      <c r="C192" s="166" t="s">
        <v>333</v>
      </c>
      <c r="D192" s="166" t="s">
        <v>227</v>
      </c>
      <c r="E192" s="167" t="s">
        <v>863</v>
      </c>
      <c r="F192" s="168" t="s">
        <v>864</v>
      </c>
      <c r="G192" s="169" t="s">
        <v>258</v>
      </c>
      <c r="H192" s="170">
        <v>8</v>
      </c>
      <c r="I192" s="171"/>
      <c r="J192" s="172">
        <f>ROUND(I192*H192,2)</f>
        <v>0</v>
      </c>
      <c r="K192" s="168" t="s">
        <v>205</v>
      </c>
      <c r="L192" s="173"/>
      <c r="M192" s="174" t="s">
        <v>1</v>
      </c>
      <c r="N192" s="175" t="s">
        <v>41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230</v>
      </c>
      <c r="AT192" s="140" t="s">
        <v>227</v>
      </c>
      <c r="AU192" s="140" t="s">
        <v>85</v>
      </c>
      <c r="AY192" s="16" t="s">
        <v>200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6" t="s">
        <v>83</v>
      </c>
      <c r="BK192" s="141">
        <f>ROUND(I192*H192,2)</f>
        <v>0</v>
      </c>
      <c r="BL192" s="16" t="s">
        <v>230</v>
      </c>
      <c r="BM192" s="140" t="s">
        <v>865</v>
      </c>
    </row>
    <row r="193" spans="2:65" s="1" customFormat="1" ht="19.2">
      <c r="B193" s="31"/>
      <c r="D193" s="142" t="s">
        <v>208</v>
      </c>
      <c r="F193" s="143" t="s">
        <v>864</v>
      </c>
      <c r="I193" s="144"/>
      <c r="L193" s="31"/>
      <c r="M193" s="145"/>
      <c r="T193" s="55"/>
      <c r="AT193" s="16" t="s">
        <v>208</v>
      </c>
      <c r="AU193" s="16" t="s">
        <v>85</v>
      </c>
    </row>
    <row r="194" spans="2:65" s="11" customFormat="1">
      <c r="B194" s="146"/>
      <c r="D194" s="142" t="s">
        <v>214</v>
      </c>
      <c r="E194" s="147" t="s">
        <v>1</v>
      </c>
      <c r="F194" s="148" t="s">
        <v>866</v>
      </c>
      <c r="H194" s="149">
        <v>4</v>
      </c>
      <c r="I194" s="150"/>
      <c r="L194" s="146"/>
      <c r="M194" s="151"/>
      <c r="T194" s="152"/>
      <c r="AT194" s="147" t="s">
        <v>214</v>
      </c>
      <c r="AU194" s="147" t="s">
        <v>85</v>
      </c>
      <c r="AV194" s="11" t="s">
        <v>85</v>
      </c>
      <c r="AW194" s="11" t="s">
        <v>33</v>
      </c>
      <c r="AX194" s="11" t="s">
        <v>76</v>
      </c>
      <c r="AY194" s="147" t="s">
        <v>200</v>
      </c>
    </row>
    <row r="195" spans="2:65" s="11" customFormat="1">
      <c r="B195" s="146"/>
      <c r="D195" s="142" t="s">
        <v>214</v>
      </c>
      <c r="E195" s="147" t="s">
        <v>1</v>
      </c>
      <c r="F195" s="148" t="s">
        <v>867</v>
      </c>
      <c r="H195" s="149">
        <v>4</v>
      </c>
      <c r="I195" s="150"/>
      <c r="L195" s="146"/>
      <c r="M195" s="151"/>
      <c r="T195" s="152"/>
      <c r="AT195" s="147" t="s">
        <v>214</v>
      </c>
      <c r="AU195" s="147" t="s">
        <v>85</v>
      </c>
      <c r="AV195" s="11" t="s">
        <v>85</v>
      </c>
      <c r="AW195" s="11" t="s">
        <v>33</v>
      </c>
      <c r="AX195" s="11" t="s">
        <v>76</v>
      </c>
      <c r="AY195" s="147" t="s">
        <v>200</v>
      </c>
    </row>
    <row r="196" spans="2:65" s="13" customFormat="1">
      <c r="B196" s="159"/>
      <c r="D196" s="142" t="s">
        <v>214</v>
      </c>
      <c r="E196" s="160" t="s">
        <v>1</v>
      </c>
      <c r="F196" s="161" t="s">
        <v>221</v>
      </c>
      <c r="H196" s="162">
        <v>8</v>
      </c>
      <c r="I196" s="163"/>
      <c r="L196" s="159"/>
      <c r="M196" s="164"/>
      <c r="T196" s="165"/>
      <c r="AT196" s="160" t="s">
        <v>214</v>
      </c>
      <c r="AU196" s="160" t="s">
        <v>85</v>
      </c>
      <c r="AV196" s="13" t="s">
        <v>206</v>
      </c>
      <c r="AW196" s="13" t="s">
        <v>33</v>
      </c>
      <c r="AX196" s="13" t="s">
        <v>83</v>
      </c>
      <c r="AY196" s="160" t="s">
        <v>200</v>
      </c>
    </row>
    <row r="197" spans="2:65" s="1" customFormat="1" ht="24.15" customHeight="1">
      <c r="B197" s="31"/>
      <c r="C197" s="166" t="s">
        <v>338</v>
      </c>
      <c r="D197" s="166" t="s">
        <v>227</v>
      </c>
      <c r="E197" s="167" t="s">
        <v>868</v>
      </c>
      <c r="F197" s="168" t="s">
        <v>869</v>
      </c>
      <c r="G197" s="169" t="s">
        <v>258</v>
      </c>
      <c r="H197" s="170">
        <v>4</v>
      </c>
      <c r="I197" s="171"/>
      <c r="J197" s="172">
        <f>ROUND(I197*H197,2)</f>
        <v>0</v>
      </c>
      <c r="K197" s="168" t="s">
        <v>205</v>
      </c>
      <c r="L197" s="173"/>
      <c r="M197" s="174" t="s">
        <v>1</v>
      </c>
      <c r="N197" s="175" t="s">
        <v>41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230</v>
      </c>
      <c r="AT197" s="140" t="s">
        <v>227</v>
      </c>
      <c r="AU197" s="140" t="s">
        <v>85</v>
      </c>
      <c r="AY197" s="16" t="s">
        <v>200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6" t="s">
        <v>83</v>
      </c>
      <c r="BK197" s="141">
        <f>ROUND(I197*H197,2)</f>
        <v>0</v>
      </c>
      <c r="BL197" s="16" t="s">
        <v>230</v>
      </c>
      <c r="BM197" s="140" t="s">
        <v>870</v>
      </c>
    </row>
    <row r="198" spans="2:65" s="1" customFormat="1" ht="19.2">
      <c r="B198" s="31"/>
      <c r="D198" s="142" t="s">
        <v>208</v>
      </c>
      <c r="F198" s="143" t="s">
        <v>869</v>
      </c>
      <c r="I198" s="144"/>
      <c r="L198" s="31"/>
      <c r="M198" s="145"/>
      <c r="T198" s="55"/>
      <c r="AT198" s="16" t="s">
        <v>208</v>
      </c>
      <c r="AU198" s="16" t="s">
        <v>85</v>
      </c>
    </row>
    <row r="199" spans="2:65" s="11" customFormat="1">
      <c r="B199" s="146"/>
      <c r="D199" s="142" t="s">
        <v>214</v>
      </c>
      <c r="E199" s="147" t="s">
        <v>1</v>
      </c>
      <c r="F199" s="148" t="s">
        <v>871</v>
      </c>
      <c r="H199" s="149">
        <v>4</v>
      </c>
      <c r="I199" s="150"/>
      <c r="L199" s="146"/>
      <c r="M199" s="151"/>
      <c r="T199" s="152"/>
      <c r="AT199" s="147" t="s">
        <v>214</v>
      </c>
      <c r="AU199" s="147" t="s">
        <v>85</v>
      </c>
      <c r="AV199" s="11" t="s">
        <v>85</v>
      </c>
      <c r="AW199" s="11" t="s">
        <v>33</v>
      </c>
      <c r="AX199" s="11" t="s">
        <v>76</v>
      </c>
      <c r="AY199" s="147" t="s">
        <v>200</v>
      </c>
    </row>
    <row r="200" spans="2:65" s="13" customFormat="1">
      <c r="B200" s="159"/>
      <c r="D200" s="142" t="s">
        <v>214</v>
      </c>
      <c r="E200" s="160" t="s">
        <v>1</v>
      </c>
      <c r="F200" s="161" t="s">
        <v>221</v>
      </c>
      <c r="H200" s="162">
        <v>4</v>
      </c>
      <c r="I200" s="163"/>
      <c r="L200" s="159"/>
      <c r="M200" s="164"/>
      <c r="T200" s="165"/>
      <c r="AT200" s="160" t="s">
        <v>214</v>
      </c>
      <c r="AU200" s="160" t="s">
        <v>85</v>
      </c>
      <c r="AV200" s="13" t="s">
        <v>206</v>
      </c>
      <c r="AW200" s="13" t="s">
        <v>33</v>
      </c>
      <c r="AX200" s="13" t="s">
        <v>83</v>
      </c>
      <c r="AY200" s="160" t="s">
        <v>200</v>
      </c>
    </row>
    <row r="201" spans="2:65" s="1" customFormat="1" ht="16.5" customHeight="1">
      <c r="B201" s="31"/>
      <c r="C201" s="129" t="s">
        <v>342</v>
      </c>
      <c r="D201" s="129" t="s">
        <v>201</v>
      </c>
      <c r="E201" s="130" t="s">
        <v>730</v>
      </c>
      <c r="F201" s="131" t="s">
        <v>731</v>
      </c>
      <c r="G201" s="132" t="s">
        <v>258</v>
      </c>
      <c r="H201" s="133">
        <v>3</v>
      </c>
      <c r="I201" s="134"/>
      <c r="J201" s="135">
        <f>ROUND(I201*H201,2)</f>
        <v>0</v>
      </c>
      <c r="K201" s="131" t="s">
        <v>205</v>
      </c>
      <c r="L201" s="31"/>
      <c r="M201" s="136" t="s">
        <v>1</v>
      </c>
      <c r="N201" s="137" t="s">
        <v>41</v>
      </c>
      <c r="P201" s="138">
        <f>O201*H201</f>
        <v>0</v>
      </c>
      <c r="Q201" s="138">
        <v>0</v>
      </c>
      <c r="R201" s="138">
        <f>Q201*H201</f>
        <v>0</v>
      </c>
      <c r="S201" s="138">
        <v>0</v>
      </c>
      <c r="T201" s="139">
        <f>S201*H201</f>
        <v>0</v>
      </c>
      <c r="AR201" s="140" t="s">
        <v>851</v>
      </c>
      <c r="AT201" s="140" t="s">
        <v>201</v>
      </c>
      <c r="AU201" s="140" t="s">
        <v>85</v>
      </c>
      <c r="AY201" s="16" t="s">
        <v>200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6" t="s">
        <v>83</v>
      </c>
      <c r="BK201" s="141">
        <f>ROUND(I201*H201,2)</f>
        <v>0</v>
      </c>
      <c r="BL201" s="16" t="s">
        <v>851</v>
      </c>
      <c r="BM201" s="140" t="s">
        <v>872</v>
      </c>
    </row>
    <row r="202" spans="2:65" s="1" customFormat="1">
      <c r="B202" s="31"/>
      <c r="D202" s="142" t="s">
        <v>208</v>
      </c>
      <c r="F202" s="143" t="s">
        <v>731</v>
      </c>
      <c r="I202" s="144"/>
      <c r="L202" s="31"/>
      <c r="M202" s="145"/>
      <c r="T202" s="55"/>
      <c r="AT202" s="16" t="s">
        <v>208</v>
      </c>
      <c r="AU202" s="16" t="s">
        <v>85</v>
      </c>
    </row>
    <row r="203" spans="2:65" s="1" customFormat="1" ht="16.5" customHeight="1">
      <c r="B203" s="31"/>
      <c r="C203" s="129" t="s">
        <v>346</v>
      </c>
      <c r="D203" s="129" t="s">
        <v>201</v>
      </c>
      <c r="E203" s="130" t="s">
        <v>873</v>
      </c>
      <c r="F203" s="131" t="s">
        <v>874</v>
      </c>
      <c r="G203" s="132" t="s">
        <v>258</v>
      </c>
      <c r="H203" s="133">
        <v>3</v>
      </c>
      <c r="I203" s="134"/>
      <c r="J203" s="135">
        <f>ROUND(I203*H203,2)</f>
        <v>0</v>
      </c>
      <c r="K203" s="131" t="s">
        <v>205</v>
      </c>
      <c r="L203" s="31"/>
      <c r="M203" s="136" t="s">
        <v>1</v>
      </c>
      <c r="N203" s="137" t="s">
        <v>41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851</v>
      </c>
      <c r="AT203" s="140" t="s">
        <v>201</v>
      </c>
      <c r="AU203" s="140" t="s">
        <v>85</v>
      </c>
      <c r="AY203" s="16" t="s">
        <v>200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6" t="s">
        <v>83</v>
      </c>
      <c r="BK203" s="141">
        <f>ROUND(I203*H203,2)</f>
        <v>0</v>
      </c>
      <c r="BL203" s="16" t="s">
        <v>851</v>
      </c>
      <c r="BM203" s="140" t="s">
        <v>875</v>
      </c>
    </row>
    <row r="204" spans="2:65" s="1" customFormat="1">
      <c r="B204" s="31"/>
      <c r="D204" s="142" t="s">
        <v>208</v>
      </c>
      <c r="F204" s="143" t="s">
        <v>876</v>
      </c>
      <c r="I204" s="144"/>
      <c r="L204" s="31"/>
      <c r="M204" s="145"/>
      <c r="T204" s="55"/>
      <c r="AT204" s="16" t="s">
        <v>208</v>
      </c>
      <c r="AU204" s="16" t="s">
        <v>85</v>
      </c>
    </row>
    <row r="205" spans="2:65" s="1" customFormat="1" ht="16.5" customHeight="1">
      <c r="B205" s="31"/>
      <c r="C205" s="129" t="s">
        <v>350</v>
      </c>
      <c r="D205" s="129" t="s">
        <v>201</v>
      </c>
      <c r="E205" s="130" t="s">
        <v>877</v>
      </c>
      <c r="F205" s="131" t="s">
        <v>878</v>
      </c>
      <c r="G205" s="132" t="s">
        <v>258</v>
      </c>
      <c r="H205" s="133">
        <v>3</v>
      </c>
      <c r="I205" s="134"/>
      <c r="J205" s="135">
        <f>ROUND(I205*H205,2)</f>
        <v>0</v>
      </c>
      <c r="K205" s="131" t="s">
        <v>205</v>
      </c>
      <c r="L205" s="31"/>
      <c r="M205" s="136" t="s">
        <v>1</v>
      </c>
      <c r="N205" s="137" t="s">
        <v>41</v>
      </c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AR205" s="140" t="s">
        <v>851</v>
      </c>
      <c r="AT205" s="140" t="s">
        <v>201</v>
      </c>
      <c r="AU205" s="140" t="s">
        <v>85</v>
      </c>
      <c r="AY205" s="16" t="s">
        <v>200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6" t="s">
        <v>83</v>
      </c>
      <c r="BK205" s="141">
        <f>ROUND(I205*H205,2)</f>
        <v>0</v>
      </c>
      <c r="BL205" s="16" t="s">
        <v>851</v>
      </c>
      <c r="BM205" s="140" t="s">
        <v>879</v>
      </c>
    </row>
    <row r="206" spans="2:65" s="1" customFormat="1" ht="19.2">
      <c r="B206" s="31"/>
      <c r="D206" s="142" t="s">
        <v>208</v>
      </c>
      <c r="F206" s="143" t="s">
        <v>880</v>
      </c>
      <c r="I206" s="144"/>
      <c r="L206" s="31"/>
      <c r="M206" s="145"/>
      <c r="T206" s="55"/>
      <c r="AT206" s="16" t="s">
        <v>208</v>
      </c>
      <c r="AU206" s="16" t="s">
        <v>85</v>
      </c>
    </row>
    <row r="207" spans="2:65" s="1" customFormat="1" ht="16.5" customHeight="1">
      <c r="B207" s="31"/>
      <c r="C207" s="166" t="s">
        <v>354</v>
      </c>
      <c r="D207" s="166" t="s">
        <v>227</v>
      </c>
      <c r="E207" s="167" t="s">
        <v>417</v>
      </c>
      <c r="F207" s="168" t="s">
        <v>418</v>
      </c>
      <c r="G207" s="169" t="s">
        <v>258</v>
      </c>
      <c r="H207" s="170">
        <v>3</v>
      </c>
      <c r="I207" s="171"/>
      <c r="J207" s="172">
        <f>ROUND(I207*H207,2)</f>
        <v>0</v>
      </c>
      <c r="K207" s="168" t="s">
        <v>205</v>
      </c>
      <c r="L207" s="173"/>
      <c r="M207" s="174" t="s">
        <v>1</v>
      </c>
      <c r="N207" s="175" t="s">
        <v>41</v>
      </c>
      <c r="P207" s="138">
        <f>O207*H207</f>
        <v>0</v>
      </c>
      <c r="Q207" s="138">
        <v>0</v>
      </c>
      <c r="R207" s="138">
        <f>Q207*H207</f>
        <v>0</v>
      </c>
      <c r="S207" s="138">
        <v>0</v>
      </c>
      <c r="T207" s="139">
        <f>S207*H207</f>
        <v>0</v>
      </c>
      <c r="AR207" s="140" t="s">
        <v>230</v>
      </c>
      <c r="AT207" s="140" t="s">
        <v>227</v>
      </c>
      <c r="AU207" s="140" t="s">
        <v>85</v>
      </c>
      <c r="AY207" s="16" t="s">
        <v>200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6" t="s">
        <v>83</v>
      </c>
      <c r="BK207" s="141">
        <f>ROUND(I207*H207,2)</f>
        <v>0</v>
      </c>
      <c r="BL207" s="16" t="s">
        <v>230</v>
      </c>
      <c r="BM207" s="140" t="s">
        <v>881</v>
      </c>
    </row>
    <row r="208" spans="2:65" s="1" customFormat="1">
      <c r="B208" s="31"/>
      <c r="D208" s="142" t="s">
        <v>208</v>
      </c>
      <c r="F208" s="143" t="s">
        <v>418</v>
      </c>
      <c r="I208" s="144"/>
      <c r="L208" s="31"/>
      <c r="M208" s="145"/>
      <c r="T208" s="55"/>
      <c r="AT208" s="16" t="s">
        <v>208</v>
      </c>
      <c r="AU208" s="16" t="s">
        <v>85</v>
      </c>
    </row>
    <row r="209" spans="2:65" s="11" customFormat="1">
      <c r="B209" s="146"/>
      <c r="D209" s="142" t="s">
        <v>214</v>
      </c>
      <c r="E209" s="147" t="s">
        <v>1</v>
      </c>
      <c r="F209" s="148" t="s">
        <v>882</v>
      </c>
      <c r="H209" s="149">
        <v>1</v>
      </c>
      <c r="I209" s="150"/>
      <c r="L209" s="146"/>
      <c r="M209" s="151"/>
      <c r="T209" s="152"/>
      <c r="AT209" s="147" t="s">
        <v>214</v>
      </c>
      <c r="AU209" s="147" t="s">
        <v>85</v>
      </c>
      <c r="AV209" s="11" t="s">
        <v>85</v>
      </c>
      <c r="AW209" s="11" t="s">
        <v>33</v>
      </c>
      <c r="AX209" s="11" t="s">
        <v>76</v>
      </c>
      <c r="AY209" s="147" t="s">
        <v>200</v>
      </c>
    </row>
    <row r="210" spans="2:65" s="11" customFormat="1">
      <c r="B210" s="146"/>
      <c r="D210" s="142" t="s">
        <v>214</v>
      </c>
      <c r="E210" s="147" t="s">
        <v>1</v>
      </c>
      <c r="F210" s="148" t="s">
        <v>883</v>
      </c>
      <c r="H210" s="149">
        <v>1</v>
      </c>
      <c r="I210" s="150"/>
      <c r="L210" s="146"/>
      <c r="M210" s="151"/>
      <c r="T210" s="152"/>
      <c r="AT210" s="147" t="s">
        <v>214</v>
      </c>
      <c r="AU210" s="147" t="s">
        <v>85</v>
      </c>
      <c r="AV210" s="11" t="s">
        <v>85</v>
      </c>
      <c r="AW210" s="11" t="s">
        <v>33</v>
      </c>
      <c r="AX210" s="11" t="s">
        <v>76</v>
      </c>
      <c r="AY210" s="147" t="s">
        <v>200</v>
      </c>
    </row>
    <row r="211" spans="2:65" s="11" customFormat="1">
      <c r="B211" s="146"/>
      <c r="D211" s="142" t="s">
        <v>214</v>
      </c>
      <c r="E211" s="147" t="s">
        <v>1</v>
      </c>
      <c r="F211" s="148" t="s">
        <v>884</v>
      </c>
      <c r="H211" s="149">
        <v>1</v>
      </c>
      <c r="I211" s="150"/>
      <c r="L211" s="146"/>
      <c r="M211" s="151"/>
      <c r="T211" s="152"/>
      <c r="AT211" s="147" t="s">
        <v>214</v>
      </c>
      <c r="AU211" s="147" t="s">
        <v>85</v>
      </c>
      <c r="AV211" s="11" t="s">
        <v>85</v>
      </c>
      <c r="AW211" s="11" t="s">
        <v>33</v>
      </c>
      <c r="AX211" s="11" t="s">
        <v>76</v>
      </c>
      <c r="AY211" s="147" t="s">
        <v>200</v>
      </c>
    </row>
    <row r="212" spans="2:65" s="13" customFormat="1">
      <c r="B212" s="159"/>
      <c r="D212" s="142" t="s">
        <v>214</v>
      </c>
      <c r="E212" s="160" t="s">
        <v>1</v>
      </c>
      <c r="F212" s="161" t="s">
        <v>221</v>
      </c>
      <c r="H212" s="162">
        <v>3</v>
      </c>
      <c r="I212" s="163"/>
      <c r="L212" s="159"/>
      <c r="M212" s="164"/>
      <c r="T212" s="165"/>
      <c r="AT212" s="160" t="s">
        <v>214</v>
      </c>
      <c r="AU212" s="160" t="s">
        <v>85</v>
      </c>
      <c r="AV212" s="13" t="s">
        <v>206</v>
      </c>
      <c r="AW212" s="13" t="s">
        <v>33</v>
      </c>
      <c r="AX212" s="13" t="s">
        <v>83</v>
      </c>
      <c r="AY212" s="160" t="s">
        <v>200</v>
      </c>
    </row>
    <row r="213" spans="2:65" s="1" customFormat="1" ht="16.5" customHeight="1">
      <c r="B213" s="31"/>
      <c r="C213" s="166" t="s">
        <v>358</v>
      </c>
      <c r="D213" s="166" t="s">
        <v>227</v>
      </c>
      <c r="E213" s="167" t="s">
        <v>885</v>
      </c>
      <c r="F213" s="168" t="s">
        <v>886</v>
      </c>
      <c r="G213" s="169" t="s">
        <v>258</v>
      </c>
      <c r="H213" s="170">
        <v>3</v>
      </c>
      <c r="I213" s="171"/>
      <c r="J213" s="172">
        <f>ROUND(I213*H213,2)</f>
        <v>0</v>
      </c>
      <c r="K213" s="168" t="s">
        <v>205</v>
      </c>
      <c r="L213" s="173"/>
      <c r="M213" s="174" t="s">
        <v>1</v>
      </c>
      <c r="N213" s="175" t="s">
        <v>41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230</v>
      </c>
      <c r="AT213" s="140" t="s">
        <v>227</v>
      </c>
      <c r="AU213" s="140" t="s">
        <v>85</v>
      </c>
      <c r="AY213" s="16" t="s">
        <v>200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6" t="s">
        <v>83</v>
      </c>
      <c r="BK213" s="141">
        <f>ROUND(I213*H213,2)</f>
        <v>0</v>
      </c>
      <c r="BL213" s="16" t="s">
        <v>230</v>
      </c>
      <c r="BM213" s="140" t="s">
        <v>887</v>
      </c>
    </row>
    <row r="214" spans="2:65" s="1" customFormat="1">
      <c r="B214" s="31"/>
      <c r="D214" s="142" t="s">
        <v>208</v>
      </c>
      <c r="F214" s="143" t="s">
        <v>886</v>
      </c>
      <c r="I214" s="144"/>
      <c r="L214" s="31"/>
      <c r="M214" s="145"/>
      <c r="T214" s="55"/>
      <c r="AT214" s="16" t="s">
        <v>208</v>
      </c>
      <c r="AU214" s="16" t="s">
        <v>85</v>
      </c>
    </row>
    <row r="215" spans="2:65" s="1" customFormat="1" ht="16.5" customHeight="1">
      <c r="B215" s="31"/>
      <c r="C215" s="129" t="s">
        <v>362</v>
      </c>
      <c r="D215" s="129" t="s">
        <v>201</v>
      </c>
      <c r="E215" s="130" t="s">
        <v>888</v>
      </c>
      <c r="F215" s="131" t="s">
        <v>889</v>
      </c>
      <c r="G215" s="132" t="s">
        <v>258</v>
      </c>
      <c r="H215" s="133">
        <v>4</v>
      </c>
      <c r="I215" s="134"/>
      <c r="J215" s="135">
        <f>ROUND(I215*H215,2)</f>
        <v>0</v>
      </c>
      <c r="K215" s="131" t="s">
        <v>205</v>
      </c>
      <c r="L215" s="31"/>
      <c r="M215" s="136" t="s">
        <v>1</v>
      </c>
      <c r="N215" s="137" t="s">
        <v>41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851</v>
      </c>
      <c r="AT215" s="140" t="s">
        <v>201</v>
      </c>
      <c r="AU215" s="140" t="s">
        <v>85</v>
      </c>
      <c r="AY215" s="16" t="s">
        <v>200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6" t="s">
        <v>83</v>
      </c>
      <c r="BK215" s="141">
        <f>ROUND(I215*H215,2)</f>
        <v>0</v>
      </c>
      <c r="BL215" s="16" t="s">
        <v>851</v>
      </c>
      <c r="BM215" s="140" t="s">
        <v>890</v>
      </c>
    </row>
    <row r="216" spans="2:65" s="1" customFormat="1">
      <c r="B216" s="31"/>
      <c r="D216" s="142" t="s">
        <v>208</v>
      </c>
      <c r="F216" s="143" t="s">
        <v>889</v>
      </c>
      <c r="I216" s="144"/>
      <c r="L216" s="31"/>
      <c r="M216" s="145"/>
      <c r="T216" s="55"/>
      <c r="AT216" s="16" t="s">
        <v>208</v>
      </c>
      <c r="AU216" s="16" t="s">
        <v>85</v>
      </c>
    </row>
    <row r="217" spans="2:65" s="1" customFormat="1" ht="16.5" customHeight="1">
      <c r="B217" s="31"/>
      <c r="C217" s="129" t="s">
        <v>366</v>
      </c>
      <c r="D217" s="129" t="s">
        <v>201</v>
      </c>
      <c r="E217" s="130" t="s">
        <v>891</v>
      </c>
      <c r="F217" s="131" t="s">
        <v>892</v>
      </c>
      <c r="G217" s="132" t="s">
        <v>258</v>
      </c>
      <c r="H217" s="133">
        <v>1</v>
      </c>
      <c r="I217" s="134"/>
      <c r="J217" s="135">
        <f>ROUND(I217*H217,2)</f>
        <v>0</v>
      </c>
      <c r="K217" s="131" t="s">
        <v>205</v>
      </c>
      <c r="L217" s="31"/>
      <c r="M217" s="136" t="s">
        <v>1</v>
      </c>
      <c r="N217" s="137" t="s">
        <v>41</v>
      </c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AR217" s="140" t="s">
        <v>851</v>
      </c>
      <c r="AT217" s="140" t="s">
        <v>201</v>
      </c>
      <c r="AU217" s="140" t="s">
        <v>85</v>
      </c>
      <c r="AY217" s="16" t="s">
        <v>200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6" t="s">
        <v>83</v>
      </c>
      <c r="BK217" s="141">
        <f>ROUND(I217*H217,2)</f>
        <v>0</v>
      </c>
      <c r="BL217" s="16" t="s">
        <v>851</v>
      </c>
      <c r="BM217" s="140" t="s">
        <v>893</v>
      </c>
    </row>
    <row r="218" spans="2:65" s="1" customFormat="1" ht="28.8">
      <c r="B218" s="31"/>
      <c r="D218" s="142" t="s">
        <v>208</v>
      </c>
      <c r="F218" s="143" t="s">
        <v>894</v>
      </c>
      <c r="I218" s="144"/>
      <c r="L218" s="31"/>
      <c r="M218" s="145"/>
      <c r="T218" s="55"/>
      <c r="AT218" s="16" t="s">
        <v>208</v>
      </c>
      <c r="AU218" s="16" t="s">
        <v>85</v>
      </c>
    </row>
    <row r="219" spans="2:65" s="1" customFormat="1" ht="16.5" customHeight="1">
      <c r="B219" s="31"/>
      <c r="C219" s="166" t="s">
        <v>370</v>
      </c>
      <c r="D219" s="166" t="s">
        <v>227</v>
      </c>
      <c r="E219" s="167" t="s">
        <v>895</v>
      </c>
      <c r="F219" s="168" t="s">
        <v>896</v>
      </c>
      <c r="G219" s="169" t="s">
        <v>258</v>
      </c>
      <c r="H219" s="170">
        <v>1</v>
      </c>
      <c r="I219" s="171"/>
      <c r="J219" s="172">
        <f>ROUND(I219*H219,2)</f>
        <v>0</v>
      </c>
      <c r="K219" s="168" t="s">
        <v>205</v>
      </c>
      <c r="L219" s="173"/>
      <c r="M219" s="174" t="s">
        <v>1</v>
      </c>
      <c r="N219" s="175" t="s">
        <v>41</v>
      </c>
      <c r="P219" s="138">
        <f>O219*H219</f>
        <v>0</v>
      </c>
      <c r="Q219" s="138">
        <v>0</v>
      </c>
      <c r="R219" s="138">
        <f>Q219*H219</f>
        <v>0</v>
      </c>
      <c r="S219" s="138">
        <v>0</v>
      </c>
      <c r="T219" s="139">
        <f>S219*H219</f>
        <v>0</v>
      </c>
      <c r="AR219" s="140" t="s">
        <v>230</v>
      </c>
      <c r="AT219" s="140" t="s">
        <v>227</v>
      </c>
      <c r="AU219" s="140" t="s">
        <v>85</v>
      </c>
      <c r="AY219" s="16" t="s">
        <v>200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6" t="s">
        <v>83</v>
      </c>
      <c r="BK219" s="141">
        <f>ROUND(I219*H219,2)</f>
        <v>0</v>
      </c>
      <c r="BL219" s="16" t="s">
        <v>230</v>
      </c>
      <c r="BM219" s="140" t="s">
        <v>897</v>
      </c>
    </row>
    <row r="220" spans="2:65" s="1" customFormat="1">
      <c r="B220" s="31"/>
      <c r="D220" s="142" t="s">
        <v>208</v>
      </c>
      <c r="F220" s="143" t="s">
        <v>896</v>
      </c>
      <c r="I220" s="144"/>
      <c r="L220" s="31"/>
      <c r="M220" s="145"/>
      <c r="T220" s="55"/>
      <c r="AT220" s="16" t="s">
        <v>208</v>
      </c>
      <c r="AU220" s="16" t="s">
        <v>85</v>
      </c>
    </row>
    <row r="221" spans="2:65" s="1" customFormat="1" ht="16.5" customHeight="1">
      <c r="B221" s="31"/>
      <c r="C221" s="129" t="s">
        <v>374</v>
      </c>
      <c r="D221" s="129" t="s">
        <v>201</v>
      </c>
      <c r="E221" s="130" t="s">
        <v>538</v>
      </c>
      <c r="F221" s="131" t="s">
        <v>539</v>
      </c>
      <c r="G221" s="132" t="s">
        <v>258</v>
      </c>
      <c r="H221" s="133">
        <v>3</v>
      </c>
      <c r="I221" s="134"/>
      <c r="J221" s="135">
        <f>ROUND(I221*H221,2)</f>
        <v>0</v>
      </c>
      <c r="K221" s="131" t="s">
        <v>205</v>
      </c>
      <c r="L221" s="31"/>
      <c r="M221" s="136" t="s">
        <v>1</v>
      </c>
      <c r="N221" s="137" t="s">
        <v>41</v>
      </c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9">
        <f>S221*H221</f>
        <v>0</v>
      </c>
      <c r="AR221" s="140" t="s">
        <v>851</v>
      </c>
      <c r="AT221" s="140" t="s">
        <v>201</v>
      </c>
      <c r="AU221" s="140" t="s">
        <v>85</v>
      </c>
      <c r="AY221" s="16" t="s">
        <v>200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6" t="s">
        <v>83</v>
      </c>
      <c r="BK221" s="141">
        <f>ROUND(I221*H221,2)</f>
        <v>0</v>
      </c>
      <c r="BL221" s="16" t="s">
        <v>851</v>
      </c>
      <c r="BM221" s="140" t="s">
        <v>898</v>
      </c>
    </row>
    <row r="222" spans="2:65" s="1" customFormat="1" ht="28.8">
      <c r="B222" s="31"/>
      <c r="D222" s="142" t="s">
        <v>208</v>
      </c>
      <c r="F222" s="143" t="s">
        <v>541</v>
      </c>
      <c r="I222" s="144"/>
      <c r="L222" s="31"/>
      <c r="M222" s="145"/>
      <c r="T222" s="55"/>
      <c r="AT222" s="16" t="s">
        <v>208</v>
      </c>
      <c r="AU222" s="16" t="s">
        <v>85</v>
      </c>
    </row>
    <row r="223" spans="2:65" s="1" customFormat="1" ht="16.5" customHeight="1">
      <c r="B223" s="31"/>
      <c r="C223" s="166" t="s">
        <v>378</v>
      </c>
      <c r="D223" s="166" t="s">
        <v>227</v>
      </c>
      <c r="E223" s="167" t="s">
        <v>899</v>
      </c>
      <c r="F223" s="168" t="s">
        <v>900</v>
      </c>
      <c r="G223" s="169" t="s">
        <v>258</v>
      </c>
      <c r="H223" s="170">
        <v>3</v>
      </c>
      <c r="I223" s="171"/>
      <c r="J223" s="172">
        <f>ROUND(I223*H223,2)</f>
        <v>0</v>
      </c>
      <c r="K223" s="168" t="s">
        <v>205</v>
      </c>
      <c r="L223" s="173"/>
      <c r="M223" s="174" t="s">
        <v>1</v>
      </c>
      <c r="N223" s="175" t="s">
        <v>41</v>
      </c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AR223" s="140" t="s">
        <v>230</v>
      </c>
      <c r="AT223" s="140" t="s">
        <v>227</v>
      </c>
      <c r="AU223" s="140" t="s">
        <v>85</v>
      </c>
      <c r="AY223" s="16" t="s">
        <v>200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6" t="s">
        <v>83</v>
      </c>
      <c r="BK223" s="141">
        <f>ROUND(I223*H223,2)</f>
        <v>0</v>
      </c>
      <c r="BL223" s="16" t="s">
        <v>230</v>
      </c>
      <c r="BM223" s="140" t="s">
        <v>901</v>
      </c>
    </row>
    <row r="224" spans="2:65" s="1" customFormat="1">
      <c r="B224" s="31"/>
      <c r="D224" s="142" t="s">
        <v>208</v>
      </c>
      <c r="F224" s="143" t="s">
        <v>900</v>
      </c>
      <c r="I224" s="144"/>
      <c r="L224" s="31"/>
      <c r="M224" s="145"/>
      <c r="T224" s="55"/>
      <c r="AT224" s="16" t="s">
        <v>208</v>
      </c>
      <c r="AU224" s="16" t="s">
        <v>85</v>
      </c>
    </row>
    <row r="225" spans="2:65" s="1" customFormat="1" ht="24.15" customHeight="1">
      <c r="B225" s="31"/>
      <c r="C225" s="166" t="s">
        <v>382</v>
      </c>
      <c r="D225" s="166" t="s">
        <v>227</v>
      </c>
      <c r="E225" s="167" t="s">
        <v>902</v>
      </c>
      <c r="F225" s="168" t="s">
        <v>903</v>
      </c>
      <c r="G225" s="169" t="s">
        <v>258</v>
      </c>
      <c r="H225" s="170">
        <v>3</v>
      </c>
      <c r="I225" s="171"/>
      <c r="J225" s="172">
        <f>ROUND(I225*H225,2)</f>
        <v>0</v>
      </c>
      <c r="K225" s="168" t="s">
        <v>205</v>
      </c>
      <c r="L225" s="173"/>
      <c r="M225" s="174" t="s">
        <v>1</v>
      </c>
      <c r="N225" s="175" t="s">
        <v>41</v>
      </c>
      <c r="P225" s="138">
        <f>O225*H225</f>
        <v>0</v>
      </c>
      <c r="Q225" s="138">
        <v>0</v>
      </c>
      <c r="R225" s="138">
        <f>Q225*H225</f>
        <v>0</v>
      </c>
      <c r="S225" s="138">
        <v>0</v>
      </c>
      <c r="T225" s="139">
        <f>S225*H225</f>
        <v>0</v>
      </c>
      <c r="AR225" s="140" t="s">
        <v>230</v>
      </c>
      <c r="AT225" s="140" t="s">
        <v>227</v>
      </c>
      <c r="AU225" s="140" t="s">
        <v>85</v>
      </c>
      <c r="AY225" s="16" t="s">
        <v>200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6" t="s">
        <v>83</v>
      </c>
      <c r="BK225" s="141">
        <f>ROUND(I225*H225,2)</f>
        <v>0</v>
      </c>
      <c r="BL225" s="16" t="s">
        <v>230</v>
      </c>
      <c r="BM225" s="140" t="s">
        <v>904</v>
      </c>
    </row>
    <row r="226" spans="2:65" s="1" customFormat="1">
      <c r="B226" s="31"/>
      <c r="D226" s="142" t="s">
        <v>208</v>
      </c>
      <c r="F226" s="143" t="s">
        <v>903</v>
      </c>
      <c r="I226" s="144"/>
      <c r="L226" s="31"/>
      <c r="M226" s="145"/>
      <c r="T226" s="55"/>
      <c r="AT226" s="16" t="s">
        <v>208</v>
      </c>
      <c r="AU226" s="16" t="s">
        <v>85</v>
      </c>
    </row>
    <row r="227" spans="2:65" s="1" customFormat="1" ht="16.5" customHeight="1">
      <c r="B227" s="31"/>
      <c r="C227" s="129" t="s">
        <v>386</v>
      </c>
      <c r="D227" s="129" t="s">
        <v>201</v>
      </c>
      <c r="E227" s="130" t="s">
        <v>506</v>
      </c>
      <c r="F227" s="131" t="s">
        <v>507</v>
      </c>
      <c r="G227" s="132" t="s">
        <v>258</v>
      </c>
      <c r="H227" s="133">
        <v>2</v>
      </c>
      <c r="I227" s="134"/>
      <c r="J227" s="135">
        <f>ROUND(I227*H227,2)</f>
        <v>0</v>
      </c>
      <c r="K227" s="131" t="s">
        <v>205</v>
      </c>
      <c r="L227" s="31"/>
      <c r="M227" s="136" t="s">
        <v>1</v>
      </c>
      <c r="N227" s="137" t="s">
        <v>41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9">
        <f>S227*H227</f>
        <v>0</v>
      </c>
      <c r="AR227" s="140" t="s">
        <v>851</v>
      </c>
      <c r="AT227" s="140" t="s">
        <v>201</v>
      </c>
      <c r="AU227" s="140" t="s">
        <v>85</v>
      </c>
      <c r="AY227" s="16" t="s">
        <v>200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6" t="s">
        <v>83</v>
      </c>
      <c r="BK227" s="141">
        <f>ROUND(I227*H227,2)</f>
        <v>0</v>
      </c>
      <c r="BL227" s="16" t="s">
        <v>851</v>
      </c>
      <c r="BM227" s="140" t="s">
        <v>905</v>
      </c>
    </row>
    <row r="228" spans="2:65" s="1" customFormat="1">
      <c r="B228" s="31"/>
      <c r="D228" s="142" t="s">
        <v>208</v>
      </c>
      <c r="F228" s="143" t="s">
        <v>507</v>
      </c>
      <c r="I228" s="144"/>
      <c r="L228" s="31"/>
      <c r="M228" s="145"/>
      <c r="T228" s="55"/>
      <c r="AT228" s="16" t="s">
        <v>208</v>
      </c>
      <c r="AU228" s="16" t="s">
        <v>85</v>
      </c>
    </row>
    <row r="229" spans="2:65" s="1" customFormat="1" ht="16.5" customHeight="1">
      <c r="B229" s="31"/>
      <c r="C229" s="129" t="s">
        <v>390</v>
      </c>
      <c r="D229" s="129" t="s">
        <v>201</v>
      </c>
      <c r="E229" s="130" t="s">
        <v>906</v>
      </c>
      <c r="F229" s="131" t="s">
        <v>907</v>
      </c>
      <c r="G229" s="132" t="s">
        <v>258</v>
      </c>
      <c r="H229" s="133">
        <v>2</v>
      </c>
      <c r="I229" s="134"/>
      <c r="J229" s="135">
        <f>ROUND(I229*H229,2)</f>
        <v>0</v>
      </c>
      <c r="K229" s="131" t="s">
        <v>205</v>
      </c>
      <c r="L229" s="31"/>
      <c r="M229" s="136" t="s">
        <v>1</v>
      </c>
      <c r="N229" s="137" t="s">
        <v>41</v>
      </c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AR229" s="140" t="s">
        <v>851</v>
      </c>
      <c r="AT229" s="140" t="s">
        <v>201</v>
      </c>
      <c r="AU229" s="140" t="s">
        <v>85</v>
      </c>
      <c r="AY229" s="16" t="s">
        <v>200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6" t="s">
        <v>83</v>
      </c>
      <c r="BK229" s="141">
        <f>ROUND(I229*H229,2)</f>
        <v>0</v>
      </c>
      <c r="BL229" s="16" t="s">
        <v>851</v>
      </c>
      <c r="BM229" s="140" t="s">
        <v>908</v>
      </c>
    </row>
    <row r="230" spans="2:65" s="1" customFormat="1" ht="28.8">
      <c r="B230" s="31"/>
      <c r="D230" s="142" t="s">
        <v>208</v>
      </c>
      <c r="F230" s="143" t="s">
        <v>909</v>
      </c>
      <c r="I230" s="144"/>
      <c r="L230" s="31"/>
      <c r="M230" s="145"/>
      <c r="T230" s="55"/>
      <c r="AT230" s="16" t="s">
        <v>208</v>
      </c>
      <c r="AU230" s="16" t="s">
        <v>85</v>
      </c>
    </row>
    <row r="231" spans="2:65" s="1" customFormat="1" ht="16.5" customHeight="1">
      <c r="B231" s="31"/>
      <c r="C231" s="166" t="s">
        <v>394</v>
      </c>
      <c r="D231" s="166" t="s">
        <v>227</v>
      </c>
      <c r="E231" s="167" t="s">
        <v>910</v>
      </c>
      <c r="F231" s="168" t="s">
        <v>911</v>
      </c>
      <c r="G231" s="169" t="s">
        <v>258</v>
      </c>
      <c r="H231" s="170">
        <v>2</v>
      </c>
      <c r="I231" s="171"/>
      <c r="J231" s="172">
        <f>ROUND(I231*H231,2)</f>
        <v>0</v>
      </c>
      <c r="K231" s="168" t="s">
        <v>205</v>
      </c>
      <c r="L231" s="173"/>
      <c r="M231" s="174" t="s">
        <v>1</v>
      </c>
      <c r="N231" s="175" t="s">
        <v>41</v>
      </c>
      <c r="P231" s="138">
        <f>O231*H231</f>
        <v>0</v>
      </c>
      <c r="Q231" s="138">
        <v>0</v>
      </c>
      <c r="R231" s="138">
        <f>Q231*H231</f>
        <v>0</v>
      </c>
      <c r="S231" s="138">
        <v>0</v>
      </c>
      <c r="T231" s="139">
        <f>S231*H231</f>
        <v>0</v>
      </c>
      <c r="AR231" s="140" t="s">
        <v>230</v>
      </c>
      <c r="AT231" s="140" t="s">
        <v>227</v>
      </c>
      <c r="AU231" s="140" t="s">
        <v>85</v>
      </c>
      <c r="AY231" s="16" t="s">
        <v>200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6" t="s">
        <v>83</v>
      </c>
      <c r="BK231" s="141">
        <f>ROUND(I231*H231,2)</f>
        <v>0</v>
      </c>
      <c r="BL231" s="16" t="s">
        <v>230</v>
      </c>
      <c r="BM231" s="140" t="s">
        <v>912</v>
      </c>
    </row>
    <row r="232" spans="2:65" s="1" customFormat="1">
      <c r="B232" s="31"/>
      <c r="D232" s="142" t="s">
        <v>208</v>
      </c>
      <c r="F232" s="143" t="s">
        <v>911</v>
      </c>
      <c r="I232" s="144"/>
      <c r="L232" s="31"/>
      <c r="M232" s="145"/>
      <c r="T232" s="55"/>
      <c r="AT232" s="16" t="s">
        <v>208</v>
      </c>
      <c r="AU232" s="16" t="s">
        <v>85</v>
      </c>
    </row>
    <row r="233" spans="2:65" s="11" customFormat="1">
      <c r="B233" s="146"/>
      <c r="D233" s="142" t="s">
        <v>214</v>
      </c>
      <c r="E233" s="147" t="s">
        <v>1</v>
      </c>
      <c r="F233" s="148" t="s">
        <v>882</v>
      </c>
      <c r="H233" s="149">
        <v>1</v>
      </c>
      <c r="I233" s="150"/>
      <c r="L233" s="146"/>
      <c r="M233" s="151"/>
      <c r="T233" s="152"/>
      <c r="AT233" s="147" t="s">
        <v>214</v>
      </c>
      <c r="AU233" s="147" t="s">
        <v>85</v>
      </c>
      <c r="AV233" s="11" t="s">
        <v>85</v>
      </c>
      <c r="AW233" s="11" t="s">
        <v>33</v>
      </c>
      <c r="AX233" s="11" t="s">
        <v>76</v>
      </c>
      <c r="AY233" s="147" t="s">
        <v>200</v>
      </c>
    </row>
    <row r="234" spans="2:65" s="11" customFormat="1">
      <c r="B234" s="146"/>
      <c r="D234" s="142" t="s">
        <v>214</v>
      </c>
      <c r="E234" s="147" t="s">
        <v>1</v>
      </c>
      <c r="F234" s="148" t="s">
        <v>884</v>
      </c>
      <c r="H234" s="149">
        <v>1</v>
      </c>
      <c r="I234" s="150"/>
      <c r="L234" s="146"/>
      <c r="M234" s="151"/>
      <c r="T234" s="152"/>
      <c r="AT234" s="147" t="s">
        <v>214</v>
      </c>
      <c r="AU234" s="147" t="s">
        <v>85</v>
      </c>
      <c r="AV234" s="11" t="s">
        <v>85</v>
      </c>
      <c r="AW234" s="11" t="s">
        <v>33</v>
      </c>
      <c r="AX234" s="11" t="s">
        <v>76</v>
      </c>
      <c r="AY234" s="147" t="s">
        <v>200</v>
      </c>
    </row>
    <row r="235" spans="2:65" s="13" customFormat="1">
      <c r="B235" s="159"/>
      <c r="D235" s="142" t="s">
        <v>214</v>
      </c>
      <c r="E235" s="160" t="s">
        <v>1</v>
      </c>
      <c r="F235" s="161" t="s">
        <v>221</v>
      </c>
      <c r="H235" s="162">
        <v>2</v>
      </c>
      <c r="I235" s="163"/>
      <c r="L235" s="159"/>
      <c r="M235" s="164"/>
      <c r="T235" s="165"/>
      <c r="AT235" s="160" t="s">
        <v>214</v>
      </c>
      <c r="AU235" s="160" t="s">
        <v>85</v>
      </c>
      <c r="AV235" s="13" t="s">
        <v>206</v>
      </c>
      <c r="AW235" s="13" t="s">
        <v>33</v>
      </c>
      <c r="AX235" s="13" t="s">
        <v>83</v>
      </c>
      <c r="AY235" s="160" t="s">
        <v>200</v>
      </c>
    </row>
    <row r="236" spans="2:65" s="1" customFormat="1" ht="16.5" customHeight="1">
      <c r="B236" s="31"/>
      <c r="C236" s="129" t="s">
        <v>398</v>
      </c>
      <c r="D236" s="129" t="s">
        <v>201</v>
      </c>
      <c r="E236" s="130" t="s">
        <v>913</v>
      </c>
      <c r="F236" s="131" t="s">
        <v>914</v>
      </c>
      <c r="G236" s="132" t="s">
        <v>258</v>
      </c>
      <c r="H236" s="133">
        <v>2</v>
      </c>
      <c r="I236" s="134"/>
      <c r="J236" s="135">
        <f>ROUND(I236*H236,2)</f>
        <v>0</v>
      </c>
      <c r="K236" s="131" t="s">
        <v>205</v>
      </c>
      <c r="L236" s="31"/>
      <c r="M236" s="136" t="s">
        <v>1</v>
      </c>
      <c r="N236" s="137" t="s">
        <v>41</v>
      </c>
      <c r="P236" s="138">
        <f>O236*H236</f>
        <v>0</v>
      </c>
      <c r="Q236" s="138">
        <v>0</v>
      </c>
      <c r="R236" s="138">
        <f>Q236*H236</f>
        <v>0</v>
      </c>
      <c r="S236" s="138">
        <v>0</v>
      </c>
      <c r="T236" s="139">
        <f>S236*H236</f>
        <v>0</v>
      </c>
      <c r="AR236" s="140" t="s">
        <v>851</v>
      </c>
      <c r="AT236" s="140" t="s">
        <v>201</v>
      </c>
      <c r="AU236" s="140" t="s">
        <v>85</v>
      </c>
      <c r="AY236" s="16" t="s">
        <v>200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6" t="s">
        <v>83</v>
      </c>
      <c r="BK236" s="141">
        <f>ROUND(I236*H236,2)</f>
        <v>0</v>
      </c>
      <c r="BL236" s="16" t="s">
        <v>851</v>
      </c>
      <c r="BM236" s="140" t="s">
        <v>915</v>
      </c>
    </row>
    <row r="237" spans="2:65" s="1" customFormat="1">
      <c r="B237" s="31"/>
      <c r="D237" s="142" t="s">
        <v>208</v>
      </c>
      <c r="F237" s="143" t="s">
        <v>914</v>
      </c>
      <c r="I237" s="144"/>
      <c r="L237" s="31"/>
      <c r="M237" s="145"/>
      <c r="T237" s="55"/>
      <c r="AT237" s="16" t="s">
        <v>208</v>
      </c>
      <c r="AU237" s="16" t="s">
        <v>85</v>
      </c>
    </row>
    <row r="238" spans="2:65" s="1" customFormat="1" ht="16.5" customHeight="1">
      <c r="B238" s="31"/>
      <c r="C238" s="129" t="s">
        <v>404</v>
      </c>
      <c r="D238" s="129" t="s">
        <v>201</v>
      </c>
      <c r="E238" s="130" t="s">
        <v>510</v>
      </c>
      <c r="F238" s="131" t="s">
        <v>511</v>
      </c>
      <c r="G238" s="132" t="s">
        <v>258</v>
      </c>
      <c r="H238" s="133">
        <v>2</v>
      </c>
      <c r="I238" s="134"/>
      <c r="J238" s="135">
        <f>ROUND(I238*H238,2)</f>
        <v>0</v>
      </c>
      <c r="K238" s="131" t="s">
        <v>205</v>
      </c>
      <c r="L238" s="31"/>
      <c r="M238" s="136" t="s">
        <v>1</v>
      </c>
      <c r="N238" s="137" t="s">
        <v>41</v>
      </c>
      <c r="P238" s="138">
        <f>O238*H238</f>
        <v>0</v>
      </c>
      <c r="Q238" s="138">
        <v>0</v>
      </c>
      <c r="R238" s="138">
        <f>Q238*H238</f>
        <v>0</v>
      </c>
      <c r="S238" s="138">
        <v>0</v>
      </c>
      <c r="T238" s="139">
        <f>S238*H238</f>
        <v>0</v>
      </c>
      <c r="AR238" s="140" t="s">
        <v>851</v>
      </c>
      <c r="AT238" s="140" t="s">
        <v>201</v>
      </c>
      <c r="AU238" s="140" t="s">
        <v>85</v>
      </c>
      <c r="AY238" s="16" t="s">
        <v>200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6" t="s">
        <v>83</v>
      </c>
      <c r="BK238" s="141">
        <f>ROUND(I238*H238,2)</f>
        <v>0</v>
      </c>
      <c r="BL238" s="16" t="s">
        <v>851</v>
      </c>
      <c r="BM238" s="140" t="s">
        <v>916</v>
      </c>
    </row>
    <row r="239" spans="2:65" s="1" customFormat="1">
      <c r="B239" s="31"/>
      <c r="D239" s="142" t="s">
        <v>208</v>
      </c>
      <c r="F239" s="143" t="s">
        <v>511</v>
      </c>
      <c r="I239" s="144"/>
      <c r="L239" s="31"/>
      <c r="M239" s="145"/>
      <c r="T239" s="55"/>
      <c r="AT239" s="16" t="s">
        <v>208</v>
      </c>
      <c r="AU239" s="16" t="s">
        <v>85</v>
      </c>
    </row>
    <row r="240" spans="2:65" s="1" customFormat="1" ht="16.5" customHeight="1">
      <c r="B240" s="31"/>
      <c r="C240" s="166" t="s">
        <v>408</v>
      </c>
      <c r="D240" s="166" t="s">
        <v>227</v>
      </c>
      <c r="E240" s="167" t="s">
        <v>917</v>
      </c>
      <c r="F240" s="168" t="s">
        <v>918</v>
      </c>
      <c r="G240" s="169" t="s">
        <v>258</v>
      </c>
      <c r="H240" s="170">
        <v>12</v>
      </c>
      <c r="I240" s="171"/>
      <c r="J240" s="172">
        <f>ROUND(I240*H240,2)</f>
        <v>0</v>
      </c>
      <c r="K240" s="168" t="s">
        <v>205</v>
      </c>
      <c r="L240" s="173"/>
      <c r="M240" s="174" t="s">
        <v>1</v>
      </c>
      <c r="N240" s="175" t="s">
        <v>41</v>
      </c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9">
        <f>S240*H240</f>
        <v>0</v>
      </c>
      <c r="AR240" s="140" t="s">
        <v>230</v>
      </c>
      <c r="AT240" s="140" t="s">
        <v>227</v>
      </c>
      <c r="AU240" s="140" t="s">
        <v>85</v>
      </c>
      <c r="AY240" s="16" t="s">
        <v>200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6" t="s">
        <v>83</v>
      </c>
      <c r="BK240" s="141">
        <f>ROUND(I240*H240,2)</f>
        <v>0</v>
      </c>
      <c r="BL240" s="16" t="s">
        <v>230</v>
      </c>
      <c r="BM240" s="140" t="s">
        <v>919</v>
      </c>
    </row>
    <row r="241" spans="2:65" s="1" customFormat="1">
      <c r="B241" s="31"/>
      <c r="D241" s="142" t="s">
        <v>208</v>
      </c>
      <c r="F241" s="143" t="s">
        <v>918</v>
      </c>
      <c r="I241" s="144"/>
      <c r="L241" s="31"/>
      <c r="M241" s="145"/>
      <c r="T241" s="55"/>
      <c r="AT241" s="16" t="s">
        <v>208</v>
      </c>
      <c r="AU241" s="16" t="s">
        <v>85</v>
      </c>
    </row>
    <row r="242" spans="2:65" s="11" customFormat="1">
      <c r="B242" s="146"/>
      <c r="D242" s="142" t="s">
        <v>214</v>
      </c>
      <c r="E242" s="147" t="s">
        <v>1</v>
      </c>
      <c r="F242" s="148" t="s">
        <v>920</v>
      </c>
      <c r="H242" s="149">
        <v>12</v>
      </c>
      <c r="I242" s="150"/>
      <c r="L242" s="146"/>
      <c r="M242" s="151"/>
      <c r="T242" s="152"/>
      <c r="AT242" s="147" t="s">
        <v>214</v>
      </c>
      <c r="AU242" s="147" t="s">
        <v>85</v>
      </c>
      <c r="AV242" s="11" t="s">
        <v>85</v>
      </c>
      <c r="AW242" s="11" t="s">
        <v>33</v>
      </c>
      <c r="AX242" s="11" t="s">
        <v>76</v>
      </c>
      <c r="AY242" s="147" t="s">
        <v>200</v>
      </c>
    </row>
    <row r="243" spans="2:65" s="13" customFormat="1">
      <c r="B243" s="159"/>
      <c r="D243" s="142" t="s">
        <v>214</v>
      </c>
      <c r="E243" s="160" t="s">
        <v>1</v>
      </c>
      <c r="F243" s="161" t="s">
        <v>221</v>
      </c>
      <c r="H243" s="162">
        <v>12</v>
      </c>
      <c r="I243" s="163"/>
      <c r="L243" s="159"/>
      <c r="M243" s="164"/>
      <c r="T243" s="165"/>
      <c r="AT243" s="160" t="s">
        <v>214</v>
      </c>
      <c r="AU243" s="160" t="s">
        <v>85</v>
      </c>
      <c r="AV243" s="13" t="s">
        <v>206</v>
      </c>
      <c r="AW243" s="13" t="s">
        <v>33</v>
      </c>
      <c r="AX243" s="13" t="s">
        <v>83</v>
      </c>
      <c r="AY243" s="160" t="s">
        <v>200</v>
      </c>
    </row>
    <row r="244" spans="2:65" s="1" customFormat="1" ht="16.5" customHeight="1">
      <c r="B244" s="31"/>
      <c r="C244" s="129" t="s">
        <v>412</v>
      </c>
      <c r="D244" s="129" t="s">
        <v>201</v>
      </c>
      <c r="E244" s="130" t="s">
        <v>765</v>
      </c>
      <c r="F244" s="131" t="s">
        <v>766</v>
      </c>
      <c r="G244" s="132" t="s">
        <v>258</v>
      </c>
      <c r="H244" s="133">
        <v>3</v>
      </c>
      <c r="I244" s="134"/>
      <c r="J244" s="135">
        <f>ROUND(I244*H244,2)</f>
        <v>0</v>
      </c>
      <c r="K244" s="131" t="s">
        <v>205</v>
      </c>
      <c r="L244" s="31"/>
      <c r="M244" s="136" t="s">
        <v>1</v>
      </c>
      <c r="N244" s="137" t="s">
        <v>41</v>
      </c>
      <c r="P244" s="138">
        <f>O244*H244</f>
        <v>0</v>
      </c>
      <c r="Q244" s="138">
        <v>0</v>
      </c>
      <c r="R244" s="138">
        <f>Q244*H244</f>
        <v>0</v>
      </c>
      <c r="S244" s="138">
        <v>0</v>
      </c>
      <c r="T244" s="139">
        <f>S244*H244</f>
        <v>0</v>
      </c>
      <c r="AR244" s="140" t="s">
        <v>851</v>
      </c>
      <c r="AT244" s="140" t="s">
        <v>201</v>
      </c>
      <c r="AU244" s="140" t="s">
        <v>85</v>
      </c>
      <c r="AY244" s="16" t="s">
        <v>200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6" t="s">
        <v>83</v>
      </c>
      <c r="BK244" s="141">
        <f>ROUND(I244*H244,2)</f>
        <v>0</v>
      </c>
      <c r="BL244" s="16" t="s">
        <v>851</v>
      </c>
      <c r="BM244" s="140" t="s">
        <v>921</v>
      </c>
    </row>
    <row r="245" spans="2:65" s="1" customFormat="1" ht="19.2">
      <c r="B245" s="31"/>
      <c r="D245" s="142" t="s">
        <v>208</v>
      </c>
      <c r="F245" s="143" t="s">
        <v>768</v>
      </c>
      <c r="I245" s="144"/>
      <c r="L245" s="31"/>
      <c r="M245" s="176"/>
      <c r="N245" s="177"/>
      <c r="O245" s="177"/>
      <c r="P245" s="177"/>
      <c r="Q245" s="177"/>
      <c r="R245" s="177"/>
      <c r="S245" s="177"/>
      <c r="T245" s="178"/>
      <c r="AT245" s="16" t="s">
        <v>208</v>
      </c>
      <c r="AU245" s="16" t="s">
        <v>85</v>
      </c>
    </row>
    <row r="246" spans="2:65" s="1" customFormat="1" ht="6.9" customHeight="1">
      <c r="B246" s="43"/>
      <c r="C246" s="44"/>
      <c r="D246" s="44"/>
      <c r="E246" s="44"/>
      <c r="F246" s="44"/>
      <c r="G246" s="44"/>
      <c r="H246" s="44"/>
      <c r="I246" s="44"/>
      <c r="J246" s="44"/>
      <c r="K246" s="44"/>
      <c r="L246" s="31"/>
    </row>
  </sheetData>
  <sheetProtection algorithmName="SHA-512" hashValue="j+WdlxOHADWEZDCecpMhN9MDo44YozebxXYN+ryF3BkNgUaMYbTCrqRvgp04IZHhJzk3wVQ7tdU9H4JpsmVrzA==" saltValue="qGfFNG9pSO2h0kvh1Rvgruod7WmiGe/zS+OvgCxPi66Tg6JLHZV4YGIw94F9kiNX4/rZJLGMQJm6vQj4b+lhrw==" spinCount="100000" sheet="1" objects="1" scenarios="1" formatColumns="0" formatRows="0" autoFilter="0"/>
  <autoFilter ref="C121:K245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96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170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922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ROUND(J122,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ROUND((SUM(BE122:BE132)),  2)</f>
        <v>0</v>
      </c>
      <c r="I35" s="95">
        <v>0.21</v>
      </c>
      <c r="J35" s="85">
        <f>ROUND(((SUM(BE122:BE132))*I35),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ROUND((SUM(BF122:BF132)),  2)</f>
        <v>0</v>
      </c>
      <c r="I36" s="95">
        <v>0.12</v>
      </c>
      <c r="J36" s="85">
        <f>ROUND(((SUM(BF122:BF132))*I36),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ROUND((SUM(BG122:BG132)),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ROUND((SUM(BH122:BH132)),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ROUND((SUM(BI122:BI132)),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170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PS 01-03 - ÚRS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J122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14" customFormat="1" ht="19.95" customHeight="1">
      <c r="B100" s="179"/>
      <c r="D100" s="180" t="s">
        <v>924</v>
      </c>
      <c r="E100" s="181"/>
      <c r="F100" s="181"/>
      <c r="G100" s="181"/>
      <c r="H100" s="181"/>
      <c r="I100" s="181"/>
      <c r="J100" s="182">
        <f>J124</f>
        <v>0</v>
      </c>
      <c r="L100" s="179"/>
    </row>
    <row r="101" spans="2:47" s="1" customFormat="1" ht="21.75" customHeight="1">
      <c r="B101" s="31"/>
      <c r="L101" s="31"/>
    </row>
    <row r="102" spans="2:47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47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47" s="1" customFormat="1" ht="24.9" customHeight="1">
      <c r="B107" s="31"/>
      <c r="C107" s="20" t="s">
        <v>185</v>
      </c>
      <c r="L107" s="31"/>
    </row>
    <row r="108" spans="2:47" s="1" customFormat="1" ht="6.9" customHeight="1">
      <c r="B108" s="31"/>
      <c r="L108" s="31"/>
    </row>
    <row r="109" spans="2:47" s="1" customFormat="1" ht="12" customHeight="1">
      <c r="B109" s="31"/>
      <c r="C109" s="26" t="s">
        <v>16</v>
      </c>
      <c r="L109" s="31"/>
    </row>
    <row r="110" spans="2:47" s="1" customFormat="1" ht="16.5" customHeight="1">
      <c r="B110" s="31"/>
      <c r="E110" s="232" t="str">
        <f>E7</f>
        <v>Odstranění havarijního stavu po povodních 2024 - komplexní  oprava trati v úseku Krnov - Skrochovice</v>
      </c>
      <c r="F110" s="233"/>
      <c r="G110" s="233"/>
      <c r="H110" s="233"/>
      <c r="L110" s="31"/>
    </row>
    <row r="111" spans="2:47" ht="12" customHeight="1">
      <c r="B111" s="19"/>
      <c r="C111" s="26" t="s">
        <v>169</v>
      </c>
      <c r="L111" s="19"/>
    </row>
    <row r="112" spans="2:47" s="1" customFormat="1" ht="16.5" customHeight="1">
      <c r="B112" s="31"/>
      <c r="E112" s="232" t="s">
        <v>170</v>
      </c>
      <c r="F112" s="231"/>
      <c r="G112" s="231"/>
      <c r="H112" s="231"/>
      <c r="L112" s="31"/>
    </row>
    <row r="113" spans="2:65" s="1" customFormat="1" ht="12" customHeight="1">
      <c r="B113" s="31"/>
      <c r="C113" s="26" t="s">
        <v>171</v>
      </c>
      <c r="L113" s="31"/>
    </row>
    <row r="114" spans="2:65" s="1" customFormat="1" ht="16.5" customHeight="1">
      <c r="B114" s="31"/>
      <c r="E114" s="228" t="str">
        <f>E11</f>
        <v>PS 01-03 - ÚRS</v>
      </c>
      <c r="F114" s="231"/>
      <c r="G114" s="231"/>
      <c r="H114" s="231"/>
      <c r="L114" s="31"/>
    </row>
    <row r="115" spans="2:65" s="1" customFormat="1" ht="6.9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F14</f>
        <v xml:space="preserve"> </v>
      </c>
      <c r="I116" s="26" t="s">
        <v>22</v>
      </c>
      <c r="J116" s="51" t="str">
        <f>IF(J14="","",J14)</f>
        <v>9. 10. 2024</v>
      </c>
      <c r="L116" s="31"/>
    </row>
    <row r="117" spans="2:65" s="1" customFormat="1" ht="6.9" customHeight="1">
      <c r="B117" s="31"/>
      <c r="L117" s="31"/>
    </row>
    <row r="118" spans="2:65" s="1" customFormat="1" ht="15.15" customHeight="1">
      <c r="B118" s="31"/>
      <c r="C118" s="26" t="s">
        <v>24</v>
      </c>
      <c r="F118" s="24" t="str">
        <f>E17</f>
        <v>Správa železnic, státní organizace</v>
      </c>
      <c r="I118" s="26" t="s">
        <v>32</v>
      </c>
      <c r="J118" s="29" t="str">
        <f>E23</f>
        <v xml:space="preserve"> </v>
      </c>
      <c r="L118" s="31"/>
    </row>
    <row r="119" spans="2:65" s="1" customFormat="1" ht="15.15" customHeight="1">
      <c r="B119" s="31"/>
      <c r="C119" s="26" t="s">
        <v>30</v>
      </c>
      <c r="F119" s="24" t="str">
        <f>IF(E20="","",E20)</f>
        <v>Vyplň údaj</v>
      </c>
      <c r="I119" s="26" t="s">
        <v>34</v>
      </c>
      <c r="J119" s="29" t="str">
        <f>E26</f>
        <v xml:space="preserve"> 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186</v>
      </c>
      <c r="D121" s="113" t="s">
        <v>61</v>
      </c>
      <c r="E121" s="113" t="s">
        <v>57</v>
      </c>
      <c r="F121" s="113" t="s">
        <v>58</v>
      </c>
      <c r="G121" s="113" t="s">
        <v>187</v>
      </c>
      <c r="H121" s="113" t="s">
        <v>188</v>
      </c>
      <c r="I121" s="113" t="s">
        <v>189</v>
      </c>
      <c r="J121" s="113" t="s">
        <v>175</v>
      </c>
      <c r="K121" s="114" t="s">
        <v>190</v>
      </c>
      <c r="L121" s="111"/>
      <c r="M121" s="58" t="s">
        <v>1</v>
      </c>
      <c r="N121" s="59" t="s">
        <v>40</v>
      </c>
      <c r="O121" s="59" t="s">
        <v>191</v>
      </c>
      <c r="P121" s="59" t="s">
        <v>192</v>
      </c>
      <c r="Q121" s="59" t="s">
        <v>193</v>
      </c>
      <c r="R121" s="59" t="s">
        <v>194</v>
      </c>
      <c r="S121" s="59" t="s">
        <v>195</v>
      </c>
      <c r="T121" s="60" t="s">
        <v>196</v>
      </c>
    </row>
    <row r="122" spans="2:65" s="1" customFormat="1" ht="22.8" customHeight="1">
      <c r="B122" s="31"/>
      <c r="C122" s="63" t="s">
        <v>197</v>
      </c>
      <c r="J122" s="115">
        <f>BK122</f>
        <v>0</v>
      </c>
      <c r="L122" s="31"/>
      <c r="M122" s="61"/>
      <c r="N122" s="52"/>
      <c r="O122" s="52"/>
      <c r="P122" s="116">
        <f>P123</f>
        <v>0</v>
      </c>
      <c r="Q122" s="52"/>
      <c r="R122" s="116">
        <f>R123</f>
        <v>0</v>
      </c>
      <c r="S122" s="52"/>
      <c r="T122" s="117">
        <f>T123</f>
        <v>1.05</v>
      </c>
      <c r="AT122" s="16" t="s">
        <v>75</v>
      </c>
      <c r="AU122" s="16" t="s">
        <v>177</v>
      </c>
      <c r="BK122" s="118">
        <f>BK123</f>
        <v>0</v>
      </c>
    </row>
    <row r="123" spans="2:65" s="10" customFormat="1" ht="25.95" customHeight="1">
      <c r="B123" s="119"/>
      <c r="D123" s="120" t="s">
        <v>75</v>
      </c>
      <c r="E123" s="121" t="s">
        <v>925</v>
      </c>
      <c r="F123" s="121" t="s">
        <v>926</v>
      </c>
      <c r="I123" s="122"/>
      <c r="J123" s="123">
        <f>BK123</f>
        <v>0</v>
      </c>
      <c r="L123" s="119"/>
      <c r="M123" s="124"/>
      <c r="P123" s="125">
        <f>P124</f>
        <v>0</v>
      </c>
      <c r="R123" s="125">
        <f>R124</f>
        <v>0</v>
      </c>
      <c r="T123" s="126">
        <f>T124</f>
        <v>1.05</v>
      </c>
      <c r="AR123" s="120" t="s">
        <v>83</v>
      </c>
      <c r="AT123" s="127" t="s">
        <v>75</v>
      </c>
      <c r="AU123" s="127" t="s">
        <v>76</v>
      </c>
      <c r="AY123" s="120" t="s">
        <v>200</v>
      </c>
      <c r="BK123" s="128">
        <f>BK124</f>
        <v>0</v>
      </c>
    </row>
    <row r="124" spans="2:65" s="10" customFormat="1" ht="22.8" customHeight="1">
      <c r="B124" s="119"/>
      <c r="D124" s="120" t="s">
        <v>75</v>
      </c>
      <c r="E124" s="183" t="s">
        <v>255</v>
      </c>
      <c r="F124" s="183" t="s">
        <v>927</v>
      </c>
      <c r="I124" s="122"/>
      <c r="J124" s="184">
        <f>BK124</f>
        <v>0</v>
      </c>
      <c r="L124" s="119"/>
      <c r="M124" s="124"/>
      <c r="P124" s="125">
        <f>SUM(P125:P132)</f>
        <v>0</v>
      </c>
      <c r="R124" s="125">
        <f>SUM(R125:R132)</f>
        <v>0</v>
      </c>
      <c r="T124" s="126">
        <f>SUM(T125:T132)</f>
        <v>1.05</v>
      </c>
      <c r="AR124" s="120" t="s">
        <v>83</v>
      </c>
      <c r="AT124" s="127" t="s">
        <v>75</v>
      </c>
      <c r="AU124" s="127" t="s">
        <v>83</v>
      </c>
      <c r="AY124" s="120" t="s">
        <v>200</v>
      </c>
      <c r="BK124" s="128">
        <f>SUM(BK125:BK132)</f>
        <v>0</v>
      </c>
    </row>
    <row r="125" spans="2:65" s="1" customFormat="1" ht="16.5" customHeight="1">
      <c r="B125" s="31"/>
      <c r="C125" s="129" t="s">
        <v>83</v>
      </c>
      <c r="D125" s="129" t="s">
        <v>201</v>
      </c>
      <c r="E125" s="130" t="s">
        <v>928</v>
      </c>
      <c r="F125" s="131" t="s">
        <v>929</v>
      </c>
      <c r="G125" s="132" t="s">
        <v>204</v>
      </c>
      <c r="H125" s="133">
        <v>0.5</v>
      </c>
      <c r="I125" s="134"/>
      <c r="J125" s="135">
        <f>ROUND(I125*H125,2)</f>
        <v>0</v>
      </c>
      <c r="K125" s="131" t="s">
        <v>930</v>
      </c>
      <c r="L125" s="31"/>
      <c r="M125" s="136" t="s">
        <v>1</v>
      </c>
      <c r="N125" s="137" t="s">
        <v>41</v>
      </c>
      <c r="P125" s="138">
        <f>O125*H125</f>
        <v>0</v>
      </c>
      <c r="Q125" s="138">
        <v>0</v>
      </c>
      <c r="R125" s="138">
        <f>Q125*H125</f>
        <v>0</v>
      </c>
      <c r="S125" s="138">
        <v>2.1</v>
      </c>
      <c r="T125" s="139">
        <f>S125*H125</f>
        <v>1.05</v>
      </c>
      <c r="AR125" s="140" t="s">
        <v>206</v>
      </c>
      <c r="AT125" s="140" t="s">
        <v>201</v>
      </c>
      <c r="AU125" s="140" t="s">
        <v>85</v>
      </c>
      <c r="AY125" s="16" t="s">
        <v>200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83</v>
      </c>
      <c r="BK125" s="141">
        <f>ROUND(I125*H125,2)</f>
        <v>0</v>
      </c>
      <c r="BL125" s="16" t="s">
        <v>206</v>
      </c>
      <c r="BM125" s="140" t="s">
        <v>931</v>
      </c>
    </row>
    <row r="126" spans="2:65" s="1" customFormat="1">
      <c r="B126" s="31"/>
      <c r="D126" s="142" t="s">
        <v>208</v>
      </c>
      <c r="F126" s="143" t="s">
        <v>932</v>
      </c>
      <c r="I126" s="144"/>
      <c r="L126" s="31"/>
      <c r="M126" s="145"/>
      <c r="T126" s="55"/>
      <c r="AT126" s="16" t="s">
        <v>208</v>
      </c>
      <c r="AU126" s="16" t="s">
        <v>85</v>
      </c>
    </row>
    <row r="127" spans="2:65" s="11" customFormat="1">
      <c r="B127" s="146"/>
      <c r="D127" s="142" t="s">
        <v>214</v>
      </c>
      <c r="E127" s="147" t="s">
        <v>1</v>
      </c>
      <c r="F127" s="148" t="s">
        <v>933</v>
      </c>
      <c r="H127" s="149">
        <v>0.5</v>
      </c>
      <c r="I127" s="150"/>
      <c r="L127" s="146"/>
      <c r="M127" s="151"/>
      <c r="T127" s="152"/>
      <c r="AT127" s="147" t="s">
        <v>214</v>
      </c>
      <c r="AU127" s="147" t="s">
        <v>85</v>
      </c>
      <c r="AV127" s="11" t="s">
        <v>85</v>
      </c>
      <c r="AW127" s="11" t="s">
        <v>33</v>
      </c>
      <c r="AX127" s="11" t="s">
        <v>76</v>
      </c>
      <c r="AY127" s="147" t="s">
        <v>200</v>
      </c>
    </row>
    <row r="128" spans="2:65" s="13" customFormat="1">
      <c r="B128" s="159"/>
      <c r="D128" s="142" t="s">
        <v>214</v>
      </c>
      <c r="E128" s="160" t="s">
        <v>1</v>
      </c>
      <c r="F128" s="161" t="s">
        <v>221</v>
      </c>
      <c r="H128" s="162">
        <v>0.5</v>
      </c>
      <c r="I128" s="163"/>
      <c r="L128" s="159"/>
      <c r="M128" s="164"/>
      <c r="T128" s="165"/>
      <c r="AT128" s="160" t="s">
        <v>214</v>
      </c>
      <c r="AU128" s="160" t="s">
        <v>85</v>
      </c>
      <c r="AV128" s="13" t="s">
        <v>206</v>
      </c>
      <c r="AW128" s="13" t="s">
        <v>33</v>
      </c>
      <c r="AX128" s="13" t="s">
        <v>83</v>
      </c>
      <c r="AY128" s="160" t="s">
        <v>200</v>
      </c>
    </row>
    <row r="129" spans="2:65" s="1" customFormat="1" ht="16.5" customHeight="1">
      <c r="B129" s="31"/>
      <c r="C129" s="129" t="s">
        <v>85</v>
      </c>
      <c r="D129" s="129" t="s">
        <v>201</v>
      </c>
      <c r="E129" s="130" t="s">
        <v>934</v>
      </c>
      <c r="F129" s="131" t="s">
        <v>935</v>
      </c>
      <c r="G129" s="132" t="s">
        <v>936</v>
      </c>
      <c r="H129" s="133">
        <v>48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85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937</v>
      </c>
    </row>
    <row r="130" spans="2:65" s="1" customFormat="1">
      <c r="B130" s="31"/>
      <c r="D130" s="142" t="s">
        <v>208</v>
      </c>
      <c r="F130" s="143" t="s">
        <v>938</v>
      </c>
      <c r="I130" s="144"/>
      <c r="L130" s="31"/>
      <c r="M130" s="145"/>
      <c r="T130" s="55"/>
      <c r="AT130" s="16" t="s">
        <v>208</v>
      </c>
      <c r="AU130" s="16" t="s">
        <v>85</v>
      </c>
    </row>
    <row r="131" spans="2:65" s="1" customFormat="1" ht="16.5" customHeight="1">
      <c r="B131" s="31"/>
      <c r="C131" s="129" t="s">
        <v>222</v>
      </c>
      <c r="D131" s="129" t="s">
        <v>201</v>
      </c>
      <c r="E131" s="130" t="s">
        <v>939</v>
      </c>
      <c r="F131" s="131" t="s">
        <v>940</v>
      </c>
      <c r="G131" s="132" t="s">
        <v>941</v>
      </c>
      <c r="H131" s="133">
        <v>168</v>
      </c>
      <c r="I131" s="134"/>
      <c r="J131" s="135">
        <f>ROUND(I131*H131,2)</f>
        <v>0</v>
      </c>
      <c r="K131" s="131" t="s">
        <v>930</v>
      </c>
      <c r="L131" s="31"/>
      <c r="M131" s="136" t="s">
        <v>1</v>
      </c>
      <c r="N131" s="137" t="s">
        <v>41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206</v>
      </c>
      <c r="AT131" s="140" t="s">
        <v>201</v>
      </c>
      <c r="AU131" s="140" t="s">
        <v>85</v>
      </c>
      <c r="AY131" s="16" t="s">
        <v>200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83</v>
      </c>
      <c r="BK131" s="141">
        <f>ROUND(I131*H131,2)</f>
        <v>0</v>
      </c>
      <c r="BL131" s="16" t="s">
        <v>206</v>
      </c>
      <c r="BM131" s="140" t="s">
        <v>942</v>
      </c>
    </row>
    <row r="132" spans="2:65" s="1" customFormat="1">
      <c r="B132" s="31"/>
      <c r="D132" s="142" t="s">
        <v>208</v>
      </c>
      <c r="F132" s="143" t="s">
        <v>943</v>
      </c>
      <c r="I132" s="144"/>
      <c r="L132" s="31"/>
      <c r="M132" s="176"/>
      <c r="N132" s="177"/>
      <c r="O132" s="177"/>
      <c r="P132" s="177"/>
      <c r="Q132" s="177"/>
      <c r="R132" s="177"/>
      <c r="S132" s="177"/>
      <c r="T132" s="178"/>
      <c r="AT132" s="16" t="s">
        <v>208</v>
      </c>
      <c r="AU132" s="16" t="s">
        <v>85</v>
      </c>
    </row>
    <row r="133" spans="2:65" s="1" customFormat="1" ht="6.9" customHeight="1"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31"/>
    </row>
  </sheetData>
  <sheetProtection algorithmName="SHA-512" hashValue="EyadcTgqE5JvoYnMKyVfKo2rXO9yqBLOoV2dOPwMWhdMMs1aTH5LaCZfInUC4dP8sd4V7/Th/sYRQWaVONC55g==" saltValue="GQYFyY8qPOCGvCBEm83nvGBYuOELPAuKsvjRMoG46ORRGQQ+W1b3ytew4bvsIg3NEPEnNU2UyynTsk37hD7E6Q==" spinCount="100000" sheet="1" objects="1" scenarios="1" formatColumns="0" formatRows="0" autoFilter="0"/>
  <autoFilter ref="C121:K132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42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99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s="1" customFormat="1" ht="12" customHeight="1">
      <c r="B8" s="31"/>
      <c r="D8" s="26" t="s">
        <v>169</v>
      </c>
      <c r="L8" s="31"/>
    </row>
    <row r="9" spans="2:46" s="1" customFormat="1" ht="16.5" customHeight="1">
      <c r="B9" s="31"/>
      <c r="E9" s="228" t="s">
        <v>944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9. 10. 2024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197"/>
      <c r="G18" s="197"/>
      <c r="H18" s="197"/>
      <c r="I18" s="26" t="s">
        <v>28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21</v>
      </c>
      <c r="I21" s="26" t="s">
        <v>28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21</v>
      </c>
      <c r="I24" s="26" t="s">
        <v>28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93"/>
      <c r="E27" s="201" t="s">
        <v>1</v>
      </c>
      <c r="F27" s="201"/>
      <c r="G27" s="201"/>
      <c r="H27" s="201"/>
      <c r="L27" s="93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4" t="s">
        <v>36</v>
      </c>
      <c r="J30" s="65">
        <f>ROUND(J117,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" customHeight="1">
      <c r="B33" s="31"/>
      <c r="D33" s="54" t="s">
        <v>40</v>
      </c>
      <c r="E33" s="26" t="s">
        <v>41</v>
      </c>
      <c r="F33" s="85">
        <f>ROUND((SUM(BE117:BE341)),  2)</f>
        <v>0</v>
      </c>
      <c r="I33" s="95">
        <v>0.21</v>
      </c>
      <c r="J33" s="85">
        <f>ROUND(((SUM(BE117:BE341))*I33),  2)</f>
        <v>0</v>
      </c>
      <c r="L33" s="31"/>
    </row>
    <row r="34" spans="2:12" s="1" customFormat="1" ht="14.4" customHeight="1">
      <c r="B34" s="31"/>
      <c r="E34" s="26" t="s">
        <v>42</v>
      </c>
      <c r="F34" s="85">
        <f>ROUND((SUM(BF117:BF341)),  2)</f>
        <v>0</v>
      </c>
      <c r="I34" s="95">
        <v>0.12</v>
      </c>
      <c r="J34" s="85">
        <f>ROUND(((SUM(BF117:BF341))*I34),  2)</f>
        <v>0</v>
      </c>
      <c r="L34" s="31"/>
    </row>
    <row r="35" spans="2:12" s="1" customFormat="1" ht="14.4" hidden="1" customHeight="1">
      <c r="B35" s="31"/>
      <c r="E35" s="26" t="s">
        <v>43</v>
      </c>
      <c r="F35" s="85">
        <f>ROUND((SUM(BG117:BG341)),  2)</f>
        <v>0</v>
      </c>
      <c r="I35" s="95">
        <v>0.21</v>
      </c>
      <c r="J35" s="85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85">
        <f>ROUND((SUM(BH117:BH341)),  2)</f>
        <v>0</v>
      </c>
      <c r="I36" s="95">
        <v>0.12</v>
      </c>
      <c r="J36" s="85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85">
        <f>ROUND((SUM(BI117:BI341)),  2)</f>
        <v>0</v>
      </c>
      <c r="I37" s="95">
        <v>0</v>
      </c>
      <c r="J37" s="85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6"/>
      <c r="D39" s="97" t="s">
        <v>46</v>
      </c>
      <c r="E39" s="56"/>
      <c r="F39" s="56"/>
      <c r="G39" s="98" t="s">
        <v>47</v>
      </c>
      <c r="H39" s="99" t="s">
        <v>48</v>
      </c>
      <c r="I39" s="56"/>
      <c r="J39" s="100">
        <f>SUM(J30:J37)</f>
        <v>0</v>
      </c>
      <c r="K39" s="101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173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169</v>
      </c>
      <c r="L86" s="31"/>
    </row>
    <row r="87" spans="2:47" s="1" customFormat="1" ht="16.5" customHeight="1">
      <c r="B87" s="31"/>
      <c r="E87" s="228" t="str">
        <f>E9</f>
        <v>SO 01 - SO 01 TÚ Krnov - Skrochovice, železniční svršek</v>
      </c>
      <c r="F87" s="231"/>
      <c r="G87" s="231"/>
      <c r="H87" s="231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9. 10. 2024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30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4" t="s">
        <v>174</v>
      </c>
      <c r="D94" s="96"/>
      <c r="E94" s="96"/>
      <c r="F94" s="96"/>
      <c r="G94" s="96"/>
      <c r="H94" s="96"/>
      <c r="I94" s="96"/>
      <c r="J94" s="105" t="s">
        <v>175</v>
      </c>
      <c r="K94" s="96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6" t="s">
        <v>176</v>
      </c>
      <c r="J96" s="65">
        <f>J117</f>
        <v>0</v>
      </c>
      <c r="L96" s="31"/>
      <c r="AU96" s="16" t="s">
        <v>177</v>
      </c>
    </row>
    <row r="97" spans="2:12" s="8" customFormat="1" ht="24.9" customHeight="1">
      <c r="B97" s="107"/>
      <c r="D97" s="108" t="s">
        <v>923</v>
      </c>
      <c r="E97" s="109"/>
      <c r="F97" s="109"/>
      <c r="G97" s="109"/>
      <c r="H97" s="109"/>
      <c r="I97" s="109"/>
      <c r="J97" s="110">
        <f>J118</f>
        <v>0</v>
      </c>
      <c r="L97" s="107"/>
    </row>
    <row r="98" spans="2:12" s="1" customFormat="1" ht="21.75" customHeight="1">
      <c r="B98" s="31"/>
      <c r="L98" s="31"/>
    </row>
    <row r="99" spans="2:12" s="1" customFormat="1" ht="6.9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" customHeight="1">
      <c r="B104" s="31"/>
      <c r="C104" s="20" t="s">
        <v>185</v>
      </c>
      <c r="L104" s="31"/>
    </row>
    <row r="105" spans="2:12" s="1" customFormat="1" ht="6.9" customHeight="1">
      <c r="B105" s="31"/>
      <c r="L105" s="31"/>
    </row>
    <row r="106" spans="2:12" s="1" customFormat="1" ht="12" customHeight="1">
      <c r="B106" s="31"/>
      <c r="C106" s="26" t="s">
        <v>16</v>
      </c>
      <c r="L106" s="31"/>
    </row>
    <row r="107" spans="2:12" s="1" customFormat="1" ht="16.5" customHeight="1">
      <c r="B107" s="31"/>
      <c r="E107" s="232" t="str">
        <f>E7</f>
        <v>Odstranění havarijního stavu po povodních 2024 - komplexní  oprava trati v úseku Krnov - Skrochovice</v>
      </c>
      <c r="F107" s="233"/>
      <c r="G107" s="233"/>
      <c r="H107" s="233"/>
      <c r="L107" s="31"/>
    </row>
    <row r="108" spans="2:12" s="1" customFormat="1" ht="12" customHeight="1">
      <c r="B108" s="31"/>
      <c r="C108" s="26" t="s">
        <v>169</v>
      </c>
      <c r="L108" s="31"/>
    </row>
    <row r="109" spans="2:12" s="1" customFormat="1" ht="16.5" customHeight="1">
      <c r="B109" s="31"/>
      <c r="E109" s="228" t="str">
        <f>E9</f>
        <v>SO 01 - SO 01 TÚ Krnov - Skrochovice, železniční svršek</v>
      </c>
      <c r="F109" s="231"/>
      <c r="G109" s="231"/>
      <c r="H109" s="231"/>
      <c r="L109" s="31"/>
    </row>
    <row r="110" spans="2:12" s="1" customFormat="1" ht="6.9" customHeight="1">
      <c r="B110" s="31"/>
      <c r="L110" s="31"/>
    </row>
    <row r="111" spans="2:12" s="1" customFormat="1" ht="12" customHeight="1">
      <c r="B111" s="31"/>
      <c r="C111" s="26" t="s">
        <v>20</v>
      </c>
      <c r="F111" s="24" t="str">
        <f>F12</f>
        <v xml:space="preserve"> </v>
      </c>
      <c r="I111" s="26" t="s">
        <v>22</v>
      </c>
      <c r="J111" s="51" t="str">
        <f>IF(J12="","",J12)</f>
        <v>9. 10. 2024</v>
      </c>
      <c r="L111" s="31"/>
    </row>
    <row r="112" spans="2:12" s="1" customFormat="1" ht="6.9" customHeight="1">
      <c r="B112" s="31"/>
      <c r="L112" s="31"/>
    </row>
    <row r="113" spans="2:65" s="1" customFormat="1" ht="15.15" customHeight="1">
      <c r="B113" s="31"/>
      <c r="C113" s="26" t="s">
        <v>24</v>
      </c>
      <c r="F113" s="24" t="str">
        <f>E15</f>
        <v>Správa železnic, státní organizace</v>
      </c>
      <c r="I113" s="26" t="s">
        <v>32</v>
      </c>
      <c r="J113" s="29" t="str">
        <f>E21</f>
        <v xml:space="preserve"> </v>
      </c>
      <c r="L113" s="31"/>
    </row>
    <row r="114" spans="2:65" s="1" customFormat="1" ht="15.15" customHeight="1">
      <c r="B114" s="31"/>
      <c r="C114" s="26" t="s">
        <v>30</v>
      </c>
      <c r="F114" s="24" t="str">
        <f>IF(E18="","",E18)</f>
        <v>Vyplň údaj</v>
      </c>
      <c r="I114" s="26" t="s">
        <v>34</v>
      </c>
      <c r="J114" s="29" t="str">
        <f>E24</f>
        <v xml:space="preserve"> </v>
      </c>
      <c r="L114" s="31"/>
    </row>
    <row r="115" spans="2:65" s="1" customFormat="1" ht="10.35" customHeight="1">
      <c r="B115" s="31"/>
      <c r="L115" s="31"/>
    </row>
    <row r="116" spans="2:65" s="9" customFormat="1" ht="29.25" customHeight="1">
      <c r="B116" s="111"/>
      <c r="C116" s="112" t="s">
        <v>186</v>
      </c>
      <c r="D116" s="113" t="s">
        <v>61</v>
      </c>
      <c r="E116" s="113" t="s">
        <v>57</v>
      </c>
      <c r="F116" s="113" t="s">
        <v>58</v>
      </c>
      <c r="G116" s="113" t="s">
        <v>187</v>
      </c>
      <c r="H116" s="113" t="s">
        <v>188</v>
      </c>
      <c r="I116" s="113" t="s">
        <v>189</v>
      </c>
      <c r="J116" s="113" t="s">
        <v>175</v>
      </c>
      <c r="K116" s="114" t="s">
        <v>190</v>
      </c>
      <c r="L116" s="111"/>
      <c r="M116" s="58" t="s">
        <v>1</v>
      </c>
      <c r="N116" s="59" t="s">
        <v>40</v>
      </c>
      <c r="O116" s="59" t="s">
        <v>191</v>
      </c>
      <c r="P116" s="59" t="s">
        <v>192</v>
      </c>
      <c r="Q116" s="59" t="s">
        <v>193</v>
      </c>
      <c r="R116" s="59" t="s">
        <v>194</v>
      </c>
      <c r="S116" s="59" t="s">
        <v>195</v>
      </c>
      <c r="T116" s="60" t="s">
        <v>196</v>
      </c>
    </row>
    <row r="117" spans="2:65" s="1" customFormat="1" ht="22.8" customHeight="1">
      <c r="B117" s="31"/>
      <c r="C117" s="63" t="s">
        <v>197</v>
      </c>
      <c r="J117" s="115">
        <f>BK117</f>
        <v>0</v>
      </c>
      <c r="L117" s="31"/>
      <c r="M117" s="61"/>
      <c r="N117" s="52"/>
      <c r="O117" s="52"/>
      <c r="P117" s="116">
        <f>P118</f>
        <v>0</v>
      </c>
      <c r="Q117" s="52"/>
      <c r="R117" s="116">
        <f>R118</f>
        <v>13662.85986</v>
      </c>
      <c r="S117" s="52"/>
      <c r="T117" s="117">
        <f>T118</f>
        <v>0</v>
      </c>
      <c r="AT117" s="16" t="s">
        <v>75</v>
      </c>
      <c r="AU117" s="16" t="s">
        <v>177</v>
      </c>
      <c r="BK117" s="118">
        <f>BK118</f>
        <v>0</v>
      </c>
    </row>
    <row r="118" spans="2:65" s="10" customFormat="1" ht="25.95" customHeight="1">
      <c r="B118" s="119"/>
      <c r="D118" s="120" t="s">
        <v>75</v>
      </c>
      <c r="E118" s="121" t="s">
        <v>925</v>
      </c>
      <c r="F118" s="121" t="s">
        <v>926</v>
      </c>
      <c r="I118" s="122"/>
      <c r="J118" s="123">
        <f>BK118</f>
        <v>0</v>
      </c>
      <c r="L118" s="119"/>
      <c r="M118" s="124"/>
      <c r="P118" s="125">
        <f>SUM(P119:P341)</f>
        <v>0</v>
      </c>
      <c r="R118" s="125">
        <f>SUM(R119:R341)</f>
        <v>13662.85986</v>
      </c>
      <c r="T118" s="126">
        <f>SUM(T119:T341)</f>
        <v>0</v>
      </c>
      <c r="AR118" s="120" t="s">
        <v>83</v>
      </c>
      <c r="AT118" s="127" t="s">
        <v>75</v>
      </c>
      <c r="AU118" s="127" t="s">
        <v>76</v>
      </c>
      <c r="AY118" s="120" t="s">
        <v>200</v>
      </c>
      <c r="BK118" s="128">
        <f>SUM(BK119:BK341)</f>
        <v>0</v>
      </c>
    </row>
    <row r="119" spans="2:65" s="1" customFormat="1" ht="16.5" customHeight="1">
      <c r="B119" s="31"/>
      <c r="C119" s="129" t="s">
        <v>83</v>
      </c>
      <c r="D119" s="129" t="s">
        <v>201</v>
      </c>
      <c r="E119" s="130" t="s">
        <v>945</v>
      </c>
      <c r="F119" s="131" t="s">
        <v>946</v>
      </c>
      <c r="G119" s="132" t="s">
        <v>941</v>
      </c>
      <c r="H119" s="133">
        <v>37792</v>
      </c>
      <c r="I119" s="134"/>
      <c r="J119" s="135">
        <f>ROUND(I119*H119,2)</f>
        <v>0</v>
      </c>
      <c r="K119" s="131" t="s">
        <v>947</v>
      </c>
      <c r="L119" s="31"/>
      <c r="M119" s="136" t="s">
        <v>1</v>
      </c>
      <c r="N119" s="137" t="s">
        <v>41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206</v>
      </c>
      <c r="AT119" s="140" t="s">
        <v>201</v>
      </c>
      <c r="AU119" s="140" t="s">
        <v>83</v>
      </c>
      <c r="AY119" s="16" t="s">
        <v>200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6" t="s">
        <v>83</v>
      </c>
      <c r="BK119" s="141">
        <f>ROUND(I119*H119,2)</f>
        <v>0</v>
      </c>
      <c r="BL119" s="16" t="s">
        <v>206</v>
      </c>
      <c r="BM119" s="140" t="s">
        <v>948</v>
      </c>
    </row>
    <row r="120" spans="2:65" s="1" customFormat="1" ht="28.8">
      <c r="B120" s="31"/>
      <c r="D120" s="142" t="s">
        <v>208</v>
      </c>
      <c r="F120" s="143" t="s">
        <v>949</v>
      </c>
      <c r="I120" s="144"/>
      <c r="L120" s="31"/>
      <c r="M120" s="145"/>
      <c r="T120" s="55"/>
      <c r="AT120" s="16" t="s">
        <v>208</v>
      </c>
      <c r="AU120" s="16" t="s">
        <v>83</v>
      </c>
    </row>
    <row r="121" spans="2:65" s="11" customFormat="1">
      <c r="B121" s="146"/>
      <c r="D121" s="142" t="s">
        <v>214</v>
      </c>
      <c r="E121" s="147" t="s">
        <v>1</v>
      </c>
      <c r="F121" s="148" t="s">
        <v>950</v>
      </c>
      <c r="H121" s="149">
        <v>37792</v>
      </c>
      <c r="I121" s="150"/>
      <c r="L121" s="146"/>
      <c r="M121" s="151"/>
      <c r="T121" s="152"/>
      <c r="AT121" s="147" t="s">
        <v>214</v>
      </c>
      <c r="AU121" s="147" t="s">
        <v>83</v>
      </c>
      <c r="AV121" s="11" t="s">
        <v>85</v>
      </c>
      <c r="AW121" s="11" t="s">
        <v>33</v>
      </c>
      <c r="AX121" s="11" t="s">
        <v>83</v>
      </c>
      <c r="AY121" s="147" t="s">
        <v>200</v>
      </c>
    </row>
    <row r="122" spans="2:65" s="1" customFormat="1" ht="16.5" customHeight="1">
      <c r="B122" s="31"/>
      <c r="C122" s="129" t="s">
        <v>85</v>
      </c>
      <c r="D122" s="129" t="s">
        <v>201</v>
      </c>
      <c r="E122" s="130" t="s">
        <v>951</v>
      </c>
      <c r="F122" s="131" t="s">
        <v>952</v>
      </c>
      <c r="G122" s="132" t="s">
        <v>941</v>
      </c>
      <c r="H122" s="133">
        <v>512</v>
      </c>
      <c r="I122" s="134"/>
      <c r="J122" s="135">
        <f>ROUND(I122*H122,2)</f>
        <v>0</v>
      </c>
      <c r="K122" s="131" t="s">
        <v>947</v>
      </c>
      <c r="L122" s="31"/>
      <c r="M122" s="136" t="s">
        <v>1</v>
      </c>
      <c r="N122" s="137" t="s">
        <v>41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206</v>
      </c>
      <c r="AT122" s="140" t="s">
        <v>201</v>
      </c>
      <c r="AU122" s="140" t="s">
        <v>83</v>
      </c>
      <c r="AY122" s="16" t="s">
        <v>200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6" t="s">
        <v>83</v>
      </c>
      <c r="BK122" s="141">
        <f>ROUND(I122*H122,2)</f>
        <v>0</v>
      </c>
      <c r="BL122" s="16" t="s">
        <v>206</v>
      </c>
      <c r="BM122" s="140" t="s">
        <v>953</v>
      </c>
    </row>
    <row r="123" spans="2:65" s="1" customFormat="1" ht="28.8">
      <c r="B123" s="31"/>
      <c r="D123" s="142" t="s">
        <v>208</v>
      </c>
      <c r="F123" s="143" t="s">
        <v>954</v>
      </c>
      <c r="I123" s="144"/>
      <c r="L123" s="31"/>
      <c r="M123" s="145"/>
      <c r="T123" s="55"/>
      <c r="AT123" s="16" t="s">
        <v>208</v>
      </c>
      <c r="AU123" s="16" t="s">
        <v>83</v>
      </c>
    </row>
    <row r="124" spans="2:65" s="11" customFormat="1">
      <c r="B124" s="146"/>
      <c r="D124" s="142" t="s">
        <v>214</v>
      </c>
      <c r="E124" s="147" t="s">
        <v>1</v>
      </c>
      <c r="F124" s="148" t="s">
        <v>955</v>
      </c>
      <c r="H124" s="149">
        <v>384</v>
      </c>
      <c r="I124" s="150"/>
      <c r="L124" s="146"/>
      <c r="M124" s="151"/>
      <c r="T124" s="152"/>
      <c r="AT124" s="147" t="s">
        <v>214</v>
      </c>
      <c r="AU124" s="147" t="s">
        <v>83</v>
      </c>
      <c r="AV124" s="11" t="s">
        <v>85</v>
      </c>
      <c r="AW124" s="11" t="s">
        <v>33</v>
      </c>
      <c r="AX124" s="11" t="s">
        <v>76</v>
      </c>
      <c r="AY124" s="147" t="s">
        <v>200</v>
      </c>
    </row>
    <row r="125" spans="2:65" s="11" customFormat="1">
      <c r="B125" s="146"/>
      <c r="D125" s="142" t="s">
        <v>214</v>
      </c>
      <c r="E125" s="147" t="s">
        <v>1</v>
      </c>
      <c r="F125" s="148" t="s">
        <v>956</v>
      </c>
      <c r="H125" s="149">
        <v>128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76</v>
      </c>
      <c r="AY125" s="147" t="s">
        <v>200</v>
      </c>
    </row>
    <row r="126" spans="2:65" s="13" customFormat="1">
      <c r="B126" s="159"/>
      <c r="D126" s="142" t="s">
        <v>214</v>
      </c>
      <c r="E126" s="160" t="s">
        <v>1</v>
      </c>
      <c r="F126" s="161" t="s">
        <v>221</v>
      </c>
      <c r="H126" s="162">
        <v>512</v>
      </c>
      <c r="I126" s="163"/>
      <c r="L126" s="159"/>
      <c r="M126" s="164"/>
      <c r="T126" s="165"/>
      <c r="AT126" s="160" t="s">
        <v>214</v>
      </c>
      <c r="AU126" s="160" t="s">
        <v>83</v>
      </c>
      <c r="AV126" s="13" t="s">
        <v>206</v>
      </c>
      <c r="AW126" s="13" t="s">
        <v>33</v>
      </c>
      <c r="AX126" s="13" t="s">
        <v>83</v>
      </c>
      <c r="AY126" s="160" t="s">
        <v>200</v>
      </c>
    </row>
    <row r="127" spans="2:65" s="1" customFormat="1" ht="16.5" customHeight="1">
      <c r="B127" s="31"/>
      <c r="C127" s="129" t="s">
        <v>222</v>
      </c>
      <c r="D127" s="129" t="s">
        <v>201</v>
      </c>
      <c r="E127" s="130" t="s">
        <v>957</v>
      </c>
      <c r="F127" s="131" t="s">
        <v>958</v>
      </c>
      <c r="G127" s="132" t="s">
        <v>204</v>
      </c>
      <c r="H127" s="133">
        <v>51.2</v>
      </c>
      <c r="I127" s="134"/>
      <c r="J127" s="135">
        <f>ROUND(I127*H127,2)</f>
        <v>0</v>
      </c>
      <c r="K127" s="131" t="s">
        <v>947</v>
      </c>
      <c r="L127" s="31"/>
      <c r="M127" s="136" t="s">
        <v>1</v>
      </c>
      <c r="N127" s="137" t="s">
        <v>41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206</v>
      </c>
      <c r="AT127" s="140" t="s">
        <v>201</v>
      </c>
      <c r="AU127" s="140" t="s">
        <v>83</v>
      </c>
      <c r="AY127" s="16" t="s">
        <v>200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6" t="s">
        <v>83</v>
      </c>
      <c r="BK127" s="141">
        <f>ROUND(I127*H127,2)</f>
        <v>0</v>
      </c>
      <c r="BL127" s="16" t="s">
        <v>206</v>
      </c>
      <c r="BM127" s="140" t="s">
        <v>959</v>
      </c>
    </row>
    <row r="128" spans="2:65" s="1" customFormat="1" ht="28.8">
      <c r="B128" s="31"/>
      <c r="D128" s="142" t="s">
        <v>208</v>
      </c>
      <c r="F128" s="143" t="s">
        <v>960</v>
      </c>
      <c r="I128" s="144"/>
      <c r="L128" s="31"/>
      <c r="M128" s="145"/>
      <c r="T128" s="55"/>
      <c r="AT128" s="16" t="s">
        <v>208</v>
      </c>
      <c r="AU128" s="16" t="s">
        <v>83</v>
      </c>
    </row>
    <row r="129" spans="2:65" s="11" customFormat="1">
      <c r="B129" s="146"/>
      <c r="D129" s="142" t="s">
        <v>214</v>
      </c>
      <c r="E129" s="147" t="s">
        <v>1</v>
      </c>
      <c r="F129" s="148" t="s">
        <v>961</v>
      </c>
      <c r="H129" s="149">
        <v>51.2</v>
      </c>
      <c r="I129" s="150"/>
      <c r="L129" s="146"/>
      <c r="M129" s="151"/>
      <c r="T129" s="152"/>
      <c r="AT129" s="147" t="s">
        <v>214</v>
      </c>
      <c r="AU129" s="147" t="s">
        <v>83</v>
      </c>
      <c r="AV129" s="11" t="s">
        <v>85</v>
      </c>
      <c r="AW129" s="11" t="s">
        <v>33</v>
      </c>
      <c r="AX129" s="11" t="s">
        <v>83</v>
      </c>
      <c r="AY129" s="147" t="s">
        <v>200</v>
      </c>
    </row>
    <row r="130" spans="2:65" s="1" customFormat="1" ht="16.5" customHeight="1">
      <c r="B130" s="31"/>
      <c r="C130" s="166" t="s">
        <v>206</v>
      </c>
      <c r="D130" s="166" t="s">
        <v>227</v>
      </c>
      <c r="E130" s="167" t="s">
        <v>962</v>
      </c>
      <c r="F130" s="168" t="s">
        <v>963</v>
      </c>
      <c r="G130" s="169" t="s">
        <v>964</v>
      </c>
      <c r="H130" s="170">
        <v>92.16</v>
      </c>
      <c r="I130" s="171"/>
      <c r="J130" s="172">
        <f>ROUND(I130*H130,2)</f>
        <v>0</v>
      </c>
      <c r="K130" s="168" t="s">
        <v>947</v>
      </c>
      <c r="L130" s="173"/>
      <c r="M130" s="174" t="s">
        <v>1</v>
      </c>
      <c r="N130" s="175" t="s">
        <v>41</v>
      </c>
      <c r="P130" s="138">
        <f>O130*H130</f>
        <v>0</v>
      </c>
      <c r="Q130" s="138">
        <v>1</v>
      </c>
      <c r="R130" s="138">
        <f>Q130*H130</f>
        <v>92.16</v>
      </c>
      <c r="S130" s="138">
        <v>0</v>
      </c>
      <c r="T130" s="139">
        <f>S130*H130</f>
        <v>0</v>
      </c>
      <c r="AR130" s="140" t="s">
        <v>250</v>
      </c>
      <c r="AT130" s="140" t="s">
        <v>227</v>
      </c>
      <c r="AU130" s="140" t="s">
        <v>83</v>
      </c>
      <c r="AY130" s="16" t="s">
        <v>200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83</v>
      </c>
      <c r="BK130" s="141">
        <f>ROUND(I130*H130,2)</f>
        <v>0</v>
      </c>
      <c r="BL130" s="16" t="s">
        <v>206</v>
      </c>
      <c r="BM130" s="140" t="s">
        <v>965</v>
      </c>
    </row>
    <row r="131" spans="2:65" s="1" customFormat="1">
      <c r="B131" s="31"/>
      <c r="D131" s="142" t="s">
        <v>208</v>
      </c>
      <c r="F131" s="143" t="s">
        <v>963</v>
      </c>
      <c r="I131" s="144"/>
      <c r="L131" s="31"/>
      <c r="M131" s="145"/>
      <c r="T131" s="55"/>
      <c r="AT131" s="16" t="s">
        <v>208</v>
      </c>
      <c r="AU131" s="16" t="s">
        <v>83</v>
      </c>
    </row>
    <row r="132" spans="2:65" s="11" customFormat="1">
      <c r="B132" s="146"/>
      <c r="D132" s="142" t="s">
        <v>214</v>
      </c>
      <c r="E132" s="147" t="s">
        <v>1</v>
      </c>
      <c r="F132" s="148" t="s">
        <v>966</v>
      </c>
      <c r="H132" s="149">
        <v>92.16</v>
      </c>
      <c r="I132" s="150"/>
      <c r="L132" s="146"/>
      <c r="M132" s="151"/>
      <c r="T132" s="152"/>
      <c r="AT132" s="147" t="s">
        <v>214</v>
      </c>
      <c r="AU132" s="147" t="s">
        <v>83</v>
      </c>
      <c r="AV132" s="11" t="s">
        <v>85</v>
      </c>
      <c r="AW132" s="11" t="s">
        <v>33</v>
      </c>
      <c r="AX132" s="11" t="s">
        <v>83</v>
      </c>
      <c r="AY132" s="147" t="s">
        <v>200</v>
      </c>
    </row>
    <row r="133" spans="2:65" s="1" customFormat="1" ht="16.5" customHeight="1">
      <c r="B133" s="31"/>
      <c r="C133" s="129" t="s">
        <v>234</v>
      </c>
      <c r="D133" s="129" t="s">
        <v>201</v>
      </c>
      <c r="E133" s="130" t="s">
        <v>967</v>
      </c>
      <c r="F133" s="131" t="s">
        <v>968</v>
      </c>
      <c r="G133" s="132" t="s">
        <v>258</v>
      </c>
      <c r="H133" s="133">
        <v>112</v>
      </c>
      <c r="I133" s="134"/>
      <c r="J133" s="135">
        <f>ROUND(I133*H133,2)</f>
        <v>0</v>
      </c>
      <c r="K133" s="131" t="s">
        <v>947</v>
      </c>
      <c r="L133" s="31"/>
      <c r="M133" s="136" t="s">
        <v>1</v>
      </c>
      <c r="N133" s="137" t="s">
        <v>41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206</v>
      </c>
      <c r="AT133" s="140" t="s">
        <v>201</v>
      </c>
      <c r="AU133" s="140" t="s">
        <v>83</v>
      </c>
      <c r="AY133" s="16" t="s">
        <v>200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83</v>
      </c>
      <c r="BK133" s="141">
        <f>ROUND(I133*H133,2)</f>
        <v>0</v>
      </c>
      <c r="BL133" s="16" t="s">
        <v>206</v>
      </c>
      <c r="BM133" s="140" t="s">
        <v>969</v>
      </c>
    </row>
    <row r="134" spans="2:65" s="1" customFormat="1" ht="19.2">
      <c r="B134" s="31"/>
      <c r="D134" s="142" t="s">
        <v>208</v>
      </c>
      <c r="F134" s="143" t="s">
        <v>970</v>
      </c>
      <c r="I134" s="144"/>
      <c r="L134" s="31"/>
      <c r="M134" s="145"/>
      <c r="T134" s="55"/>
      <c r="AT134" s="16" t="s">
        <v>208</v>
      </c>
      <c r="AU134" s="16" t="s">
        <v>83</v>
      </c>
    </row>
    <row r="135" spans="2:65" s="11" customFormat="1">
      <c r="B135" s="146"/>
      <c r="D135" s="142" t="s">
        <v>214</v>
      </c>
      <c r="E135" s="147" t="s">
        <v>1</v>
      </c>
      <c r="F135" s="148" t="s">
        <v>971</v>
      </c>
      <c r="H135" s="149">
        <v>74</v>
      </c>
      <c r="I135" s="150"/>
      <c r="L135" s="146"/>
      <c r="M135" s="151"/>
      <c r="T135" s="152"/>
      <c r="AT135" s="147" t="s">
        <v>214</v>
      </c>
      <c r="AU135" s="147" t="s">
        <v>83</v>
      </c>
      <c r="AV135" s="11" t="s">
        <v>85</v>
      </c>
      <c r="AW135" s="11" t="s">
        <v>33</v>
      </c>
      <c r="AX135" s="11" t="s">
        <v>76</v>
      </c>
      <c r="AY135" s="147" t="s">
        <v>200</v>
      </c>
    </row>
    <row r="136" spans="2:65" s="11" customFormat="1">
      <c r="B136" s="146"/>
      <c r="D136" s="142" t="s">
        <v>214</v>
      </c>
      <c r="E136" s="147" t="s">
        <v>1</v>
      </c>
      <c r="F136" s="148" t="s">
        <v>972</v>
      </c>
      <c r="H136" s="149">
        <v>28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76</v>
      </c>
      <c r="AY136" s="147" t="s">
        <v>200</v>
      </c>
    </row>
    <row r="137" spans="2:65" s="11" customFormat="1">
      <c r="B137" s="146"/>
      <c r="D137" s="142" t="s">
        <v>214</v>
      </c>
      <c r="E137" s="147" t="s">
        <v>1</v>
      </c>
      <c r="F137" s="148" t="s">
        <v>973</v>
      </c>
      <c r="H137" s="149">
        <v>10</v>
      </c>
      <c r="I137" s="150"/>
      <c r="L137" s="146"/>
      <c r="M137" s="151"/>
      <c r="T137" s="152"/>
      <c r="AT137" s="147" t="s">
        <v>214</v>
      </c>
      <c r="AU137" s="147" t="s">
        <v>83</v>
      </c>
      <c r="AV137" s="11" t="s">
        <v>85</v>
      </c>
      <c r="AW137" s="11" t="s">
        <v>33</v>
      </c>
      <c r="AX137" s="11" t="s">
        <v>76</v>
      </c>
      <c r="AY137" s="147" t="s">
        <v>200</v>
      </c>
    </row>
    <row r="138" spans="2:65" s="13" customFormat="1">
      <c r="B138" s="159"/>
      <c r="D138" s="142" t="s">
        <v>214</v>
      </c>
      <c r="E138" s="160" t="s">
        <v>1</v>
      </c>
      <c r="F138" s="161" t="s">
        <v>221</v>
      </c>
      <c r="H138" s="162">
        <v>112</v>
      </c>
      <c r="I138" s="163"/>
      <c r="L138" s="159"/>
      <c r="M138" s="164"/>
      <c r="T138" s="165"/>
      <c r="AT138" s="160" t="s">
        <v>214</v>
      </c>
      <c r="AU138" s="160" t="s">
        <v>83</v>
      </c>
      <c r="AV138" s="13" t="s">
        <v>206</v>
      </c>
      <c r="AW138" s="13" t="s">
        <v>33</v>
      </c>
      <c r="AX138" s="13" t="s">
        <v>83</v>
      </c>
      <c r="AY138" s="160" t="s">
        <v>200</v>
      </c>
    </row>
    <row r="139" spans="2:65" s="1" customFormat="1" ht="16.5" customHeight="1">
      <c r="B139" s="31"/>
      <c r="C139" s="129" t="s">
        <v>239</v>
      </c>
      <c r="D139" s="129" t="s">
        <v>201</v>
      </c>
      <c r="E139" s="130" t="s">
        <v>974</v>
      </c>
      <c r="F139" s="131" t="s">
        <v>975</v>
      </c>
      <c r="G139" s="132" t="s">
        <v>976</v>
      </c>
      <c r="H139" s="133">
        <v>1.61</v>
      </c>
      <c r="I139" s="134"/>
      <c r="J139" s="135">
        <f>ROUND(I139*H139,2)</f>
        <v>0</v>
      </c>
      <c r="K139" s="131" t="s">
        <v>947</v>
      </c>
      <c r="L139" s="31"/>
      <c r="M139" s="136" t="s">
        <v>1</v>
      </c>
      <c r="N139" s="137" t="s">
        <v>41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206</v>
      </c>
      <c r="AT139" s="140" t="s">
        <v>201</v>
      </c>
      <c r="AU139" s="140" t="s">
        <v>83</v>
      </c>
      <c r="AY139" s="16" t="s">
        <v>200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206</v>
      </c>
      <c r="BM139" s="140" t="s">
        <v>977</v>
      </c>
    </row>
    <row r="140" spans="2:65" s="1" customFormat="1" ht="28.8">
      <c r="B140" s="31"/>
      <c r="D140" s="142" t="s">
        <v>208</v>
      </c>
      <c r="F140" s="143" t="s">
        <v>978</v>
      </c>
      <c r="I140" s="144"/>
      <c r="L140" s="31"/>
      <c r="M140" s="145"/>
      <c r="T140" s="55"/>
      <c r="AT140" s="16" t="s">
        <v>208</v>
      </c>
      <c r="AU140" s="16" t="s">
        <v>83</v>
      </c>
    </row>
    <row r="141" spans="2:65" s="11" customFormat="1">
      <c r="B141" s="146"/>
      <c r="D141" s="142" t="s">
        <v>214</v>
      </c>
      <c r="E141" s="147" t="s">
        <v>1</v>
      </c>
      <c r="F141" s="148" t="s">
        <v>979</v>
      </c>
      <c r="H141" s="149">
        <v>0.23499999999999999</v>
      </c>
      <c r="I141" s="150"/>
      <c r="L141" s="146"/>
      <c r="M141" s="151"/>
      <c r="T141" s="152"/>
      <c r="AT141" s="147" t="s">
        <v>214</v>
      </c>
      <c r="AU141" s="147" t="s">
        <v>83</v>
      </c>
      <c r="AV141" s="11" t="s">
        <v>85</v>
      </c>
      <c r="AW141" s="11" t="s">
        <v>33</v>
      </c>
      <c r="AX141" s="11" t="s">
        <v>76</v>
      </c>
      <c r="AY141" s="147" t="s">
        <v>200</v>
      </c>
    </row>
    <row r="142" spans="2:65" s="11" customFormat="1">
      <c r="B142" s="146"/>
      <c r="D142" s="142" t="s">
        <v>214</v>
      </c>
      <c r="E142" s="147" t="s">
        <v>1</v>
      </c>
      <c r="F142" s="148" t="s">
        <v>980</v>
      </c>
      <c r="H142" s="149">
        <v>0.36</v>
      </c>
      <c r="I142" s="150"/>
      <c r="L142" s="146"/>
      <c r="M142" s="151"/>
      <c r="T142" s="152"/>
      <c r="AT142" s="147" t="s">
        <v>214</v>
      </c>
      <c r="AU142" s="147" t="s">
        <v>83</v>
      </c>
      <c r="AV142" s="11" t="s">
        <v>85</v>
      </c>
      <c r="AW142" s="11" t="s">
        <v>33</v>
      </c>
      <c r="AX142" s="11" t="s">
        <v>76</v>
      </c>
      <c r="AY142" s="147" t="s">
        <v>200</v>
      </c>
    </row>
    <row r="143" spans="2:65" s="11" customFormat="1">
      <c r="B143" s="146"/>
      <c r="D143" s="142" t="s">
        <v>214</v>
      </c>
      <c r="E143" s="147" t="s">
        <v>1</v>
      </c>
      <c r="F143" s="148" t="s">
        <v>981</v>
      </c>
      <c r="H143" s="149">
        <v>0.32</v>
      </c>
      <c r="I143" s="150"/>
      <c r="L143" s="146"/>
      <c r="M143" s="151"/>
      <c r="T143" s="152"/>
      <c r="AT143" s="147" t="s">
        <v>214</v>
      </c>
      <c r="AU143" s="147" t="s">
        <v>83</v>
      </c>
      <c r="AV143" s="11" t="s">
        <v>85</v>
      </c>
      <c r="AW143" s="11" t="s">
        <v>33</v>
      </c>
      <c r="AX143" s="11" t="s">
        <v>76</v>
      </c>
      <c r="AY143" s="147" t="s">
        <v>200</v>
      </c>
    </row>
    <row r="144" spans="2:65" s="11" customFormat="1">
      <c r="B144" s="146"/>
      <c r="D144" s="142" t="s">
        <v>214</v>
      </c>
      <c r="E144" s="147" t="s">
        <v>1</v>
      </c>
      <c r="F144" s="148" t="s">
        <v>982</v>
      </c>
      <c r="H144" s="149">
        <v>0.04</v>
      </c>
      <c r="I144" s="150"/>
      <c r="L144" s="146"/>
      <c r="M144" s="151"/>
      <c r="T144" s="152"/>
      <c r="AT144" s="147" t="s">
        <v>214</v>
      </c>
      <c r="AU144" s="147" t="s">
        <v>83</v>
      </c>
      <c r="AV144" s="11" t="s">
        <v>85</v>
      </c>
      <c r="AW144" s="11" t="s">
        <v>33</v>
      </c>
      <c r="AX144" s="11" t="s">
        <v>76</v>
      </c>
      <c r="AY144" s="147" t="s">
        <v>200</v>
      </c>
    </row>
    <row r="145" spans="2:65" s="11" customFormat="1">
      <c r="B145" s="146"/>
      <c r="D145" s="142" t="s">
        <v>214</v>
      </c>
      <c r="E145" s="147" t="s">
        <v>1</v>
      </c>
      <c r="F145" s="148" t="s">
        <v>983</v>
      </c>
      <c r="H145" s="149">
        <v>4.2999999999999997E-2</v>
      </c>
      <c r="I145" s="150"/>
      <c r="L145" s="146"/>
      <c r="M145" s="151"/>
      <c r="T145" s="152"/>
      <c r="AT145" s="147" t="s">
        <v>214</v>
      </c>
      <c r="AU145" s="147" t="s">
        <v>83</v>
      </c>
      <c r="AV145" s="11" t="s">
        <v>85</v>
      </c>
      <c r="AW145" s="11" t="s">
        <v>33</v>
      </c>
      <c r="AX145" s="11" t="s">
        <v>76</v>
      </c>
      <c r="AY145" s="147" t="s">
        <v>200</v>
      </c>
    </row>
    <row r="146" spans="2:65" s="11" customFormat="1">
      <c r="B146" s="146"/>
      <c r="D146" s="142" t="s">
        <v>214</v>
      </c>
      <c r="E146" s="147" t="s">
        <v>1</v>
      </c>
      <c r="F146" s="148" t="s">
        <v>984</v>
      </c>
      <c r="H146" s="149">
        <v>0.04</v>
      </c>
      <c r="I146" s="150"/>
      <c r="L146" s="146"/>
      <c r="M146" s="151"/>
      <c r="T146" s="152"/>
      <c r="AT146" s="147" t="s">
        <v>214</v>
      </c>
      <c r="AU146" s="147" t="s">
        <v>83</v>
      </c>
      <c r="AV146" s="11" t="s">
        <v>85</v>
      </c>
      <c r="AW146" s="11" t="s">
        <v>33</v>
      </c>
      <c r="AX146" s="11" t="s">
        <v>76</v>
      </c>
      <c r="AY146" s="147" t="s">
        <v>200</v>
      </c>
    </row>
    <row r="147" spans="2:65" s="11" customFormat="1">
      <c r="B147" s="146"/>
      <c r="D147" s="142" t="s">
        <v>214</v>
      </c>
      <c r="E147" s="147" t="s">
        <v>1</v>
      </c>
      <c r="F147" s="148" t="s">
        <v>985</v>
      </c>
      <c r="H147" s="149">
        <v>0.112</v>
      </c>
      <c r="I147" s="150"/>
      <c r="L147" s="146"/>
      <c r="M147" s="151"/>
      <c r="T147" s="152"/>
      <c r="AT147" s="147" t="s">
        <v>214</v>
      </c>
      <c r="AU147" s="147" t="s">
        <v>83</v>
      </c>
      <c r="AV147" s="11" t="s">
        <v>85</v>
      </c>
      <c r="AW147" s="11" t="s">
        <v>33</v>
      </c>
      <c r="AX147" s="11" t="s">
        <v>76</v>
      </c>
      <c r="AY147" s="147" t="s">
        <v>200</v>
      </c>
    </row>
    <row r="148" spans="2:65" s="11" customFormat="1">
      <c r="B148" s="146"/>
      <c r="D148" s="142" t="s">
        <v>214</v>
      </c>
      <c r="E148" s="147" t="s">
        <v>1</v>
      </c>
      <c r="F148" s="148" t="s">
        <v>986</v>
      </c>
      <c r="H148" s="149">
        <v>0.46</v>
      </c>
      <c r="I148" s="150"/>
      <c r="L148" s="146"/>
      <c r="M148" s="151"/>
      <c r="T148" s="152"/>
      <c r="AT148" s="147" t="s">
        <v>214</v>
      </c>
      <c r="AU148" s="147" t="s">
        <v>83</v>
      </c>
      <c r="AV148" s="11" t="s">
        <v>85</v>
      </c>
      <c r="AW148" s="11" t="s">
        <v>33</v>
      </c>
      <c r="AX148" s="11" t="s">
        <v>76</v>
      </c>
      <c r="AY148" s="147" t="s">
        <v>200</v>
      </c>
    </row>
    <row r="149" spans="2:65" s="13" customFormat="1">
      <c r="B149" s="159"/>
      <c r="D149" s="142" t="s">
        <v>214</v>
      </c>
      <c r="E149" s="160" t="s">
        <v>1</v>
      </c>
      <c r="F149" s="161" t="s">
        <v>221</v>
      </c>
      <c r="H149" s="162">
        <v>1.61</v>
      </c>
      <c r="I149" s="163"/>
      <c r="L149" s="159"/>
      <c r="M149" s="164"/>
      <c r="T149" s="165"/>
      <c r="AT149" s="160" t="s">
        <v>214</v>
      </c>
      <c r="AU149" s="160" t="s">
        <v>83</v>
      </c>
      <c r="AV149" s="13" t="s">
        <v>206</v>
      </c>
      <c r="AW149" s="13" t="s">
        <v>33</v>
      </c>
      <c r="AX149" s="13" t="s">
        <v>83</v>
      </c>
      <c r="AY149" s="160" t="s">
        <v>200</v>
      </c>
    </row>
    <row r="150" spans="2:65" s="1" customFormat="1" ht="16.5" customHeight="1">
      <c r="B150" s="31"/>
      <c r="C150" s="129" t="s">
        <v>245</v>
      </c>
      <c r="D150" s="129" t="s">
        <v>201</v>
      </c>
      <c r="E150" s="130" t="s">
        <v>987</v>
      </c>
      <c r="F150" s="131" t="s">
        <v>988</v>
      </c>
      <c r="G150" s="132" t="s">
        <v>976</v>
      </c>
      <c r="H150" s="133">
        <v>1.61</v>
      </c>
      <c r="I150" s="134"/>
      <c r="J150" s="135">
        <f>ROUND(I150*H150,2)</f>
        <v>0</v>
      </c>
      <c r="K150" s="131" t="s">
        <v>947</v>
      </c>
      <c r="L150" s="31"/>
      <c r="M150" s="136" t="s">
        <v>1</v>
      </c>
      <c r="N150" s="137" t="s">
        <v>41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206</v>
      </c>
      <c r="AT150" s="140" t="s">
        <v>201</v>
      </c>
      <c r="AU150" s="140" t="s">
        <v>83</v>
      </c>
      <c r="AY150" s="16" t="s">
        <v>200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83</v>
      </c>
      <c r="BK150" s="141">
        <f>ROUND(I150*H150,2)</f>
        <v>0</v>
      </c>
      <c r="BL150" s="16" t="s">
        <v>206</v>
      </c>
      <c r="BM150" s="140" t="s">
        <v>989</v>
      </c>
    </row>
    <row r="151" spans="2:65" s="1" customFormat="1" ht="28.8">
      <c r="B151" s="31"/>
      <c r="D151" s="142" t="s">
        <v>208</v>
      </c>
      <c r="F151" s="143" t="s">
        <v>990</v>
      </c>
      <c r="I151" s="144"/>
      <c r="L151" s="31"/>
      <c r="M151" s="145"/>
      <c r="T151" s="55"/>
      <c r="AT151" s="16" t="s">
        <v>208</v>
      </c>
      <c r="AU151" s="16" t="s">
        <v>83</v>
      </c>
    </row>
    <row r="152" spans="2:65" s="1" customFormat="1" ht="16.5" customHeight="1">
      <c r="B152" s="31"/>
      <c r="C152" s="129" t="s">
        <v>250</v>
      </c>
      <c r="D152" s="129" t="s">
        <v>201</v>
      </c>
      <c r="E152" s="130" t="s">
        <v>991</v>
      </c>
      <c r="F152" s="131" t="s">
        <v>992</v>
      </c>
      <c r="G152" s="132" t="s">
        <v>225</v>
      </c>
      <c r="H152" s="133">
        <v>2780</v>
      </c>
      <c r="I152" s="134"/>
      <c r="J152" s="135">
        <f>ROUND(I152*H152,2)</f>
        <v>0</v>
      </c>
      <c r="K152" s="131" t="s">
        <v>947</v>
      </c>
      <c r="L152" s="31"/>
      <c r="M152" s="136" t="s">
        <v>1</v>
      </c>
      <c r="N152" s="137" t="s">
        <v>41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206</v>
      </c>
      <c r="AT152" s="140" t="s">
        <v>201</v>
      </c>
      <c r="AU152" s="140" t="s">
        <v>83</v>
      </c>
      <c r="AY152" s="16" t="s">
        <v>200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83</v>
      </c>
      <c r="BK152" s="141">
        <f>ROUND(I152*H152,2)</f>
        <v>0</v>
      </c>
      <c r="BL152" s="16" t="s">
        <v>206</v>
      </c>
      <c r="BM152" s="140" t="s">
        <v>993</v>
      </c>
    </row>
    <row r="153" spans="2:65" s="1" customFormat="1" ht="38.4">
      <c r="B153" s="31"/>
      <c r="D153" s="142" t="s">
        <v>208</v>
      </c>
      <c r="F153" s="143" t="s">
        <v>994</v>
      </c>
      <c r="I153" s="144"/>
      <c r="L153" s="31"/>
      <c r="M153" s="145"/>
      <c r="T153" s="55"/>
      <c r="AT153" s="16" t="s">
        <v>208</v>
      </c>
      <c r="AU153" s="16" t="s">
        <v>83</v>
      </c>
    </row>
    <row r="154" spans="2:65" s="1" customFormat="1" ht="24.15" customHeight="1">
      <c r="B154" s="31"/>
      <c r="C154" s="166" t="s">
        <v>255</v>
      </c>
      <c r="D154" s="166" t="s">
        <v>227</v>
      </c>
      <c r="E154" s="167" t="s">
        <v>995</v>
      </c>
      <c r="F154" s="168" t="s">
        <v>996</v>
      </c>
      <c r="G154" s="169" t="s">
        <v>258</v>
      </c>
      <c r="H154" s="170">
        <v>20</v>
      </c>
      <c r="I154" s="171"/>
      <c r="J154" s="172">
        <f>ROUND(I154*H154,2)</f>
        <v>0</v>
      </c>
      <c r="K154" s="168" t="s">
        <v>947</v>
      </c>
      <c r="L154" s="173"/>
      <c r="M154" s="174" t="s">
        <v>1</v>
      </c>
      <c r="N154" s="175" t="s">
        <v>41</v>
      </c>
      <c r="P154" s="138">
        <f>O154*H154</f>
        <v>0</v>
      </c>
      <c r="Q154" s="138">
        <v>0.32700000000000001</v>
      </c>
      <c r="R154" s="138">
        <f>Q154*H154</f>
        <v>6.54</v>
      </c>
      <c r="S154" s="138">
        <v>0</v>
      </c>
      <c r="T154" s="139">
        <f>S154*H154</f>
        <v>0</v>
      </c>
      <c r="AR154" s="140" t="s">
        <v>250</v>
      </c>
      <c r="AT154" s="140" t="s">
        <v>227</v>
      </c>
      <c r="AU154" s="140" t="s">
        <v>83</v>
      </c>
      <c r="AY154" s="16" t="s">
        <v>200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83</v>
      </c>
      <c r="BK154" s="141">
        <f>ROUND(I154*H154,2)</f>
        <v>0</v>
      </c>
      <c r="BL154" s="16" t="s">
        <v>206</v>
      </c>
      <c r="BM154" s="140" t="s">
        <v>997</v>
      </c>
    </row>
    <row r="155" spans="2:65" s="1" customFormat="1" ht="19.2">
      <c r="B155" s="31"/>
      <c r="D155" s="142" t="s">
        <v>208</v>
      </c>
      <c r="F155" s="143" t="s">
        <v>996</v>
      </c>
      <c r="I155" s="144"/>
      <c r="L155" s="31"/>
      <c r="M155" s="145"/>
      <c r="T155" s="55"/>
      <c r="AT155" s="16" t="s">
        <v>208</v>
      </c>
      <c r="AU155" s="16" t="s">
        <v>83</v>
      </c>
    </row>
    <row r="156" spans="2:65" s="1" customFormat="1" ht="16.5" customHeight="1">
      <c r="B156" s="31"/>
      <c r="C156" s="166" t="s">
        <v>261</v>
      </c>
      <c r="D156" s="166" t="s">
        <v>227</v>
      </c>
      <c r="E156" s="167" t="s">
        <v>998</v>
      </c>
      <c r="F156" s="168" t="s">
        <v>999</v>
      </c>
      <c r="G156" s="169" t="s">
        <v>258</v>
      </c>
      <c r="H156" s="170">
        <v>10002</v>
      </c>
      <c r="I156" s="171"/>
      <c r="J156" s="172">
        <f>ROUND(I156*H156,2)</f>
        <v>0</v>
      </c>
      <c r="K156" s="168" t="s">
        <v>947</v>
      </c>
      <c r="L156" s="173"/>
      <c r="M156" s="174" t="s">
        <v>1</v>
      </c>
      <c r="N156" s="175" t="s">
        <v>41</v>
      </c>
      <c r="P156" s="138">
        <f>O156*H156</f>
        <v>0</v>
      </c>
      <c r="Q156" s="138">
        <v>1.8000000000000001E-4</v>
      </c>
      <c r="R156" s="138">
        <f>Q156*H156</f>
        <v>1.8003600000000002</v>
      </c>
      <c r="S156" s="138">
        <v>0</v>
      </c>
      <c r="T156" s="139">
        <f>S156*H156</f>
        <v>0</v>
      </c>
      <c r="AR156" s="140" t="s">
        <v>250</v>
      </c>
      <c r="AT156" s="140" t="s">
        <v>227</v>
      </c>
      <c r="AU156" s="140" t="s">
        <v>83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206</v>
      </c>
      <c r="BM156" s="140" t="s">
        <v>1000</v>
      </c>
    </row>
    <row r="157" spans="2:65" s="1" customFormat="1">
      <c r="B157" s="31"/>
      <c r="D157" s="142" t="s">
        <v>208</v>
      </c>
      <c r="F157" s="143" t="s">
        <v>999</v>
      </c>
      <c r="I157" s="144"/>
      <c r="L157" s="31"/>
      <c r="M157" s="145"/>
      <c r="T157" s="55"/>
      <c r="AT157" s="16" t="s">
        <v>208</v>
      </c>
      <c r="AU157" s="16" t="s">
        <v>83</v>
      </c>
    </row>
    <row r="158" spans="2:65" s="11" customFormat="1">
      <c r="B158" s="146"/>
      <c r="D158" s="142" t="s">
        <v>214</v>
      </c>
      <c r="E158" s="147" t="s">
        <v>1</v>
      </c>
      <c r="F158" s="148" t="s">
        <v>1001</v>
      </c>
      <c r="H158" s="149">
        <v>5368</v>
      </c>
      <c r="I158" s="150"/>
      <c r="L158" s="146"/>
      <c r="M158" s="151"/>
      <c r="T158" s="152"/>
      <c r="AT158" s="147" t="s">
        <v>214</v>
      </c>
      <c r="AU158" s="147" t="s">
        <v>83</v>
      </c>
      <c r="AV158" s="11" t="s">
        <v>85</v>
      </c>
      <c r="AW158" s="11" t="s">
        <v>33</v>
      </c>
      <c r="AX158" s="11" t="s">
        <v>76</v>
      </c>
      <c r="AY158" s="147" t="s">
        <v>200</v>
      </c>
    </row>
    <row r="159" spans="2:65" s="11" customFormat="1">
      <c r="B159" s="146"/>
      <c r="D159" s="142" t="s">
        <v>214</v>
      </c>
      <c r="E159" s="147" t="s">
        <v>1</v>
      </c>
      <c r="F159" s="148" t="s">
        <v>1002</v>
      </c>
      <c r="H159" s="149">
        <v>4634</v>
      </c>
      <c r="I159" s="150"/>
      <c r="L159" s="146"/>
      <c r="M159" s="151"/>
      <c r="T159" s="152"/>
      <c r="AT159" s="147" t="s">
        <v>214</v>
      </c>
      <c r="AU159" s="147" t="s">
        <v>83</v>
      </c>
      <c r="AV159" s="11" t="s">
        <v>85</v>
      </c>
      <c r="AW159" s="11" t="s">
        <v>33</v>
      </c>
      <c r="AX159" s="11" t="s">
        <v>76</v>
      </c>
      <c r="AY159" s="147" t="s">
        <v>200</v>
      </c>
    </row>
    <row r="160" spans="2:65" s="13" customFormat="1">
      <c r="B160" s="159"/>
      <c r="D160" s="142" t="s">
        <v>214</v>
      </c>
      <c r="E160" s="160" t="s">
        <v>1</v>
      </c>
      <c r="F160" s="161" t="s">
        <v>221</v>
      </c>
      <c r="H160" s="162">
        <v>10002</v>
      </c>
      <c r="I160" s="163"/>
      <c r="L160" s="159"/>
      <c r="M160" s="164"/>
      <c r="T160" s="165"/>
      <c r="AT160" s="160" t="s">
        <v>214</v>
      </c>
      <c r="AU160" s="160" t="s">
        <v>83</v>
      </c>
      <c r="AV160" s="13" t="s">
        <v>206</v>
      </c>
      <c r="AW160" s="13" t="s">
        <v>33</v>
      </c>
      <c r="AX160" s="13" t="s">
        <v>83</v>
      </c>
      <c r="AY160" s="160" t="s">
        <v>200</v>
      </c>
    </row>
    <row r="161" spans="2:65" s="1" customFormat="1" ht="16.5" customHeight="1">
      <c r="B161" s="31"/>
      <c r="C161" s="129" t="s">
        <v>266</v>
      </c>
      <c r="D161" s="129" t="s">
        <v>201</v>
      </c>
      <c r="E161" s="130" t="s">
        <v>1003</v>
      </c>
      <c r="F161" s="131" t="s">
        <v>1004</v>
      </c>
      <c r="G161" s="132" t="s">
        <v>1005</v>
      </c>
      <c r="H161" s="133">
        <v>50</v>
      </c>
      <c r="I161" s="134"/>
      <c r="J161" s="135">
        <f>ROUND(I161*H161,2)</f>
        <v>0</v>
      </c>
      <c r="K161" s="131" t="s">
        <v>947</v>
      </c>
      <c r="L161" s="31"/>
      <c r="M161" s="136" t="s">
        <v>1</v>
      </c>
      <c r="N161" s="137" t="s">
        <v>41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206</v>
      </c>
      <c r="AT161" s="140" t="s">
        <v>201</v>
      </c>
      <c r="AU161" s="140" t="s">
        <v>83</v>
      </c>
      <c r="AY161" s="16" t="s">
        <v>200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83</v>
      </c>
      <c r="BK161" s="141">
        <f>ROUND(I161*H161,2)</f>
        <v>0</v>
      </c>
      <c r="BL161" s="16" t="s">
        <v>206</v>
      </c>
      <c r="BM161" s="140" t="s">
        <v>1006</v>
      </c>
    </row>
    <row r="162" spans="2:65" s="1" customFormat="1" ht="28.8">
      <c r="B162" s="31"/>
      <c r="D162" s="142" t="s">
        <v>208</v>
      </c>
      <c r="F162" s="143" t="s">
        <v>1007</v>
      </c>
      <c r="I162" s="144"/>
      <c r="L162" s="31"/>
      <c r="M162" s="145"/>
      <c r="T162" s="55"/>
      <c r="AT162" s="16" t="s">
        <v>208</v>
      </c>
      <c r="AU162" s="16" t="s">
        <v>83</v>
      </c>
    </row>
    <row r="163" spans="2:65" s="1" customFormat="1" ht="16.5" customHeight="1">
      <c r="B163" s="31"/>
      <c r="C163" s="129" t="s">
        <v>8</v>
      </c>
      <c r="D163" s="129" t="s">
        <v>201</v>
      </c>
      <c r="E163" s="130" t="s">
        <v>1008</v>
      </c>
      <c r="F163" s="131" t="s">
        <v>1009</v>
      </c>
      <c r="G163" s="132" t="s">
        <v>1005</v>
      </c>
      <c r="H163" s="133">
        <v>50</v>
      </c>
      <c r="I163" s="134"/>
      <c r="J163" s="135">
        <f>ROUND(I163*H163,2)</f>
        <v>0</v>
      </c>
      <c r="K163" s="131" t="s">
        <v>947</v>
      </c>
      <c r="L163" s="31"/>
      <c r="M163" s="136" t="s">
        <v>1</v>
      </c>
      <c r="N163" s="137" t="s">
        <v>41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206</v>
      </c>
      <c r="AT163" s="140" t="s">
        <v>201</v>
      </c>
      <c r="AU163" s="140" t="s">
        <v>83</v>
      </c>
      <c r="AY163" s="16" t="s">
        <v>200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83</v>
      </c>
      <c r="BK163" s="141">
        <f>ROUND(I163*H163,2)</f>
        <v>0</v>
      </c>
      <c r="BL163" s="16" t="s">
        <v>206</v>
      </c>
      <c r="BM163" s="140" t="s">
        <v>1010</v>
      </c>
    </row>
    <row r="164" spans="2:65" s="1" customFormat="1" ht="28.8">
      <c r="B164" s="31"/>
      <c r="D164" s="142" t="s">
        <v>208</v>
      </c>
      <c r="F164" s="143" t="s">
        <v>1011</v>
      </c>
      <c r="I164" s="144"/>
      <c r="L164" s="31"/>
      <c r="M164" s="145"/>
      <c r="T164" s="55"/>
      <c r="AT164" s="16" t="s">
        <v>208</v>
      </c>
      <c r="AU164" s="16" t="s">
        <v>83</v>
      </c>
    </row>
    <row r="165" spans="2:65" s="1" customFormat="1" ht="21.75" customHeight="1">
      <c r="B165" s="31"/>
      <c r="C165" s="129" t="s">
        <v>273</v>
      </c>
      <c r="D165" s="129" t="s">
        <v>201</v>
      </c>
      <c r="E165" s="130" t="s">
        <v>1012</v>
      </c>
      <c r="F165" s="131" t="s">
        <v>1013</v>
      </c>
      <c r="G165" s="132" t="s">
        <v>1005</v>
      </c>
      <c r="H165" s="133">
        <v>50</v>
      </c>
      <c r="I165" s="134"/>
      <c r="J165" s="135">
        <f>ROUND(I165*H165,2)</f>
        <v>0</v>
      </c>
      <c r="K165" s="131" t="s">
        <v>947</v>
      </c>
      <c r="L165" s="31"/>
      <c r="M165" s="136" t="s">
        <v>1</v>
      </c>
      <c r="N165" s="137" t="s">
        <v>41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206</v>
      </c>
      <c r="AT165" s="140" t="s">
        <v>201</v>
      </c>
      <c r="AU165" s="140" t="s">
        <v>83</v>
      </c>
      <c r="AY165" s="16" t="s">
        <v>200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83</v>
      </c>
      <c r="BK165" s="141">
        <f>ROUND(I165*H165,2)</f>
        <v>0</v>
      </c>
      <c r="BL165" s="16" t="s">
        <v>206</v>
      </c>
      <c r="BM165" s="140" t="s">
        <v>1014</v>
      </c>
    </row>
    <row r="166" spans="2:65" s="1" customFormat="1" ht="28.8">
      <c r="B166" s="31"/>
      <c r="D166" s="142" t="s">
        <v>208</v>
      </c>
      <c r="F166" s="143" t="s">
        <v>1015</v>
      </c>
      <c r="I166" s="144"/>
      <c r="L166" s="31"/>
      <c r="M166" s="145"/>
      <c r="T166" s="55"/>
      <c r="AT166" s="16" t="s">
        <v>208</v>
      </c>
      <c r="AU166" s="16" t="s">
        <v>83</v>
      </c>
    </row>
    <row r="167" spans="2:65" s="1" customFormat="1" ht="16.5" customHeight="1">
      <c r="B167" s="31"/>
      <c r="C167" s="166" t="s">
        <v>279</v>
      </c>
      <c r="D167" s="166" t="s">
        <v>227</v>
      </c>
      <c r="E167" s="167" t="s">
        <v>1016</v>
      </c>
      <c r="F167" s="168" t="s">
        <v>1017</v>
      </c>
      <c r="G167" s="169" t="s">
        <v>258</v>
      </c>
      <c r="H167" s="170">
        <v>100</v>
      </c>
      <c r="I167" s="171"/>
      <c r="J167" s="172">
        <f>ROUND(I167*H167,2)</f>
        <v>0</v>
      </c>
      <c r="K167" s="168" t="s">
        <v>947</v>
      </c>
      <c r="L167" s="173"/>
      <c r="M167" s="174" t="s">
        <v>1</v>
      </c>
      <c r="N167" s="175" t="s">
        <v>41</v>
      </c>
      <c r="P167" s="138">
        <f>O167*H167</f>
        <v>0</v>
      </c>
      <c r="Q167" s="138">
        <v>1.0499999999999999E-3</v>
      </c>
      <c r="R167" s="138">
        <f>Q167*H167</f>
        <v>0.105</v>
      </c>
      <c r="S167" s="138">
        <v>0</v>
      </c>
      <c r="T167" s="139">
        <f>S167*H167</f>
        <v>0</v>
      </c>
      <c r="AR167" s="140" t="s">
        <v>250</v>
      </c>
      <c r="AT167" s="140" t="s">
        <v>227</v>
      </c>
      <c r="AU167" s="140" t="s">
        <v>83</v>
      </c>
      <c r="AY167" s="16" t="s">
        <v>200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83</v>
      </c>
      <c r="BK167" s="141">
        <f>ROUND(I167*H167,2)</f>
        <v>0</v>
      </c>
      <c r="BL167" s="16" t="s">
        <v>206</v>
      </c>
      <c r="BM167" s="140" t="s">
        <v>1018</v>
      </c>
    </row>
    <row r="168" spans="2:65" s="1" customFormat="1">
      <c r="B168" s="31"/>
      <c r="D168" s="142" t="s">
        <v>208</v>
      </c>
      <c r="F168" s="143" t="s">
        <v>1017</v>
      </c>
      <c r="I168" s="144"/>
      <c r="L168" s="31"/>
      <c r="M168" s="145"/>
      <c r="T168" s="55"/>
      <c r="AT168" s="16" t="s">
        <v>208</v>
      </c>
      <c r="AU168" s="16" t="s">
        <v>83</v>
      </c>
    </row>
    <row r="169" spans="2:65" s="1" customFormat="1" ht="16.5" customHeight="1">
      <c r="B169" s="31"/>
      <c r="C169" s="129" t="s">
        <v>283</v>
      </c>
      <c r="D169" s="129" t="s">
        <v>201</v>
      </c>
      <c r="E169" s="130" t="s">
        <v>1019</v>
      </c>
      <c r="F169" s="131" t="s">
        <v>1020</v>
      </c>
      <c r="G169" s="132" t="s">
        <v>258</v>
      </c>
      <c r="H169" s="133">
        <v>50</v>
      </c>
      <c r="I169" s="134"/>
      <c r="J169" s="135">
        <f>ROUND(I169*H169,2)</f>
        <v>0</v>
      </c>
      <c r="K169" s="131" t="s">
        <v>947</v>
      </c>
      <c r="L169" s="31"/>
      <c r="M169" s="136" t="s">
        <v>1</v>
      </c>
      <c r="N169" s="137" t="s">
        <v>41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206</v>
      </c>
      <c r="AT169" s="140" t="s">
        <v>201</v>
      </c>
      <c r="AU169" s="140" t="s">
        <v>83</v>
      </c>
      <c r="AY169" s="16" t="s">
        <v>200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83</v>
      </c>
      <c r="BK169" s="141">
        <f>ROUND(I169*H169,2)</f>
        <v>0</v>
      </c>
      <c r="BL169" s="16" t="s">
        <v>206</v>
      </c>
      <c r="BM169" s="140" t="s">
        <v>1021</v>
      </c>
    </row>
    <row r="170" spans="2:65" s="1" customFormat="1" ht="28.8">
      <c r="B170" s="31"/>
      <c r="D170" s="142" t="s">
        <v>208</v>
      </c>
      <c r="F170" s="143" t="s">
        <v>1022</v>
      </c>
      <c r="I170" s="144"/>
      <c r="L170" s="31"/>
      <c r="M170" s="145"/>
      <c r="T170" s="55"/>
      <c r="AT170" s="16" t="s">
        <v>208</v>
      </c>
      <c r="AU170" s="16" t="s">
        <v>83</v>
      </c>
    </row>
    <row r="171" spans="2:65" s="1" customFormat="1" ht="16.5" customHeight="1">
      <c r="B171" s="31"/>
      <c r="C171" s="166" t="s">
        <v>287</v>
      </c>
      <c r="D171" s="166" t="s">
        <v>227</v>
      </c>
      <c r="E171" s="167" t="s">
        <v>1023</v>
      </c>
      <c r="F171" s="168" t="s">
        <v>1024</v>
      </c>
      <c r="G171" s="169" t="s">
        <v>258</v>
      </c>
      <c r="H171" s="170">
        <v>50</v>
      </c>
      <c r="I171" s="171"/>
      <c r="J171" s="172">
        <f>ROUND(I171*H171,2)</f>
        <v>0</v>
      </c>
      <c r="K171" s="168" t="s">
        <v>947</v>
      </c>
      <c r="L171" s="173"/>
      <c r="M171" s="174" t="s">
        <v>1</v>
      </c>
      <c r="N171" s="175" t="s">
        <v>41</v>
      </c>
      <c r="P171" s="138">
        <f>O171*H171</f>
        <v>0</v>
      </c>
      <c r="Q171" s="138">
        <v>2.0000000000000002E-5</v>
      </c>
      <c r="R171" s="138">
        <f>Q171*H171</f>
        <v>1E-3</v>
      </c>
      <c r="S171" s="138">
        <v>0</v>
      </c>
      <c r="T171" s="139">
        <f>S171*H171</f>
        <v>0</v>
      </c>
      <c r="AR171" s="140" t="s">
        <v>250</v>
      </c>
      <c r="AT171" s="140" t="s">
        <v>227</v>
      </c>
      <c r="AU171" s="140" t="s">
        <v>83</v>
      </c>
      <c r="AY171" s="16" t="s">
        <v>200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83</v>
      </c>
      <c r="BK171" s="141">
        <f>ROUND(I171*H171,2)</f>
        <v>0</v>
      </c>
      <c r="BL171" s="16" t="s">
        <v>206</v>
      </c>
      <c r="BM171" s="140" t="s">
        <v>1025</v>
      </c>
    </row>
    <row r="172" spans="2:65" s="1" customFormat="1">
      <c r="B172" s="31"/>
      <c r="D172" s="142" t="s">
        <v>208</v>
      </c>
      <c r="F172" s="143" t="s">
        <v>1024</v>
      </c>
      <c r="I172" s="144"/>
      <c r="L172" s="31"/>
      <c r="M172" s="145"/>
      <c r="T172" s="55"/>
      <c r="AT172" s="16" t="s">
        <v>208</v>
      </c>
      <c r="AU172" s="16" t="s">
        <v>83</v>
      </c>
    </row>
    <row r="173" spans="2:65" s="1" customFormat="1" ht="16.5" customHeight="1">
      <c r="B173" s="31"/>
      <c r="C173" s="129" t="s">
        <v>291</v>
      </c>
      <c r="D173" s="129" t="s">
        <v>201</v>
      </c>
      <c r="E173" s="130" t="s">
        <v>1026</v>
      </c>
      <c r="F173" s="131" t="s">
        <v>1027</v>
      </c>
      <c r="G173" s="132" t="s">
        <v>976</v>
      </c>
      <c r="H173" s="133">
        <v>6.6989999999999998</v>
      </c>
      <c r="I173" s="134"/>
      <c r="J173" s="135">
        <f>ROUND(I173*H173,2)</f>
        <v>0</v>
      </c>
      <c r="K173" s="131" t="s">
        <v>947</v>
      </c>
      <c r="L173" s="31"/>
      <c r="M173" s="136" t="s">
        <v>1</v>
      </c>
      <c r="N173" s="137" t="s">
        <v>41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206</v>
      </c>
      <c r="AT173" s="140" t="s">
        <v>201</v>
      </c>
      <c r="AU173" s="140" t="s">
        <v>83</v>
      </c>
      <c r="AY173" s="16" t="s">
        <v>200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83</v>
      </c>
      <c r="BK173" s="141">
        <f>ROUND(I173*H173,2)</f>
        <v>0</v>
      </c>
      <c r="BL173" s="16" t="s">
        <v>206</v>
      </c>
      <c r="BM173" s="140" t="s">
        <v>1028</v>
      </c>
    </row>
    <row r="174" spans="2:65" s="1" customFormat="1" ht="76.8">
      <c r="B174" s="31"/>
      <c r="D174" s="142" t="s">
        <v>208</v>
      </c>
      <c r="F174" s="143" t="s">
        <v>1029</v>
      </c>
      <c r="I174" s="144"/>
      <c r="L174" s="31"/>
      <c r="M174" s="145"/>
      <c r="T174" s="55"/>
      <c r="AT174" s="16" t="s">
        <v>208</v>
      </c>
      <c r="AU174" s="16" t="s">
        <v>83</v>
      </c>
    </row>
    <row r="175" spans="2:65" s="11" customFormat="1">
      <c r="B175" s="146"/>
      <c r="D175" s="142" t="s">
        <v>214</v>
      </c>
      <c r="E175" s="147" t="s">
        <v>1</v>
      </c>
      <c r="F175" s="148" t="s">
        <v>1030</v>
      </c>
      <c r="H175" s="149">
        <v>6.0990000000000002</v>
      </c>
      <c r="I175" s="150"/>
      <c r="L175" s="146"/>
      <c r="M175" s="151"/>
      <c r="T175" s="152"/>
      <c r="AT175" s="147" t="s">
        <v>214</v>
      </c>
      <c r="AU175" s="147" t="s">
        <v>83</v>
      </c>
      <c r="AV175" s="11" t="s">
        <v>85</v>
      </c>
      <c r="AW175" s="11" t="s">
        <v>33</v>
      </c>
      <c r="AX175" s="11" t="s">
        <v>76</v>
      </c>
      <c r="AY175" s="147" t="s">
        <v>200</v>
      </c>
    </row>
    <row r="176" spans="2:65" s="11" customFormat="1">
      <c r="B176" s="146"/>
      <c r="D176" s="142" t="s">
        <v>214</v>
      </c>
      <c r="E176" s="147" t="s">
        <v>1</v>
      </c>
      <c r="F176" s="148" t="s">
        <v>1031</v>
      </c>
      <c r="H176" s="149">
        <v>0.6</v>
      </c>
      <c r="I176" s="150"/>
      <c r="L176" s="146"/>
      <c r="M176" s="151"/>
      <c r="T176" s="152"/>
      <c r="AT176" s="147" t="s">
        <v>214</v>
      </c>
      <c r="AU176" s="147" t="s">
        <v>83</v>
      </c>
      <c r="AV176" s="11" t="s">
        <v>85</v>
      </c>
      <c r="AW176" s="11" t="s">
        <v>33</v>
      </c>
      <c r="AX176" s="11" t="s">
        <v>76</v>
      </c>
      <c r="AY176" s="147" t="s">
        <v>200</v>
      </c>
    </row>
    <row r="177" spans="2:65" s="13" customFormat="1">
      <c r="B177" s="159"/>
      <c r="D177" s="142" t="s">
        <v>214</v>
      </c>
      <c r="E177" s="160" t="s">
        <v>1</v>
      </c>
      <c r="F177" s="161" t="s">
        <v>221</v>
      </c>
      <c r="H177" s="162">
        <v>6.6989999999999998</v>
      </c>
      <c r="I177" s="163"/>
      <c r="L177" s="159"/>
      <c r="M177" s="164"/>
      <c r="T177" s="165"/>
      <c r="AT177" s="160" t="s">
        <v>214</v>
      </c>
      <c r="AU177" s="160" t="s">
        <v>83</v>
      </c>
      <c r="AV177" s="13" t="s">
        <v>206</v>
      </c>
      <c r="AW177" s="13" t="s">
        <v>33</v>
      </c>
      <c r="AX177" s="13" t="s">
        <v>83</v>
      </c>
      <c r="AY177" s="160" t="s">
        <v>200</v>
      </c>
    </row>
    <row r="178" spans="2:65" s="1" customFormat="1" ht="16.5" customHeight="1">
      <c r="B178" s="31"/>
      <c r="C178" s="129" t="s">
        <v>295</v>
      </c>
      <c r="D178" s="129" t="s">
        <v>201</v>
      </c>
      <c r="E178" s="130" t="s">
        <v>1032</v>
      </c>
      <c r="F178" s="131" t="s">
        <v>1033</v>
      </c>
      <c r="G178" s="132" t="s">
        <v>941</v>
      </c>
      <c r="H178" s="133">
        <v>48</v>
      </c>
      <c r="I178" s="134"/>
      <c r="J178" s="135">
        <f>ROUND(I178*H178,2)</f>
        <v>0</v>
      </c>
      <c r="K178" s="131" t="s">
        <v>947</v>
      </c>
      <c r="L178" s="31"/>
      <c r="M178" s="136" t="s">
        <v>1</v>
      </c>
      <c r="N178" s="137" t="s">
        <v>41</v>
      </c>
      <c r="P178" s="138">
        <f>O178*H178</f>
        <v>0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206</v>
      </c>
      <c r="AT178" s="140" t="s">
        <v>201</v>
      </c>
      <c r="AU178" s="140" t="s">
        <v>83</v>
      </c>
      <c r="AY178" s="16" t="s">
        <v>200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6" t="s">
        <v>83</v>
      </c>
      <c r="BK178" s="141">
        <f>ROUND(I178*H178,2)</f>
        <v>0</v>
      </c>
      <c r="BL178" s="16" t="s">
        <v>206</v>
      </c>
      <c r="BM178" s="140" t="s">
        <v>1034</v>
      </c>
    </row>
    <row r="179" spans="2:65" s="1" customFormat="1" ht="48">
      <c r="B179" s="31"/>
      <c r="D179" s="142" t="s">
        <v>208</v>
      </c>
      <c r="F179" s="143" t="s">
        <v>1035</v>
      </c>
      <c r="I179" s="144"/>
      <c r="L179" s="31"/>
      <c r="M179" s="145"/>
      <c r="T179" s="55"/>
      <c r="AT179" s="16" t="s">
        <v>208</v>
      </c>
      <c r="AU179" s="16" t="s">
        <v>83</v>
      </c>
    </row>
    <row r="180" spans="2:65" s="11" customFormat="1">
      <c r="B180" s="146"/>
      <c r="D180" s="142" t="s">
        <v>214</v>
      </c>
      <c r="E180" s="147" t="s">
        <v>1</v>
      </c>
      <c r="F180" s="148" t="s">
        <v>1036</v>
      </c>
      <c r="H180" s="149">
        <v>48</v>
      </c>
      <c r="I180" s="150"/>
      <c r="L180" s="146"/>
      <c r="M180" s="151"/>
      <c r="T180" s="152"/>
      <c r="AT180" s="147" t="s">
        <v>214</v>
      </c>
      <c r="AU180" s="147" t="s">
        <v>83</v>
      </c>
      <c r="AV180" s="11" t="s">
        <v>85</v>
      </c>
      <c r="AW180" s="11" t="s">
        <v>33</v>
      </c>
      <c r="AX180" s="11" t="s">
        <v>83</v>
      </c>
      <c r="AY180" s="147" t="s">
        <v>200</v>
      </c>
    </row>
    <row r="181" spans="2:65" s="1" customFormat="1" ht="16.5" customHeight="1">
      <c r="B181" s="31"/>
      <c r="C181" s="129" t="s">
        <v>299</v>
      </c>
      <c r="D181" s="129" t="s">
        <v>201</v>
      </c>
      <c r="E181" s="130" t="s">
        <v>1037</v>
      </c>
      <c r="F181" s="131" t="s">
        <v>1038</v>
      </c>
      <c r="G181" s="132" t="s">
        <v>204</v>
      </c>
      <c r="H181" s="133">
        <v>2214</v>
      </c>
      <c r="I181" s="134"/>
      <c r="J181" s="135">
        <f>ROUND(I181*H181,2)</f>
        <v>0</v>
      </c>
      <c r="K181" s="131" t="s">
        <v>947</v>
      </c>
      <c r="L181" s="31"/>
      <c r="M181" s="136" t="s">
        <v>1</v>
      </c>
      <c r="N181" s="137" t="s">
        <v>41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206</v>
      </c>
      <c r="AT181" s="140" t="s">
        <v>201</v>
      </c>
      <c r="AU181" s="140" t="s">
        <v>83</v>
      </c>
      <c r="AY181" s="16" t="s">
        <v>200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83</v>
      </c>
      <c r="BK181" s="141">
        <f>ROUND(I181*H181,2)</f>
        <v>0</v>
      </c>
      <c r="BL181" s="16" t="s">
        <v>206</v>
      </c>
      <c r="BM181" s="140" t="s">
        <v>1039</v>
      </c>
    </row>
    <row r="182" spans="2:65" s="1" customFormat="1" ht="28.8">
      <c r="B182" s="31"/>
      <c r="D182" s="142" t="s">
        <v>208</v>
      </c>
      <c r="F182" s="143" t="s">
        <v>1040</v>
      </c>
      <c r="I182" s="144"/>
      <c r="L182" s="31"/>
      <c r="M182" s="145"/>
      <c r="T182" s="55"/>
      <c r="AT182" s="16" t="s">
        <v>208</v>
      </c>
      <c r="AU182" s="16" t="s">
        <v>83</v>
      </c>
    </row>
    <row r="183" spans="2:65" s="11" customFormat="1">
      <c r="B183" s="146"/>
      <c r="D183" s="142" t="s">
        <v>214</v>
      </c>
      <c r="E183" s="147" t="s">
        <v>1</v>
      </c>
      <c r="F183" s="148" t="s">
        <v>1041</v>
      </c>
      <c r="H183" s="149">
        <v>470</v>
      </c>
      <c r="I183" s="150"/>
      <c r="L183" s="146"/>
      <c r="M183" s="151"/>
      <c r="T183" s="152"/>
      <c r="AT183" s="147" t="s">
        <v>214</v>
      </c>
      <c r="AU183" s="147" t="s">
        <v>83</v>
      </c>
      <c r="AV183" s="11" t="s">
        <v>85</v>
      </c>
      <c r="AW183" s="11" t="s">
        <v>33</v>
      </c>
      <c r="AX183" s="11" t="s">
        <v>76</v>
      </c>
      <c r="AY183" s="147" t="s">
        <v>200</v>
      </c>
    </row>
    <row r="184" spans="2:65" s="11" customFormat="1">
      <c r="B184" s="146"/>
      <c r="D184" s="142" t="s">
        <v>214</v>
      </c>
      <c r="E184" s="147" t="s">
        <v>1</v>
      </c>
      <c r="F184" s="148" t="s">
        <v>1042</v>
      </c>
      <c r="H184" s="149">
        <v>720</v>
      </c>
      <c r="I184" s="150"/>
      <c r="L184" s="146"/>
      <c r="M184" s="151"/>
      <c r="T184" s="152"/>
      <c r="AT184" s="147" t="s">
        <v>214</v>
      </c>
      <c r="AU184" s="147" t="s">
        <v>83</v>
      </c>
      <c r="AV184" s="11" t="s">
        <v>85</v>
      </c>
      <c r="AW184" s="11" t="s">
        <v>33</v>
      </c>
      <c r="AX184" s="11" t="s">
        <v>76</v>
      </c>
      <c r="AY184" s="147" t="s">
        <v>200</v>
      </c>
    </row>
    <row r="185" spans="2:65" s="11" customFormat="1">
      <c r="B185" s="146"/>
      <c r="D185" s="142" t="s">
        <v>214</v>
      </c>
      <c r="E185" s="147" t="s">
        <v>1</v>
      </c>
      <c r="F185" s="148" t="s">
        <v>1043</v>
      </c>
      <c r="H185" s="149">
        <v>440</v>
      </c>
      <c r="I185" s="150"/>
      <c r="L185" s="146"/>
      <c r="M185" s="151"/>
      <c r="T185" s="152"/>
      <c r="AT185" s="147" t="s">
        <v>214</v>
      </c>
      <c r="AU185" s="147" t="s">
        <v>83</v>
      </c>
      <c r="AV185" s="11" t="s">
        <v>85</v>
      </c>
      <c r="AW185" s="11" t="s">
        <v>33</v>
      </c>
      <c r="AX185" s="11" t="s">
        <v>76</v>
      </c>
      <c r="AY185" s="147" t="s">
        <v>200</v>
      </c>
    </row>
    <row r="186" spans="2:65" s="11" customFormat="1">
      <c r="B186" s="146"/>
      <c r="D186" s="142" t="s">
        <v>214</v>
      </c>
      <c r="E186" s="147" t="s">
        <v>1</v>
      </c>
      <c r="F186" s="148" t="s">
        <v>1044</v>
      </c>
      <c r="H186" s="149">
        <v>200</v>
      </c>
      <c r="I186" s="150"/>
      <c r="L186" s="146"/>
      <c r="M186" s="151"/>
      <c r="T186" s="152"/>
      <c r="AT186" s="147" t="s">
        <v>214</v>
      </c>
      <c r="AU186" s="147" t="s">
        <v>83</v>
      </c>
      <c r="AV186" s="11" t="s">
        <v>85</v>
      </c>
      <c r="AW186" s="11" t="s">
        <v>33</v>
      </c>
      <c r="AX186" s="11" t="s">
        <v>76</v>
      </c>
      <c r="AY186" s="147" t="s">
        <v>200</v>
      </c>
    </row>
    <row r="187" spans="2:65" s="11" customFormat="1">
      <c r="B187" s="146"/>
      <c r="D187" s="142" t="s">
        <v>214</v>
      </c>
      <c r="E187" s="147" t="s">
        <v>1</v>
      </c>
      <c r="F187" s="148" t="s">
        <v>1045</v>
      </c>
      <c r="H187" s="149">
        <v>80</v>
      </c>
      <c r="I187" s="150"/>
      <c r="L187" s="146"/>
      <c r="M187" s="151"/>
      <c r="T187" s="152"/>
      <c r="AT187" s="147" t="s">
        <v>214</v>
      </c>
      <c r="AU187" s="147" t="s">
        <v>83</v>
      </c>
      <c r="AV187" s="11" t="s">
        <v>85</v>
      </c>
      <c r="AW187" s="11" t="s">
        <v>33</v>
      </c>
      <c r="AX187" s="11" t="s">
        <v>76</v>
      </c>
      <c r="AY187" s="147" t="s">
        <v>200</v>
      </c>
    </row>
    <row r="188" spans="2:65" s="11" customFormat="1">
      <c r="B188" s="146"/>
      <c r="D188" s="142" t="s">
        <v>214</v>
      </c>
      <c r="E188" s="147" t="s">
        <v>1</v>
      </c>
      <c r="F188" s="148" t="s">
        <v>1046</v>
      </c>
      <c r="H188" s="149">
        <v>80</v>
      </c>
      <c r="I188" s="150"/>
      <c r="L188" s="146"/>
      <c r="M188" s="151"/>
      <c r="T188" s="152"/>
      <c r="AT188" s="147" t="s">
        <v>214</v>
      </c>
      <c r="AU188" s="147" t="s">
        <v>83</v>
      </c>
      <c r="AV188" s="11" t="s">
        <v>85</v>
      </c>
      <c r="AW188" s="11" t="s">
        <v>33</v>
      </c>
      <c r="AX188" s="11" t="s">
        <v>76</v>
      </c>
      <c r="AY188" s="147" t="s">
        <v>200</v>
      </c>
    </row>
    <row r="189" spans="2:65" s="11" customFormat="1">
      <c r="B189" s="146"/>
      <c r="D189" s="142" t="s">
        <v>214</v>
      </c>
      <c r="E189" s="147" t="s">
        <v>1</v>
      </c>
      <c r="F189" s="148" t="s">
        <v>1047</v>
      </c>
      <c r="H189" s="149">
        <v>224</v>
      </c>
      <c r="I189" s="150"/>
      <c r="L189" s="146"/>
      <c r="M189" s="151"/>
      <c r="T189" s="152"/>
      <c r="AT189" s="147" t="s">
        <v>214</v>
      </c>
      <c r="AU189" s="147" t="s">
        <v>83</v>
      </c>
      <c r="AV189" s="11" t="s">
        <v>85</v>
      </c>
      <c r="AW189" s="11" t="s">
        <v>33</v>
      </c>
      <c r="AX189" s="11" t="s">
        <v>76</v>
      </c>
      <c r="AY189" s="147" t="s">
        <v>200</v>
      </c>
    </row>
    <row r="190" spans="2:65" s="13" customFormat="1">
      <c r="B190" s="159"/>
      <c r="D190" s="142" t="s">
        <v>214</v>
      </c>
      <c r="E190" s="160" t="s">
        <v>1</v>
      </c>
      <c r="F190" s="161" t="s">
        <v>221</v>
      </c>
      <c r="H190" s="162">
        <v>2214</v>
      </c>
      <c r="I190" s="163"/>
      <c r="L190" s="159"/>
      <c r="M190" s="164"/>
      <c r="T190" s="165"/>
      <c r="AT190" s="160" t="s">
        <v>214</v>
      </c>
      <c r="AU190" s="160" t="s">
        <v>83</v>
      </c>
      <c r="AV190" s="13" t="s">
        <v>206</v>
      </c>
      <c r="AW190" s="13" t="s">
        <v>33</v>
      </c>
      <c r="AX190" s="13" t="s">
        <v>83</v>
      </c>
      <c r="AY190" s="160" t="s">
        <v>200</v>
      </c>
    </row>
    <row r="191" spans="2:65" s="1" customFormat="1" ht="16.5" customHeight="1">
      <c r="B191" s="31"/>
      <c r="C191" s="129" t="s">
        <v>303</v>
      </c>
      <c r="D191" s="129" t="s">
        <v>201</v>
      </c>
      <c r="E191" s="130" t="s">
        <v>1048</v>
      </c>
      <c r="F191" s="131" t="s">
        <v>1049</v>
      </c>
      <c r="G191" s="132" t="s">
        <v>204</v>
      </c>
      <c r="H191" s="133">
        <v>4175.6000000000004</v>
      </c>
      <c r="I191" s="134"/>
      <c r="J191" s="135">
        <f>ROUND(I191*H191,2)</f>
        <v>0</v>
      </c>
      <c r="K191" s="131" t="s">
        <v>947</v>
      </c>
      <c r="L191" s="31"/>
      <c r="M191" s="136" t="s">
        <v>1</v>
      </c>
      <c r="N191" s="137" t="s">
        <v>41</v>
      </c>
      <c r="P191" s="138">
        <f>O191*H191</f>
        <v>0</v>
      </c>
      <c r="Q191" s="138">
        <v>0</v>
      </c>
      <c r="R191" s="138">
        <f>Q191*H191</f>
        <v>0</v>
      </c>
      <c r="S191" s="138">
        <v>0</v>
      </c>
      <c r="T191" s="139">
        <f>S191*H191</f>
        <v>0</v>
      </c>
      <c r="AR191" s="140" t="s">
        <v>206</v>
      </c>
      <c r="AT191" s="140" t="s">
        <v>201</v>
      </c>
      <c r="AU191" s="140" t="s">
        <v>83</v>
      </c>
      <c r="AY191" s="16" t="s">
        <v>200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6" t="s">
        <v>83</v>
      </c>
      <c r="BK191" s="141">
        <f>ROUND(I191*H191,2)</f>
        <v>0</v>
      </c>
      <c r="BL191" s="16" t="s">
        <v>206</v>
      </c>
      <c r="BM191" s="140" t="s">
        <v>1050</v>
      </c>
    </row>
    <row r="192" spans="2:65" s="1" customFormat="1" ht="28.8">
      <c r="B192" s="31"/>
      <c r="D192" s="142" t="s">
        <v>208</v>
      </c>
      <c r="F192" s="143" t="s">
        <v>1051</v>
      </c>
      <c r="I192" s="144"/>
      <c r="L192" s="31"/>
      <c r="M192" s="145"/>
      <c r="T192" s="55"/>
      <c r="AT192" s="16" t="s">
        <v>208</v>
      </c>
      <c r="AU192" s="16" t="s">
        <v>83</v>
      </c>
    </row>
    <row r="193" spans="2:51" s="11" customFormat="1">
      <c r="B193" s="146"/>
      <c r="D193" s="142" t="s">
        <v>214</v>
      </c>
      <c r="E193" s="147" t="s">
        <v>1</v>
      </c>
      <c r="F193" s="148" t="s">
        <v>1052</v>
      </c>
      <c r="H193" s="149">
        <v>2679.6</v>
      </c>
      <c r="I193" s="150"/>
      <c r="L193" s="146"/>
      <c r="M193" s="151"/>
      <c r="T193" s="152"/>
      <c r="AT193" s="147" t="s">
        <v>214</v>
      </c>
      <c r="AU193" s="147" t="s">
        <v>83</v>
      </c>
      <c r="AV193" s="11" t="s">
        <v>85</v>
      </c>
      <c r="AW193" s="11" t="s">
        <v>33</v>
      </c>
      <c r="AX193" s="11" t="s">
        <v>76</v>
      </c>
      <c r="AY193" s="147" t="s">
        <v>200</v>
      </c>
    </row>
    <row r="194" spans="2:51" s="12" customFormat="1">
      <c r="B194" s="153"/>
      <c r="D194" s="142" t="s">
        <v>214</v>
      </c>
      <c r="E194" s="154" t="s">
        <v>1</v>
      </c>
      <c r="F194" s="155" t="s">
        <v>1053</v>
      </c>
      <c r="H194" s="154" t="s">
        <v>1</v>
      </c>
      <c r="I194" s="156"/>
      <c r="L194" s="153"/>
      <c r="M194" s="157"/>
      <c r="T194" s="158"/>
      <c r="AT194" s="154" t="s">
        <v>214</v>
      </c>
      <c r="AU194" s="154" t="s">
        <v>83</v>
      </c>
      <c r="AV194" s="12" t="s">
        <v>83</v>
      </c>
      <c r="AW194" s="12" t="s">
        <v>33</v>
      </c>
      <c r="AX194" s="12" t="s">
        <v>76</v>
      </c>
      <c r="AY194" s="154" t="s">
        <v>200</v>
      </c>
    </row>
    <row r="195" spans="2:51" s="11" customFormat="1">
      <c r="B195" s="146"/>
      <c r="D195" s="142" t="s">
        <v>214</v>
      </c>
      <c r="E195" s="147" t="s">
        <v>1</v>
      </c>
      <c r="F195" s="148" t="s">
        <v>1054</v>
      </c>
      <c r="H195" s="149">
        <v>80</v>
      </c>
      <c r="I195" s="150"/>
      <c r="L195" s="146"/>
      <c r="M195" s="151"/>
      <c r="T195" s="152"/>
      <c r="AT195" s="147" t="s">
        <v>214</v>
      </c>
      <c r="AU195" s="147" t="s">
        <v>83</v>
      </c>
      <c r="AV195" s="11" t="s">
        <v>85</v>
      </c>
      <c r="AW195" s="11" t="s">
        <v>33</v>
      </c>
      <c r="AX195" s="11" t="s">
        <v>76</v>
      </c>
      <c r="AY195" s="147" t="s">
        <v>200</v>
      </c>
    </row>
    <row r="196" spans="2:51" s="11" customFormat="1">
      <c r="B196" s="146"/>
      <c r="D196" s="142" t="s">
        <v>214</v>
      </c>
      <c r="E196" s="147" t="s">
        <v>1</v>
      </c>
      <c r="F196" s="148" t="s">
        <v>1055</v>
      </c>
      <c r="H196" s="149">
        <v>30</v>
      </c>
      <c r="I196" s="150"/>
      <c r="L196" s="146"/>
      <c r="M196" s="151"/>
      <c r="T196" s="152"/>
      <c r="AT196" s="147" t="s">
        <v>214</v>
      </c>
      <c r="AU196" s="147" t="s">
        <v>83</v>
      </c>
      <c r="AV196" s="11" t="s">
        <v>85</v>
      </c>
      <c r="AW196" s="11" t="s">
        <v>33</v>
      </c>
      <c r="AX196" s="11" t="s">
        <v>76</v>
      </c>
      <c r="AY196" s="147" t="s">
        <v>200</v>
      </c>
    </row>
    <row r="197" spans="2:51" s="11" customFormat="1">
      <c r="B197" s="146"/>
      <c r="D197" s="142" t="s">
        <v>214</v>
      </c>
      <c r="E197" s="147" t="s">
        <v>1</v>
      </c>
      <c r="F197" s="148" t="s">
        <v>1056</v>
      </c>
      <c r="H197" s="149">
        <v>14</v>
      </c>
      <c r="I197" s="150"/>
      <c r="L197" s="146"/>
      <c r="M197" s="151"/>
      <c r="T197" s="152"/>
      <c r="AT197" s="147" t="s">
        <v>214</v>
      </c>
      <c r="AU197" s="147" t="s">
        <v>83</v>
      </c>
      <c r="AV197" s="11" t="s">
        <v>85</v>
      </c>
      <c r="AW197" s="11" t="s">
        <v>33</v>
      </c>
      <c r="AX197" s="11" t="s">
        <v>76</v>
      </c>
      <c r="AY197" s="147" t="s">
        <v>200</v>
      </c>
    </row>
    <row r="198" spans="2:51" s="11" customFormat="1">
      <c r="B198" s="146"/>
      <c r="D198" s="142" t="s">
        <v>214</v>
      </c>
      <c r="E198" s="147" t="s">
        <v>1</v>
      </c>
      <c r="F198" s="148" t="s">
        <v>1057</v>
      </c>
      <c r="H198" s="149">
        <v>20</v>
      </c>
      <c r="I198" s="150"/>
      <c r="L198" s="146"/>
      <c r="M198" s="151"/>
      <c r="T198" s="152"/>
      <c r="AT198" s="147" t="s">
        <v>214</v>
      </c>
      <c r="AU198" s="147" t="s">
        <v>83</v>
      </c>
      <c r="AV198" s="11" t="s">
        <v>85</v>
      </c>
      <c r="AW198" s="11" t="s">
        <v>33</v>
      </c>
      <c r="AX198" s="11" t="s">
        <v>76</v>
      </c>
      <c r="AY198" s="147" t="s">
        <v>200</v>
      </c>
    </row>
    <row r="199" spans="2:51" s="11" customFormat="1">
      <c r="B199" s="146"/>
      <c r="D199" s="142" t="s">
        <v>214</v>
      </c>
      <c r="E199" s="147" t="s">
        <v>1</v>
      </c>
      <c r="F199" s="148" t="s">
        <v>1058</v>
      </c>
      <c r="H199" s="149">
        <v>60</v>
      </c>
      <c r="I199" s="150"/>
      <c r="L199" s="146"/>
      <c r="M199" s="151"/>
      <c r="T199" s="152"/>
      <c r="AT199" s="147" t="s">
        <v>214</v>
      </c>
      <c r="AU199" s="147" t="s">
        <v>83</v>
      </c>
      <c r="AV199" s="11" t="s">
        <v>85</v>
      </c>
      <c r="AW199" s="11" t="s">
        <v>33</v>
      </c>
      <c r="AX199" s="11" t="s">
        <v>76</v>
      </c>
      <c r="AY199" s="147" t="s">
        <v>200</v>
      </c>
    </row>
    <row r="200" spans="2:51" s="11" customFormat="1">
      <c r="B200" s="146"/>
      <c r="D200" s="142" t="s">
        <v>214</v>
      </c>
      <c r="E200" s="147" t="s">
        <v>1</v>
      </c>
      <c r="F200" s="148" t="s">
        <v>1059</v>
      </c>
      <c r="H200" s="149">
        <v>439</v>
      </c>
      <c r="I200" s="150"/>
      <c r="L200" s="146"/>
      <c r="M200" s="151"/>
      <c r="T200" s="152"/>
      <c r="AT200" s="147" t="s">
        <v>214</v>
      </c>
      <c r="AU200" s="147" t="s">
        <v>83</v>
      </c>
      <c r="AV200" s="11" t="s">
        <v>85</v>
      </c>
      <c r="AW200" s="11" t="s">
        <v>33</v>
      </c>
      <c r="AX200" s="11" t="s">
        <v>76</v>
      </c>
      <c r="AY200" s="147" t="s">
        <v>200</v>
      </c>
    </row>
    <row r="201" spans="2:51" s="11" customFormat="1">
      <c r="B201" s="146"/>
      <c r="D201" s="142" t="s">
        <v>214</v>
      </c>
      <c r="E201" s="147" t="s">
        <v>1</v>
      </c>
      <c r="F201" s="148" t="s">
        <v>1060</v>
      </c>
      <c r="H201" s="149">
        <v>30</v>
      </c>
      <c r="I201" s="150"/>
      <c r="L201" s="146"/>
      <c r="M201" s="151"/>
      <c r="T201" s="152"/>
      <c r="AT201" s="147" t="s">
        <v>214</v>
      </c>
      <c r="AU201" s="147" t="s">
        <v>83</v>
      </c>
      <c r="AV201" s="11" t="s">
        <v>85</v>
      </c>
      <c r="AW201" s="11" t="s">
        <v>33</v>
      </c>
      <c r="AX201" s="11" t="s">
        <v>76</v>
      </c>
      <c r="AY201" s="147" t="s">
        <v>200</v>
      </c>
    </row>
    <row r="202" spans="2:51" s="11" customFormat="1">
      <c r="B202" s="146"/>
      <c r="D202" s="142" t="s">
        <v>214</v>
      </c>
      <c r="E202" s="147" t="s">
        <v>1</v>
      </c>
      <c r="F202" s="148" t="s">
        <v>1061</v>
      </c>
      <c r="H202" s="149">
        <v>290</v>
      </c>
      <c r="I202" s="150"/>
      <c r="L202" s="146"/>
      <c r="M202" s="151"/>
      <c r="T202" s="152"/>
      <c r="AT202" s="147" t="s">
        <v>214</v>
      </c>
      <c r="AU202" s="147" t="s">
        <v>83</v>
      </c>
      <c r="AV202" s="11" t="s">
        <v>85</v>
      </c>
      <c r="AW202" s="11" t="s">
        <v>33</v>
      </c>
      <c r="AX202" s="11" t="s">
        <v>76</v>
      </c>
      <c r="AY202" s="147" t="s">
        <v>200</v>
      </c>
    </row>
    <row r="203" spans="2:51" s="11" customFormat="1">
      <c r="B203" s="146"/>
      <c r="D203" s="142" t="s">
        <v>214</v>
      </c>
      <c r="E203" s="147" t="s">
        <v>1</v>
      </c>
      <c r="F203" s="148" t="s">
        <v>1062</v>
      </c>
      <c r="H203" s="149">
        <v>10</v>
      </c>
      <c r="I203" s="150"/>
      <c r="L203" s="146"/>
      <c r="M203" s="151"/>
      <c r="T203" s="152"/>
      <c r="AT203" s="147" t="s">
        <v>214</v>
      </c>
      <c r="AU203" s="147" t="s">
        <v>83</v>
      </c>
      <c r="AV203" s="11" t="s">
        <v>85</v>
      </c>
      <c r="AW203" s="11" t="s">
        <v>33</v>
      </c>
      <c r="AX203" s="11" t="s">
        <v>76</v>
      </c>
      <c r="AY203" s="147" t="s">
        <v>200</v>
      </c>
    </row>
    <row r="204" spans="2:51" s="11" customFormat="1">
      <c r="B204" s="146"/>
      <c r="D204" s="142" t="s">
        <v>214</v>
      </c>
      <c r="E204" s="147" t="s">
        <v>1</v>
      </c>
      <c r="F204" s="148" t="s">
        <v>1063</v>
      </c>
      <c r="H204" s="149">
        <v>43</v>
      </c>
      <c r="I204" s="150"/>
      <c r="L204" s="146"/>
      <c r="M204" s="151"/>
      <c r="T204" s="152"/>
      <c r="AT204" s="147" t="s">
        <v>214</v>
      </c>
      <c r="AU204" s="147" t="s">
        <v>83</v>
      </c>
      <c r="AV204" s="11" t="s">
        <v>85</v>
      </c>
      <c r="AW204" s="11" t="s">
        <v>33</v>
      </c>
      <c r="AX204" s="11" t="s">
        <v>76</v>
      </c>
      <c r="AY204" s="147" t="s">
        <v>200</v>
      </c>
    </row>
    <row r="205" spans="2:51" s="11" customFormat="1">
      <c r="B205" s="146"/>
      <c r="D205" s="142" t="s">
        <v>214</v>
      </c>
      <c r="E205" s="147" t="s">
        <v>1</v>
      </c>
      <c r="F205" s="148" t="s">
        <v>1064</v>
      </c>
      <c r="H205" s="149">
        <v>10</v>
      </c>
      <c r="I205" s="150"/>
      <c r="L205" s="146"/>
      <c r="M205" s="151"/>
      <c r="T205" s="152"/>
      <c r="AT205" s="147" t="s">
        <v>214</v>
      </c>
      <c r="AU205" s="147" t="s">
        <v>83</v>
      </c>
      <c r="AV205" s="11" t="s">
        <v>85</v>
      </c>
      <c r="AW205" s="11" t="s">
        <v>33</v>
      </c>
      <c r="AX205" s="11" t="s">
        <v>76</v>
      </c>
      <c r="AY205" s="147" t="s">
        <v>200</v>
      </c>
    </row>
    <row r="206" spans="2:51" s="11" customFormat="1">
      <c r="B206" s="146"/>
      <c r="D206" s="142" t="s">
        <v>214</v>
      </c>
      <c r="E206" s="147" t="s">
        <v>1</v>
      </c>
      <c r="F206" s="148" t="s">
        <v>1065</v>
      </c>
      <c r="H206" s="149">
        <v>10</v>
      </c>
      <c r="I206" s="150"/>
      <c r="L206" s="146"/>
      <c r="M206" s="151"/>
      <c r="T206" s="152"/>
      <c r="AT206" s="147" t="s">
        <v>214</v>
      </c>
      <c r="AU206" s="147" t="s">
        <v>83</v>
      </c>
      <c r="AV206" s="11" t="s">
        <v>85</v>
      </c>
      <c r="AW206" s="11" t="s">
        <v>33</v>
      </c>
      <c r="AX206" s="11" t="s">
        <v>76</v>
      </c>
      <c r="AY206" s="147" t="s">
        <v>200</v>
      </c>
    </row>
    <row r="207" spans="2:51" s="11" customFormat="1">
      <c r="B207" s="146"/>
      <c r="D207" s="142" t="s">
        <v>214</v>
      </c>
      <c r="E207" s="147" t="s">
        <v>1</v>
      </c>
      <c r="F207" s="148" t="s">
        <v>1066</v>
      </c>
      <c r="H207" s="149">
        <v>460</v>
      </c>
      <c r="I207" s="150"/>
      <c r="L207" s="146"/>
      <c r="M207" s="151"/>
      <c r="T207" s="152"/>
      <c r="AT207" s="147" t="s">
        <v>214</v>
      </c>
      <c r="AU207" s="147" t="s">
        <v>83</v>
      </c>
      <c r="AV207" s="11" t="s">
        <v>85</v>
      </c>
      <c r="AW207" s="11" t="s">
        <v>33</v>
      </c>
      <c r="AX207" s="11" t="s">
        <v>76</v>
      </c>
      <c r="AY207" s="147" t="s">
        <v>200</v>
      </c>
    </row>
    <row r="208" spans="2:51" s="13" customFormat="1">
      <c r="B208" s="159"/>
      <c r="D208" s="142" t="s">
        <v>214</v>
      </c>
      <c r="E208" s="160" t="s">
        <v>1</v>
      </c>
      <c r="F208" s="161" t="s">
        <v>221</v>
      </c>
      <c r="H208" s="162">
        <v>4175.6000000000004</v>
      </c>
      <c r="I208" s="163"/>
      <c r="L208" s="159"/>
      <c r="M208" s="164"/>
      <c r="T208" s="165"/>
      <c r="AT208" s="160" t="s">
        <v>214</v>
      </c>
      <c r="AU208" s="160" t="s">
        <v>83</v>
      </c>
      <c r="AV208" s="13" t="s">
        <v>206</v>
      </c>
      <c r="AW208" s="13" t="s">
        <v>33</v>
      </c>
      <c r="AX208" s="13" t="s">
        <v>83</v>
      </c>
      <c r="AY208" s="160" t="s">
        <v>200</v>
      </c>
    </row>
    <row r="209" spans="2:65" s="1" customFormat="1" ht="16.5" customHeight="1">
      <c r="B209" s="31"/>
      <c r="C209" s="129" t="s">
        <v>7</v>
      </c>
      <c r="D209" s="129" t="s">
        <v>201</v>
      </c>
      <c r="E209" s="130" t="s">
        <v>1067</v>
      </c>
      <c r="F209" s="131" t="s">
        <v>1068</v>
      </c>
      <c r="G209" s="132" t="s">
        <v>941</v>
      </c>
      <c r="H209" s="133">
        <v>4830</v>
      </c>
      <c r="I209" s="134"/>
      <c r="J209" s="135">
        <f>ROUND(I209*H209,2)</f>
        <v>0</v>
      </c>
      <c r="K209" s="131" t="s">
        <v>947</v>
      </c>
      <c r="L209" s="31"/>
      <c r="M209" s="136" t="s">
        <v>1</v>
      </c>
      <c r="N209" s="137" t="s">
        <v>41</v>
      </c>
      <c r="P209" s="138">
        <f>O209*H209</f>
        <v>0</v>
      </c>
      <c r="Q209" s="138">
        <v>0</v>
      </c>
      <c r="R209" s="138">
        <f>Q209*H209</f>
        <v>0</v>
      </c>
      <c r="S209" s="138">
        <v>0</v>
      </c>
      <c r="T209" s="139">
        <f>S209*H209</f>
        <v>0</v>
      </c>
      <c r="AR209" s="140" t="s">
        <v>206</v>
      </c>
      <c r="AT209" s="140" t="s">
        <v>201</v>
      </c>
      <c r="AU209" s="140" t="s">
        <v>83</v>
      </c>
      <c r="AY209" s="16" t="s">
        <v>200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6" t="s">
        <v>83</v>
      </c>
      <c r="BK209" s="141">
        <f>ROUND(I209*H209,2)</f>
        <v>0</v>
      </c>
      <c r="BL209" s="16" t="s">
        <v>206</v>
      </c>
      <c r="BM209" s="140" t="s">
        <v>1069</v>
      </c>
    </row>
    <row r="210" spans="2:65" s="1" customFormat="1" ht="19.2">
      <c r="B210" s="31"/>
      <c r="D210" s="142" t="s">
        <v>208</v>
      </c>
      <c r="F210" s="143" t="s">
        <v>1070</v>
      </c>
      <c r="I210" s="144"/>
      <c r="L210" s="31"/>
      <c r="M210" s="145"/>
      <c r="T210" s="55"/>
      <c r="AT210" s="16" t="s">
        <v>208</v>
      </c>
      <c r="AU210" s="16" t="s">
        <v>83</v>
      </c>
    </row>
    <row r="211" spans="2:65" s="11" customFormat="1">
      <c r="B211" s="146"/>
      <c r="D211" s="142" t="s">
        <v>214</v>
      </c>
      <c r="E211" s="147" t="s">
        <v>1</v>
      </c>
      <c r="F211" s="148" t="s">
        <v>1071</v>
      </c>
      <c r="H211" s="149">
        <v>4830</v>
      </c>
      <c r="I211" s="150"/>
      <c r="L211" s="146"/>
      <c r="M211" s="151"/>
      <c r="T211" s="152"/>
      <c r="AT211" s="147" t="s">
        <v>214</v>
      </c>
      <c r="AU211" s="147" t="s">
        <v>83</v>
      </c>
      <c r="AV211" s="11" t="s">
        <v>85</v>
      </c>
      <c r="AW211" s="11" t="s">
        <v>33</v>
      </c>
      <c r="AX211" s="11" t="s">
        <v>83</v>
      </c>
      <c r="AY211" s="147" t="s">
        <v>200</v>
      </c>
    </row>
    <row r="212" spans="2:65" s="1" customFormat="1" ht="16.5" customHeight="1">
      <c r="B212" s="31"/>
      <c r="C212" s="129" t="s">
        <v>311</v>
      </c>
      <c r="D212" s="129" t="s">
        <v>201</v>
      </c>
      <c r="E212" s="130" t="s">
        <v>1072</v>
      </c>
      <c r="F212" s="131" t="s">
        <v>1073</v>
      </c>
      <c r="G212" s="132" t="s">
        <v>204</v>
      </c>
      <c r="H212" s="133">
        <v>50</v>
      </c>
      <c r="I212" s="134"/>
      <c r="J212" s="135">
        <f>ROUND(I212*H212,2)</f>
        <v>0</v>
      </c>
      <c r="K212" s="131" t="s">
        <v>947</v>
      </c>
      <c r="L212" s="31"/>
      <c r="M212" s="136" t="s">
        <v>1</v>
      </c>
      <c r="N212" s="137" t="s">
        <v>41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206</v>
      </c>
      <c r="AT212" s="140" t="s">
        <v>201</v>
      </c>
      <c r="AU212" s="140" t="s">
        <v>83</v>
      </c>
      <c r="AY212" s="16" t="s">
        <v>200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6" t="s">
        <v>83</v>
      </c>
      <c r="BK212" s="141">
        <f>ROUND(I212*H212,2)</f>
        <v>0</v>
      </c>
      <c r="BL212" s="16" t="s">
        <v>206</v>
      </c>
      <c r="BM212" s="140" t="s">
        <v>1074</v>
      </c>
    </row>
    <row r="213" spans="2:65" s="1" customFormat="1" ht="57.6">
      <c r="B213" s="31"/>
      <c r="D213" s="142" t="s">
        <v>208</v>
      </c>
      <c r="F213" s="143" t="s">
        <v>1075</v>
      </c>
      <c r="I213" s="144"/>
      <c r="L213" s="31"/>
      <c r="M213" s="145"/>
      <c r="T213" s="55"/>
      <c r="AT213" s="16" t="s">
        <v>208</v>
      </c>
      <c r="AU213" s="16" t="s">
        <v>83</v>
      </c>
    </row>
    <row r="214" spans="2:65" s="1" customFormat="1" ht="16.5" customHeight="1">
      <c r="B214" s="31"/>
      <c r="C214" s="166" t="s">
        <v>315</v>
      </c>
      <c r="D214" s="166" t="s">
        <v>227</v>
      </c>
      <c r="E214" s="167" t="s">
        <v>1076</v>
      </c>
      <c r="F214" s="168" t="s">
        <v>1077</v>
      </c>
      <c r="G214" s="169" t="s">
        <v>964</v>
      </c>
      <c r="H214" s="170">
        <v>8113.8959999999997</v>
      </c>
      <c r="I214" s="171"/>
      <c r="J214" s="172">
        <f>ROUND(I214*H214,2)</f>
        <v>0</v>
      </c>
      <c r="K214" s="168" t="s">
        <v>947</v>
      </c>
      <c r="L214" s="173"/>
      <c r="M214" s="174" t="s">
        <v>1</v>
      </c>
      <c r="N214" s="175" t="s">
        <v>41</v>
      </c>
      <c r="P214" s="138">
        <f>O214*H214</f>
        <v>0</v>
      </c>
      <c r="Q214" s="138">
        <v>1</v>
      </c>
      <c r="R214" s="138">
        <f>Q214*H214</f>
        <v>8113.8959999999997</v>
      </c>
      <c r="S214" s="138">
        <v>0</v>
      </c>
      <c r="T214" s="139">
        <f>S214*H214</f>
        <v>0</v>
      </c>
      <c r="AR214" s="140" t="s">
        <v>250</v>
      </c>
      <c r="AT214" s="140" t="s">
        <v>227</v>
      </c>
      <c r="AU214" s="140" t="s">
        <v>83</v>
      </c>
      <c r="AY214" s="16" t="s">
        <v>200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6" t="s">
        <v>83</v>
      </c>
      <c r="BK214" s="141">
        <f>ROUND(I214*H214,2)</f>
        <v>0</v>
      </c>
      <c r="BL214" s="16" t="s">
        <v>206</v>
      </c>
      <c r="BM214" s="140" t="s">
        <v>1078</v>
      </c>
    </row>
    <row r="215" spans="2:65" s="1" customFormat="1">
      <c r="B215" s="31"/>
      <c r="D215" s="142" t="s">
        <v>208</v>
      </c>
      <c r="F215" s="143" t="s">
        <v>1077</v>
      </c>
      <c r="I215" s="144"/>
      <c r="L215" s="31"/>
      <c r="M215" s="145"/>
      <c r="T215" s="55"/>
      <c r="AT215" s="16" t="s">
        <v>208</v>
      </c>
      <c r="AU215" s="16" t="s">
        <v>83</v>
      </c>
    </row>
    <row r="216" spans="2:65" s="1" customFormat="1" ht="16.5" customHeight="1">
      <c r="B216" s="31"/>
      <c r="C216" s="166" t="s">
        <v>319</v>
      </c>
      <c r="D216" s="166" t="s">
        <v>227</v>
      </c>
      <c r="E216" s="167" t="s">
        <v>1079</v>
      </c>
      <c r="F216" s="168" t="s">
        <v>1080</v>
      </c>
      <c r="G216" s="169" t="s">
        <v>964</v>
      </c>
      <c r="H216" s="170">
        <v>3477.4050000000002</v>
      </c>
      <c r="I216" s="171"/>
      <c r="J216" s="172">
        <f>ROUND(I216*H216,2)</f>
        <v>0</v>
      </c>
      <c r="K216" s="168" t="s">
        <v>947</v>
      </c>
      <c r="L216" s="173"/>
      <c r="M216" s="174" t="s">
        <v>1</v>
      </c>
      <c r="N216" s="175" t="s">
        <v>41</v>
      </c>
      <c r="P216" s="138">
        <f>O216*H216</f>
        <v>0</v>
      </c>
      <c r="Q216" s="138">
        <v>1</v>
      </c>
      <c r="R216" s="138">
        <f>Q216*H216</f>
        <v>3477.4050000000002</v>
      </c>
      <c r="S216" s="138">
        <v>0</v>
      </c>
      <c r="T216" s="139">
        <f>S216*H216</f>
        <v>0</v>
      </c>
      <c r="AR216" s="140" t="s">
        <v>250</v>
      </c>
      <c r="AT216" s="140" t="s">
        <v>227</v>
      </c>
      <c r="AU216" s="140" t="s">
        <v>83</v>
      </c>
      <c r="AY216" s="16" t="s">
        <v>200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6" t="s">
        <v>83</v>
      </c>
      <c r="BK216" s="141">
        <f>ROUND(I216*H216,2)</f>
        <v>0</v>
      </c>
      <c r="BL216" s="16" t="s">
        <v>206</v>
      </c>
      <c r="BM216" s="140" t="s">
        <v>1081</v>
      </c>
    </row>
    <row r="217" spans="2:65" s="1" customFormat="1">
      <c r="B217" s="31"/>
      <c r="D217" s="142" t="s">
        <v>208</v>
      </c>
      <c r="F217" s="143" t="s">
        <v>1080</v>
      </c>
      <c r="I217" s="144"/>
      <c r="L217" s="31"/>
      <c r="M217" s="145"/>
      <c r="T217" s="55"/>
      <c r="AT217" s="16" t="s">
        <v>208</v>
      </c>
      <c r="AU217" s="16" t="s">
        <v>83</v>
      </c>
    </row>
    <row r="218" spans="2:65" s="11" customFormat="1">
      <c r="B218" s="146"/>
      <c r="D218" s="142" t="s">
        <v>214</v>
      </c>
      <c r="E218" s="147" t="s">
        <v>1</v>
      </c>
      <c r="F218" s="148" t="s">
        <v>1082</v>
      </c>
      <c r="H218" s="149">
        <v>3477.4050000000002</v>
      </c>
      <c r="I218" s="150"/>
      <c r="L218" s="146"/>
      <c r="M218" s="151"/>
      <c r="T218" s="152"/>
      <c r="AT218" s="147" t="s">
        <v>214</v>
      </c>
      <c r="AU218" s="147" t="s">
        <v>83</v>
      </c>
      <c r="AV218" s="11" t="s">
        <v>85</v>
      </c>
      <c r="AW218" s="11" t="s">
        <v>33</v>
      </c>
      <c r="AX218" s="11" t="s">
        <v>83</v>
      </c>
      <c r="AY218" s="147" t="s">
        <v>200</v>
      </c>
    </row>
    <row r="219" spans="2:65" s="1" customFormat="1" ht="16.5" customHeight="1">
      <c r="B219" s="31"/>
      <c r="C219" s="129" t="s">
        <v>324</v>
      </c>
      <c r="D219" s="129" t="s">
        <v>201</v>
      </c>
      <c r="E219" s="130" t="s">
        <v>1083</v>
      </c>
      <c r="F219" s="131" t="s">
        <v>1084</v>
      </c>
      <c r="G219" s="132" t="s">
        <v>976</v>
      </c>
      <c r="H219" s="133">
        <v>6.7210000000000001</v>
      </c>
      <c r="I219" s="134"/>
      <c r="J219" s="135">
        <f>ROUND(I219*H219,2)</f>
        <v>0</v>
      </c>
      <c r="K219" s="131" t="s">
        <v>947</v>
      </c>
      <c r="L219" s="31"/>
      <c r="M219" s="136" t="s">
        <v>1</v>
      </c>
      <c r="N219" s="137" t="s">
        <v>41</v>
      </c>
      <c r="P219" s="138">
        <f>O219*H219</f>
        <v>0</v>
      </c>
      <c r="Q219" s="138">
        <v>0</v>
      </c>
      <c r="R219" s="138">
        <f>Q219*H219</f>
        <v>0</v>
      </c>
      <c r="S219" s="138">
        <v>0</v>
      </c>
      <c r="T219" s="139">
        <f>S219*H219</f>
        <v>0</v>
      </c>
      <c r="AR219" s="140" t="s">
        <v>206</v>
      </c>
      <c r="AT219" s="140" t="s">
        <v>201</v>
      </c>
      <c r="AU219" s="140" t="s">
        <v>83</v>
      </c>
      <c r="AY219" s="16" t="s">
        <v>200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6" t="s">
        <v>83</v>
      </c>
      <c r="BK219" s="141">
        <f>ROUND(I219*H219,2)</f>
        <v>0</v>
      </c>
      <c r="BL219" s="16" t="s">
        <v>206</v>
      </c>
      <c r="BM219" s="140" t="s">
        <v>1085</v>
      </c>
    </row>
    <row r="220" spans="2:65" s="1" customFormat="1" ht="38.4">
      <c r="B220" s="31"/>
      <c r="D220" s="142" t="s">
        <v>208</v>
      </c>
      <c r="F220" s="143" t="s">
        <v>1086</v>
      </c>
      <c r="I220" s="144"/>
      <c r="L220" s="31"/>
      <c r="M220" s="145"/>
      <c r="T220" s="55"/>
      <c r="AT220" s="16" t="s">
        <v>208</v>
      </c>
      <c r="AU220" s="16" t="s">
        <v>83</v>
      </c>
    </row>
    <row r="221" spans="2:65" s="11" customFormat="1">
      <c r="B221" s="146"/>
      <c r="D221" s="142" t="s">
        <v>214</v>
      </c>
      <c r="E221" s="147" t="s">
        <v>1</v>
      </c>
      <c r="F221" s="148" t="s">
        <v>1087</v>
      </c>
      <c r="H221" s="149">
        <v>3.22</v>
      </c>
      <c r="I221" s="150"/>
      <c r="L221" s="146"/>
      <c r="M221" s="151"/>
      <c r="T221" s="152"/>
      <c r="AT221" s="147" t="s">
        <v>214</v>
      </c>
      <c r="AU221" s="147" t="s">
        <v>83</v>
      </c>
      <c r="AV221" s="11" t="s">
        <v>85</v>
      </c>
      <c r="AW221" s="11" t="s">
        <v>33</v>
      </c>
      <c r="AX221" s="11" t="s">
        <v>76</v>
      </c>
      <c r="AY221" s="147" t="s">
        <v>200</v>
      </c>
    </row>
    <row r="222" spans="2:65" s="11" customFormat="1">
      <c r="B222" s="146"/>
      <c r="D222" s="142" t="s">
        <v>214</v>
      </c>
      <c r="E222" s="147" t="s">
        <v>1</v>
      </c>
      <c r="F222" s="148" t="s">
        <v>1088</v>
      </c>
      <c r="H222" s="149">
        <v>3.5009999999999999</v>
      </c>
      <c r="I222" s="150"/>
      <c r="L222" s="146"/>
      <c r="M222" s="151"/>
      <c r="T222" s="152"/>
      <c r="AT222" s="147" t="s">
        <v>214</v>
      </c>
      <c r="AU222" s="147" t="s">
        <v>83</v>
      </c>
      <c r="AV222" s="11" t="s">
        <v>85</v>
      </c>
      <c r="AW222" s="11" t="s">
        <v>33</v>
      </c>
      <c r="AX222" s="11" t="s">
        <v>76</v>
      </c>
      <c r="AY222" s="147" t="s">
        <v>200</v>
      </c>
    </row>
    <row r="223" spans="2:65" s="13" customFormat="1">
      <c r="B223" s="159"/>
      <c r="D223" s="142" t="s">
        <v>214</v>
      </c>
      <c r="E223" s="160" t="s">
        <v>1</v>
      </c>
      <c r="F223" s="161" t="s">
        <v>221</v>
      </c>
      <c r="H223" s="162">
        <v>6.7210000000000001</v>
      </c>
      <c r="I223" s="163"/>
      <c r="L223" s="159"/>
      <c r="M223" s="164"/>
      <c r="T223" s="165"/>
      <c r="AT223" s="160" t="s">
        <v>214</v>
      </c>
      <c r="AU223" s="160" t="s">
        <v>83</v>
      </c>
      <c r="AV223" s="13" t="s">
        <v>206</v>
      </c>
      <c r="AW223" s="13" t="s">
        <v>33</v>
      </c>
      <c r="AX223" s="13" t="s">
        <v>83</v>
      </c>
      <c r="AY223" s="160" t="s">
        <v>200</v>
      </c>
    </row>
    <row r="224" spans="2:65" s="1" customFormat="1" ht="16.5" customHeight="1">
      <c r="B224" s="31"/>
      <c r="C224" s="129" t="s">
        <v>328</v>
      </c>
      <c r="D224" s="129" t="s">
        <v>201</v>
      </c>
      <c r="E224" s="130" t="s">
        <v>1089</v>
      </c>
      <c r="F224" s="131" t="s">
        <v>1090</v>
      </c>
      <c r="G224" s="132" t="s">
        <v>976</v>
      </c>
      <c r="H224" s="133">
        <v>6.7210000000000001</v>
      </c>
      <c r="I224" s="134"/>
      <c r="J224" s="135">
        <f>ROUND(I224*H224,2)</f>
        <v>0</v>
      </c>
      <c r="K224" s="131" t="s">
        <v>947</v>
      </c>
      <c r="L224" s="31"/>
      <c r="M224" s="136" t="s">
        <v>1</v>
      </c>
      <c r="N224" s="137" t="s">
        <v>41</v>
      </c>
      <c r="P224" s="138">
        <f>O224*H224</f>
        <v>0</v>
      </c>
      <c r="Q224" s="138">
        <v>0</v>
      </c>
      <c r="R224" s="138">
        <f>Q224*H224</f>
        <v>0</v>
      </c>
      <c r="S224" s="138">
        <v>0</v>
      </c>
      <c r="T224" s="139">
        <f>S224*H224</f>
        <v>0</v>
      </c>
      <c r="AR224" s="140" t="s">
        <v>206</v>
      </c>
      <c r="AT224" s="140" t="s">
        <v>201</v>
      </c>
      <c r="AU224" s="140" t="s">
        <v>83</v>
      </c>
      <c r="AY224" s="16" t="s">
        <v>200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6" t="s">
        <v>83</v>
      </c>
      <c r="BK224" s="141">
        <f>ROUND(I224*H224,2)</f>
        <v>0</v>
      </c>
      <c r="BL224" s="16" t="s">
        <v>206</v>
      </c>
      <c r="BM224" s="140" t="s">
        <v>1091</v>
      </c>
    </row>
    <row r="225" spans="2:65" s="1" customFormat="1" ht="28.8">
      <c r="B225" s="31"/>
      <c r="D225" s="142" t="s">
        <v>208</v>
      </c>
      <c r="F225" s="143" t="s">
        <v>1092</v>
      </c>
      <c r="I225" s="144"/>
      <c r="L225" s="31"/>
      <c r="M225" s="145"/>
      <c r="T225" s="55"/>
      <c r="AT225" s="16" t="s">
        <v>208</v>
      </c>
      <c r="AU225" s="16" t="s">
        <v>83</v>
      </c>
    </row>
    <row r="226" spans="2:65" s="1" customFormat="1" ht="16.5" customHeight="1">
      <c r="B226" s="31"/>
      <c r="C226" s="129" t="s">
        <v>333</v>
      </c>
      <c r="D226" s="129" t="s">
        <v>201</v>
      </c>
      <c r="E226" s="130" t="s">
        <v>1093</v>
      </c>
      <c r="F226" s="131" t="s">
        <v>1094</v>
      </c>
      <c r="G226" s="132" t="s">
        <v>225</v>
      </c>
      <c r="H226" s="133">
        <v>100</v>
      </c>
      <c r="I226" s="134"/>
      <c r="J226" s="135">
        <f>ROUND(I226*H226,2)</f>
        <v>0</v>
      </c>
      <c r="K226" s="131" t="s">
        <v>947</v>
      </c>
      <c r="L226" s="31"/>
      <c r="M226" s="136" t="s">
        <v>1</v>
      </c>
      <c r="N226" s="137" t="s">
        <v>41</v>
      </c>
      <c r="P226" s="138">
        <f>O226*H226</f>
        <v>0</v>
      </c>
      <c r="Q226" s="138">
        <v>0</v>
      </c>
      <c r="R226" s="138">
        <f>Q226*H226</f>
        <v>0</v>
      </c>
      <c r="S226" s="138">
        <v>0</v>
      </c>
      <c r="T226" s="139">
        <f>S226*H226</f>
        <v>0</v>
      </c>
      <c r="AR226" s="140" t="s">
        <v>206</v>
      </c>
      <c r="AT226" s="140" t="s">
        <v>201</v>
      </c>
      <c r="AU226" s="140" t="s">
        <v>83</v>
      </c>
      <c r="AY226" s="16" t="s">
        <v>200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6" t="s">
        <v>83</v>
      </c>
      <c r="BK226" s="141">
        <f>ROUND(I226*H226,2)</f>
        <v>0</v>
      </c>
      <c r="BL226" s="16" t="s">
        <v>206</v>
      </c>
      <c r="BM226" s="140" t="s">
        <v>1095</v>
      </c>
    </row>
    <row r="227" spans="2:65" s="1" customFormat="1" ht="19.2">
      <c r="B227" s="31"/>
      <c r="D227" s="142" t="s">
        <v>208</v>
      </c>
      <c r="F227" s="143" t="s">
        <v>1096</v>
      </c>
      <c r="I227" s="144"/>
      <c r="L227" s="31"/>
      <c r="M227" s="145"/>
      <c r="T227" s="55"/>
      <c r="AT227" s="16" t="s">
        <v>208</v>
      </c>
      <c r="AU227" s="16" t="s">
        <v>83</v>
      </c>
    </row>
    <row r="228" spans="2:65" s="1" customFormat="1" ht="16.5" customHeight="1">
      <c r="B228" s="31"/>
      <c r="C228" s="129" t="s">
        <v>338</v>
      </c>
      <c r="D228" s="129" t="s">
        <v>201</v>
      </c>
      <c r="E228" s="130" t="s">
        <v>1097</v>
      </c>
      <c r="F228" s="131" t="s">
        <v>1098</v>
      </c>
      <c r="G228" s="132" t="s">
        <v>258</v>
      </c>
      <c r="H228" s="133">
        <v>224</v>
      </c>
      <c r="I228" s="134"/>
      <c r="J228" s="135">
        <f>ROUND(I228*H228,2)</f>
        <v>0</v>
      </c>
      <c r="K228" s="131" t="s">
        <v>947</v>
      </c>
      <c r="L228" s="31"/>
      <c r="M228" s="136" t="s">
        <v>1</v>
      </c>
      <c r="N228" s="137" t="s">
        <v>41</v>
      </c>
      <c r="P228" s="138">
        <f>O228*H228</f>
        <v>0</v>
      </c>
      <c r="Q228" s="138">
        <v>0</v>
      </c>
      <c r="R228" s="138">
        <f>Q228*H228</f>
        <v>0</v>
      </c>
      <c r="S228" s="138">
        <v>0</v>
      </c>
      <c r="T228" s="139">
        <f>S228*H228</f>
        <v>0</v>
      </c>
      <c r="AR228" s="140" t="s">
        <v>206</v>
      </c>
      <c r="AT228" s="140" t="s">
        <v>201</v>
      </c>
      <c r="AU228" s="140" t="s">
        <v>83</v>
      </c>
      <c r="AY228" s="16" t="s">
        <v>200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6" t="s">
        <v>83</v>
      </c>
      <c r="BK228" s="141">
        <f>ROUND(I228*H228,2)</f>
        <v>0</v>
      </c>
      <c r="BL228" s="16" t="s">
        <v>206</v>
      </c>
      <c r="BM228" s="140" t="s">
        <v>1099</v>
      </c>
    </row>
    <row r="229" spans="2:65" s="1" customFormat="1" ht="19.2">
      <c r="B229" s="31"/>
      <c r="D229" s="142" t="s">
        <v>208</v>
      </c>
      <c r="F229" s="143" t="s">
        <v>1100</v>
      </c>
      <c r="I229" s="144"/>
      <c r="L229" s="31"/>
      <c r="M229" s="145"/>
      <c r="T229" s="55"/>
      <c r="AT229" s="16" t="s">
        <v>208</v>
      </c>
      <c r="AU229" s="16" t="s">
        <v>83</v>
      </c>
    </row>
    <row r="230" spans="2:65" s="11" customFormat="1">
      <c r="B230" s="146"/>
      <c r="D230" s="142" t="s">
        <v>214</v>
      </c>
      <c r="E230" s="147" t="s">
        <v>1</v>
      </c>
      <c r="F230" s="148" t="s">
        <v>1101</v>
      </c>
      <c r="H230" s="149">
        <v>224</v>
      </c>
      <c r="I230" s="150"/>
      <c r="L230" s="146"/>
      <c r="M230" s="151"/>
      <c r="T230" s="152"/>
      <c r="AT230" s="147" t="s">
        <v>214</v>
      </c>
      <c r="AU230" s="147" t="s">
        <v>83</v>
      </c>
      <c r="AV230" s="11" t="s">
        <v>85</v>
      </c>
      <c r="AW230" s="11" t="s">
        <v>33</v>
      </c>
      <c r="AX230" s="11" t="s">
        <v>83</v>
      </c>
      <c r="AY230" s="147" t="s">
        <v>200</v>
      </c>
    </row>
    <row r="231" spans="2:65" s="1" customFormat="1" ht="16.5" customHeight="1">
      <c r="B231" s="31"/>
      <c r="C231" s="129" t="s">
        <v>342</v>
      </c>
      <c r="D231" s="129" t="s">
        <v>201</v>
      </c>
      <c r="E231" s="130" t="s">
        <v>1102</v>
      </c>
      <c r="F231" s="131" t="s">
        <v>1103</v>
      </c>
      <c r="G231" s="132" t="s">
        <v>1104</v>
      </c>
      <c r="H231" s="133">
        <v>40</v>
      </c>
      <c r="I231" s="134"/>
      <c r="J231" s="135">
        <f>ROUND(I231*H231,2)</f>
        <v>0</v>
      </c>
      <c r="K231" s="131" t="s">
        <v>947</v>
      </c>
      <c r="L231" s="31"/>
      <c r="M231" s="136" t="s">
        <v>1</v>
      </c>
      <c r="N231" s="137" t="s">
        <v>41</v>
      </c>
      <c r="P231" s="138">
        <f>O231*H231</f>
        <v>0</v>
      </c>
      <c r="Q231" s="138">
        <v>0</v>
      </c>
      <c r="R231" s="138">
        <f>Q231*H231</f>
        <v>0</v>
      </c>
      <c r="S231" s="138">
        <v>0</v>
      </c>
      <c r="T231" s="139">
        <f>S231*H231</f>
        <v>0</v>
      </c>
      <c r="AR231" s="140" t="s">
        <v>206</v>
      </c>
      <c r="AT231" s="140" t="s">
        <v>201</v>
      </c>
      <c r="AU231" s="140" t="s">
        <v>83</v>
      </c>
      <c r="AY231" s="16" t="s">
        <v>200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6" t="s">
        <v>83</v>
      </c>
      <c r="BK231" s="141">
        <f>ROUND(I231*H231,2)</f>
        <v>0</v>
      </c>
      <c r="BL231" s="16" t="s">
        <v>206</v>
      </c>
      <c r="BM231" s="140" t="s">
        <v>1105</v>
      </c>
    </row>
    <row r="232" spans="2:65" s="1" customFormat="1" ht="48">
      <c r="B232" s="31"/>
      <c r="D232" s="142" t="s">
        <v>208</v>
      </c>
      <c r="F232" s="143" t="s">
        <v>1106</v>
      </c>
      <c r="I232" s="144"/>
      <c r="L232" s="31"/>
      <c r="M232" s="145"/>
      <c r="T232" s="55"/>
      <c r="AT232" s="16" t="s">
        <v>208</v>
      </c>
      <c r="AU232" s="16" t="s">
        <v>83</v>
      </c>
    </row>
    <row r="233" spans="2:65" s="1" customFormat="1" ht="16.5" customHeight="1">
      <c r="B233" s="31"/>
      <c r="C233" s="129" t="s">
        <v>346</v>
      </c>
      <c r="D233" s="129" t="s">
        <v>201</v>
      </c>
      <c r="E233" s="130" t="s">
        <v>1107</v>
      </c>
      <c r="F233" s="131" t="s">
        <v>1108</v>
      </c>
      <c r="G233" s="132" t="s">
        <v>1104</v>
      </c>
      <c r="H233" s="133">
        <v>16</v>
      </c>
      <c r="I233" s="134"/>
      <c r="J233" s="135">
        <f>ROUND(I233*H233,2)</f>
        <v>0</v>
      </c>
      <c r="K233" s="131" t="s">
        <v>947</v>
      </c>
      <c r="L233" s="31"/>
      <c r="M233" s="136" t="s">
        <v>1</v>
      </c>
      <c r="N233" s="137" t="s">
        <v>41</v>
      </c>
      <c r="P233" s="138">
        <f>O233*H233</f>
        <v>0</v>
      </c>
      <c r="Q233" s="138">
        <v>0</v>
      </c>
      <c r="R233" s="138">
        <f>Q233*H233</f>
        <v>0</v>
      </c>
      <c r="S233" s="138">
        <v>0</v>
      </c>
      <c r="T233" s="139">
        <f>S233*H233</f>
        <v>0</v>
      </c>
      <c r="AR233" s="140" t="s">
        <v>206</v>
      </c>
      <c r="AT233" s="140" t="s">
        <v>201</v>
      </c>
      <c r="AU233" s="140" t="s">
        <v>83</v>
      </c>
      <c r="AY233" s="16" t="s">
        <v>200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6" t="s">
        <v>83</v>
      </c>
      <c r="BK233" s="141">
        <f>ROUND(I233*H233,2)</f>
        <v>0</v>
      </c>
      <c r="BL233" s="16" t="s">
        <v>206</v>
      </c>
      <c r="BM233" s="140" t="s">
        <v>1109</v>
      </c>
    </row>
    <row r="234" spans="2:65" s="1" customFormat="1" ht="38.4">
      <c r="B234" s="31"/>
      <c r="D234" s="142" t="s">
        <v>208</v>
      </c>
      <c r="F234" s="143" t="s">
        <v>1110</v>
      </c>
      <c r="I234" s="144"/>
      <c r="L234" s="31"/>
      <c r="M234" s="145"/>
      <c r="T234" s="55"/>
      <c r="AT234" s="16" t="s">
        <v>208</v>
      </c>
      <c r="AU234" s="16" t="s">
        <v>83</v>
      </c>
    </row>
    <row r="235" spans="2:65" s="1" customFormat="1" ht="16.5" customHeight="1">
      <c r="B235" s="31"/>
      <c r="C235" s="129" t="s">
        <v>350</v>
      </c>
      <c r="D235" s="129" t="s">
        <v>201</v>
      </c>
      <c r="E235" s="130" t="s">
        <v>1111</v>
      </c>
      <c r="F235" s="131" t="s">
        <v>1112</v>
      </c>
      <c r="G235" s="132" t="s">
        <v>1104</v>
      </c>
      <c r="H235" s="133">
        <v>12</v>
      </c>
      <c r="I235" s="134"/>
      <c r="J235" s="135">
        <f>ROUND(I235*H235,2)</f>
        <v>0</v>
      </c>
      <c r="K235" s="131" t="s">
        <v>947</v>
      </c>
      <c r="L235" s="31"/>
      <c r="M235" s="136" t="s">
        <v>1</v>
      </c>
      <c r="N235" s="137" t="s">
        <v>41</v>
      </c>
      <c r="P235" s="138">
        <f>O235*H235</f>
        <v>0</v>
      </c>
      <c r="Q235" s="138">
        <v>0</v>
      </c>
      <c r="R235" s="138">
        <f>Q235*H235</f>
        <v>0</v>
      </c>
      <c r="S235" s="138">
        <v>0</v>
      </c>
      <c r="T235" s="139">
        <f>S235*H235</f>
        <v>0</v>
      </c>
      <c r="AR235" s="140" t="s">
        <v>206</v>
      </c>
      <c r="AT235" s="140" t="s">
        <v>201</v>
      </c>
      <c r="AU235" s="140" t="s">
        <v>83</v>
      </c>
      <c r="AY235" s="16" t="s">
        <v>200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6" t="s">
        <v>83</v>
      </c>
      <c r="BK235" s="141">
        <f>ROUND(I235*H235,2)</f>
        <v>0</v>
      </c>
      <c r="BL235" s="16" t="s">
        <v>206</v>
      </c>
      <c r="BM235" s="140" t="s">
        <v>1113</v>
      </c>
    </row>
    <row r="236" spans="2:65" s="1" customFormat="1" ht="38.4">
      <c r="B236" s="31"/>
      <c r="D236" s="142" t="s">
        <v>208</v>
      </c>
      <c r="F236" s="143" t="s">
        <v>1114</v>
      </c>
      <c r="I236" s="144"/>
      <c r="L236" s="31"/>
      <c r="M236" s="145"/>
      <c r="T236" s="55"/>
      <c r="AT236" s="16" t="s">
        <v>208</v>
      </c>
      <c r="AU236" s="16" t="s">
        <v>83</v>
      </c>
    </row>
    <row r="237" spans="2:65" s="1" customFormat="1" ht="16.5" customHeight="1">
      <c r="B237" s="31"/>
      <c r="C237" s="129" t="s">
        <v>354</v>
      </c>
      <c r="D237" s="129" t="s">
        <v>201</v>
      </c>
      <c r="E237" s="130" t="s">
        <v>1115</v>
      </c>
      <c r="F237" s="131" t="s">
        <v>1116</v>
      </c>
      <c r="G237" s="132" t="s">
        <v>1104</v>
      </c>
      <c r="H237" s="133">
        <v>12</v>
      </c>
      <c r="I237" s="134"/>
      <c r="J237" s="135">
        <f>ROUND(I237*H237,2)</f>
        <v>0</v>
      </c>
      <c r="K237" s="131" t="s">
        <v>947</v>
      </c>
      <c r="L237" s="31"/>
      <c r="M237" s="136" t="s">
        <v>1</v>
      </c>
      <c r="N237" s="137" t="s">
        <v>41</v>
      </c>
      <c r="P237" s="138">
        <f>O237*H237</f>
        <v>0</v>
      </c>
      <c r="Q237" s="138">
        <v>0</v>
      </c>
      <c r="R237" s="138">
        <f>Q237*H237</f>
        <v>0</v>
      </c>
      <c r="S237" s="138">
        <v>0</v>
      </c>
      <c r="T237" s="139">
        <f>S237*H237</f>
        <v>0</v>
      </c>
      <c r="AR237" s="140" t="s">
        <v>206</v>
      </c>
      <c r="AT237" s="140" t="s">
        <v>201</v>
      </c>
      <c r="AU237" s="140" t="s">
        <v>83</v>
      </c>
      <c r="AY237" s="16" t="s">
        <v>200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6" t="s">
        <v>83</v>
      </c>
      <c r="BK237" s="141">
        <f>ROUND(I237*H237,2)</f>
        <v>0</v>
      </c>
      <c r="BL237" s="16" t="s">
        <v>206</v>
      </c>
      <c r="BM237" s="140" t="s">
        <v>1117</v>
      </c>
    </row>
    <row r="238" spans="2:65" s="1" customFormat="1" ht="28.8">
      <c r="B238" s="31"/>
      <c r="D238" s="142" t="s">
        <v>208</v>
      </c>
      <c r="F238" s="143" t="s">
        <v>1118</v>
      </c>
      <c r="I238" s="144"/>
      <c r="L238" s="31"/>
      <c r="M238" s="145"/>
      <c r="T238" s="55"/>
      <c r="AT238" s="16" t="s">
        <v>208</v>
      </c>
      <c r="AU238" s="16" t="s">
        <v>83</v>
      </c>
    </row>
    <row r="239" spans="2:65" s="1" customFormat="1" ht="16.5" customHeight="1">
      <c r="B239" s="31"/>
      <c r="C239" s="129" t="s">
        <v>358</v>
      </c>
      <c r="D239" s="129" t="s">
        <v>201</v>
      </c>
      <c r="E239" s="130" t="s">
        <v>1119</v>
      </c>
      <c r="F239" s="131" t="s">
        <v>1120</v>
      </c>
      <c r="G239" s="132" t="s">
        <v>225</v>
      </c>
      <c r="H239" s="133">
        <v>5020</v>
      </c>
      <c r="I239" s="134"/>
      <c r="J239" s="135">
        <f>ROUND(I239*H239,2)</f>
        <v>0</v>
      </c>
      <c r="K239" s="131" t="s">
        <v>947</v>
      </c>
      <c r="L239" s="31"/>
      <c r="M239" s="136" t="s">
        <v>1</v>
      </c>
      <c r="N239" s="137" t="s">
        <v>41</v>
      </c>
      <c r="P239" s="138">
        <f>O239*H239</f>
        <v>0</v>
      </c>
      <c r="Q239" s="138">
        <v>0</v>
      </c>
      <c r="R239" s="138">
        <f>Q239*H239</f>
        <v>0</v>
      </c>
      <c r="S239" s="138">
        <v>0</v>
      </c>
      <c r="T239" s="139">
        <f>S239*H239</f>
        <v>0</v>
      </c>
      <c r="AR239" s="140" t="s">
        <v>206</v>
      </c>
      <c r="AT239" s="140" t="s">
        <v>201</v>
      </c>
      <c r="AU239" s="140" t="s">
        <v>83</v>
      </c>
      <c r="AY239" s="16" t="s">
        <v>200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6" t="s">
        <v>83</v>
      </c>
      <c r="BK239" s="141">
        <f>ROUND(I239*H239,2)</f>
        <v>0</v>
      </c>
      <c r="BL239" s="16" t="s">
        <v>206</v>
      </c>
      <c r="BM239" s="140" t="s">
        <v>1121</v>
      </c>
    </row>
    <row r="240" spans="2:65" s="1" customFormat="1" ht="28.8">
      <c r="B240" s="31"/>
      <c r="D240" s="142" t="s">
        <v>208</v>
      </c>
      <c r="F240" s="143" t="s">
        <v>1122</v>
      </c>
      <c r="I240" s="144"/>
      <c r="L240" s="31"/>
      <c r="M240" s="145"/>
      <c r="T240" s="55"/>
      <c r="AT240" s="16" t="s">
        <v>208</v>
      </c>
      <c r="AU240" s="16" t="s">
        <v>83</v>
      </c>
    </row>
    <row r="241" spans="2:65" s="11" customFormat="1">
      <c r="B241" s="146"/>
      <c r="D241" s="142" t="s">
        <v>214</v>
      </c>
      <c r="E241" s="147" t="s">
        <v>1</v>
      </c>
      <c r="F241" s="148" t="s">
        <v>1123</v>
      </c>
      <c r="H241" s="149">
        <v>925</v>
      </c>
      <c r="I241" s="150"/>
      <c r="L241" s="146"/>
      <c r="M241" s="151"/>
      <c r="T241" s="152"/>
      <c r="AT241" s="147" t="s">
        <v>214</v>
      </c>
      <c r="AU241" s="147" t="s">
        <v>83</v>
      </c>
      <c r="AV241" s="11" t="s">
        <v>85</v>
      </c>
      <c r="AW241" s="11" t="s">
        <v>33</v>
      </c>
      <c r="AX241" s="11" t="s">
        <v>76</v>
      </c>
      <c r="AY241" s="147" t="s">
        <v>200</v>
      </c>
    </row>
    <row r="242" spans="2:65" s="11" customFormat="1">
      <c r="B242" s="146"/>
      <c r="D242" s="142" t="s">
        <v>214</v>
      </c>
      <c r="E242" s="147" t="s">
        <v>1</v>
      </c>
      <c r="F242" s="148" t="s">
        <v>1124</v>
      </c>
      <c r="H242" s="149">
        <v>4095</v>
      </c>
      <c r="I242" s="150"/>
      <c r="L242" s="146"/>
      <c r="M242" s="151"/>
      <c r="T242" s="152"/>
      <c r="AT242" s="147" t="s">
        <v>214</v>
      </c>
      <c r="AU242" s="147" t="s">
        <v>83</v>
      </c>
      <c r="AV242" s="11" t="s">
        <v>85</v>
      </c>
      <c r="AW242" s="11" t="s">
        <v>33</v>
      </c>
      <c r="AX242" s="11" t="s">
        <v>76</v>
      </c>
      <c r="AY242" s="147" t="s">
        <v>200</v>
      </c>
    </row>
    <row r="243" spans="2:65" s="13" customFormat="1">
      <c r="B243" s="159"/>
      <c r="D243" s="142" t="s">
        <v>214</v>
      </c>
      <c r="E243" s="160" t="s">
        <v>1</v>
      </c>
      <c r="F243" s="161" t="s">
        <v>221</v>
      </c>
      <c r="H243" s="162">
        <v>5020</v>
      </c>
      <c r="I243" s="163"/>
      <c r="L243" s="159"/>
      <c r="M243" s="164"/>
      <c r="T243" s="165"/>
      <c r="AT243" s="160" t="s">
        <v>214</v>
      </c>
      <c r="AU243" s="160" t="s">
        <v>83</v>
      </c>
      <c r="AV243" s="13" t="s">
        <v>206</v>
      </c>
      <c r="AW243" s="13" t="s">
        <v>33</v>
      </c>
      <c r="AX243" s="13" t="s">
        <v>83</v>
      </c>
      <c r="AY243" s="160" t="s">
        <v>200</v>
      </c>
    </row>
    <row r="244" spans="2:65" s="1" customFormat="1" ht="16.5" customHeight="1">
      <c r="B244" s="31"/>
      <c r="C244" s="129" t="s">
        <v>362</v>
      </c>
      <c r="D244" s="129" t="s">
        <v>201</v>
      </c>
      <c r="E244" s="130" t="s">
        <v>1125</v>
      </c>
      <c r="F244" s="131" t="s">
        <v>1126</v>
      </c>
      <c r="G244" s="132" t="s">
        <v>225</v>
      </c>
      <c r="H244" s="133">
        <v>5020</v>
      </c>
      <c r="I244" s="134"/>
      <c r="J244" s="135">
        <f>ROUND(I244*H244,2)</f>
        <v>0</v>
      </c>
      <c r="K244" s="131" t="s">
        <v>947</v>
      </c>
      <c r="L244" s="31"/>
      <c r="M244" s="136" t="s">
        <v>1</v>
      </c>
      <c r="N244" s="137" t="s">
        <v>41</v>
      </c>
      <c r="P244" s="138">
        <f>O244*H244</f>
        <v>0</v>
      </c>
      <c r="Q244" s="138">
        <v>0</v>
      </c>
      <c r="R244" s="138">
        <f>Q244*H244</f>
        <v>0</v>
      </c>
      <c r="S244" s="138">
        <v>0</v>
      </c>
      <c r="T244" s="139">
        <f>S244*H244</f>
        <v>0</v>
      </c>
      <c r="AR244" s="140" t="s">
        <v>206</v>
      </c>
      <c r="AT244" s="140" t="s">
        <v>201</v>
      </c>
      <c r="AU244" s="140" t="s">
        <v>83</v>
      </c>
      <c r="AY244" s="16" t="s">
        <v>200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6" t="s">
        <v>83</v>
      </c>
      <c r="BK244" s="141">
        <f>ROUND(I244*H244,2)</f>
        <v>0</v>
      </c>
      <c r="BL244" s="16" t="s">
        <v>206</v>
      </c>
      <c r="BM244" s="140" t="s">
        <v>1127</v>
      </c>
    </row>
    <row r="245" spans="2:65" s="1" customFormat="1" ht="28.8">
      <c r="B245" s="31"/>
      <c r="D245" s="142" t="s">
        <v>208</v>
      </c>
      <c r="F245" s="143" t="s">
        <v>1128</v>
      </c>
      <c r="I245" s="144"/>
      <c r="L245" s="31"/>
      <c r="M245" s="145"/>
      <c r="T245" s="55"/>
      <c r="AT245" s="16" t="s">
        <v>208</v>
      </c>
      <c r="AU245" s="16" t="s">
        <v>83</v>
      </c>
    </row>
    <row r="246" spans="2:65" s="1" customFormat="1" ht="24.15" customHeight="1">
      <c r="B246" s="31"/>
      <c r="C246" s="129" t="s">
        <v>366</v>
      </c>
      <c r="D246" s="129" t="s">
        <v>201</v>
      </c>
      <c r="E246" s="130" t="s">
        <v>1129</v>
      </c>
      <c r="F246" s="131" t="s">
        <v>1130</v>
      </c>
      <c r="G246" s="132" t="s">
        <v>258</v>
      </c>
      <c r="H246" s="133">
        <v>100</v>
      </c>
      <c r="I246" s="134"/>
      <c r="J246" s="135">
        <f>ROUND(I246*H246,2)</f>
        <v>0</v>
      </c>
      <c r="K246" s="131" t="s">
        <v>947</v>
      </c>
      <c r="L246" s="31"/>
      <c r="M246" s="136" t="s">
        <v>1</v>
      </c>
      <c r="N246" s="137" t="s">
        <v>41</v>
      </c>
      <c r="P246" s="138">
        <f>O246*H246</f>
        <v>0</v>
      </c>
      <c r="Q246" s="138">
        <v>0</v>
      </c>
      <c r="R246" s="138">
        <f>Q246*H246</f>
        <v>0</v>
      </c>
      <c r="S246" s="138">
        <v>0</v>
      </c>
      <c r="T246" s="139">
        <f>S246*H246</f>
        <v>0</v>
      </c>
      <c r="AR246" s="140" t="s">
        <v>206</v>
      </c>
      <c r="AT246" s="140" t="s">
        <v>201</v>
      </c>
      <c r="AU246" s="140" t="s">
        <v>83</v>
      </c>
      <c r="AY246" s="16" t="s">
        <v>200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6" t="s">
        <v>83</v>
      </c>
      <c r="BK246" s="141">
        <f>ROUND(I246*H246,2)</f>
        <v>0</v>
      </c>
      <c r="BL246" s="16" t="s">
        <v>206</v>
      </c>
      <c r="BM246" s="140" t="s">
        <v>1131</v>
      </c>
    </row>
    <row r="247" spans="2:65" s="1" customFormat="1" ht="19.2">
      <c r="B247" s="31"/>
      <c r="D247" s="142" t="s">
        <v>208</v>
      </c>
      <c r="F247" s="143" t="s">
        <v>1132</v>
      </c>
      <c r="I247" s="144"/>
      <c r="L247" s="31"/>
      <c r="M247" s="145"/>
      <c r="T247" s="55"/>
      <c r="AT247" s="16" t="s">
        <v>208</v>
      </c>
      <c r="AU247" s="16" t="s">
        <v>83</v>
      </c>
    </row>
    <row r="248" spans="2:65" s="1" customFormat="1" ht="16.5" customHeight="1">
      <c r="B248" s="31"/>
      <c r="C248" s="129" t="s">
        <v>370</v>
      </c>
      <c r="D248" s="129" t="s">
        <v>201</v>
      </c>
      <c r="E248" s="130" t="s">
        <v>1133</v>
      </c>
      <c r="F248" s="131" t="s">
        <v>1134</v>
      </c>
      <c r="G248" s="132" t="s">
        <v>258</v>
      </c>
      <c r="H248" s="133">
        <v>100</v>
      </c>
      <c r="I248" s="134"/>
      <c r="J248" s="135">
        <f>ROUND(I248*H248,2)</f>
        <v>0</v>
      </c>
      <c r="K248" s="131" t="s">
        <v>947</v>
      </c>
      <c r="L248" s="31"/>
      <c r="M248" s="136" t="s">
        <v>1</v>
      </c>
      <c r="N248" s="137" t="s">
        <v>41</v>
      </c>
      <c r="P248" s="138">
        <f>O248*H248</f>
        <v>0</v>
      </c>
      <c r="Q248" s="138">
        <v>0</v>
      </c>
      <c r="R248" s="138">
        <f>Q248*H248</f>
        <v>0</v>
      </c>
      <c r="S248" s="138">
        <v>0</v>
      </c>
      <c r="T248" s="139">
        <f>S248*H248</f>
        <v>0</v>
      </c>
      <c r="AR248" s="140" t="s">
        <v>206</v>
      </c>
      <c r="AT248" s="140" t="s">
        <v>201</v>
      </c>
      <c r="AU248" s="140" t="s">
        <v>83</v>
      </c>
      <c r="AY248" s="16" t="s">
        <v>200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6" t="s">
        <v>83</v>
      </c>
      <c r="BK248" s="141">
        <f>ROUND(I248*H248,2)</f>
        <v>0</v>
      </c>
      <c r="BL248" s="16" t="s">
        <v>206</v>
      </c>
      <c r="BM248" s="140" t="s">
        <v>1135</v>
      </c>
    </row>
    <row r="249" spans="2:65" s="1" customFormat="1">
      <c r="B249" s="31"/>
      <c r="D249" s="142" t="s">
        <v>208</v>
      </c>
      <c r="F249" s="143" t="s">
        <v>1134</v>
      </c>
      <c r="I249" s="144"/>
      <c r="L249" s="31"/>
      <c r="M249" s="145"/>
      <c r="T249" s="55"/>
      <c r="AT249" s="16" t="s">
        <v>208</v>
      </c>
      <c r="AU249" s="16" t="s">
        <v>83</v>
      </c>
    </row>
    <row r="250" spans="2:65" s="1" customFormat="1" ht="16.5" customHeight="1">
      <c r="B250" s="31"/>
      <c r="C250" s="166" t="s">
        <v>374</v>
      </c>
      <c r="D250" s="166" t="s">
        <v>227</v>
      </c>
      <c r="E250" s="167" t="s">
        <v>1136</v>
      </c>
      <c r="F250" s="168" t="s">
        <v>1137</v>
      </c>
      <c r="G250" s="169" t="s">
        <v>258</v>
      </c>
      <c r="H250" s="170">
        <v>60</v>
      </c>
      <c r="I250" s="171"/>
      <c r="J250" s="172">
        <f>ROUND(I250*H250,2)</f>
        <v>0</v>
      </c>
      <c r="K250" s="168" t="s">
        <v>947</v>
      </c>
      <c r="L250" s="173"/>
      <c r="M250" s="174" t="s">
        <v>1</v>
      </c>
      <c r="N250" s="175" t="s">
        <v>41</v>
      </c>
      <c r="P250" s="138">
        <f>O250*H250</f>
        <v>0</v>
      </c>
      <c r="Q250" s="138">
        <v>0</v>
      </c>
      <c r="R250" s="138">
        <f>Q250*H250</f>
        <v>0</v>
      </c>
      <c r="S250" s="138">
        <v>0</v>
      </c>
      <c r="T250" s="139">
        <f>S250*H250</f>
        <v>0</v>
      </c>
      <c r="AR250" s="140" t="s">
        <v>250</v>
      </c>
      <c r="AT250" s="140" t="s">
        <v>227</v>
      </c>
      <c r="AU250" s="140" t="s">
        <v>83</v>
      </c>
      <c r="AY250" s="16" t="s">
        <v>200</v>
      </c>
      <c r="BE250" s="141">
        <f>IF(N250="základní",J250,0)</f>
        <v>0</v>
      </c>
      <c r="BF250" s="141">
        <f>IF(N250="snížená",J250,0)</f>
        <v>0</v>
      </c>
      <c r="BG250" s="141">
        <f>IF(N250="zákl. přenesená",J250,0)</f>
        <v>0</v>
      </c>
      <c r="BH250" s="141">
        <f>IF(N250="sníž. přenesená",J250,0)</f>
        <v>0</v>
      </c>
      <c r="BI250" s="141">
        <f>IF(N250="nulová",J250,0)</f>
        <v>0</v>
      </c>
      <c r="BJ250" s="16" t="s">
        <v>83</v>
      </c>
      <c r="BK250" s="141">
        <f>ROUND(I250*H250,2)</f>
        <v>0</v>
      </c>
      <c r="BL250" s="16" t="s">
        <v>206</v>
      </c>
      <c r="BM250" s="140" t="s">
        <v>1138</v>
      </c>
    </row>
    <row r="251" spans="2:65" s="1" customFormat="1">
      <c r="B251" s="31"/>
      <c r="D251" s="142" t="s">
        <v>208</v>
      </c>
      <c r="F251" s="143" t="s">
        <v>1137</v>
      </c>
      <c r="I251" s="144"/>
      <c r="L251" s="31"/>
      <c r="M251" s="145"/>
      <c r="T251" s="55"/>
      <c r="AT251" s="16" t="s">
        <v>208</v>
      </c>
      <c r="AU251" s="16" t="s">
        <v>83</v>
      </c>
    </row>
    <row r="252" spans="2:65" s="1" customFormat="1" ht="16.5" customHeight="1">
      <c r="B252" s="31"/>
      <c r="C252" s="166" t="s">
        <v>378</v>
      </c>
      <c r="D252" s="166" t="s">
        <v>227</v>
      </c>
      <c r="E252" s="167" t="s">
        <v>1139</v>
      </c>
      <c r="F252" s="168" t="s">
        <v>1140</v>
      </c>
      <c r="G252" s="169" t="s">
        <v>258</v>
      </c>
      <c r="H252" s="170">
        <v>40</v>
      </c>
      <c r="I252" s="171"/>
      <c r="J252" s="172">
        <f>ROUND(I252*H252,2)</f>
        <v>0</v>
      </c>
      <c r="K252" s="168" t="s">
        <v>947</v>
      </c>
      <c r="L252" s="173"/>
      <c r="M252" s="174" t="s">
        <v>1</v>
      </c>
      <c r="N252" s="175" t="s">
        <v>41</v>
      </c>
      <c r="P252" s="138">
        <f>O252*H252</f>
        <v>0</v>
      </c>
      <c r="Q252" s="138">
        <v>0</v>
      </c>
      <c r="R252" s="138">
        <f>Q252*H252</f>
        <v>0</v>
      </c>
      <c r="S252" s="138">
        <v>0</v>
      </c>
      <c r="T252" s="139">
        <f>S252*H252</f>
        <v>0</v>
      </c>
      <c r="AR252" s="140" t="s">
        <v>250</v>
      </c>
      <c r="AT252" s="140" t="s">
        <v>227</v>
      </c>
      <c r="AU252" s="140" t="s">
        <v>83</v>
      </c>
      <c r="AY252" s="16" t="s">
        <v>200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6" t="s">
        <v>83</v>
      </c>
      <c r="BK252" s="141">
        <f>ROUND(I252*H252,2)</f>
        <v>0</v>
      </c>
      <c r="BL252" s="16" t="s">
        <v>206</v>
      </c>
      <c r="BM252" s="140" t="s">
        <v>1141</v>
      </c>
    </row>
    <row r="253" spans="2:65" s="1" customFormat="1">
      <c r="B253" s="31"/>
      <c r="D253" s="142" t="s">
        <v>208</v>
      </c>
      <c r="F253" s="143" t="s">
        <v>1140</v>
      </c>
      <c r="I253" s="144"/>
      <c r="L253" s="31"/>
      <c r="M253" s="145"/>
      <c r="T253" s="55"/>
      <c r="AT253" s="16" t="s">
        <v>208</v>
      </c>
      <c r="AU253" s="16" t="s">
        <v>83</v>
      </c>
    </row>
    <row r="254" spans="2:65" s="1" customFormat="1" ht="16.5" customHeight="1">
      <c r="B254" s="31"/>
      <c r="C254" s="129" t="s">
        <v>382</v>
      </c>
      <c r="D254" s="129" t="s">
        <v>201</v>
      </c>
      <c r="E254" s="130" t="s">
        <v>1142</v>
      </c>
      <c r="F254" s="131" t="s">
        <v>1143</v>
      </c>
      <c r="G254" s="132" t="s">
        <v>258</v>
      </c>
      <c r="H254" s="133">
        <v>1</v>
      </c>
      <c r="I254" s="134"/>
      <c r="J254" s="135">
        <f>ROUND(I254*H254,2)</f>
        <v>0</v>
      </c>
      <c r="K254" s="131" t="s">
        <v>947</v>
      </c>
      <c r="L254" s="31"/>
      <c r="M254" s="136" t="s">
        <v>1</v>
      </c>
      <c r="N254" s="137" t="s">
        <v>41</v>
      </c>
      <c r="P254" s="138">
        <f>O254*H254</f>
        <v>0</v>
      </c>
      <c r="Q254" s="138">
        <v>0</v>
      </c>
      <c r="R254" s="138">
        <f>Q254*H254</f>
        <v>0</v>
      </c>
      <c r="S254" s="138">
        <v>0</v>
      </c>
      <c r="T254" s="139">
        <f>S254*H254</f>
        <v>0</v>
      </c>
      <c r="AR254" s="140" t="s">
        <v>206</v>
      </c>
      <c r="AT254" s="140" t="s">
        <v>201</v>
      </c>
      <c r="AU254" s="140" t="s">
        <v>83</v>
      </c>
      <c r="AY254" s="16" t="s">
        <v>200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6" t="s">
        <v>83</v>
      </c>
      <c r="BK254" s="141">
        <f>ROUND(I254*H254,2)</f>
        <v>0</v>
      </c>
      <c r="BL254" s="16" t="s">
        <v>206</v>
      </c>
      <c r="BM254" s="140" t="s">
        <v>1144</v>
      </c>
    </row>
    <row r="255" spans="2:65" s="1" customFormat="1">
      <c r="B255" s="31"/>
      <c r="D255" s="142" t="s">
        <v>208</v>
      </c>
      <c r="F255" s="143" t="s">
        <v>1143</v>
      </c>
      <c r="I255" s="144"/>
      <c r="L255" s="31"/>
      <c r="M255" s="145"/>
      <c r="T255" s="55"/>
      <c r="AT255" s="16" t="s">
        <v>208</v>
      </c>
      <c r="AU255" s="16" t="s">
        <v>83</v>
      </c>
    </row>
    <row r="256" spans="2:65" s="1" customFormat="1" ht="16.5" customHeight="1">
      <c r="B256" s="31"/>
      <c r="C256" s="129" t="s">
        <v>386</v>
      </c>
      <c r="D256" s="129" t="s">
        <v>201</v>
      </c>
      <c r="E256" s="130" t="s">
        <v>1145</v>
      </c>
      <c r="F256" s="131" t="s">
        <v>1146</v>
      </c>
      <c r="G256" s="132" t="s">
        <v>258</v>
      </c>
      <c r="H256" s="133">
        <v>1</v>
      </c>
      <c r="I256" s="134"/>
      <c r="J256" s="135">
        <f>ROUND(I256*H256,2)</f>
        <v>0</v>
      </c>
      <c r="K256" s="131" t="s">
        <v>947</v>
      </c>
      <c r="L256" s="31"/>
      <c r="M256" s="136" t="s">
        <v>1</v>
      </c>
      <c r="N256" s="137" t="s">
        <v>41</v>
      </c>
      <c r="P256" s="138">
        <f>O256*H256</f>
        <v>0</v>
      </c>
      <c r="Q256" s="138">
        <v>0</v>
      </c>
      <c r="R256" s="138">
        <f>Q256*H256</f>
        <v>0</v>
      </c>
      <c r="S256" s="138">
        <v>0</v>
      </c>
      <c r="T256" s="139">
        <f>S256*H256</f>
        <v>0</v>
      </c>
      <c r="AR256" s="140" t="s">
        <v>206</v>
      </c>
      <c r="AT256" s="140" t="s">
        <v>201</v>
      </c>
      <c r="AU256" s="140" t="s">
        <v>83</v>
      </c>
      <c r="AY256" s="16" t="s">
        <v>200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6" t="s">
        <v>83</v>
      </c>
      <c r="BK256" s="141">
        <f>ROUND(I256*H256,2)</f>
        <v>0</v>
      </c>
      <c r="BL256" s="16" t="s">
        <v>206</v>
      </c>
      <c r="BM256" s="140" t="s">
        <v>1147</v>
      </c>
    </row>
    <row r="257" spans="2:65" s="1" customFormat="1" ht="19.2">
      <c r="B257" s="31"/>
      <c r="D257" s="142" t="s">
        <v>208</v>
      </c>
      <c r="F257" s="143" t="s">
        <v>1148</v>
      </c>
      <c r="I257" s="144"/>
      <c r="L257" s="31"/>
      <c r="M257" s="145"/>
      <c r="T257" s="55"/>
      <c r="AT257" s="16" t="s">
        <v>208</v>
      </c>
      <c r="AU257" s="16" t="s">
        <v>83</v>
      </c>
    </row>
    <row r="258" spans="2:65" s="1" customFormat="1" ht="16.5" customHeight="1">
      <c r="B258" s="31"/>
      <c r="C258" s="129" t="s">
        <v>390</v>
      </c>
      <c r="D258" s="129" t="s">
        <v>201</v>
      </c>
      <c r="E258" s="130" t="s">
        <v>1149</v>
      </c>
      <c r="F258" s="131" t="s">
        <v>1150</v>
      </c>
      <c r="G258" s="132" t="s">
        <v>258</v>
      </c>
      <c r="H258" s="133">
        <v>6</v>
      </c>
      <c r="I258" s="134"/>
      <c r="J258" s="135">
        <f>ROUND(I258*H258,2)</f>
        <v>0</v>
      </c>
      <c r="K258" s="131" t="s">
        <v>947</v>
      </c>
      <c r="L258" s="31"/>
      <c r="M258" s="136" t="s">
        <v>1</v>
      </c>
      <c r="N258" s="137" t="s">
        <v>41</v>
      </c>
      <c r="P258" s="138">
        <f>O258*H258</f>
        <v>0</v>
      </c>
      <c r="Q258" s="138">
        <v>0</v>
      </c>
      <c r="R258" s="138">
        <f>Q258*H258</f>
        <v>0</v>
      </c>
      <c r="S258" s="138">
        <v>0</v>
      </c>
      <c r="T258" s="139">
        <f>S258*H258</f>
        <v>0</v>
      </c>
      <c r="AR258" s="140" t="s">
        <v>206</v>
      </c>
      <c r="AT258" s="140" t="s">
        <v>201</v>
      </c>
      <c r="AU258" s="140" t="s">
        <v>83</v>
      </c>
      <c r="AY258" s="16" t="s">
        <v>200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6" t="s">
        <v>83</v>
      </c>
      <c r="BK258" s="141">
        <f>ROUND(I258*H258,2)</f>
        <v>0</v>
      </c>
      <c r="BL258" s="16" t="s">
        <v>206</v>
      </c>
      <c r="BM258" s="140" t="s">
        <v>1151</v>
      </c>
    </row>
    <row r="259" spans="2:65" s="1" customFormat="1">
      <c r="B259" s="31"/>
      <c r="D259" s="142" t="s">
        <v>208</v>
      </c>
      <c r="F259" s="143" t="s">
        <v>1150</v>
      </c>
      <c r="I259" s="144"/>
      <c r="L259" s="31"/>
      <c r="M259" s="145"/>
      <c r="T259" s="55"/>
      <c r="AT259" s="16" t="s">
        <v>208</v>
      </c>
      <c r="AU259" s="16" t="s">
        <v>83</v>
      </c>
    </row>
    <row r="260" spans="2:65" s="1" customFormat="1" ht="16.5" customHeight="1">
      <c r="B260" s="31"/>
      <c r="C260" s="129" t="s">
        <v>394</v>
      </c>
      <c r="D260" s="129" t="s">
        <v>201</v>
      </c>
      <c r="E260" s="130" t="s">
        <v>1152</v>
      </c>
      <c r="F260" s="131" t="s">
        <v>1153</v>
      </c>
      <c r="G260" s="132" t="s">
        <v>258</v>
      </c>
      <c r="H260" s="133">
        <v>6</v>
      </c>
      <c r="I260" s="134"/>
      <c r="J260" s="135">
        <f>ROUND(I260*H260,2)</f>
        <v>0</v>
      </c>
      <c r="K260" s="131" t="s">
        <v>947</v>
      </c>
      <c r="L260" s="31"/>
      <c r="M260" s="136" t="s">
        <v>1</v>
      </c>
      <c r="N260" s="137" t="s">
        <v>41</v>
      </c>
      <c r="P260" s="138">
        <f>O260*H260</f>
        <v>0</v>
      </c>
      <c r="Q260" s="138">
        <v>0</v>
      </c>
      <c r="R260" s="138">
        <f>Q260*H260</f>
        <v>0</v>
      </c>
      <c r="S260" s="138">
        <v>0</v>
      </c>
      <c r="T260" s="139">
        <f>S260*H260</f>
        <v>0</v>
      </c>
      <c r="AR260" s="140" t="s">
        <v>206</v>
      </c>
      <c r="AT260" s="140" t="s">
        <v>201</v>
      </c>
      <c r="AU260" s="140" t="s">
        <v>83</v>
      </c>
      <c r="AY260" s="16" t="s">
        <v>200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6" t="s">
        <v>83</v>
      </c>
      <c r="BK260" s="141">
        <f>ROUND(I260*H260,2)</f>
        <v>0</v>
      </c>
      <c r="BL260" s="16" t="s">
        <v>206</v>
      </c>
      <c r="BM260" s="140" t="s">
        <v>1154</v>
      </c>
    </row>
    <row r="261" spans="2:65" s="1" customFormat="1">
      <c r="B261" s="31"/>
      <c r="D261" s="142" t="s">
        <v>208</v>
      </c>
      <c r="F261" s="143" t="s">
        <v>1153</v>
      </c>
      <c r="I261" s="144"/>
      <c r="L261" s="31"/>
      <c r="M261" s="145"/>
      <c r="T261" s="55"/>
      <c r="AT261" s="16" t="s">
        <v>208</v>
      </c>
      <c r="AU261" s="16" t="s">
        <v>83</v>
      </c>
    </row>
    <row r="262" spans="2:65" s="1" customFormat="1" ht="16.5" customHeight="1">
      <c r="B262" s="31"/>
      <c r="C262" s="129" t="s">
        <v>398</v>
      </c>
      <c r="D262" s="129" t="s">
        <v>201</v>
      </c>
      <c r="E262" s="130" t="s">
        <v>1155</v>
      </c>
      <c r="F262" s="131" t="s">
        <v>1156</v>
      </c>
      <c r="G262" s="132" t="s">
        <v>258</v>
      </c>
      <c r="H262" s="133">
        <v>16</v>
      </c>
      <c r="I262" s="134"/>
      <c r="J262" s="135">
        <f>ROUND(I262*H262,2)</f>
        <v>0</v>
      </c>
      <c r="K262" s="131" t="s">
        <v>947</v>
      </c>
      <c r="L262" s="31"/>
      <c r="M262" s="136" t="s">
        <v>1</v>
      </c>
      <c r="N262" s="137" t="s">
        <v>41</v>
      </c>
      <c r="P262" s="138">
        <f>O262*H262</f>
        <v>0</v>
      </c>
      <c r="Q262" s="138">
        <v>0</v>
      </c>
      <c r="R262" s="138">
        <f>Q262*H262</f>
        <v>0</v>
      </c>
      <c r="S262" s="138">
        <v>0</v>
      </c>
      <c r="T262" s="139">
        <f>S262*H262</f>
        <v>0</v>
      </c>
      <c r="AR262" s="140" t="s">
        <v>206</v>
      </c>
      <c r="AT262" s="140" t="s">
        <v>201</v>
      </c>
      <c r="AU262" s="140" t="s">
        <v>83</v>
      </c>
      <c r="AY262" s="16" t="s">
        <v>200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6" t="s">
        <v>83</v>
      </c>
      <c r="BK262" s="141">
        <f>ROUND(I262*H262,2)</f>
        <v>0</v>
      </c>
      <c r="BL262" s="16" t="s">
        <v>206</v>
      </c>
      <c r="BM262" s="140" t="s">
        <v>1157</v>
      </c>
    </row>
    <row r="263" spans="2:65" s="1" customFormat="1">
      <c r="B263" s="31"/>
      <c r="D263" s="142" t="s">
        <v>208</v>
      </c>
      <c r="F263" s="143" t="s">
        <v>1156</v>
      </c>
      <c r="I263" s="144"/>
      <c r="L263" s="31"/>
      <c r="M263" s="145"/>
      <c r="T263" s="55"/>
      <c r="AT263" s="16" t="s">
        <v>208</v>
      </c>
      <c r="AU263" s="16" t="s">
        <v>83</v>
      </c>
    </row>
    <row r="264" spans="2:65" s="1" customFormat="1" ht="16.5" customHeight="1">
      <c r="B264" s="31"/>
      <c r="C264" s="129" t="s">
        <v>404</v>
      </c>
      <c r="D264" s="129" t="s">
        <v>201</v>
      </c>
      <c r="E264" s="130" t="s">
        <v>1158</v>
      </c>
      <c r="F264" s="131" t="s">
        <v>1159</v>
      </c>
      <c r="G264" s="132" t="s">
        <v>258</v>
      </c>
      <c r="H264" s="133">
        <v>16</v>
      </c>
      <c r="I264" s="134"/>
      <c r="J264" s="135">
        <f>ROUND(I264*H264,2)</f>
        <v>0</v>
      </c>
      <c r="K264" s="131" t="s">
        <v>947</v>
      </c>
      <c r="L264" s="31"/>
      <c r="M264" s="136" t="s">
        <v>1</v>
      </c>
      <c r="N264" s="137" t="s">
        <v>41</v>
      </c>
      <c r="P264" s="138">
        <f>O264*H264</f>
        <v>0</v>
      </c>
      <c r="Q264" s="138">
        <v>0</v>
      </c>
      <c r="R264" s="138">
        <f>Q264*H264</f>
        <v>0</v>
      </c>
      <c r="S264" s="138">
        <v>0</v>
      </c>
      <c r="T264" s="139">
        <f>S264*H264</f>
        <v>0</v>
      </c>
      <c r="AR264" s="140" t="s">
        <v>206</v>
      </c>
      <c r="AT264" s="140" t="s">
        <v>201</v>
      </c>
      <c r="AU264" s="140" t="s">
        <v>83</v>
      </c>
      <c r="AY264" s="16" t="s">
        <v>200</v>
      </c>
      <c r="BE264" s="141">
        <f>IF(N264="základní",J264,0)</f>
        <v>0</v>
      </c>
      <c r="BF264" s="141">
        <f>IF(N264="snížená",J264,0)</f>
        <v>0</v>
      </c>
      <c r="BG264" s="141">
        <f>IF(N264="zákl. přenesená",J264,0)</f>
        <v>0</v>
      </c>
      <c r="BH264" s="141">
        <f>IF(N264="sníž. přenesená",J264,0)</f>
        <v>0</v>
      </c>
      <c r="BI264" s="141">
        <f>IF(N264="nulová",J264,0)</f>
        <v>0</v>
      </c>
      <c r="BJ264" s="16" t="s">
        <v>83</v>
      </c>
      <c r="BK264" s="141">
        <f>ROUND(I264*H264,2)</f>
        <v>0</v>
      </c>
      <c r="BL264" s="16" t="s">
        <v>206</v>
      </c>
      <c r="BM264" s="140" t="s">
        <v>1160</v>
      </c>
    </row>
    <row r="265" spans="2:65" s="1" customFormat="1">
      <c r="B265" s="31"/>
      <c r="D265" s="142" t="s">
        <v>208</v>
      </c>
      <c r="F265" s="143" t="s">
        <v>1161</v>
      </c>
      <c r="I265" s="144"/>
      <c r="L265" s="31"/>
      <c r="M265" s="145"/>
      <c r="T265" s="55"/>
      <c r="AT265" s="16" t="s">
        <v>208</v>
      </c>
      <c r="AU265" s="16" t="s">
        <v>83</v>
      </c>
    </row>
    <row r="266" spans="2:65" s="1" customFormat="1" ht="16.5" customHeight="1">
      <c r="B266" s="31"/>
      <c r="C266" s="129" t="s">
        <v>408</v>
      </c>
      <c r="D266" s="129" t="s">
        <v>201</v>
      </c>
      <c r="E266" s="130" t="s">
        <v>379</v>
      </c>
      <c r="F266" s="131" t="s">
        <v>380</v>
      </c>
      <c r="G266" s="132" t="s">
        <v>258</v>
      </c>
      <c r="H266" s="133">
        <v>4</v>
      </c>
      <c r="I266" s="134"/>
      <c r="J266" s="135">
        <f>ROUND(I266*H266,2)</f>
        <v>0</v>
      </c>
      <c r="K266" s="131" t="s">
        <v>947</v>
      </c>
      <c r="L266" s="31"/>
      <c r="M266" s="136" t="s">
        <v>1</v>
      </c>
      <c r="N266" s="137" t="s">
        <v>41</v>
      </c>
      <c r="P266" s="138">
        <f>O266*H266</f>
        <v>0</v>
      </c>
      <c r="Q266" s="138">
        <v>0</v>
      </c>
      <c r="R266" s="138">
        <f>Q266*H266</f>
        <v>0</v>
      </c>
      <c r="S266" s="138">
        <v>0</v>
      </c>
      <c r="T266" s="139">
        <f>S266*H266</f>
        <v>0</v>
      </c>
      <c r="AR266" s="140" t="s">
        <v>206</v>
      </c>
      <c r="AT266" s="140" t="s">
        <v>201</v>
      </c>
      <c r="AU266" s="140" t="s">
        <v>83</v>
      </c>
      <c r="AY266" s="16" t="s">
        <v>200</v>
      </c>
      <c r="BE266" s="141">
        <f>IF(N266="základní",J266,0)</f>
        <v>0</v>
      </c>
      <c r="BF266" s="141">
        <f>IF(N266="snížená",J266,0)</f>
        <v>0</v>
      </c>
      <c r="BG266" s="141">
        <f>IF(N266="zákl. přenesená",J266,0)</f>
        <v>0</v>
      </c>
      <c r="BH266" s="141">
        <f>IF(N266="sníž. přenesená",J266,0)</f>
        <v>0</v>
      </c>
      <c r="BI266" s="141">
        <f>IF(N266="nulová",J266,0)</f>
        <v>0</v>
      </c>
      <c r="BJ266" s="16" t="s">
        <v>83</v>
      </c>
      <c r="BK266" s="141">
        <f>ROUND(I266*H266,2)</f>
        <v>0</v>
      </c>
      <c r="BL266" s="16" t="s">
        <v>206</v>
      </c>
      <c r="BM266" s="140" t="s">
        <v>1162</v>
      </c>
    </row>
    <row r="267" spans="2:65" s="1" customFormat="1">
      <c r="B267" s="31"/>
      <c r="D267" s="142" t="s">
        <v>208</v>
      </c>
      <c r="F267" s="143" t="s">
        <v>380</v>
      </c>
      <c r="I267" s="144"/>
      <c r="L267" s="31"/>
      <c r="M267" s="145"/>
      <c r="T267" s="55"/>
      <c r="AT267" s="16" t="s">
        <v>208</v>
      </c>
      <c r="AU267" s="16" t="s">
        <v>83</v>
      </c>
    </row>
    <row r="268" spans="2:65" s="1" customFormat="1" ht="16.5" customHeight="1">
      <c r="B268" s="31"/>
      <c r="C268" s="129" t="s">
        <v>412</v>
      </c>
      <c r="D268" s="129" t="s">
        <v>201</v>
      </c>
      <c r="E268" s="130" t="s">
        <v>339</v>
      </c>
      <c r="F268" s="131" t="s">
        <v>340</v>
      </c>
      <c r="G268" s="132" t="s">
        <v>258</v>
      </c>
      <c r="H268" s="133">
        <v>4</v>
      </c>
      <c r="I268" s="134"/>
      <c r="J268" s="135">
        <f>ROUND(I268*H268,2)</f>
        <v>0</v>
      </c>
      <c r="K268" s="131" t="s">
        <v>947</v>
      </c>
      <c r="L268" s="31"/>
      <c r="M268" s="136" t="s">
        <v>1</v>
      </c>
      <c r="N268" s="137" t="s">
        <v>41</v>
      </c>
      <c r="P268" s="138">
        <f>O268*H268</f>
        <v>0</v>
      </c>
      <c r="Q268" s="138">
        <v>0</v>
      </c>
      <c r="R268" s="138">
        <f>Q268*H268</f>
        <v>0</v>
      </c>
      <c r="S268" s="138">
        <v>0</v>
      </c>
      <c r="T268" s="139">
        <f>S268*H268</f>
        <v>0</v>
      </c>
      <c r="AR268" s="140" t="s">
        <v>206</v>
      </c>
      <c r="AT268" s="140" t="s">
        <v>201</v>
      </c>
      <c r="AU268" s="140" t="s">
        <v>83</v>
      </c>
      <c r="AY268" s="16" t="s">
        <v>200</v>
      </c>
      <c r="BE268" s="141">
        <f>IF(N268="základní",J268,0)</f>
        <v>0</v>
      </c>
      <c r="BF268" s="141">
        <f>IF(N268="snížená",J268,0)</f>
        <v>0</v>
      </c>
      <c r="BG268" s="141">
        <f>IF(N268="zákl. přenesená",J268,0)</f>
        <v>0</v>
      </c>
      <c r="BH268" s="141">
        <f>IF(N268="sníž. přenesená",J268,0)</f>
        <v>0</v>
      </c>
      <c r="BI268" s="141">
        <f>IF(N268="nulová",J268,0)</f>
        <v>0</v>
      </c>
      <c r="BJ268" s="16" t="s">
        <v>83</v>
      </c>
      <c r="BK268" s="141">
        <f>ROUND(I268*H268,2)</f>
        <v>0</v>
      </c>
      <c r="BL268" s="16" t="s">
        <v>206</v>
      </c>
      <c r="BM268" s="140" t="s">
        <v>1163</v>
      </c>
    </row>
    <row r="269" spans="2:65" s="1" customFormat="1">
      <c r="B269" s="31"/>
      <c r="D269" s="142" t="s">
        <v>208</v>
      </c>
      <c r="F269" s="143" t="s">
        <v>340</v>
      </c>
      <c r="I269" s="144"/>
      <c r="L269" s="31"/>
      <c r="M269" s="145"/>
      <c r="T269" s="55"/>
      <c r="AT269" s="16" t="s">
        <v>208</v>
      </c>
      <c r="AU269" s="16" t="s">
        <v>83</v>
      </c>
    </row>
    <row r="270" spans="2:65" s="1" customFormat="1" ht="21.75" customHeight="1">
      <c r="B270" s="31"/>
      <c r="C270" s="129" t="s">
        <v>416</v>
      </c>
      <c r="D270" s="129" t="s">
        <v>201</v>
      </c>
      <c r="E270" s="130" t="s">
        <v>821</v>
      </c>
      <c r="F270" s="131" t="s">
        <v>822</v>
      </c>
      <c r="G270" s="132" t="s">
        <v>258</v>
      </c>
      <c r="H270" s="133">
        <v>16</v>
      </c>
      <c r="I270" s="134"/>
      <c r="J270" s="135">
        <f>ROUND(I270*H270,2)</f>
        <v>0</v>
      </c>
      <c r="K270" s="131" t="s">
        <v>947</v>
      </c>
      <c r="L270" s="31"/>
      <c r="M270" s="136" t="s">
        <v>1</v>
      </c>
      <c r="N270" s="137" t="s">
        <v>41</v>
      </c>
      <c r="P270" s="138">
        <f>O270*H270</f>
        <v>0</v>
      </c>
      <c r="Q270" s="138">
        <v>0</v>
      </c>
      <c r="R270" s="138">
        <f>Q270*H270</f>
        <v>0</v>
      </c>
      <c r="S270" s="138">
        <v>0</v>
      </c>
      <c r="T270" s="139">
        <f>S270*H270</f>
        <v>0</v>
      </c>
      <c r="AR270" s="140" t="s">
        <v>206</v>
      </c>
      <c r="AT270" s="140" t="s">
        <v>201</v>
      </c>
      <c r="AU270" s="140" t="s">
        <v>83</v>
      </c>
      <c r="AY270" s="16" t="s">
        <v>200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6" t="s">
        <v>83</v>
      </c>
      <c r="BK270" s="141">
        <f>ROUND(I270*H270,2)</f>
        <v>0</v>
      </c>
      <c r="BL270" s="16" t="s">
        <v>206</v>
      </c>
      <c r="BM270" s="140" t="s">
        <v>1164</v>
      </c>
    </row>
    <row r="271" spans="2:65" s="1" customFormat="1">
      <c r="B271" s="31"/>
      <c r="D271" s="142" t="s">
        <v>208</v>
      </c>
      <c r="F271" s="143" t="s">
        <v>822</v>
      </c>
      <c r="I271" s="144"/>
      <c r="L271" s="31"/>
      <c r="M271" s="145"/>
      <c r="T271" s="55"/>
      <c r="AT271" s="16" t="s">
        <v>208</v>
      </c>
      <c r="AU271" s="16" t="s">
        <v>83</v>
      </c>
    </row>
    <row r="272" spans="2:65" s="1" customFormat="1" ht="21.75" customHeight="1">
      <c r="B272" s="31"/>
      <c r="C272" s="129" t="s">
        <v>420</v>
      </c>
      <c r="D272" s="129" t="s">
        <v>201</v>
      </c>
      <c r="E272" s="130" t="s">
        <v>343</v>
      </c>
      <c r="F272" s="131" t="s">
        <v>344</v>
      </c>
      <c r="G272" s="132" t="s">
        <v>258</v>
      </c>
      <c r="H272" s="133">
        <v>16</v>
      </c>
      <c r="I272" s="134"/>
      <c r="J272" s="135">
        <f>ROUND(I272*H272,2)</f>
        <v>0</v>
      </c>
      <c r="K272" s="131" t="s">
        <v>947</v>
      </c>
      <c r="L272" s="31"/>
      <c r="M272" s="136" t="s">
        <v>1</v>
      </c>
      <c r="N272" s="137" t="s">
        <v>41</v>
      </c>
      <c r="P272" s="138">
        <f>O272*H272</f>
        <v>0</v>
      </c>
      <c r="Q272" s="138">
        <v>0</v>
      </c>
      <c r="R272" s="138">
        <f>Q272*H272</f>
        <v>0</v>
      </c>
      <c r="S272" s="138">
        <v>0</v>
      </c>
      <c r="T272" s="139">
        <f>S272*H272</f>
        <v>0</v>
      </c>
      <c r="AR272" s="140" t="s">
        <v>206</v>
      </c>
      <c r="AT272" s="140" t="s">
        <v>201</v>
      </c>
      <c r="AU272" s="140" t="s">
        <v>83</v>
      </c>
      <c r="AY272" s="16" t="s">
        <v>200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6" t="s">
        <v>83</v>
      </c>
      <c r="BK272" s="141">
        <f>ROUND(I272*H272,2)</f>
        <v>0</v>
      </c>
      <c r="BL272" s="16" t="s">
        <v>206</v>
      </c>
      <c r="BM272" s="140" t="s">
        <v>1165</v>
      </c>
    </row>
    <row r="273" spans="2:65" s="1" customFormat="1">
      <c r="B273" s="31"/>
      <c r="D273" s="142" t="s">
        <v>208</v>
      </c>
      <c r="F273" s="143" t="s">
        <v>344</v>
      </c>
      <c r="I273" s="144"/>
      <c r="L273" s="31"/>
      <c r="M273" s="145"/>
      <c r="T273" s="55"/>
      <c r="AT273" s="16" t="s">
        <v>208</v>
      </c>
      <c r="AU273" s="16" t="s">
        <v>83</v>
      </c>
    </row>
    <row r="274" spans="2:65" s="1" customFormat="1" ht="16.5" customHeight="1">
      <c r="B274" s="31"/>
      <c r="C274" s="129" t="s">
        <v>424</v>
      </c>
      <c r="D274" s="129" t="s">
        <v>201</v>
      </c>
      <c r="E274" s="130" t="s">
        <v>1166</v>
      </c>
      <c r="F274" s="131" t="s">
        <v>1167</v>
      </c>
      <c r="G274" s="132" t="s">
        <v>258</v>
      </c>
      <c r="H274" s="133">
        <v>20</v>
      </c>
      <c r="I274" s="134"/>
      <c r="J274" s="135">
        <f>ROUND(I274*H274,2)</f>
        <v>0</v>
      </c>
      <c r="K274" s="131" t="s">
        <v>947</v>
      </c>
      <c r="L274" s="31"/>
      <c r="M274" s="136" t="s">
        <v>1</v>
      </c>
      <c r="N274" s="137" t="s">
        <v>41</v>
      </c>
      <c r="P274" s="138">
        <f>O274*H274</f>
        <v>0</v>
      </c>
      <c r="Q274" s="138">
        <v>0</v>
      </c>
      <c r="R274" s="138">
        <f>Q274*H274</f>
        <v>0</v>
      </c>
      <c r="S274" s="138">
        <v>0</v>
      </c>
      <c r="T274" s="139">
        <f>S274*H274</f>
        <v>0</v>
      </c>
      <c r="AR274" s="140" t="s">
        <v>206</v>
      </c>
      <c r="AT274" s="140" t="s">
        <v>201</v>
      </c>
      <c r="AU274" s="140" t="s">
        <v>83</v>
      </c>
      <c r="AY274" s="16" t="s">
        <v>200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6" t="s">
        <v>83</v>
      </c>
      <c r="BK274" s="141">
        <f>ROUND(I274*H274,2)</f>
        <v>0</v>
      </c>
      <c r="BL274" s="16" t="s">
        <v>206</v>
      </c>
      <c r="BM274" s="140" t="s">
        <v>1168</v>
      </c>
    </row>
    <row r="275" spans="2:65" s="1" customFormat="1">
      <c r="B275" s="31"/>
      <c r="D275" s="142" t="s">
        <v>208</v>
      </c>
      <c r="F275" s="143" t="s">
        <v>1167</v>
      </c>
      <c r="I275" s="144"/>
      <c r="L275" s="31"/>
      <c r="M275" s="145"/>
      <c r="T275" s="55"/>
      <c r="AT275" s="16" t="s">
        <v>208</v>
      </c>
      <c r="AU275" s="16" t="s">
        <v>83</v>
      </c>
    </row>
    <row r="276" spans="2:65" s="1" customFormat="1" ht="24.15" customHeight="1">
      <c r="B276" s="31"/>
      <c r="C276" s="129" t="s">
        <v>428</v>
      </c>
      <c r="D276" s="129" t="s">
        <v>201</v>
      </c>
      <c r="E276" s="130" t="s">
        <v>1169</v>
      </c>
      <c r="F276" s="131" t="s">
        <v>1170</v>
      </c>
      <c r="G276" s="132" t="s">
        <v>258</v>
      </c>
      <c r="H276" s="133">
        <v>20</v>
      </c>
      <c r="I276" s="134"/>
      <c r="J276" s="135">
        <f>ROUND(I276*H276,2)</f>
        <v>0</v>
      </c>
      <c r="K276" s="131" t="s">
        <v>947</v>
      </c>
      <c r="L276" s="31"/>
      <c r="M276" s="136" t="s">
        <v>1</v>
      </c>
      <c r="N276" s="137" t="s">
        <v>41</v>
      </c>
      <c r="P276" s="138">
        <f>O276*H276</f>
        <v>0</v>
      </c>
      <c r="Q276" s="138">
        <v>0</v>
      </c>
      <c r="R276" s="138">
        <f>Q276*H276</f>
        <v>0</v>
      </c>
      <c r="S276" s="138">
        <v>0</v>
      </c>
      <c r="T276" s="139">
        <f>S276*H276</f>
        <v>0</v>
      </c>
      <c r="AR276" s="140" t="s">
        <v>206</v>
      </c>
      <c r="AT276" s="140" t="s">
        <v>201</v>
      </c>
      <c r="AU276" s="140" t="s">
        <v>83</v>
      </c>
      <c r="AY276" s="16" t="s">
        <v>200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6" t="s">
        <v>83</v>
      </c>
      <c r="BK276" s="141">
        <f>ROUND(I276*H276,2)</f>
        <v>0</v>
      </c>
      <c r="BL276" s="16" t="s">
        <v>206</v>
      </c>
      <c r="BM276" s="140" t="s">
        <v>1171</v>
      </c>
    </row>
    <row r="277" spans="2:65" s="1" customFormat="1">
      <c r="B277" s="31"/>
      <c r="D277" s="142" t="s">
        <v>208</v>
      </c>
      <c r="F277" s="143" t="s">
        <v>1170</v>
      </c>
      <c r="I277" s="144"/>
      <c r="L277" s="31"/>
      <c r="M277" s="145"/>
      <c r="T277" s="55"/>
      <c r="AT277" s="16" t="s">
        <v>208</v>
      </c>
      <c r="AU277" s="16" t="s">
        <v>83</v>
      </c>
    </row>
    <row r="278" spans="2:65" s="1" customFormat="1" ht="16.5" customHeight="1">
      <c r="B278" s="31"/>
      <c r="C278" s="129" t="s">
        <v>432</v>
      </c>
      <c r="D278" s="129" t="s">
        <v>201</v>
      </c>
      <c r="E278" s="130" t="s">
        <v>1172</v>
      </c>
      <c r="F278" s="131" t="s">
        <v>1173</v>
      </c>
      <c r="G278" s="132" t="s">
        <v>976</v>
      </c>
      <c r="H278" s="133">
        <v>11.81</v>
      </c>
      <c r="I278" s="134"/>
      <c r="J278" s="135">
        <f>ROUND(I278*H278,2)</f>
        <v>0</v>
      </c>
      <c r="K278" s="131" t="s">
        <v>947</v>
      </c>
      <c r="L278" s="31"/>
      <c r="M278" s="136" t="s">
        <v>1</v>
      </c>
      <c r="N278" s="137" t="s">
        <v>41</v>
      </c>
      <c r="P278" s="138">
        <f>O278*H278</f>
        <v>0</v>
      </c>
      <c r="Q278" s="138">
        <v>0</v>
      </c>
      <c r="R278" s="138">
        <f>Q278*H278</f>
        <v>0</v>
      </c>
      <c r="S278" s="138">
        <v>0</v>
      </c>
      <c r="T278" s="139">
        <f>S278*H278</f>
        <v>0</v>
      </c>
      <c r="AR278" s="140" t="s">
        <v>206</v>
      </c>
      <c r="AT278" s="140" t="s">
        <v>201</v>
      </c>
      <c r="AU278" s="140" t="s">
        <v>83</v>
      </c>
      <c r="AY278" s="16" t="s">
        <v>200</v>
      </c>
      <c r="BE278" s="141">
        <f>IF(N278="základní",J278,0)</f>
        <v>0</v>
      </c>
      <c r="BF278" s="141">
        <f>IF(N278="snížená",J278,0)</f>
        <v>0</v>
      </c>
      <c r="BG278" s="141">
        <f>IF(N278="zákl. přenesená",J278,0)</f>
        <v>0</v>
      </c>
      <c r="BH278" s="141">
        <f>IF(N278="sníž. přenesená",J278,0)</f>
        <v>0</v>
      </c>
      <c r="BI278" s="141">
        <f>IF(N278="nulová",J278,0)</f>
        <v>0</v>
      </c>
      <c r="BJ278" s="16" t="s">
        <v>83</v>
      </c>
      <c r="BK278" s="141">
        <f>ROUND(I278*H278,2)</f>
        <v>0</v>
      </c>
      <c r="BL278" s="16" t="s">
        <v>206</v>
      </c>
      <c r="BM278" s="140" t="s">
        <v>1174</v>
      </c>
    </row>
    <row r="279" spans="2:65" s="1" customFormat="1" ht="48">
      <c r="B279" s="31"/>
      <c r="D279" s="142" t="s">
        <v>208</v>
      </c>
      <c r="F279" s="143" t="s">
        <v>1175</v>
      </c>
      <c r="I279" s="144"/>
      <c r="L279" s="31"/>
      <c r="M279" s="145"/>
      <c r="T279" s="55"/>
      <c r="AT279" s="16" t="s">
        <v>208</v>
      </c>
      <c r="AU279" s="16" t="s">
        <v>83</v>
      </c>
    </row>
    <row r="280" spans="2:65" s="11" customFormat="1">
      <c r="B280" s="146"/>
      <c r="D280" s="142" t="s">
        <v>214</v>
      </c>
      <c r="E280" s="147" t="s">
        <v>1</v>
      </c>
      <c r="F280" s="148" t="s">
        <v>1176</v>
      </c>
      <c r="H280" s="149">
        <v>11.81</v>
      </c>
      <c r="I280" s="150"/>
      <c r="L280" s="146"/>
      <c r="M280" s="151"/>
      <c r="T280" s="152"/>
      <c r="AT280" s="147" t="s">
        <v>214</v>
      </c>
      <c r="AU280" s="147" t="s">
        <v>83</v>
      </c>
      <c r="AV280" s="11" t="s">
        <v>85</v>
      </c>
      <c r="AW280" s="11" t="s">
        <v>33</v>
      </c>
      <c r="AX280" s="11" t="s">
        <v>83</v>
      </c>
      <c r="AY280" s="147" t="s">
        <v>200</v>
      </c>
    </row>
    <row r="281" spans="2:65" s="1" customFormat="1" ht="16.5" customHeight="1">
      <c r="B281" s="31"/>
      <c r="C281" s="166" t="s">
        <v>436</v>
      </c>
      <c r="D281" s="166" t="s">
        <v>227</v>
      </c>
      <c r="E281" s="167" t="s">
        <v>1076</v>
      </c>
      <c r="F281" s="168" t="s">
        <v>1077</v>
      </c>
      <c r="G281" s="169" t="s">
        <v>964</v>
      </c>
      <c r="H281" s="170">
        <v>1913.22</v>
      </c>
      <c r="I281" s="171"/>
      <c r="J281" s="172">
        <f>ROUND(I281*H281,2)</f>
        <v>0</v>
      </c>
      <c r="K281" s="168" t="s">
        <v>947</v>
      </c>
      <c r="L281" s="173"/>
      <c r="M281" s="174" t="s">
        <v>1</v>
      </c>
      <c r="N281" s="175" t="s">
        <v>41</v>
      </c>
      <c r="P281" s="138">
        <f>O281*H281</f>
        <v>0</v>
      </c>
      <c r="Q281" s="138">
        <v>1</v>
      </c>
      <c r="R281" s="138">
        <f>Q281*H281</f>
        <v>1913.22</v>
      </c>
      <c r="S281" s="138">
        <v>0</v>
      </c>
      <c r="T281" s="139">
        <f>S281*H281</f>
        <v>0</v>
      </c>
      <c r="AR281" s="140" t="s">
        <v>250</v>
      </c>
      <c r="AT281" s="140" t="s">
        <v>227</v>
      </c>
      <c r="AU281" s="140" t="s">
        <v>83</v>
      </c>
      <c r="AY281" s="16" t="s">
        <v>200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6" t="s">
        <v>83</v>
      </c>
      <c r="BK281" s="141">
        <f>ROUND(I281*H281,2)</f>
        <v>0</v>
      </c>
      <c r="BL281" s="16" t="s">
        <v>206</v>
      </c>
      <c r="BM281" s="140" t="s">
        <v>1177</v>
      </c>
    </row>
    <row r="282" spans="2:65" s="1" customFormat="1">
      <c r="B282" s="31"/>
      <c r="D282" s="142" t="s">
        <v>208</v>
      </c>
      <c r="F282" s="143" t="s">
        <v>1077</v>
      </c>
      <c r="I282" s="144"/>
      <c r="L282" s="31"/>
      <c r="M282" s="145"/>
      <c r="T282" s="55"/>
      <c r="AT282" s="16" t="s">
        <v>208</v>
      </c>
      <c r="AU282" s="16" t="s">
        <v>83</v>
      </c>
    </row>
    <row r="283" spans="2:65" s="11" customFormat="1">
      <c r="B283" s="146"/>
      <c r="D283" s="142" t="s">
        <v>214</v>
      </c>
      <c r="E283" s="147" t="s">
        <v>1</v>
      </c>
      <c r="F283" s="148" t="s">
        <v>1178</v>
      </c>
      <c r="H283" s="149">
        <v>1913.22</v>
      </c>
      <c r="I283" s="150"/>
      <c r="L283" s="146"/>
      <c r="M283" s="151"/>
      <c r="T283" s="152"/>
      <c r="AT283" s="147" t="s">
        <v>214</v>
      </c>
      <c r="AU283" s="147" t="s">
        <v>83</v>
      </c>
      <c r="AV283" s="11" t="s">
        <v>85</v>
      </c>
      <c r="AW283" s="11" t="s">
        <v>33</v>
      </c>
      <c r="AX283" s="11" t="s">
        <v>83</v>
      </c>
      <c r="AY283" s="147" t="s">
        <v>200</v>
      </c>
    </row>
    <row r="284" spans="2:65" s="1" customFormat="1" ht="16.5" customHeight="1">
      <c r="B284" s="31"/>
      <c r="C284" s="129" t="s">
        <v>440</v>
      </c>
      <c r="D284" s="129" t="s">
        <v>201</v>
      </c>
      <c r="E284" s="130" t="s">
        <v>1179</v>
      </c>
      <c r="F284" s="131" t="s">
        <v>1180</v>
      </c>
      <c r="G284" s="132" t="s">
        <v>976</v>
      </c>
      <c r="H284" s="133">
        <v>11.814</v>
      </c>
      <c r="I284" s="134"/>
      <c r="J284" s="135">
        <f>ROUND(I284*H284,2)</f>
        <v>0</v>
      </c>
      <c r="K284" s="131" t="s">
        <v>947</v>
      </c>
      <c r="L284" s="31"/>
      <c r="M284" s="136" t="s">
        <v>1</v>
      </c>
      <c r="N284" s="137" t="s">
        <v>41</v>
      </c>
      <c r="P284" s="138">
        <f>O284*H284</f>
        <v>0</v>
      </c>
      <c r="Q284" s="138">
        <v>0</v>
      </c>
      <c r="R284" s="138">
        <f>Q284*H284</f>
        <v>0</v>
      </c>
      <c r="S284" s="138">
        <v>0</v>
      </c>
      <c r="T284" s="139">
        <f>S284*H284</f>
        <v>0</v>
      </c>
      <c r="AR284" s="140" t="s">
        <v>206</v>
      </c>
      <c r="AT284" s="140" t="s">
        <v>201</v>
      </c>
      <c r="AU284" s="140" t="s">
        <v>83</v>
      </c>
      <c r="AY284" s="16" t="s">
        <v>200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6" t="s">
        <v>83</v>
      </c>
      <c r="BK284" s="141">
        <f>ROUND(I284*H284,2)</f>
        <v>0</v>
      </c>
      <c r="BL284" s="16" t="s">
        <v>206</v>
      </c>
      <c r="BM284" s="140" t="s">
        <v>1181</v>
      </c>
    </row>
    <row r="285" spans="2:65" s="1" customFormat="1" ht="19.2">
      <c r="B285" s="31"/>
      <c r="D285" s="142" t="s">
        <v>208</v>
      </c>
      <c r="F285" s="143" t="s">
        <v>1182</v>
      </c>
      <c r="I285" s="144"/>
      <c r="L285" s="31"/>
      <c r="M285" s="145"/>
      <c r="T285" s="55"/>
      <c r="AT285" s="16" t="s">
        <v>208</v>
      </c>
      <c r="AU285" s="16" t="s">
        <v>83</v>
      </c>
    </row>
    <row r="286" spans="2:65" s="1" customFormat="1" ht="16.5" customHeight="1">
      <c r="B286" s="31"/>
      <c r="C286" s="129" t="s">
        <v>444</v>
      </c>
      <c r="D286" s="129" t="s">
        <v>201</v>
      </c>
      <c r="E286" s="130" t="s">
        <v>1183</v>
      </c>
      <c r="F286" s="131" t="s">
        <v>1184</v>
      </c>
      <c r="G286" s="132" t="s">
        <v>258</v>
      </c>
      <c r="H286" s="133">
        <v>1</v>
      </c>
      <c r="I286" s="134"/>
      <c r="J286" s="135">
        <f>ROUND(I286*H286,2)</f>
        <v>0</v>
      </c>
      <c r="K286" s="131" t="s">
        <v>947</v>
      </c>
      <c r="L286" s="31"/>
      <c r="M286" s="136" t="s">
        <v>1</v>
      </c>
      <c r="N286" s="137" t="s">
        <v>41</v>
      </c>
      <c r="P286" s="138">
        <f>O286*H286</f>
        <v>0</v>
      </c>
      <c r="Q286" s="138">
        <v>0</v>
      </c>
      <c r="R286" s="138">
        <f>Q286*H286</f>
        <v>0</v>
      </c>
      <c r="S286" s="138">
        <v>0</v>
      </c>
      <c r="T286" s="139">
        <f>S286*H286</f>
        <v>0</v>
      </c>
      <c r="AR286" s="140" t="s">
        <v>206</v>
      </c>
      <c r="AT286" s="140" t="s">
        <v>201</v>
      </c>
      <c r="AU286" s="140" t="s">
        <v>83</v>
      </c>
      <c r="AY286" s="16" t="s">
        <v>200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6" t="s">
        <v>83</v>
      </c>
      <c r="BK286" s="141">
        <f>ROUND(I286*H286,2)</f>
        <v>0</v>
      </c>
      <c r="BL286" s="16" t="s">
        <v>206</v>
      </c>
      <c r="BM286" s="140" t="s">
        <v>1185</v>
      </c>
    </row>
    <row r="287" spans="2:65" s="1" customFormat="1" ht="19.2">
      <c r="B287" s="31"/>
      <c r="D287" s="142" t="s">
        <v>208</v>
      </c>
      <c r="F287" s="143" t="s">
        <v>1186</v>
      </c>
      <c r="I287" s="144"/>
      <c r="L287" s="31"/>
      <c r="M287" s="145"/>
      <c r="T287" s="55"/>
      <c r="AT287" s="16" t="s">
        <v>208</v>
      </c>
      <c r="AU287" s="16" t="s">
        <v>83</v>
      </c>
    </row>
    <row r="288" spans="2:65" s="1" customFormat="1" ht="16.5" customHeight="1">
      <c r="B288" s="31"/>
      <c r="C288" s="129" t="s">
        <v>448</v>
      </c>
      <c r="D288" s="129" t="s">
        <v>201</v>
      </c>
      <c r="E288" s="130" t="s">
        <v>1187</v>
      </c>
      <c r="F288" s="131" t="s">
        <v>1188</v>
      </c>
      <c r="G288" s="132" t="s">
        <v>258</v>
      </c>
      <c r="H288" s="133">
        <v>1</v>
      </c>
      <c r="I288" s="134"/>
      <c r="J288" s="135">
        <f>ROUND(I288*H288,2)</f>
        <v>0</v>
      </c>
      <c r="K288" s="131" t="s">
        <v>947</v>
      </c>
      <c r="L288" s="31"/>
      <c r="M288" s="136" t="s">
        <v>1</v>
      </c>
      <c r="N288" s="137" t="s">
        <v>41</v>
      </c>
      <c r="P288" s="138">
        <f>O288*H288</f>
        <v>0</v>
      </c>
      <c r="Q288" s="138">
        <v>0</v>
      </c>
      <c r="R288" s="138">
        <f>Q288*H288</f>
        <v>0</v>
      </c>
      <c r="S288" s="138">
        <v>0</v>
      </c>
      <c r="T288" s="139">
        <f>S288*H288</f>
        <v>0</v>
      </c>
      <c r="AR288" s="140" t="s">
        <v>206</v>
      </c>
      <c r="AT288" s="140" t="s">
        <v>201</v>
      </c>
      <c r="AU288" s="140" t="s">
        <v>83</v>
      </c>
      <c r="AY288" s="16" t="s">
        <v>200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6" t="s">
        <v>83</v>
      </c>
      <c r="BK288" s="141">
        <f>ROUND(I288*H288,2)</f>
        <v>0</v>
      </c>
      <c r="BL288" s="16" t="s">
        <v>206</v>
      </c>
      <c r="BM288" s="140" t="s">
        <v>1189</v>
      </c>
    </row>
    <row r="289" spans="2:65" s="1" customFormat="1" ht="28.8">
      <c r="B289" s="31"/>
      <c r="D289" s="142" t="s">
        <v>208</v>
      </c>
      <c r="F289" s="143" t="s">
        <v>1190</v>
      </c>
      <c r="I289" s="144"/>
      <c r="L289" s="31"/>
      <c r="M289" s="145"/>
      <c r="T289" s="55"/>
      <c r="AT289" s="16" t="s">
        <v>208</v>
      </c>
      <c r="AU289" s="16" t="s">
        <v>83</v>
      </c>
    </row>
    <row r="290" spans="2:65" s="1" customFormat="1" ht="16.5" customHeight="1">
      <c r="B290" s="31"/>
      <c r="C290" s="129" t="s">
        <v>452</v>
      </c>
      <c r="D290" s="129" t="s">
        <v>201</v>
      </c>
      <c r="E290" s="130" t="s">
        <v>1191</v>
      </c>
      <c r="F290" s="131" t="s">
        <v>1192</v>
      </c>
      <c r="G290" s="132" t="s">
        <v>258</v>
      </c>
      <c r="H290" s="133">
        <v>3</v>
      </c>
      <c r="I290" s="134"/>
      <c r="J290" s="135">
        <f>ROUND(I290*H290,2)</f>
        <v>0</v>
      </c>
      <c r="K290" s="131" t="s">
        <v>1</v>
      </c>
      <c r="L290" s="31"/>
      <c r="M290" s="136" t="s">
        <v>1</v>
      </c>
      <c r="N290" s="137" t="s">
        <v>41</v>
      </c>
      <c r="P290" s="138">
        <f>O290*H290</f>
        <v>0</v>
      </c>
      <c r="Q290" s="138">
        <v>0</v>
      </c>
      <c r="R290" s="138">
        <f>Q290*H290</f>
        <v>0</v>
      </c>
      <c r="S290" s="138">
        <v>0</v>
      </c>
      <c r="T290" s="139">
        <f>S290*H290</f>
        <v>0</v>
      </c>
      <c r="AR290" s="140" t="s">
        <v>206</v>
      </c>
      <c r="AT290" s="140" t="s">
        <v>201</v>
      </c>
      <c r="AU290" s="140" t="s">
        <v>83</v>
      </c>
      <c r="AY290" s="16" t="s">
        <v>200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6" t="s">
        <v>83</v>
      </c>
      <c r="BK290" s="141">
        <f>ROUND(I290*H290,2)</f>
        <v>0</v>
      </c>
      <c r="BL290" s="16" t="s">
        <v>206</v>
      </c>
      <c r="BM290" s="140" t="s">
        <v>1193</v>
      </c>
    </row>
    <row r="291" spans="2:65" s="1" customFormat="1" ht="19.2">
      <c r="B291" s="31"/>
      <c r="D291" s="142" t="s">
        <v>208</v>
      </c>
      <c r="F291" s="143" t="s">
        <v>1194</v>
      </c>
      <c r="I291" s="144"/>
      <c r="L291" s="31"/>
      <c r="M291" s="145"/>
      <c r="T291" s="55"/>
      <c r="AT291" s="16" t="s">
        <v>208</v>
      </c>
      <c r="AU291" s="16" t="s">
        <v>83</v>
      </c>
    </row>
    <row r="292" spans="2:65" s="1" customFormat="1" ht="16.5" customHeight="1">
      <c r="B292" s="31"/>
      <c r="C292" s="129" t="s">
        <v>456</v>
      </c>
      <c r="D292" s="129" t="s">
        <v>201</v>
      </c>
      <c r="E292" s="130" t="s">
        <v>1195</v>
      </c>
      <c r="F292" s="131" t="s">
        <v>1196</v>
      </c>
      <c r="G292" s="132" t="s">
        <v>258</v>
      </c>
      <c r="H292" s="133">
        <v>3</v>
      </c>
      <c r="I292" s="134"/>
      <c r="J292" s="135">
        <f>ROUND(I292*H292,2)</f>
        <v>0</v>
      </c>
      <c r="K292" s="131" t="s">
        <v>1</v>
      </c>
      <c r="L292" s="31"/>
      <c r="M292" s="136" t="s">
        <v>1</v>
      </c>
      <c r="N292" s="137" t="s">
        <v>41</v>
      </c>
      <c r="P292" s="138">
        <f>O292*H292</f>
        <v>0</v>
      </c>
      <c r="Q292" s="138">
        <v>0</v>
      </c>
      <c r="R292" s="138">
        <f>Q292*H292</f>
        <v>0</v>
      </c>
      <c r="S292" s="138">
        <v>0</v>
      </c>
      <c r="T292" s="139">
        <f>S292*H292</f>
        <v>0</v>
      </c>
      <c r="AR292" s="140" t="s">
        <v>206</v>
      </c>
      <c r="AT292" s="140" t="s">
        <v>201</v>
      </c>
      <c r="AU292" s="140" t="s">
        <v>83</v>
      </c>
      <c r="AY292" s="16" t="s">
        <v>200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6" t="s">
        <v>83</v>
      </c>
      <c r="BK292" s="141">
        <f>ROUND(I292*H292,2)</f>
        <v>0</v>
      </c>
      <c r="BL292" s="16" t="s">
        <v>206</v>
      </c>
      <c r="BM292" s="140" t="s">
        <v>1197</v>
      </c>
    </row>
    <row r="293" spans="2:65" s="1" customFormat="1" ht="28.8">
      <c r="B293" s="31"/>
      <c r="D293" s="142" t="s">
        <v>208</v>
      </c>
      <c r="F293" s="143" t="s">
        <v>1198</v>
      </c>
      <c r="I293" s="144"/>
      <c r="L293" s="31"/>
      <c r="M293" s="145"/>
      <c r="T293" s="55"/>
      <c r="AT293" s="16" t="s">
        <v>208</v>
      </c>
      <c r="AU293" s="16" t="s">
        <v>83</v>
      </c>
    </row>
    <row r="294" spans="2:65" s="1" customFormat="1" ht="16.5" customHeight="1">
      <c r="B294" s="31"/>
      <c r="C294" s="166" t="s">
        <v>460</v>
      </c>
      <c r="D294" s="166" t="s">
        <v>227</v>
      </c>
      <c r="E294" s="167" t="s">
        <v>1199</v>
      </c>
      <c r="F294" s="168" t="s">
        <v>1200</v>
      </c>
      <c r="G294" s="169" t="s">
        <v>258</v>
      </c>
      <c r="H294" s="170">
        <v>3</v>
      </c>
      <c r="I294" s="171"/>
      <c r="J294" s="172">
        <f>ROUND(I294*H294,2)</f>
        <v>0</v>
      </c>
      <c r="K294" s="168" t="s">
        <v>1</v>
      </c>
      <c r="L294" s="173"/>
      <c r="M294" s="174" t="s">
        <v>1</v>
      </c>
      <c r="N294" s="175" t="s">
        <v>41</v>
      </c>
      <c r="P294" s="138">
        <f>O294*H294</f>
        <v>0</v>
      </c>
      <c r="Q294" s="138">
        <v>3.5000000000000001E-3</v>
      </c>
      <c r="R294" s="138">
        <f>Q294*H294</f>
        <v>1.0500000000000001E-2</v>
      </c>
      <c r="S294" s="138">
        <v>0</v>
      </c>
      <c r="T294" s="139">
        <f>S294*H294</f>
        <v>0</v>
      </c>
      <c r="AR294" s="140" t="s">
        <v>250</v>
      </c>
      <c r="AT294" s="140" t="s">
        <v>227</v>
      </c>
      <c r="AU294" s="140" t="s">
        <v>83</v>
      </c>
      <c r="AY294" s="16" t="s">
        <v>200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6" t="s">
        <v>83</v>
      </c>
      <c r="BK294" s="141">
        <f>ROUND(I294*H294,2)</f>
        <v>0</v>
      </c>
      <c r="BL294" s="16" t="s">
        <v>206</v>
      </c>
      <c r="BM294" s="140" t="s">
        <v>1201</v>
      </c>
    </row>
    <row r="295" spans="2:65" s="1" customFormat="1">
      <c r="B295" s="31"/>
      <c r="D295" s="142" t="s">
        <v>208</v>
      </c>
      <c r="F295" s="143" t="s">
        <v>1202</v>
      </c>
      <c r="I295" s="144"/>
      <c r="L295" s="31"/>
      <c r="M295" s="145"/>
      <c r="T295" s="55"/>
      <c r="AT295" s="16" t="s">
        <v>208</v>
      </c>
      <c r="AU295" s="16" t="s">
        <v>83</v>
      </c>
    </row>
    <row r="296" spans="2:65" s="1" customFormat="1" ht="16.5" customHeight="1">
      <c r="B296" s="31"/>
      <c r="C296" s="129" t="s">
        <v>464</v>
      </c>
      <c r="D296" s="129" t="s">
        <v>201</v>
      </c>
      <c r="E296" s="130" t="s">
        <v>1203</v>
      </c>
      <c r="F296" s="131" t="s">
        <v>1204</v>
      </c>
      <c r="G296" s="132" t="s">
        <v>258</v>
      </c>
      <c r="H296" s="133">
        <v>17</v>
      </c>
      <c r="I296" s="134"/>
      <c r="J296" s="135">
        <f>ROUND(I296*H296,2)</f>
        <v>0</v>
      </c>
      <c r="K296" s="131" t="s">
        <v>947</v>
      </c>
      <c r="L296" s="31"/>
      <c r="M296" s="136" t="s">
        <v>1</v>
      </c>
      <c r="N296" s="137" t="s">
        <v>41</v>
      </c>
      <c r="P296" s="138">
        <f>O296*H296</f>
        <v>0</v>
      </c>
      <c r="Q296" s="138">
        <v>0</v>
      </c>
      <c r="R296" s="138">
        <f>Q296*H296</f>
        <v>0</v>
      </c>
      <c r="S296" s="138">
        <v>0</v>
      </c>
      <c r="T296" s="139">
        <f>S296*H296</f>
        <v>0</v>
      </c>
      <c r="AR296" s="140" t="s">
        <v>206</v>
      </c>
      <c r="AT296" s="140" t="s">
        <v>201</v>
      </c>
      <c r="AU296" s="140" t="s">
        <v>83</v>
      </c>
      <c r="AY296" s="16" t="s">
        <v>200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6" t="s">
        <v>83</v>
      </c>
      <c r="BK296" s="141">
        <f>ROUND(I296*H296,2)</f>
        <v>0</v>
      </c>
      <c r="BL296" s="16" t="s">
        <v>206</v>
      </c>
      <c r="BM296" s="140" t="s">
        <v>1205</v>
      </c>
    </row>
    <row r="297" spans="2:65" s="1" customFormat="1" ht="19.2">
      <c r="B297" s="31"/>
      <c r="D297" s="142" t="s">
        <v>208</v>
      </c>
      <c r="F297" s="143" t="s">
        <v>1206</v>
      </c>
      <c r="I297" s="144"/>
      <c r="L297" s="31"/>
      <c r="M297" s="145"/>
      <c r="T297" s="55"/>
      <c r="AT297" s="16" t="s">
        <v>208</v>
      </c>
      <c r="AU297" s="16" t="s">
        <v>83</v>
      </c>
    </row>
    <row r="298" spans="2:65" s="1" customFormat="1" ht="16.5" customHeight="1">
      <c r="B298" s="31"/>
      <c r="C298" s="129" t="s">
        <v>468</v>
      </c>
      <c r="D298" s="129" t="s">
        <v>201</v>
      </c>
      <c r="E298" s="130" t="s">
        <v>1207</v>
      </c>
      <c r="F298" s="131" t="s">
        <v>1208</v>
      </c>
      <c r="G298" s="132" t="s">
        <v>258</v>
      </c>
      <c r="H298" s="133">
        <v>113</v>
      </c>
      <c r="I298" s="134"/>
      <c r="J298" s="135">
        <f>ROUND(I298*H298,2)</f>
        <v>0</v>
      </c>
      <c r="K298" s="131" t="s">
        <v>947</v>
      </c>
      <c r="L298" s="31"/>
      <c r="M298" s="136" t="s">
        <v>1</v>
      </c>
      <c r="N298" s="137" t="s">
        <v>41</v>
      </c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9">
        <f>S298*H298</f>
        <v>0</v>
      </c>
      <c r="AR298" s="140" t="s">
        <v>206</v>
      </c>
      <c r="AT298" s="140" t="s">
        <v>201</v>
      </c>
      <c r="AU298" s="140" t="s">
        <v>83</v>
      </c>
      <c r="AY298" s="16" t="s">
        <v>200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6" t="s">
        <v>83</v>
      </c>
      <c r="BK298" s="141">
        <f>ROUND(I298*H298,2)</f>
        <v>0</v>
      </c>
      <c r="BL298" s="16" t="s">
        <v>206</v>
      </c>
      <c r="BM298" s="140" t="s">
        <v>1209</v>
      </c>
    </row>
    <row r="299" spans="2:65" s="1" customFormat="1" ht="19.2">
      <c r="B299" s="31"/>
      <c r="D299" s="142" t="s">
        <v>208</v>
      </c>
      <c r="F299" s="143" t="s">
        <v>1210</v>
      </c>
      <c r="I299" s="144"/>
      <c r="L299" s="31"/>
      <c r="M299" s="145"/>
      <c r="T299" s="55"/>
      <c r="AT299" s="16" t="s">
        <v>208</v>
      </c>
      <c r="AU299" s="16" t="s">
        <v>83</v>
      </c>
    </row>
    <row r="300" spans="2:65" s="1" customFormat="1" ht="16.5" customHeight="1">
      <c r="B300" s="31"/>
      <c r="C300" s="129" t="s">
        <v>472</v>
      </c>
      <c r="D300" s="129" t="s">
        <v>201</v>
      </c>
      <c r="E300" s="130" t="s">
        <v>1211</v>
      </c>
      <c r="F300" s="131" t="s">
        <v>1212</v>
      </c>
      <c r="G300" s="132" t="s">
        <v>258</v>
      </c>
      <c r="H300" s="133">
        <v>17</v>
      </c>
      <c r="I300" s="134"/>
      <c r="J300" s="135">
        <f>ROUND(I300*H300,2)</f>
        <v>0</v>
      </c>
      <c r="K300" s="131" t="s">
        <v>947</v>
      </c>
      <c r="L300" s="31"/>
      <c r="M300" s="136" t="s">
        <v>1</v>
      </c>
      <c r="N300" s="137" t="s">
        <v>41</v>
      </c>
      <c r="P300" s="138">
        <f>O300*H300</f>
        <v>0</v>
      </c>
      <c r="Q300" s="138">
        <v>0</v>
      </c>
      <c r="R300" s="138">
        <f>Q300*H300</f>
        <v>0</v>
      </c>
      <c r="S300" s="138">
        <v>0</v>
      </c>
      <c r="T300" s="139">
        <f>S300*H300</f>
        <v>0</v>
      </c>
      <c r="AR300" s="140" t="s">
        <v>206</v>
      </c>
      <c r="AT300" s="140" t="s">
        <v>201</v>
      </c>
      <c r="AU300" s="140" t="s">
        <v>83</v>
      </c>
      <c r="AY300" s="16" t="s">
        <v>200</v>
      </c>
      <c r="BE300" s="141">
        <f>IF(N300="základní",J300,0)</f>
        <v>0</v>
      </c>
      <c r="BF300" s="141">
        <f>IF(N300="snížená",J300,0)</f>
        <v>0</v>
      </c>
      <c r="BG300" s="141">
        <f>IF(N300="zákl. přenesená",J300,0)</f>
        <v>0</v>
      </c>
      <c r="BH300" s="141">
        <f>IF(N300="sníž. přenesená",J300,0)</f>
        <v>0</v>
      </c>
      <c r="BI300" s="141">
        <f>IF(N300="nulová",J300,0)</f>
        <v>0</v>
      </c>
      <c r="BJ300" s="16" t="s">
        <v>83</v>
      </c>
      <c r="BK300" s="141">
        <f>ROUND(I300*H300,2)</f>
        <v>0</v>
      </c>
      <c r="BL300" s="16" t="s">
        <v>206</v>
      </c>
      <c r="BM300" s="140" t="s">
        <v>1213</v>
      </c>
    </row>
    <row r="301" spans="2:65" s="1" customFormat="1" ht="19.2">
      <c r="B301" s="31"/>
      <c r="D301" s="142" t="s">
        <v>208</v>
      </c>
      <c r="F301" s="143" t="s">
        <v>1214</v>
      </c>
      <c r="I301" s="144"/>
      <c r="L301" s="31"/>
      <c r="M301" s="145"/>
      <c r="T301" s="55"/>
      <c r="AT301" s="16" t="s">
        <v>208</v>
      </c>
      <c r="AU301" s="16" t="s">
        <v>83</v>
      </c>
    </row>
    <row r="302" spans="2:65" s="1" customFormat="1" ht="16.5" customHeight="1">
      <c r="B302" s="31"/>
      <c r="C302" s="166" t="s">
        <v>476</v>
      </c>
      <c r="D302" s="166" t="s">
        <v>227</v>
      </c>
      <c r="E302" s="167" t="s">
        <v>1215</v>
      </c>
      <c r="F302" s="168" t="s">
        <v>1216</v>
      </c>
      <c r="G302" s="169" t="s">
        <v>258</v>
      </c>
      <c r="H302" s="170">
        <v>9</v>
      </c>
      <c r="I302" s="171"/>
      <c r="J302" s="172">
        <f>ROUND(I302*H302,2)</f>
        <v>0</v>
      </c>
      <c r="K302" s="168" t="s">
        <v>947</v>
      </c>
      <c r="L302" s="173"/>
      <c r="M302" s="174" t="s">
        <v>1</v>
      </c>
      <c r="N302" s="175" t="s">
        <v>41</v>
      </c>
      <c r="P302" s="138">
        <f>O302*H302</f>
        <v>0</v>
      </c>
      <c r="Q302" s="138">
        <v>0.39700000000000002</v>
      </c>
      <c r="R302" s="138">
        <f>Q302*H302</f>
        <v>3.5730000000000004</v>
      </c>
      <c r="S302" s="138">
        <v>0</v>
      </c>
      <c r="T302" s="139">
        <f>S302*H302</f>
        <v>0</v>
      </c>
      <c r="AR302" s="140" t="s">
        <v>250</v>
      </c>
      <c r="AT302" s="140" t="s">
        <v>227</v>
      </c>
      <c r="AU302" s="140" t="s">
        <v>83</v>
      </c>
      <c r="AY302" s="16" t="s">
        <v>200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6" t="s">
        <v>83</v>
      </c>
      <c r="BK302" s="141">
        <f>ROUND(I302*H302,2)</f>
        <v>0</v>
      </c>
      <c r="BL302" s="16" t="s">
        <v>206</v>
      </c>
      <c r="BM302" s="140" t="s">
        <v>1217</v>
      </c>
    </row>
    <row r="303" spans="2:65" s="1" customFormat="1">
      <c r="B303" s="31"/>
      <c r="D303" s="142" t="s">
        <v>208</v>
      </c>
      <c r="F303" s="143" t="s">
        <v>1216</v>
      </c>
      <c r="I303" s="144"/>
      <c r="L303" s="31"/>
      <c r="M303" s="145"/>
      <c r="T303" s="55"/>
      <c r="AT303" s="16" t="s">
        <v>208</v>
      </c>
      <c r="AU303" s="16" t="s">
        <v>83</v>
      </c>
    </row>
    <row r="304" spans="2:65" s="1" customFormat="1" ht="16.5" customHeight="1">
      <c r="B304" s="31"/>
      <c r="C304" s="129" t="s">
        <v>480</v>
      </c>
      <c r="D304" s="129" t="s">
        <v>201</v>
      </c>
      <c r="E304" s="130" t="s">
        <v>1218</v>
      </c>
      <c r="F304" s="131" t="s">
        <v>1219</v>
      </c>
      <c r="G304" s="132" t="s">
        <v>258</v>
      </c>
      <c r="H304" s="133">
        <v>113</v>
      </c>
      <c r="I304" s="134"/>
      <c r="J304" s="135">
        <f>ROUND(I304*H304,2)</f>
        <v>0</v>
      </c>
      <c r="K304" s="131" t="s">
        <v>947</v>
      </c>
      <c r="L304" s="31"/>
      <c r="M304" s="136" t="s">
        <v>1</v>
      </c>
      <c r="N304" s="137" t="s">
        <v>41</v>
      </c>
      <c r="P304" s="138">
        <f>O304*H304</f>
        <v>0</v>
      </c>
      <c r="Q304" s="138">
        <v>0</v>
      </c>
      <c r="R304" s="138">
        <f>Q304*H304</f>
        <v>0</v>
      </c>
      <c r="S304" s="138">
        <v>0</v>
      </c>
      <c r="T304" s="139">
        <f>S304*H304</f>
        <v>0</v>
      </c>
      <c r="AR304" s="140" t="s">
        <v>206</v>
      </c>
      <c r="AT304" s="140" t="s">
        <v>201</v>
      </c>
      <c r="AU304" s="140" t="s">
        <v>83</v>
      </c>
      <c r="AY304" s="16" t="s">
        <v>200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6" t="s">
        <v>83</v>
      </c>
      <c r="BK304" s="141">
        <f>ROUND(I304*H304,2)</f>
        <v>0</v>
      </c>
      <c r="BL304" s="16" t="s">
        <v>206</v>
      </c>
      <c r="BM304" s="140" t="s">
        <v>1220</v>
      </c>
    </row>
    <row r="305" spans="2:65" s="1" customFormat="1" ht="19.2">
      <c r="B305" s="31"/>
      <c r="D305" s="142" t="s">
        <v>208</v>
      </c>
      <c r="F305" s="143" t="s">
        <v>1221</v>
      </c>
      <c r="I305" s="144"/>
      <c r="L305" s="31"/>
      <c r="M305" s="145"/>
      <c r="T305" s="55"/>
      <c r="AT305" s="16" t="s">
        <v>208</v>
      </c>
      <c r="AU305" s="16" t="s">
        <v>83</v>
      </c>
    </row>
    <row r="306" spans="2:65" s="1" customFormat="1" ht="16.5" customHeight="1">
      <c r="B306" s="31"/>
      <c r="C306" s="166" t="s">
        <v>485</v>
      </c>
      <c r="D306" s="166" t="s">
        <v>227</v>
      </c>
      <c r="E306" s="167" t="s">
        <v>1222</v>
      </c>
      <c r="F306" s="168" t="s">
        <v>1223</v>
      </c>
      <c r="G306" s="169" t="s">
        <v>258</v>
      </c>
      <c r="H306" s="170">
        <v>56</v>
      </c>
      <c r="I306" s="171"/>
      <c r="J306" s="172">
        <f>ROUND(I306*H306,2)</f>
        <v>0</v>
      </c>
      <c r="K306" s="168" t="s">
        <v>947</v>
      </c>
      <c r="L306" s="173"/>
      <c r="M306" s="174" t="s">
        <v>1</v>
      </c>
      <c r="N306" s="175" t="s">
        <v>41</v>
      </c>
      <c r="P306" s="138">
        <f>O306*H306</f>
        <v>0</v>
      </c>
      <c r="Q306" s="138">
        <v>0.157</v>
      </c>
      <c r="R306" s="138">
        <f>Q306*H306</f>
        <v>8.7919999999999998</v>
      </c>
      <c r="S306" s="138">
        <v>0</v>
      </c>
      <c r="T306" s="139">
        <f>S306*H306</f>
        <v>0</v>
      </c>
      <c r="AR306" s="140" t="s">
        <v>250</v>
      </c>
      <c r="AT306" s="140" t="s">
        <v>227</v>
      </c>
      <c r="AU306" s="140" t="s">
        <v>83</v>
      </c>
      <c r="AY306" s="16" t="s">
        <v>200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6" t="s">
        <v>83</v>
      </c>
      <c r="BK306" s="141">
        <f>ROUND(I306*H306,2)</f>
        <v>0</v>
      </c>
      <c r="BL306" s="16" t="s">
        <v>206</v>
      </c>
      <c r="BM306" s="140" t="s">
        <v>1224</v>
      </c>
    </row>
    <row r="307" spans="2:65" s="1" customFormat="1">
      <c r="B307" s="31"/>
      <c r="D307" s="142" t="s">
        <v>208</v>
      </c>
      <c r="F307" s="143" t="s">
        <v>1223</v>
      </c>
      <c r="I307" s="144"/>
      <c r="L307" s="31"/>
      <c r="M307" s="145"/>
      <c r="T307" s="55"/>
      <c r="AT307" s="16" t="s">
        <v>208</v>
      </c>
      <c r="AU307" s="16" t="s">
        <v>83</v>
      </c>
    </row>
    <row r="308" spans="2:65" s="1" customFormat="1" ht="16.5" customHeight="1">
      <c r="B308" s="31"/>
      <c r="C308" s="166" t="s">
        <v>490</v>
      </c>
      <c r="D308" s="166" t="s">
        <v>227</v>
      </c>
      <c r="E308" s="167" t="s">
        <v>1225</v>
      </c>
      <c r="F308" s="168" t="s">
        <v>1226</v>
      </c>
      <c r="G308" s="169" t="s">
        <v>204</v>
      </c>
      <c r="H308" s="170">
        <v>20.100000000000001</v>
      </c>
      <c r="I308" s="171"/>
      <c r="J308" s="172">
        <f>ROUND(I308*H308,2)</f>
        <v>0</v>
      </c>
      <c r="K308" s="168" t="s">
        <v>947</v>
      </c>
      <c r="L308" s="173"/>
      <c r="M308" s="174" t="s">
        <v>1</v>
      </c>
      <c r="N308" s="175" t="s">
        <v>41</v>
      </c>
      <c r="P308" s="138">
        <f>O308*H308</f>
        <v>0</v>
      </c>
      <c r="Q308" s="138">
        <v>2.234</v>
      </c>
      <c r="R308" s="138">
        <f>Q308*H308</f>
        <v>44.903400000000005</v>
      </c>
      <c r="S308" s="138">
        <v>0</v>
      </c>
      <c r="T308" s="139">
        <f>S308*H308</f>
        <v>0</v>
      </c>
      <c r="AR308" s="140" t="s">
        <v>250</v>
      </c>
      <c r="AT308" s="140" t="s">
        <v>227</v>
      </c>
      <c r="AU308" s="140" t="s">
        <v>83</v>
      </c>
      <c r="AY308" s="16" t="s">
        <v>200</v>
      </c>
      <c r="BE308" s="141">
        <f>IF(N308="základní",J308,0)</f>
        <v>0</v>
      </c>
      <c r="BF308" s="141">
        <f>IF(N308="snížená",J308,0)</f>
        <v>0</v>
      </c>
      <c r="BG308" s="141">
        <f>IF(N308="zákl. přenesená",J308,0)</f>
        <v>0</v>
      </c>
      <c r="BH308" s="141">
        <f>IF(N308="sníž. přenesená",J308,0)</f>
        <v>0</v>
      </c>
      <c r="BI308" s="141">
        <f>IF(N308="nulová",J308,0)</f>
        <v>0</v>
      </c>
      <c r="BJ308" s="16" t="s">
        <v>83</v>
      </c>
      <c r="BK308" s="141">
        <f>ROUND(I308*H308,2)</f>
        <v>0</v>
      </c>
      <c r="BL308" s="16" t="s">
        <v>206</v>
      </c>
      <c r="BM308" s="140" t="s">
        <v>1227</v>
      </c>
    </row>
    <row r="309" spans="2:65" s="1" customFormat="1">
      <c r="B309" s="31"/>
      <c r="D309" s="142" t="s">
        <v>208</v>
      </c>
      <c r="F309" s="143" t="s">
        <v>1226</v>
      </c>
      <c r="I309" s="144"/>
      <c r="L309" s="31"/>
      <c r="M309" s="145"/>
      <c r="T309" s="55"/>
      <c r="AT309" s="16" t="s">
        <v>208</v>
      </c>
      <c r="AU309" s="16" t="s">
        <v>83</v>
      </c>
    </row>
    <row r="310" spans="2:65" s="11" customFormat="1">
      <c r="B310" s="146"/>
      <c r="D310" s="142" t="s">
        <v>214</v>
      </c>
      <c r="E310" s="147" t="s">
        <v>1</v>
      </c>
      <c r="F310" s="148" t="s">
        <v>1228</v>
      </c>
      <c r="H310" s="149">
        <v>20.100000000000001</v>
      </c>
      <c r="I310" s="150"/>
      <c r="L310" s="146"/>
      <c r="M310" s="151"/>
      <c r="T310" s="152"/>
      <c r="AT310" s="147" t="s">
        <v>214</v>
      </c>
      <c r="AU310" s="147" t="s">
        <v>83</v>
      </c>
      <c r="AV310" s="11" t="s">
        <v>85</v>
      </c>
      <c r="AW310" s="11" t="s">
        <v>33</v>
      </c>
      <c r="AX310" s="11" t="s">
        <v>83</v>
      </c>
      <c r="AY310" s="147" t="s">
        <v>200</v>
      </c>
    </row>
    <row r="311" spans="2:65" s="1" customFormat="1" ht="16.5" customHeight="1">
      <c r="B311" s="31"/>
      <c r="C311" s="129" t="s">
        <v>495</v>
      </c>
      <c r="D311" s="129" t="s">
        <v>201</v>
      </c>
      <c r="E311" s="130" t="s">
        <v>1229</v>
      </c>
      <c r="F311" s="131" t="s">
        <v>1230</v>
      </c>
      <c r="G311" s="132" t="s">
        <v>258</v>
      </c>
      <c r="H311" s="133">
        <v>237</v>
      </c>
      <c r="I311" s="134"/>
      <c r="J311" s="135">
        <f>ROUND(I311*H311,2)</f>
        <v>0</v>
      </c>
      <c r="K311" s="131" t="s">
        <v>947</v>
      </c>
      <c r="L311" s="31"/>
      <c r="M311" s="136" t="s">
        <v>1</v>
      </c>
      <c r="N311" s="137" t="s">
        <v>41</v>
      </c>
      <c r="P311" s="138">
        <f>O311*H311</f>
        <v>0</v>
      </c>
      <c r="Q311" s="138">
        <v>0</v>
      </c>
      <c r="R311" s="138">
        <f>Q311*H311</f>
        <v>0</v>
      </c>
      <c r="S311" s="138">
        <v>0</v>
      </c>
      <c r="T311" s="139">
        <f>S311*H311</f>
        <v>0</v>
      </c>
      <c r="AR311" s="140" t="s">
        <v>206</v>
      </c>
      <c r="AT311" s="140" t="s">
        <v>201</v>
      </c>
      <c r="AU311" s="140" t="s">
        <v>83</v>
      </c>
      <c r="AY311" s="16" t="s">
        <v>200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6" t="s">
        <v>83</v>
      </c>
      <c r="BK311" s="141">
        <f>ROUND(I311*H311,2)</f>
        <v>0</v>
      </c>
      <c r="BL311" s="16" t="s">
        <v>206</v>
      </c>
      <c r="BM311" s="140" t="s">
        <v>1231</v>
      </c>
    </row>
    <row r="312" spans="2:65" s="1" customFormat="1" ht="19.2">
      <c r="B312" s="31"/>
      <c r="D312" s="142" t="s">
        <v>208</v>
      </c>
      <c r="F312" s="143" t="s">
        <v>1232</v>
      </c>
      <c r="I312" s="144"/>
      <c r="L312" s="31"/>
      <c r="M312" s="145"/>
      <c r="T312" s="55"/>
      <c r="AT312" s="16" t="s">
        <v>208</v>
      </c>
      <c r="AU312" s="16" t="s">
        <v>83</v>
      </c>
    </row>
    <row r="313" spans="2:65" s="11" customFormat="1">
      <c r="B313" s="146"/>
      <c r="D313" s="142" t="s">
        <v>214</v>
      </c>
      <c r="E313" s="147" t="s">
        <v>1</v>
      </c>
      <c r="F313" s="148" t="s">
        <v>1233</v>
      </c>
      <c r="H313" s="149">
        <v>237</v>
      </c>
      <c r="I313" s="150"/>
      <c r="L313" s="146"/>
      <c r="M313" s="151"/>
      <c r="T313" s="152"/>
      <c r="AT313" s="147" t="s">
        <v>214</v>
      </c>
      <c r="AU313" s="147" t="s">
        <v>83</v>
      </c>
      <c r="AV313" s="11" t="s">
        <v>85</v>
      </c>
      <c r="AW313" s="11" t="s">
        <v>33</v>
      </c>
      <c r="AX313" s="11" t="s">
        <v>83</v>
      </c>
      <c r="AY313" s="147" t="s">
        <v>200</v>
      </c>
    </row>
    <row r="314" spans="2:65" s="1" customFormat="1" ht="16.5" customHeight="1">
      <c r="B314" s="31"/>
      <c r="C314" s="129" t="s">
        <v>500</v>
      </c>
      <c r="D314" s="129" t="s">
        <v>201</v>
      </c>
      <c r="E314" s="130" t="s">
        <v>1234</v>
      </c>
      <c r="F314" s="131" t="s">
        <v>1235</v>
      </c>
      <c r="G314" s="132" t="s">
        <v>258</v>
      </c>
      <c r="H314" s="133">
        <v>237</v>
      </c>
      <c r="I314" s="134"/>
      <c r="J314" s="135">
        <f>ROUND(I314*H314,2)</f>
        <v>0</v>
      </c>
      <c r="K314" s="131" t="s">
        <v>947</v>
      </c>
      <c r="L314" s="31"/>
      <c r="M314" s="136" t="s">
        <v>1</v>
      </c>
      <c r="N314" s="137" t="s">
        <v>41</v>
      </c>
      <c r="P314" s="138">
        <f>O314*H314</f>
        <v>0</v>
      </c>
      <c r="Q314" s="138">
        <v>0</v>
      </c>
      <c r="R314" s="138">
        <f>Q314*H314</f>
        <v>0</v>
      </c>
      <c r="S314" s="138">
        <v>0</v>
      </c>
      <c r="T314" s="139">
        <f>S314*H314</f>
        <v>0</v>
      </c>
      <c r="AR314" s="140" t="s">
        <v>206</v>
      </c>
      <c r="AT314" s="140" t="s">
        <v>201</v>
      </c>
      <c r="AU314" s="140" t="s">
        <v>83</v>
      </c>
      <c r="AY314" s="16" t="s">
        <v>200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6" t="s">
        <v>83</v>
      </c>
      <c r="BK314" s="141">
        <f>ROUND(I314*H314,2)</f>
        <v>0</v>
      </c>
      <c r="BL314" s="16" t="s">
        <v>206</v>
      </c>
      <c r="BM314" s="140" t="s">
        <v>1236</v>
      </c>
    </row>
    <row r="315" spans="2:65" s="1" customFormat="1" ht="19.2">
      <c r="B315" s="31"/>
      <c r="D315" s="142" t="s">
        <v>208</v>
      </c>
      <c r="F315" s="143" t="s">
        <v>1237</v>
      </c>
      <c r="I315" s="144"/>
      <c r="L315" s="31"/>
      <c r="M315" s="145"/>
      <c r="T315" s="55"/>
      <c r="AT315" s="16" t="s">
        <v>208</v>
      </c>
      <c r="AU315" s="16" t="s">
        <v>83</v>
      </c>
    </row>
    <row r="316" spans="2:65" s="1" customFormat="1" ht="16.5" customHeight="1">
      <c r="B316" s="31"/>
      <c r="C316" s="129" t="s">
        <v>505</v>
      </c>
      <c r="D316" s="129" t="s">
        <v>201</v>
      </c>
      <c r="E316" s="130" t="s">
        <v>1238</v>
      </c>
      <c r="F316" s="131" t="s">
        <v>1239</v>
      </c>
      <c r="G316" s="132" t="s">
        <v>258</v>
      </c>
      <c r="H316" s="133">
        <v>237</v>
      </c>
      <c r="I316" s="134"/>
      <c r="J316" s="135">
        <f>ROUND(I316*H316,2)</f>
        <v>0</v>
      </c>
      <c r="K316" s="131" t="s">
        <v>947</v>
      </c>
      <c r="L316" s="31"/>
      <c r="M316" s="136" t="s">
        <v>1</v>
      </c>
      <c r="N316" s="137" t="s">
        <v>41</v>
      </c>
      <c r="P316" s="138">
        <f>O316*H316</f>
        <v>0</v>
      </c>
      <c r="Q316" s="138">
        <v>0</v>
      </c>
      <c r="R316" s="138">
        <f>Q316*H316</f>
        <v>0</v>
      </c>
      <c r="S316" s="138">
        <v>0</v>
      </c>
      <c r="T316" s="139">
        <f>S316*H316</f>
        <v>0</v>
      </c>
      <c r="AR316" s="140" t="s">
        <v>206</v>
      </c>
      <c r="AT316" s="140" t="s">
        <v>201</v>
      </c>
      <c r="AU316" s="140" t="s">
        <v>83</v>
      </c>
      <c r="AY316" s="16" t="s">
        <v>200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6" t="s">
        <v>83</v>
      </c>
      <c r="BK316" s="141">
        <f>ROUND(I316*H316,2)</f>
        <v>0</v>
      </c>
      <c r="BL316" s="16" t="s">
        <v>206</v>
      </c>
      <c r="BM316" s="140" t="s">
        <v>1240</v>
      </c>
    </row>
    <row r="317" spans="2:65" s="1" customFormat="1">
      <c r="B317" s="31"/>
      <c r="D317" s="142" t="s">
        <v>208</v>
      </c>
      <c r="F317" s="143" t="s">
        <v>1239</v>
      </c>
      <c r="I317" s="144"/>
      <c r="L317" s="31"/>
      <c r="M317" s="145"/>
      <c r="T317" s="55"/>
      <c r="AT317" s="16" t="s">
        <v>208</v>
      </c>
      <c r="AU317" s="16" t="s">
        <v>83</v>
      </c>
    </row>
    <row r="318" spans="2:65" s="1" customFormat="1" ht="16.5" customHeight="1">
      <c r="B318" s="31"/>
      <c r="C318" s="129" t="s">
        <v>509</v>
      </c>
      <c r="D318" s="129" t="s">
        <v>201</v>
      </c>
      <c r="E318" s="130" t="s">
        <v>1241</v>
      </c>
      <c r="F318" s="131" t="s">
        <v>1242</v>
      </c>
      <c r="G318" s="132" t="s">
        <v>258</v>
      </c>
      <c r="H318" s="133">
        <v>237</v>
      </c>
      <c r="I318" s="134"/>
      <c r="J318" s="135">
        <f>ROUND(I318*H318,2)</f>
        <v>0</v>
      </c>
      <c r="K318" s="131" t="s">
        <v>947</v>
      </c>
      <c r="L318" s="31"/>
      <c r="M318" s="136" t="s">
        <v>1</v>
      </c>
      <c r="N318" s="137" t="s">
        <v>41</v>
      </c>
      <c r="P318" s="138">
        <f>O318*H318</f>
        <v>0</v>
      </c>
      <c r="Q318" s="138">
        <v>0</v>
      </c>
      <c r="R318" s="138">
        <f>Q318*H318</f>
        <v>0</v>
      </c>
      <c r="S318" s="138">
        <v>0</v>
      </c>
      <c r="T318" s="139">
        <f>S318*H318</f>
        <v>0</v>
      </c>
      <c r="AR318" s="140" t="s">
        <v>206</v>
      </c>
      <c r="AT318" s="140" t="s">
        <v>201</v>
      </c>
      <c r="AU318" s="140" t="s">
        <v>83</v>
      </c>
      <c r="AY318" s="16" t="s">
        <v>200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6" t="s">
        <v>83</v>
      </c>
      <c r="BK318" s="141">
        <f>ROUND(I318*H318,2)</f>
        <v>0</v>
      </c>
      <c r="BL318" s="16" t="s">
        <v>206</v>
      </c>
      <c r="BM318" s="140" t="s">
        <v>1243</v>
      </c>
    </row>
    <row r="319" spans="2:65" s="1" customFormat="1" ht="19.2">
      <c r="B319" s="31"/>
      <c r="D319" s="142" t="s">
        <v>208</v>
      </c>
      <c r="F319" s="143" t="s">
        <v>1244</v>
      </c>
      <c r="I319" s="144"/>
      <c r="L319" s="31"/>
      <c r="M319" s="145"/>
      <c r="T319" s="55"/>
      <c r="AT319" s="16" t="s">
        <v>208</v>
      </c>
      <c r="AU319" s="16" t="s">
        <v>83</v>
      </c>
    </row>
    <row r="320" spans="2:65" s="1" customFormat="1" ht="16.5" customHeight="1">
      <c r="B320" s="31"/>
      <c r="C320" s="129" t="s">
        <v>513</v>
      </c>
      <c r="D320" s="129" t="s">
        <v>201</v>
      </c>
      <c r="E320" s="130" t="s">
        <v>1245</v>
      </c>
      <c r="F320" s="131" t="s">
        <v>1246</v>
      </c>
      <c r="G320" s="132" t="s">
        <v>941</v>
      </c>
      <c r="H320" s="133">
        <v>216</v>
      </c>
      <c r="I320" s="134"/>
      <c r="J320" s="135">
        <f>ROUND(I320*H320,2)</f>
        <v>0</v>
      </c>
      <c r="K320" s="131" t="s">
        <v>947</v>
      </c>
      <c r="L320" s="31"/>
      <c r="M320" s="136" t="s">
        <v>1</v>
      </c>
      <c r="N320" s="137" t="s">
        <v>41</v>
      </c>
      <c r="P320" s="138">
        <f>O320*H320</f>
        <v>0</v>
      </c>
      <c r="Q320" s="138">
        <v>0</v>
      </c>
      <c r="R320" s="138">
        <f>Q320*H320</f>
        <v>0</v>
      </c>
      <c r="S320" s="138">
        <v>0</v>
      </c>
      <c r="T320" s="139">
        <f>S320*H320</f>
        <v>0</v>
      </c>
      <c r="AR320" s="140" t="s">
        <v>206</v>
      </c>
      <c r="AT320" s="140" t="s">
        <v>201</v>
      </c>
      <c r="AU320" s="140" t="s">
        <v>83</v>
      </c>
      <c r="AY320" s="16" t="s">
        <v>200</v>
      </c>
      <c r="BE320" s="141">
        <f>IF(N320="základní",J320,0)</f>
        <v>0</v>
      </c>
      <c r="BF320" s="141">
        <f>IF(N320="snížená",J320,0)</f>
        <v>0</v>
      </c>
      <c r="BG320" s="141">
        <f>IF(N320="zákl. přenesená",J320,0)</f>
        <v>0</v>
      </c>
      <c r="BH320" s="141">
        <f>IF(N320="sníž. přenesená",J320,0)</f>
        <v>0</v>
      </c>
      <c r="BI320" s="141">
        <f>IF(N320="nulová",J320,0)</f>
        <v>0</v>
      </c>
      <c r="BJ320" s="16" t="s">
        <v>83</v>
      </c>
      <c r="BK320" s="141">
        <f>ROUND(I320*H320,2)</f>
        <v>0</v>
      </c>
      <c r="BL320" s="16" t="s">
        <v>206</v>
      </c>
      <c r="BM320" s="140" t="s">
        <v>1247</v>
      </c>
    </row>
    <row r="321" spans="2:65" s="1" customFormat="1" ht="19.2">
      <c r="B321" s="31"/>
      <c r="D321" s="142" t="s">
        <v>208</v>
      </c>
      <c r="F321" s="143" t="s">
        <v>1248</v>
      </c>
      <c r="I321" s="144"/>
      <c r="L321" s="31"/>
      <c r="M321" s="145"/>
      <c r="T321" s="55"/>
      <c r="AT321" s="16" t="s">
        <v>208</v>
      </c>
      <c r="AU321" s="16" t="s">
        <v>83</v>
      </c>
    </row>
    <row r="322" spans="2:65" s="11" customFormat="1">
      <c r="B322" s="146"/>
      <c r="D322" s="142" t="s">
        <v>214</v>
      </c>
      <c r="E322" s="147" t="s">
        <v>1</v>
      </c>
      <c r="F322" s="148" t="s">
        <v>1249</v>
      </c>
      <c r="H322" s="149">
        <v>216</v>
      </c>
      <c r="I322" s="150"/>
      <c r="L322" s="146"/>
      <c r="M322" s="151"/>
      <c r="T322" s="152"/>
      <c r="AT322" s="147" t="s">
        <v>214</v>
      </c>
      <c r="AU322" s="147" t="s">
        <v>83</v>
      </c>
      <c r="AV322" s="11" t="s">
        <v>85</v>
      </c>
      <c r="AW322" s="11" t="s">
        <v>33</v>
      </c>
      <c r="AX322" s="11" t="s">
        <v>83</v>
      </c>
      <c r="AY322" s="147" t="s">
        <v>200</v>
      </c>
    </row>
    <row r="323" spans="2:65" s="1" customFormat="1" ht="21.75" customHeight="1">
      <c r="B323" s="31"/>
      <c r="C323" s="129" t="s">
        <v>517</v>
      </c>
      <c r="D323" s="129" t="s">
        <v>201</v>
      </c>
      <c r="E323" s="130" t="s">
        <v>1250</v>
      </c>
      <c r="F323" s="131" t="s">
        <v>1251</v>
      </c>
      <c r="G323" s="132" t="s">
        <v>225</v>
      </c>
      <c r="H323" s="133">
        <v>144</v>
      </c>
      <c r="I323" s="134"/>
      <c r="J323" s="135">
        <f>ROUND(I323*H323,2)</f>
        <v>0</v>
      </c>
      <c r="K323" s="131" t="s">
        <v>947</v>
      </c>
      <c r="L323" s="31"/>
      <c r="M323" s="136" t="s">
        <v>1</v>
      </c>
      <c r="N323" s="137" t="s">
        <v>41</v>
      </c>
      <c r="P323" s="138">
        <f>O323*H323</f>
        <v>0</v>
      </c>
      <c r="Q323" s="138">
        <v>0</v>
      </c>
      <c r="R323" s="138">
        <f>Q323*H323</f>
        <v>0</v>
      </c>
      <c r="S323" s="138">
        <v>0</v>
      </c>
      <c r="T323" s="139">
        <f>S323*H323</f>
        <v>0</v>
      </c>
      <c r="AR323" s="140" t="s">
        <v>206</v>
      </c>
      <c r="AT323" s="140" t="s">
        <v>201</v>
      </c>
      <c r="AU323" s="140" t="s">
        <v>83</v>
      </c>
      <c r="AY323" s="16" t="s">
        <v>200</v>
      </c>
      <c r="BE323" s="141">
        <f>IF(N323="základní",J323,0)</f>
        <v>0</v>
      </c>
      <c r="BF323" s="141">
        <f>IF(N323="snížená",J323,0)</f>
        <v>0</v>
      </c>
      <c r="BG323" s="141">
        <f>IF(N323="zákl. přenesená",J323,0)</f>
        <v>0</v>
      </c>
      <c r="BH323" s="141">
        <f>IF(N323="sníž. přenesená",J323,0)</f>
        <v>0</v>
      </c>
      <c r="BI323" s="141">
        <f>IF(N323="nulová",J323,0)</f>
        <v>0</v>
      </c>
      <c r="BJ323" s="16" t="s">
        <v>83</v>
      </c>
      <c r="BK323" s="141">
        <f>ROUND(I323*H323,2)</f>
        <v>0</v>
      </c>
      <c r="BL323" s="16" t="s">
        <v>206</v>
      </c>
      <c r="BM323" s="140" t="s">
        <v>1252</v>
      </c>
    </row>
    <row r="324" spans="2:65" s="1" customFormat="1" ht="19.2">
      <c r="B324" s="31"/>
      <c r="D324" s="142" t="s">
        <v>208</v>
      </c>
      <c r="F324" s="143" t="s">
        <v>1253</v>
      </c>
      <c r="I324" s="144"/>
      <c r="L324" s="31"/>
      <c r="M324" s="145"/>
      <c r="T324" s="55"/>
      <c r="AT324" s="16" t="s">
        <v>208</v>
      </c>
      <c r="AU324" s="16" t="s">
        <v>83</v>
      </c>
    </row>
    <row r="325" spans="2:65" s="11" customFormat="1">
      <c r="B325" s="146"/>
      <c r="D325" s="142" t="s">
        <v>214</v>
      </c>
      <c r="E325" s="147" t="s">
        <v>1</v>
      </c>
      <c r="F325" s="148" t="s">
        <v>1254</v>
      </c>
      <c r="H325" s="149">
        <v>64.8</v>
      </c>
      <c r="I325" s="150"/>
      <c r="L325" s="146"/>
      <c r="M325" s="151"/>
      <c r="T325" s="152"/>
      <c r="AT325" s="147" t="s">
        <v>214</v>
      </c>
      <c r="AU325" s="147" t="s">
        <v>83</v>
      </c>
      <c r="AV325" s="11" t="s">
        <v>85</v>
      </c>
      <c r="AW325" s="11" t="s">
        <v>33</v>
      </c>
      <c r="AX325" s="11" t="s">
        <v>76</v>
      </c>
      <c r="AY325" s="147" t="s">
        <v>200</v>
      </c>
    </row>
    <row r="326" spans="2:65" s="11" customFormat="1">
      <c r="B326" s="146"/>
      <c r="D326" s="142" t="s">
        <v>214</v>
      </c>
      <c r="E326" s="147" t="s">
        <v>1</v>
      </c>
      <c r="F326" s="148" t="s">
        <v>1255</v>
      </c>
      <c r="H326" s="149">
        <v>79.2</v>
      </c>
      <c r="I326" s="150"/>
      <c r="L326" s="146"/>
      <c r="M326" s="151"/>
      <c r="T326" s="152"/>
      <c r="AT326" s="147" t="s">
        <v>214</v>
      </c>
      <c r="AU326" s="147" t="s">
        <v>83</v>
      </c>
      <c r="AV326" s="11" t="s">
        <v>85</v>
      </c>
      <c r="AW326" s="11" t="s">
        <v>33</v>
      </c>
      <c r="AX326" s="11" t="s">
        <v>76</v>
      </c>
      <c r="AY326" s="147" t="s">
        <v>200</v>
      </c>
    </row>
    <row r="327" spans="2:65" s="13" customFormat="1">
      <c r="B327" s="159"/>
      <c r="D327" s="142" t="s">
        <v>214</v>
      </c>
      <c r="E327" s="160" t="s">
        <v>1</v>
      </c>
      <c r="F327" s="161" t="s">
        <v>221</v>
      </c>
      <c r="H327" s="162">
        <v>144</v>
      </c>
      <c r="I327" s="163"/>
      <c r="L327" s="159"/>
      <c r="M327" s="164"/>
      <c r="T327" s="165"/>
      <c r="AT327" s="160" t="s">
        <v>214</v>
      </c>
      <c r="AU327" s="160" t="s">
        <v>83</v>
      </c>
      <c r="AV327" s="13" t="s">
        <v>206</v>
      </c>
      <c r="AW327" s="13" t="s">
        <v>33</v>
      </c>
      <c r="AX327" s="13" t="s">
        <v>83</v>
      </c>
      <c r="AY327" s="160" t="s">
        <v>200</v>
      </c>
    </row>
    <row r="328" spans="2:65" s="1" customFormat="1" ht="21.75" customHeight="1">
      <c r="B328" s="31"/>
      <c r="C328" s="129" t="s">
        <v>521</v>
      </c>
      <c r="D328" s="129" t="s">
        <v>201</v>
      </c>
      <c r="E328" s="130" t="s">
        <v>1256</v>
      </c>
      <c r="F328" s="131" t="s">
        <v>1257</v>
      </c>
      <c r="G328" s="132" t="s">
        <v>225</v>
      </c>
      <c r="H328" s="133">
        <v>7.2</v>
      </c>
      <c r="I328" s="134"/>
      <c r="J328" s="135">
        <f>ROUND(I328*H328,2)</f>
        <v>0</v>
      </c>
      <c r="K328" s="131" t="s">
        <v>947</v>
      </c>
      <c r="L328" s="31"/>
      <c r="M328" s="136" t="s">
        <v>1</v>
      </c>
      <c r="N328" s="137" t="s">
        <v>41</v>
      </c>
      <c r="P328" s="138">
        <f>O328*H328</f>
        <v>0</v>
      </c>
      <c r="Q328" s="138">
        <v>0</v>
      </c>
      <c r="R328" s="138">
        <f>Q328*H328</f>
        <v>0</v>
      </c>
      <c r="S328" s="138">
        <v>0</v>
      </c>
      <c r="T328" s="139">
        <f>S328*H328</f>
        <v>0</v>
      </c>
      <c r="AR328" s="140" t="s">
        <v>206</v>
      </c>
      <c r="AT328" s="140" t="s">
        <v>201</v>
      </c>
      <c r="AU328" s="140" t="s">
        <v>83</v>
      </c>
      <c r="AY328" s="16" t="s">
        <v>200</v>
      </c>
      <c r="BE328" s="141">
        <f>IF(N328="základní",J328,0)</f>
        <v>0</v>
      </c>
      <c r="BF328" s="141">
        <f>IF(N328="snížená",J328,0)</f>
        <v>0</v>
      </c>
      <c r="BG328" s="141">
        <f>IF(N328="zákl. přenesená",J328,0)</f>
        <v>0</v>
      </c>
      <c r="BH328" s="141">
        <f>IF(N328="sníž. přenesená",J328,0)</f>
        <v>0</v>
      </c>
      <c r="BI328" s="141">
        <f>IF(N328="nulová",J328,0)</f>
        <v>0</v>
      </c>
      <c r="BJ328" s="16" t="s">
        <v>83</v>
      </c>
      <c r="BK328" s="141">
        <f>ROUND(I328*H328,2)</f>
        <v>0</v>
      </c>
      <c r="BL328" s="16" t="s">
        <v>206</v>
      </c>
      <c r="BM328" s="140" t="s">
        <v>1258</v>
      </c>
    </row>
    <row r="329" spans="2:65" s="1" customFormat="1" ht="19.2">
      <c r="B329" s="31"/>
      <c r="D329" s="142" t="s">
        <v>208</v>
      </c>
      <c r="F329" s="143" t="s">
        <v>1259</v>
      </c>
      <c r="I329" s="144"/>
      <c r="L329" s="31"/>
      <c r="M329" s="145"/>
      <c r="T329" s="55"/>
      <c r="AT329" s="16" t="s">
        <v>208</v>
      </c>
      <c r="AU329" s="16" t="s">
        <v>83</v>
      </c>
    </row>
    <row r="330" spans="2:65" s="11" customFormat="1">
      <c r="B330" s="146"/>
      <c r="D330" s="142" t="s">
        <v>214</v>
      </c>
      <c r="E330" s="147" t="s">
        <v>1</v>
      </c>
      <c r="F330" s="148" t="s">
        <v>1260</v>
      </c>
      <c r="H330" s="149">
        <v>7.2</v>
      </c>
      <c r="I330" s="150"/>
      <c r="L330" s="146"/>
      <c r="M330" s="151"/>
      <c r="T330" s="152"/>
      <c r="AT330" s="147" t="s">
        <v>214</v>
      </c>
      <c r="AU330" s="147" t="s">
        <v>83</v>
      </c>
      <c r="AV330" s="11" t="s">
        <v>85</v>
      </c>
      <c r="AW330" s="11" t="s">
        <v>33</v>
      </c>
      <c r="AX330" s="11" t="s">
        <v>83</v>
      </c>
      <c r="AY330" s="147" t="s">
        <v>200</v>
      </c>
    </row>
    <row r="331" spans="2:65" s="1" customFormat="1" ht="21.75" customHeight="1">
      <c r="B331" s="31"/>
      <c r="C331" s="129" t="s">
        <v>525</v>
      </c>
      <c r="D331" s="129" t="s">
        <v>201</v>
      </c>
      <c r="E331" s="130" t="s">
        <v>1261</v>
      </c>
      <c r="F331" s="131" t="s">
        <v>1262</v>
      </c>
      <c r="G331" s="132" t="s">
        <v>225</v>
      </c>
      <c r="H331" s="133">
        <v>144</v>
      </c>
      <c r="I331" s="134"/>
      <c r="J331" s="135">
        <f>ROUND(I331*H331,2)</f>
        <v>0</v>
      </c>
      <c r="K331" s="131" t="s">
        <v>947</v>
      </c>
      <c r="L331" s="31"/>
      <c r="M331" s="136" t="s">
        <v>1</v>
      </c>
      <c r="N331" s="137" t="s">
        <v>41</v>
      </c>
      <c r="P331" s="138">
        <f>O331*H331</f>
        <v>0</v>
      </c>
      <c r="Q331" s="138">
        <v>0</v>
      </c>
      <c r="R331" s="138">
        <f>Q331*H331</f>
        <v>0</v>
      </c>
      <c r="S331" s="138">
        <v>0</v>
      </c>
      <c r="T331" s="139">
        <f>S331*H331</f>
        <v>0</v>
      </c>
      <c r="AR331" s="140" t="s">
        <v>206</v>
      </c>
      <c r="AT331" s="140" t="s">
        <v>201</v>
      </c>
      <c r="AU331" s="140" t="s">
        <v>83</v>
      </c>
      <c r="AY331" s="16" t="s">
        <v>200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6" t="s">
        <v>83</v>
      </c>
      <c r="BK331" s="141">
        <f>ROUND(I331*H331,2)</f>
        <v>0</v>
      </c>
      <c r="BL331" s="16" t="s">
        <v>206</v>
      </c>
      <c r="BM331" s="140" t="s">
        <v>1263</v>
      </c>
    </row>
    <row r="332" spans="2:65" s="1" customFormat="1" ht="19.2">
      <c r="B332" s="31"/>
      <c r="D332" s="142" t="s">
        <v>208</v>
      </c>
      <c r="F332" s="143" t="s">
        <v>1264</v>
      </c>
      <c r="I332" s="144"/>
      <c r="L332" s="31"/>
      <c r="M332" s="145"/>
      <c r="T332" s="55"/>
      <c r="AT332" s="16" t="s">
        <v>208</v>
      </c>
      <c r="AU332" s="16" t="s">
        <v>83</v>
      </c>
    </row>
    <row r="333" spans="2:65" s="1" customFormat="1" ht="21.75" customHeight="1">
      <c r="B333" s="31"/>
      <c r="C333" s="129" t="s">
        <v>529</v>
      </c>
      <c r="D333" s="129" t="s">
        <v>201</v>
      </c>
      <c r="E333" s="130" t="s">
        <v>1265</v>
      </c>
      <c r="F333" s="131" t="s">
        <v>1266</v>
      </c>
      <c r="G333" s="132" t="s">
        <v>225</v>
      </c>
      <c r="H333" s="133">
        <v>7.2</v>
      </c>
      <c r="I333" s="134"/>
      <c r="J333" s="135">
        <f>ROUND(I333*H333,2)</f>
        <v>0</v>
      </c>
      <c r="K333" s="131" t="s">
        <v>947</v>
      </c>
      <c r="L333" s="31"/>
      <c r="M333" s="136" t="s">
        <v>1</v>
      </c>
      <c r="N333" s="137" t="s">
        <v>41</v>
      </c>
      <c r="P333" s="138">
        <f>O333*H333</f>
        <v>0</v>
      </c>
      <c r="Q333" s="138">
        <v>0</v>
      </c>
      <c r="R333" s="138">
        <f>Q333*H333</f>
        <v>0</v>
      </c>
      <c r="S333" s="138">
        <v>0</v>
      </c>
      <c r="T333" s="139">
        <f>S333*H333</f>
        <v>0</v>
      </c>
      <c r="AR333" s="140" t="s">
        <v>206</v>
      </c>
      <c r="AT333" s="140" t="s">
        <v>201</v>
      </c>
      <c r="AU333" s="140" t="s">
        <v>83</v>
      </c>
      <c r="AY333" s="16" t="s">
        <v>200</v>
      </c>
      <c r="BE333" s="141">
        <f>IF(N333="základní",J333,0)</f>
        <v>0</v>
      </c>
      <c r="BF333" s="141">
        <f>IF(N333="snížená",J333,0)</f>
        <v>0</v>
      </c>
      <c r="BG333" s="141">
        <f>IF(N333="zákl. přenesená",J333,0)</f>
        <v>0</v>
      </c>
      <c r="BH333" s="141">
        <f>IF(N333="sníž. přenesená",J333,0)</f>
        <v>0</v>
      </c>
      <c r="BI333" s="141">
        <f>IF(N333="nulová",J333,0)</f>
        <v>0</v>
      </c>
      <c r="BJ333" s="16" t="s">
        <v>83</v>
      </c>
      <c r="BK333" s="141">
        <f>ROUND(I333*H333,2)</f>
        <v>0</v>
      </c>
      <c r="BL333" s="16" t="s">
        <v>206</v>
      </c>
      <c r="BM333" s="140" t="s">
        <v>1267</v>
      </c>
    </row>
    <row r="334" spans="2:65" s="1" customFormat="1" ht="19.2">
      <c r="B334" s="31"/>
      <c r="D334" s="142" t="s">
        <v>208</v>
      </c>
      <c r="F334" s="143" t="s">
        <v>1268</v>
      </c>
      <c r="I334" s="144"/>
      <c r="L334" s="31"/>
      <c r="M334" s="145"/>
      <c r="T334" s="55"/>
      <c r="AT334" s="16" t="s">
        <v>208</v>
      </c>
      <c r="AU334" s="16" t="s">
        <v>83</v>
      </c>
    </row>
    <row r="335" spans="2:65" s="1" customFormat="1" ht="16.5" customHeight="1">
      <c r="B335" s="31"/>
      <c r="C335" s="129" t="s">
        <v>533</v>
      </c>
      <c r="D335" s="129" t="s">
        <v>201</v>
      </c>
      <c r="E335" s="130" t="s">
        <v>1269</v>
      </c>
      <c r="F335" s="131" t="s">
        <v>1270</v>
      </c>
      <c r="G335" s="132" t="s">
        <v>258</v>
      </c>
      <c r="H335" s="133">
        <v>432</v>
      </c>
      <c r="I335" s="134"/>
      <c r="J335" s="135">
        <f>ROUND(I335*H335,2)</f>
        <v>0</v>
      </c>
      <c r="K335" s="131" t="s">
        <v>947</v>
      </c>
      <c r="L335" s="31"/>
      <c r="M335" s="136" t="s">
        <v>1</v>
      </c>
      <c r="N335" s="137" t="s">
        <v>41</v>
      </c>
      <c r="P335" s="138">
        <f>O335*H335</f>
        <v>0</v>
      </c>
      <c r="Q335" s="138">
        <v>0</v>
      </c>
      <c r="R335" s="138">
        <f>Q335*H335</f>
        <v>0</v>
      </c>
      <c r="S335" s="138">
        <v>0</v>
      </c>
      <c r="T335" s="139">
        <f>S335*H335</f>
        <v>0</v>
      </c>
      <c r="AR335" s="140" t="s">
        <v>206</v>
      </c>
      <c r="AT335" s="140" t="s">
        <v>201</v>
      </c>
      <c r="AU335" s="140" t="s">
        <v>83</v>
      </c>
      <c r="AY335" s="16" t="s">
        <v>200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6" t="s">
        <v>83</v>
      </c>
      <c r="BK335" s="141">
        <f>ROUND(I335*H335,2)</f>
        <v>0</v>
      </c>
      <c r="BL335" s="16" t="s">
        <v>206</v>
      </c>
      <c r="BM335" s="140" t="s">
        <v>1271</v>
      </c>
    </row>
    <row r="336" spans="2:65" s="1" customFormat="1" ht="28.8">
      <c r="B336" s="31"/>
      <c r="D336" s="142" t="s">
        <v>208</v>
      </c>
      <c r="F336" s="143" t="s">
        <v>1272</v>
      </c>
      <c r="I336" s="144"/>
      <c r="L336" s="31"/>
      <c r="M336" s="145"/>
      <c r="T336" s="55"/>
      <c r="AT336" s="16" t="s">
        <v>208</v>
      </c>
      <c r="AU336" s="16" t="s">
        <v>83</v>
      </c>
    </row>
    <row r="337" spans="2:65" s="11" customFormat="1">
      <c r="B337" s="146"/>
      <c r="D337" s="142" t="s">
        <v>214</v>
      </c>
      <c r="E337" s="147" t="s">
        <v>1</v>
      </c>
      <c r="F337" s="148" t="s">
        <v>1273</v>
      </c>
      <c r="H337" s="149">
        <v>432</v>
      </c>
      <c r="I337" s="150"/>
      <c r="L337" s="146"/>
      <c r="M337" s="151"/>
      <c r="T337" s="152"/>
      <c r="AT337" s="147" t="s">
        <v>214</v>
      </c>
      <c r="AU337" s="147" t="s">
        <v>83</v>
      </c>
      <c r="AV337" s="11" t="s">
        <v>85</v>
      </c>
      <c r="AW337" s="11" t="s">
        <v>33</v>
      </c>
      <c r="AX337" s="11" t="s">
        <v>83</v>
      </c>
      <c r="AY337" s="147" t="s">
        <v>200</v>
      </c>
    </row>
    <row r="338" spans="2:65" s="1" customFormat="1" ht="16.5" customHeight="1">
      <c r="B338" s="31"/>
      <c r="C338" s="166" t="s">
        <v>537</v>
      </c>
      <c r="D338" s="166" t="s">
        <v>227</v>
      </c>
      <c r="E338" s="167" t="s">
        <v>1274</v>
      </c>
      <c r="F338" s="168" t="s">
        <v>1275</v>
      </c>
      <c r="G338" s="169" t="s">
        <v>258</v>
      </c>
      <c r="H338" s="170">
        <v>432</v>
      </c>
      <c r="I338" s="171"/>
      <c r="J338" s="172">
        <f>ROUND(I338*H338,2)</f>
        <v>0</v>
      </c>
      <c r="K338" s="168" t="s">
        <v>947</v>
      </c>
      <c r="L338" s="173"/>
      <c r="M338" s="174" t="s">
        <v>1</v>
      </c>
      <c r="N338" s="175" t="s">
        <v>41</v>
      </c>
      <c r="P338" s="138">
        <f>O338*H338</f>
        <v>0</v>
      </c>
      <c r="Q338" s="138">
        <v>1.0499999999999999E-3</v>
      </c>
      <c r="R338" s="138">
        <f>Q338*H338</f>
        <v>0.45359999999999995</v>
      </c>
      <c r="S338" s="138">
        <v>0</v>
      </c>
      <c r="T338" s="139">
        <f>S338*H338</f>
        <v>0</v>
      </c>
      <c r="AR338" s="140" t="s">
        <v>250</v>
      </c>
      <c r="AT338" s="140" t="s">
        <v>227</v>
      </c>
      <c r="AU338" s="140" t="s">
        <v>83</v>
      </c>
      <c r="AY338" s="16" t="s">
        <v>200</v>
      </c>
      <c r="BE338" s="141">
        <f>IF(N338="základní",J338,0)</f>
        <v>0</v>
      </c>
      <c r="BF338" s="141">
        <f>IF(N338="snížená",J338,0)</f>
        <v>0</v>
      </c>
      <c r="BG338" s="141">
        <f>IF(N338="zákl. přenesená",J338,0)</f>
        <v>0</v>
      </c>
      <c r="BH338" s="141">
        <f>IF(N338="sníž. přenesená",J338,0)</f>
        <v>0</v>
      </c>
      <c r="BI338" s="141">
        <f>IF(N338="nulová",J338,0)</f>
        <v>0</v>
      </c>
      <c r="BJ338" s="16" t="s">
        <v>83</v>
      </c>
      <c r="BK338" s="141">
        <f>ROUND(I338*H338,2)</f>
        <v>0</v>
      </c>
      <c r="BL338" s="16" t="s">
        <v>206</v>
      </c>
      <c r="BM338" s="140" t="s">
        <v>1276</v>
      </c>
    </row>
    <row r="339" spans="2:65" s="1" customFormat="1">
      <c r="B339" s="31"/>
      <c r="D339" s="142" t="s">
        <v>208</v>
      </c>
      <c r="F339" s="143" t="s">
        <v>1275</v>
      </c>
      <c r="I339" s="144"/>
      <c r="L339" s="31"/>
      <c r="M339" s="145"/>
      <c r="T339" s="55"/>
      <c r="AT339" s="16" t="s">
        <v>208</v>
      </c>
      <c r="AU339" s="16" t="s">
        <v>83</v>
      </c>
    </row>
    <row r="340" spans="2:65" s="1" customFormat="1" ht="21.75" customHeight="1">
      <c r="B340" s="31"/>
      <c r="C340" s="129" t="s">
        <v>543</v>
      </c>
      <c r="D340" s="129" t="s">
        <v>201</v>
      </c>
      <c r="E340" s="130" t="s">
        <v>1277</v>
      </c>
      <c r="F340" s="131" t="s">
        <v>1278</v>
      </c>
      <c r="G340" s="132" t="s">
        <v>936</v>
      </c>
      <c r="H340" s="133">
        <v>1</v>
      </c>
      <c r="I340" s="134"/>
      <c r="J340" s="135">
        <f>ROUND(I340*H340,2)</f>
        <v>0</v>
      </c>
      <c r="K340" s="131" t="s">
        <v>947</v>
      </c>
      <c r="L340" s="31"/>
      <c r="M340" s="136" t="s">
        <v>1</v>
      </c>
      <c r="N340" s="137" t="s">
        <v>41</v>
      </c>
      <c r="P340" s="138">
        <f>O340*H340</f>
        <v>0</v>
      </c>
      <c r="Q340" s="138">
        <v>0</v>
      </c>
      <c r="R340" s="138">
        <f>Q340*H340</f>
        <v>0</v>
      </c>
      <c r="S340" s="138">
        <v>0</v>
      </c>
      <c r="T340" s="139">
        <f>S340*H340</f>
        <v>0</v>
      </c>
      <c r="AR340" s="140" t="s">
        <v>206</v>
      </c>
      <c r="AT340" s="140" t="s">
        <v>201</v>
      </c>
      <c r="AU340" s="140" t="s">
        <v>83</v>
      </c>
      <c r="AY340" s="16" t="s">
        <v>200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6" t="s">
        <v>83</v>
      </c>
      <c r="BK340" s="141">
        <f>ROUND(I340*H340,2)</f>
        <v>0</v>
      </c>
      <c r="BL340" s="16" t="s">
        <v>206</v>
      </c>
      <c r="BM340" s="140" t="s">
        <v>1279</v>
      </c>
    </row>
    <row r="341" spans="2:65" s="1" customFormat="1" ht="48">
      <c r="B341" s="31"/>
      <c r="D341" s="142" t="s">
        <v>208</v>
      </c>
      <c r="F341" s="143" t="s">
        <v>1280</v>
      </c>
      <c r="I341" s="144"/>
      <c r="L341" s="31"/>
      <c r="M341" s="176"/>
      <c r="N341" s="177"/>
      <c r="O341" s="177"/>
      <c r="P341" s="177"/>
      <c r="Q341" s="177"/>
      <c r="R341" s="177"/>
      <c r="S341" s="177"/>
      <c r="T341" s="178"/>
      <c r="AT341" s="16" t="s">
        <v>208</v>
      </c>
      <c r="AU341" s="16" t="s">
        <v>83</v>
      </c>
    </row>
    <row r="342" spans="2:65" s="1" customFormat="1" ht="6.9" customHeight="1">
      <c r="B342" s="43"/>
      <c r="C342" s="44"/>
      <c r="D342" s="44"/>
      <c r="E342" s="44"/>
      <c r="F342" s="44"/>
      <c r="G342" s="44"/>
      <c r="H342" s="44"/>
      <c r="I342" s="44"/>
      <c r="J342" s="44"/>
      <c r="K342" s="44"/>
      <c r="L342" s="31"/>
    </row>
  </sheetData>
  <sheetProtection algorithmName="SHA-512" hashValue="jf0tCKEtX86m+OjdNhFDEFac3CTynCc1u60qD9qWMIZyJ83nbr1CTo4mIBo3EXtQYM9GkAIE0A8OFBUTnEduGA==" saltValue="LkKWeNeM+Fqqm0hYe2S/yin8D/zgOqaFVpWAavMcMvrV+EejDYx/dPHXMliu8f5wFzLT/aqRl+98GSjjwosVGQ==" spinCount="100000" sheet="1" objects="1" scenarios="1" formatColumns="0" formatRows="0" autoFilter="0"/>
  <autoFilter ref="C116:K341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2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102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s="1" customFormat="1" ht="12" customHeight="1">
      <c r="B8" s="31"/>
      <c r="D8" s="26" t="s">
        <v>169</v>
      </c>
      <c r="L8" s="31"/>
    </row>
    <row r="9" spans="2:46" s="1" customFormat="1" ht="16.5" customHeight="1">
      <c r="B9" s="31"/>
      <c r="E9" s="228" t="s">
        <v>1281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9. 10. 2024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197"/>
      <c r="G18" s="197"/>
      <c r="H18" s="197"/>
      <c r="I18" s="26" t="s">
        <v>28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21</v>
      </c>
      <c r="I21" s="26" t="s">
        <v>28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21</v>
      </c>
      <c r="I24" s="26" t="s">
        <v>28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93"/>
      <c r="E27" s="201" t="s">
        <v>1</v>
      </c>
      <c r="F27" s="201"/>
      <c r="G27" s="201"/>
      <c r="H27" s="201"/>
      <c r="L27" s="93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4" t="s">
        <v>36</v>
      </c>
      <c r="J30" s="65">
        <f>ROUND(J117,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" customHeight="1">
      <c r="B33" s="31"/>
      <c r="D33" s="54" t="s">
        <v>40</v>
      </c>
      <c r="E33" s="26" t="s">
        <v>41</v>
      </c>
      <c r="F33" s="85">
        <f>ROUND((SUM(BE117:BE220)),  2)</f>
        <v>0</v>
      </c>
      <c r="I33" s="95">
        <v>0.21</v>
      </c>
      <c r="J33" s="85">
        <f>ROUND(((SUM(BE117:BE220))*I33),  2)</f>
        <v>0</v>
      </c>
      <c r="L33" s="31"/>
    </row>
    <row r="34" spans="2:12" s="1" customFormat="1" ht="14.4" customHeight="1">
      <c r="B34" s="31"/>
      <c r="E34" s="26" t="s">
        <v>42</v>
      </c>
      <c r="F34" s="85">
        <f>ROUND((SUM(BF117:BF220)),  2)</f>
        <v>0</v>
      </c>
      <c r="I34" s="95">
        <v>0.12</v>
      </c>
      <c r="J34" s="85">
        <f>ROUND(((SUM(BF117:BF220))*I34),  2)</f>
        <v>0</v>
      </c>
      <c r="L34" s="31"/>
    </row>
    <row r="35" spans="2:12" s="1" customFormat="1" ht="14.4" hidden="1" customHeight="1">
      <c r="B35" s="31"/>
      <c r="E35" s="26" t="s">
        <v>43</v>
      </c>
      <c r="F35" s="85">
        <f>ROUND((SUM(BG117:BG220)),  2)</f>
        <v>0</v>
      </c>
      <c r="I35" s="95">
        <v>0.21</v>
      </c>
      <c r="J35" s="85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85">
        <f>ROUND((SUM(BH117:BH220)),  2)</f>
        <v>0</v>
      </c>
      <c r="I36" s="95">
        <v>0.12</v>
      </c>
      <c r="J36" s="85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85">
        <f>ROUND((SUM(BI117:BI220)),  2)</f>
        <v>0</v>
      </c>
      <c r="I37" s="95">
        <v>0</v>
      </c>
      <c r="J37" s="85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6"/>
      <c r="D39" s="97" t="s">
        <v>46</v>
      </c>
      <c r="E39" s="56"/>
      <c r="F39" s="56"/>
      <c r="G39" s="98" t="s">
        <v>47</v>
      </c>
      <c r="H39" s="99" t="s">
        <v>48</v>
      </c>
      <c r="I39" s="56"/>
      <c r="J39" s="100">
        <f>SUM(J30:J37)</f>
        <v>0</v>
      </c>
      <c r="K39" s="101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173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169</v>
      </c>
      <c r="L86" s="31"/>
    </row>
    <row r="87" spans="2:47" s="1" customFormat="1" ht="16.5" customHeight="1">
      <c r="B87" s="31"/>
      <c r="E87" s="228" t="str">
        <f>E9</f>
        <v>SO 02 - SO 02 TÚ Krnov - Skrochovice, železniční spodek</v>
      </c>
      <c r="F87" s="231"/>
      <c r="G87" s="231"/>
      <c r="H87" s="231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9. 10. 2024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30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4" t="s">
        <v>174</v>
      </c>
      <c r="D94" s="96"/>
      <c r="E94" s="96"/>
      <c r="F94" s="96"/>
      <c r="G94" s="96"/>
      <c r="H94" s="96"/>
      <c r="I94" s="96"/>
      <c r="J94" s="105" t="s">
        <v>175</v>
      </c>
      <c r="K94" s="96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6" t="s">
        <v>176</v>
      </c>
      <c r="J96" s="65">
        <f>J117</f>
        <v>0</v>
      </c>
      <c r="L96" s="31"/>
      <c r="AU96" s="16" t="s">
        <v>177</v>
      </c>
    </row>
    <row r="97" spans="2:12" s="8" customFormat="1" ht="24.9" customHeight="1">
      <c r="B97" s="107"/>
      <c r="D97" s="108" t="s">
        <v>923</v>
      </c>
      <c r="E97" s="109"/>
      <c r="F97" s="109"/>
      <c r="G97" s="109"/>
      <c r="H97" s="109"/>
      <c r="I97" s="109"/>
      <c r="J97" s="110">
        <f>J118</f>
        <v>0</v>
      </c>
      <c r="L97" s="107"/>
    </row>
    <row r="98" spans="2:12" s="1" customFormat="1" ht="21.75" customHeight="1">
      <c r="B98" s="31"/>
      <c r="L98" s="31"/>
    </row>
    <row r="99" spans="2:12" s="1" customFormat="1" ht="6.9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" customHeight="1">
      <c r="B104" s="31"/>
      <c r="C104" s="20" t="s">
        <v>185</v>
      </c>
      <c r="L104" s="31"/>
    </row>
    <row r="105" spans="2:12" s="1" customFormat="1" ht="6.9" customHeight="1">
      <c r="B105" s="31"/>
      <c r="L105" s="31"/>
    </row>
    <row r="106" spans="2:12" s="1" customFormat="1" ht="12" customHeight="1">
      <c r="B106" s="31"/>
      <c r="C106" s="26" t="s">
        <v>16</v>
      </c>
      <c r="L106" s="31"/>
    </row>
    <row r="107" spans="2:12" s="1" customFormat="1" ht="16.5" customHeight="1">
      <c r="B107" s="31"/>
      <c r="E107" s="232" t="str">
        <f>E7</f>
        <v>Odstranění havarijního stavu po povodních 2024 - komplexní  oprava trati v úseku Krnov - Skrochovice</v>
      </c>
      <c r="F107" s="233"/>
      <c r="G107" s="233"/>
      <c r="H107" s="233"/>
      <c r="L107" s="31"/>
    </row>
    <row r="108" spans="2:12" s="1" customFormat="1" ht="12" customHeight="1">
      <c r="B108" s="31"/>
      <c r="C108" s="26" t="s">
        <v>169</v>
      </c>
      <c r="L108" s="31"/>
    </row>
    <row r="109" spans="2:12" s="1" customFormat="1" ht="16.5" customHeight="1">
      <c r="B109" s="31"/>
      <c r="E109" s="228" t="str">
        <f>E9</f>
        <v>SO 02 - SO 02 TÚ Krnov - Skrochovice, železniční spodek</v>
      </c>
      <c r="F109" s="231"/>
      <c r="G109" s="231"/>
      <c r="H109" s="231"/>
      <c r="L109" s="31"/>
    </row>
    <row r="110" spans="2:12" s="1" customFormat="1" ht="6.9" customHeight="1">
      <c r="B110" s="31"/>
      <c r="L110" s="31"/>
    </row>
    <row r="111" spans="2:12" s="1" customFormat="1" ht="12" customHeight="1">
      <c r="B111" s="31"/>
      <c r="C111" s="26" t="s">
        <v>20</v>
      </c>
      <c r="F111" s="24" t="str">
        <f>F12</f>
        <v xml:space="preserve"> </v>
      </c>
      <c r="I111" s="26" t="s">
        <v>22</v>
      </c>
      <c r="J111" s="51" t="str">
        <f>IF(J12="","",J12)</f>
        <v>9. 10. 2024</v>
      </c>
      <c r="L111" s="31"/>
    </row>
    <row r="112" spans="2:12" s="1" customFormat="1" ht="6.9" customHeight="1">
      <c r="B112" s="31"/>
      <c r="L112" s="31"/>
    </row>
    <row r="113" spans="2:65" s="1" customFormat="1" ht="15.15" customHeight="1">
      <c r="B113" s="31"/>
      <c r="C113" s="26" t="s">
        <v>24</v>
      </c>
      <c r="F113" s="24" t="str">
        <f>E15</f>
        <v>Správa železnic, státní organizace</v>
      </c>
      <c r="I113" s="26" t="s">
        <v>32</v>
      </c>
      <c r="J113" s="29" t="str">
        <f>E21</f>
        <v xml:space="preserve"> </v>
      </c>
      <c r="L113" s="31"/>
    </row>
    <row r="114" spans="2:65" s="1" customFormat="1" ht="15.15" customHeight="1">
      <c r="B114" s="31"/>
      <c r="C114" s="26" t="s">
        <v>30</v>
      </c>
      <c r="F114" s="24" t="str">
        <f>IF(E18="","",E18)</f>
        <v>Vyplň údaj</v>
      </c>
      <c r="I114" s="26" t="s">
        <v>34</v>
      </c>
      <c r="J114" s="29" t="str">
        <f>E24</f>
        <v xml:space="preserve"> </v>
      </c>
      <c r="L114" s="31"/>
    </row>
    <row r="115" spans="2:65" s="1" customFormat="1" ht="10.35" customHeight="1">
      <c r="B115" s="31"/>
      <c r="L115" s="31"/>
    </row>
    <row r="116" spans="2:65" s="9" customFormat="1" ht="29.25" customHeight="1">
      <c r="B116" s="111"/>
      <c r="C116" s="112" t="s">
        <v>186</v>
      </c>
      <c r="D116" s="113" t="s">
        <v>61</v>
      </c>
      <c r="E116" s="113" t="s">
        <v>57</v>
      </c>
      <c r="F116" s="113" t="s">
        <v>58</v>
      </c>
      <c r="G116" s="113" t="s">
        <v>187</v>
      </c>
      <c r="H116" s="113" t="s">
        <v>188</v>
      </c>
      <c r="I116" s="113" t="s">
        <v>189</v>
      </c>
      <c r="J116" s="113" t="s">
        <v>175</v>
      </c>
      <c r="K116" s="114" t="s">
        <v>190</v>
      </c>
      <c r="L116" s="111"/>
      <c r="M116" s="58" t="s">
        <v>1</v>
      </c>
      <c r="N116" s="59" t="s">
        <v>40</v>
      </c>
      <c r="O116" s="59" t="s">
        <v>191</v>
      </c>
      <c r="P116" s="59" t="s">
        <v>192</v>
      </c>
      <c r="Q116" s="59" t="s">
        <v>193</v>
      </c>
      <c r="R116" s="59" t="s">
        <v>194</v>
      </c>
      <c r="S116" s="59" t="s">
        <v>195</v>
      </c>
      <c r="T116" s="60" t="s">
        <v>196</v>
      </c>
    </row>
    <row r="117" spans="2:65" s="1" customFormat="1" ht="22.8" customHeight="1">
      <c r="B117" s="31"/>
      <c r="C117" s="63" t="s">
        <v>197</v>
      </c>
      <c r="J117" s="115">
        <f>BK117</f>
        <v>0</v>
      </c>
      <c r="L117" s="31"/>
      <c r="M117" s="61"/>
      <c r="N117" s="52"/>
      <c r="O117" s="52"/>
      <c r="P117" s="116">
        <f>P118</f>
        <v>0</v>
      </c>
      <c r="Q117" s="52"/>
      <c r="R117" s="116">
        <f>R118</f>
        <v>5219.8</v>
      </c>
      <c r="S117" s="52"/>
      <c r="T117" s="117">
        <f>T118</f>
        <v>0</v>
      </c>
      <c r="AT117" s="16" t="s">
        <v>75</v>
      </c>
      <c r="AU117" s="16" t="s">
        <v>177</v>
      </c>
      <c r="BK117" s="118">
        <f>BK118</f>
        <v>0</v>
      </c>
    </row>
    <row r="118" spans="2:65" s="10" customFormat="1" ht="25.95" customHeight="1">
      <c r="B118" s="119"/>
      <c r="D118" s="120" t="s">
        <v>75</v>
      </c>
      <c r="E118" s="121" t="s">
        <v>925</v>
      </c>
      <c r="F118" s="121" t="s">
        <v>926</v>
      </c>
      <c r="I118" s="122"/>
      <c r="J118" s="123">
        <f>BK118</f>
        <v>0</v>
      </c>
      <c r="L118" s="119"/>
      <c r="M118" s="124"/>
      <c r="P118" s="125">
        <f>SUM(P119:P220)</f>
        <v>0</v>
      </c>
      <c r="R118" s="125">
        <f>SUM(R119:R220)</f>
        <v>5219.8</v>
      </c>
      <c r="T118" s="126">
        <f>SUM(T119:T220)</f>
        <v>0</v>
      </c>
      <c r="AR118" s="120" t="s">
        <v>83</v>
      </c>
      <c r="AT118" s="127" t="s">
        <v>75</v>
      </c>
      <c r="AU118" s="127" t="s">
        <v>76</v>
      </c>
      <c r="AY118" s="120" t="s">
        <v>200</v>
      </c>
      <c r="BK118" s="128">
        <f>SUM(BK119:BK220)</f>
        <v>0</v>
      </c>
    </row>
    <row r="119" spans="2:65" s="1" customFormat="1" ht="16.5" customHeight="1">
      <c r="B119" s="31"/>
      <c r="C119" s="129" t="s">
        <v>83</v>
      </c>
      <c r="D119" s="129" t="s">
        <v>201</v>
      </c>
      <c r="E119" s="130" t="s">
        <v>1282</v>
      </c>
      <c r="F119" s="131" t="s">
        <v>1283</v>
      </c>
      <c r="G119" s="132" t="s">
        <v>936</v>
      </c>
      <c r="H119" s="133">
        <v>100</v>
      </c>
      <c r="I119" s="134"/>
      <c r="J119" s="135">
        <f>ROUND(I119*H119,2)</f>
        <v>0</v>
      </c>
      <c r="K119" s="131" t="s">
        <v>1</v>
      </c>
      <c r="L119" s="31"/>
      <c r="M119" s="136" t="s">
        <v>1</v>
      </c>
      <c r="N119" s="137" t="s">
        <v>41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206</v>
      </c>
      <c r="AT119" s="140" t="s">
        <v>201</v>
      </c>
      <c r="AU119" s="140" t="s">
        <v>83</v>
      </c>
      <c r="AY119" s="16" t="s">
        <v>200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6" t="s">
        <v>83</v>
      </c>
      <c r="BK119" s="141">
        <f>ROUND(I119*H119,2)</f>
        <v>0</v>
      </c>
      <c r="BL119" s="16" t="s">
        <v>206</v>
      </c>
      <c r="BM119" s="140" t="s">
        <v>1284</v>
      </c>
    </row>
    <row r="120" spans="2:65" s="1" customFormat="1" ht="19.2">
      <c r="B120" s="31"/>
      <c r="D120" s="142" t="s">
        <v>208</v>
      </c>
      <c r="F120" s="143" t="s">
        <v>1285</v>
      </c>
      <c r="I120" s="144"/>
      <c r="L120" s="31"/>
      <c r="M120" s="145"/>
      <c r="T120" s="55"/>
      <c r="AT120" s="16" t="s">
        <v>208</v>
      </c>
      <c r="AU120" s="16" t="s">
        <v>83</v>
      </c>
    </row>
    <row r="121" spans="2:65" s="1" customFormat="1" ht="16.5" customHeight="1">
      <c r="B121" s="31"/>
      <c r="C121" s="129" t="s">
        <v>85</v>
      </c>
      <c r="D121" s="129" t="s">
        <v>201</v>
      </c>
      <c r="E121" s="130" t="s">
        <v>1286</v>
      </c>
      <c r="F121" s="131" t="s">
        <v>1287</v>
      </c>
      <c r="G121" s="132" t="s">
        <v>941</v>
      </c>
      <c r="H121" s="133">
        <v>200</v>
      </c>
      <c r="I121" s="134"/>
      <c r="J121" s="135">
        <f>ROUND(I121*H121,2)</f>
        <v>0</v>
      </c>
      <c r="K121" s="131" t="s">
        <v>947</v>
      </c>
      <c r="L121" s="31"/>
      <c r="M121" s="136" t="s">
        <v>1</v>
      </c>
      <c r="N121" s="137" t="s">
        <v>41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206</v>
      </c>
      <c r="AT121" s="140" t="s">
        <v>201</v>
      </c>
      <c r="AU121" s="140" t="s">
        <v>83</v>
      </c>
      <c r="AY121" s="16" t="s">
        <v>200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6" t="s">
        <v>83</v>
      </c>
      <c r="BK121" s="141">
        <f>ROUND(I121*H121,2)</f>
        <v>0</v>
      </c>
      <c r="BL121" s="16" t="s">
        <v>206</v>
      </c>
      <c r="BM121" s="140" t="s">
        <v>1288</v>
      </c>
    </row>
    <row r="122" spans="2:65" s="1" customFormat="1" ht="28.8">
      <c r="B122" s="31"/>
      <c r="D122" s="142" t="s">
        <v>208</v>
      </c>
      <c r="F122" s="143" t="s">
        <v>1289</v>
      </c>
      <c r="I122" s="144"/>
      <c r="L122" s="31"/>
      <c r="M122" s="145"/>
      <c r="T122" s="55"/>
      <c r="AT122" s="16" t="s">
        <v>208</v>
      </c>
      <c r="AU122" s="16" t="s">
        <v>83</v>
      </c>
    </row>
    <row r="123" spans="2:65" s="1" customFormat="1" ht="16.5" customHeight="1">
      <c r="B123" s="31"/>
      <c r="C123" s="129" t="s">
        <v>222</v>
      </c>
      <c r="D123" s="129" t="s">
        <v>201</v>
      </c>
      <c r="E123" s="130" t="s">
        <v>1290</v>
      </c>
      <c r="F123" s="131" t="s">
        <v>1291</v>
      </c>
      <c r="G123" s="132" t="s">
        <v>941</v>
      </c>
      <c r="H123" s="133">
        <v>200</v>
      </c>
      <c r="I123" s="134"/>
      <c r="J123" s="135">
        <f>ROUND(I123*H123,2)</f>
        <v>0</v>
      </c>
      <c r="K123" s="131" t="s">
        <v>947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1292</v>
      </c>
    </row>
    <row r="124" spans="2:65" s="1" customFormat="1" ht="28.8">
      <c r="B124" s="31"/>
      <c r="D124" s="142" t="s">
        <v>208</v>
      </c>
      <c r="F124" s="143" t="s">
        <v>1293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" customFormat="1" ht="16.5" customHeight="1">
      <c r="B125" s="31"/>
      <c r="C125" s="129" t="s">
        <v>206</v>
      </c>
      <c r="D125" s="129" t="s">
        <v>201</v>
      </c>
      <c r="E125" s="130" t="s">
        <v>1294</v>
      </c>
      <c r="F125" s="131" t="s">
        <v>1295</v>
      </c>
      <c r="G125" s="132" t="s">
        <v>941</v>
      </c>
      <c r="H125" s="133">
        <v>200</v>
      </c>
      <c r="I125" s="134"/>
      <c r="J125" s="135">
        <f>ROUND(I125*H125,2)</f>
        <v>0</v>
      </c>
      <c r="K125" s="131" t="s">
        <v>947</v>
      </c>
      <c r="L125" s="31"/>
      <c r="M125" s="136" t="s">
        <v>1</v>
      </c>
      <c r="N125" s="137" t="s">
        <v>41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206</v>
      </c>
      <c r="AT125" s="140" t="s">
        <v>201</v>
      </c>
      <c r="AU125" s="140" t="s">
        <v>83</v>
      </c>
      <c r="AY125" s="16" t="s">
        <v>200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83</v>
      </c>
      <c r="BK125" s="141">
        <f>ROUND(I125*H125,2)</f>
        <v>0</v>
      </c>
      <c r="BL125" s="16" t="s">
        <v>206</v>
      </c>
      <c r="BM125" s="140" t="s">
        <v>1296</v>
      </c>
    </row>
    <row r="126" spans="2:65" s="1" customFormat="1" ht="28.8">
      <c r="B126" s="31"/>
      <c r="D126" s="142" t="s">
        <v>208</v>
      </c>
      <c r="F126" s="143" t="s">
        <v>1297</v>
      </c>
      <c r="I126" s="144"/>
      <c r="L126" s="31"/>
      <c r="M126" s="145"/>
      <c r="T126" s="55"/>
      <c r="AT126" s="16" t="s">
        <v>208</v>
      </c>
      <c r="AU126" s="16" t="s">
        <v>83</v>
      </c>
    </row>
    <row r="127" spans="2:65" s="1" customFormat="1" ht="16.5" customHeight="1">
      <c r="B127" s="31"/>
      <c r="C127" s="129" t="s">
        <v>234</v>
      </c>
      <c r="D127" s="129" t="s">
        <v>201</v>
      </c>
      <c r="E127" s="130" t="s">
        <v>1298</v>
      </c>
      <c r="F127" s="131" t="s">
        <v>1299</v>
      </c>
      <c r="G127" s="132" t="s">
        <v>941</v>
      </c>
      <c r="H127" s="133">
        <v>200</v>
      </c>
      <c r="I127" s="134"/>
      <c r="J127" s="135">
        <f>ROUND(I127*H127,2)</f>
        <v>0</v>
      </c>
      <c r="K127" s="131" t="s">
        <v>947</v>
      </c>
      <c r="L127" s="31"/>
      <c r="M127" s="136" t="s">
        <v>1</v>
      </c>
      <c r="N127" s="137" t="s">
        <v>41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206</v>
      </c>
      <c r="AT127" s="140" t="s">
        <v>201</v>
      </c>
      <c r="AU127" s="140" t="s">
        <v>83</v>
      </c>
      <c r="AY127" s="16" t="s">
        <v>200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6" t="s">
        <v>83</v>
      </c>
      <c r="BK127" s="141">
        <f>ROUND(I127*H127,2)</f>
        <v>0</v>
      </c>
      <c r="BL127" s="16" t="s">
        <v>206</v>
      </c>
      <c r="BM127" s="140" t="s">
        <v>1300</v>
      </c>
    </row>
    <row r="128" spans="2:65" s="1" customFormat="1" ht="28.8">
      <c r="B128" s="31"/>
      <c r="D128" s="142" t="s">
        <v>208</v>
      </c>
      <c r="F128" s="143" t="s">
        <v>1301</v>
      </c>
      <c r="I128" s="144"/>
      <c r="L128" s="31"/>
      <c r="M128" s="145"/>
      <c r="T128" s="55"/>
      <c r="AT128" s="16" t="s">
        <v>208</v>
      </c>
      <c r="AU128" s="16" t="s">
        <v>83</v>
      </c>
    </row>
    <row r="129" spans="2:65" s="1" customFormat="1" ht="16.5" customHeight="1">
      <c r="B129" s="31"/>
      <c r="C129" s="129" t="s">
        <v>239</v>
      </c>
      <c r="D129" s="129" t="s">
        <v>201</v>
      </c>
      <c r="E129" s="130" t="s">
        <v>1302</v>
      </c>
      <c r="F129" s="131" t="s">
        <v>1303</v>
      </c>
      <c r="G129" s="132" t="s">
        <v>941</v>
      </c>
      <c r="H129" s="133">
        <v>800</v>
      </c>
      <c r="I129" s="134"/>
      <c r="J129" s="135">
        <f>ROUND(I129*H129,2)</f>
        <v>0</v>
      </c>
      <c r="K129" s="131" t="s">
        <v>947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1304</v>
      </c>
    </row>
    <row r="130" spans="2:65" s="1" customFormat="1" ht="19.2">
      <c r="B130" s="31"/>
      <c r="D130" s="142" t="s">
        <v>208</v>
      </c>
      <c r="F130" s="143" t="s">
        <v>1305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" customFormat="1" ht="16.5" customHeight="1">
      <c r="B131" s="31"/>
      <c r="C131" s="129" t="s">
        <v>245</v>
      </c>
      <c r="D131" s="129" t="s">
        <v>201</v>
      </c>
      <c r="E131" s="130" t="s">
        <v>1306</v>
      </c>
      <c r="F131" s="131" t="s">
        <v>1307</v>
      </c>
      <c r="G131" s="132" t="s">
        <v>204</v>
      </c>
      <c r="H131" s="133">
        <v>10962.4</v>
      </c>
      <c r="I131" s="134"/>
      <c r="J131" s="135">
        <f>ROUND(I131*H131,2)</f>
        <v>0</v>
      </c>
      <c r="K131" s="131" t="s">
        <v>947</v>
      </c>
      <c r="L131" s="31"/>
      <c r="M131" s="136" t="s">
        <v>1</v>
      </c>
      <c r="N131" s="137" t="s">
        <v>41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206</v>
      </c>
      <c r="AT131" s="140" t="s">
        <v>201</v>
      </c>
      <c r="AU131" s="140" t="s">
        <v>83</v>
      </c>
      <c r="AY131" s="16" t="s">
        <v>200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83</v>
      </c>
      <c r="BK131" s="141">
        <f>ROUND(I131*H131,2)</f>
        <v>0</v>
      </c>
      <c r="BL131" s="16" t="s">
        <v>206</v>
      </c>
      <c r="BM131" s="140" t="s">
        <v>1308</v>
      </c>
    </row>
    <row r="132" spans="2:65" s="1" customFormat="1" ht="19.2">
      <c r="B132" s="31"/>
      <c r="D132" s="142" t="s">
        <v>208</v>
      </c>
      <c r="F132" s="143" t="s">
        <v>1309</v>
      </c>
      <c r="I132" s="144"/>
      <c r="L132" s="31"/>
      <c r="M132" s="145"/>
      <c r="T132" s="55"/>
      <c r="AT132" s="16" t="s">
        <v>208</v>
      </c>
      <c r="AU132" s="16" t="s">
        <v>83</v>
      </c>
    </row>
    <row r="133" spans="2:65" s="12" customFormat="1">
      <c r="B133" s="153"/>
      <c r="D133" s="142" t="s">
        <v>214</v>
      </c>
      <c r="E133" s="154" t="s">
        <v>1</v>
      </c>
      <c r="F133" s="155" t="s">
        <v>1310</v>
      </c>
      <c r="H133" s="154" t="s">
        <v>1</v>
      </c>
      <c r="I133" s="156"/>
      <c r="L133" s="153"/>
      <c r="M133" s="157"/>
      <c r="T133" s="158"/>
      <c r="AT133" s="154" t="s">
        <v>214</v>
      </c>
      <c r="AU133" s="154" t="s">
        <v>83</v>
      </c>
      <c r="AV133" s="12" t="s">
        <v>83</v>
      </c>
      <c r="AW133" s="12" t="s">
        <v>33</v>
      </c>
      <c r="AX133" s="12" t="s">
        <v>76</v>
      </c>
      <c r="AY133" s="154" t="s">
        <v>200</v>
      </c>
    </row>
    <row r="134" spans="2:65" s="11" customFormat="1">
      <c r="B134" s="146"/>
      <c r="D134" s="142" t="s">
        <v>214</v>
      </c>
      <c r="E134" s="147" t="s">
        <v>1</v>
      </c>
      <c r="F134" s="148" t="s">
        <v>1311</v>
      </c>
      <c r="H134" s="149">
        <v>160</v>
      </c>
      <c r="I134" s="150"/>
      <c r="L134" s="146"/>
      <c r="M134" s="151"/>
      <c r="T134" s="152"/>
      <c r="AT134" s="147" t="s">
        <v>214</v>
      </c>
      <c r="AU134" s="147" t="s">
        <v>83</v>
      </c>
      <c r="AV134" s="11" t="s">
        <v>85</v>
      </c>
      <c r="AW134" s="11" t="s">
        <v>33</v>
      </c>
      <c r="AX134" s="11" t="s">
        <v>76</v>
      </c>
      <c r="AY134" s="147" t="s">
        <v>200</v>
      </c>
    </row>
    <row r="135" spans="2:65" s="11" customFormat="1">
      <c r="B135" s="146"/>
      <c r="D135" s="142" t="s">
        <v>214</v>
      </c>
      <c r="E135" s="147" t="s">
        <v>1</v>
      </c>
      <c r="F135" s="148" t="s">
        <v>1312</v>
      </c>
      <c r="H135" s="149">
        <v>39</v>
      </c>
      <c r="I135" s="150"/>
      <c r="L135" s="146"/>
      <c r="M135" s="151"/>
      <c r="T135" s="152"/>
      <c r="AT135" s="147" t="s">
        <v>214</v>
      </c>
      <c r="AU135" s="147" t="s">
        <v>83</v>
      </c>
      <c r="AV135" s="11" t="s">
        <v>85</v>
      </c>
      <c r="AW135" s="11" t="s">
        <v>33</v>
      </c>
      <c r="AX135" s="11" t="s">
        <v>76</v>
      </c>
      <c r="AY135" s="147" t="s">
        <v>200</v>
      </c>
    </row>
    <row r="136" spans="2:65" s="11" customFormat="1">
      <c r="B136" s="146"/>
      <c r="D136" s="142" t="s">
        <v>214</v>
      </c>
      <c r="E136" s="147" t="s">
        <v>1</v>
      </c>
      <c r="F136" s="148" t="s">
        <v>1313</v>
      </c>
      <c r="H136" s="149">
        <v>18.2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76</v>
      </c>
      <c r="AY136" s="147" t="s">
        <v>200</v>
      </c>
    </row>
    <row r="137" spans="2:65" s="11" customFormat="1">
      <c r="B137" s="146"/>
      <c r="D137" s="142" t="s">
        <v>214</v>
      </c>
      <c r="E137" s="147" t="s">
        <v>1</v>
      </c>
      <c r="F137" s="148" t="s">
        <v>1314</v>
      </c>
      <c r="H137" s="149">
        <v>26</v>
      </c>
      <c r="I137" s="150"/>
      <c r="L137" s="146"/>
      <c r="M137" s="151"/>
      <c r="T137" s="152"/>
      <c r="AT137" s="147" t="s">
        <v>214</v>
      </c>
      <c r="AU137" s="147" t="s">
        <v>83</v>
      </c>
      <c r="AV137" s="11" t="s">
        <v>85</v>
      </c>
      <c r="AW137" s="11" t="s">
        <v>33</v>
      </c>
      <c r="AX137" s="11" t="s">
        <v>76</v>
      </c>
      <c r="AY137" s="147" t="s">
        <v>200</v>
      </c>
    </row>
    <row r="138" spans="2:65" s="11" customFormat="1">
      <c r="B138" s="146"/>
      <c r="D138" s="142" t="s">
        <v>214</v>
      </c>
      <c r="E138" s="147" t="s">
        <v>1</v>
      </c>
      <c r="F138" s="148" t="s">
        <v>1315</v>
      </c>
      <c r="H138" s="149">
        <v>78</v>
      </c>
      <c r="I138" s="150"/>
      <c r="L138" s="146"/>
      <c r="M138" s="151"/>
      <c r="T138" s="152"/>
      <c r="AT138" s="147" t="s">
        <v>214</v>
      </c>
      <c r="AU138" s="147" t="s">
        <v>83</v>
      </c>
      <c r="AV138" s="11" t="s">
        <v>85</v>
      </c>
      <c r="AW138" s="11" t="s">
        <v>33</v>
      </c>
      <c r="AX138" s="11" t="s">
        <v>76</v>
      </c>
      <c r="AY138" s="147" t="s">
        <v>200</v>
      </c>
    </row>
    <row r="139" spans="2:65" s="11" customFormat="1">
      <c r="B139" s="146"/>
      <c r="D139" s="142" t="s">
        <v>214</v>
      </c>
      <c r="E139" s="147" t="s">
        <v>1</v>
      </c>
      <c r="F139" s="148" t="s">
        <v>1316</v>
      </c>
      <c r="H139" s="149">
        <v>570.70000000000005</v>
      </c>
      <c r="I139" s="150"/>
      <c r="L139" s="146"/>
      <c r="M139" s="151"/>
      <c r="T139" s="152"/>
      <c r="AT139" s="147" t="s">
        <v>214</v>
      </c>
      <c r="AU139" s="147" t="s">
        <v>83</v>
      </c>
      <c r="AV139" s="11" t="s">
        <v>85</v>
      </c>
      <c r="AW139" s="11" t="s">
        <v>33</v>
      </c>
      <c r="AX139" s="11" t="s">
        <v>76</v>
      </c>
      <c r="AY139" s="147" t="s">
        <v>200</v>
      </c>
    </row>
    <row r="140" spans="2:65" s="11" customFormat="1">
      <c r="B140" s="146"/>
      <c r="D140" s="142" t="s">
        <v>214</v>
      </c>
      <c r="E140" s="147" t="s">
        <v>1</v>
      </c>
      <c r="F140" s="148" t="s">
        <v>1317</v>
      </c>
      <c r="H140" s="149">
        <v>1175</v>
      </c>
      <c r="I140" s="150"/>
      <c r="L140" s="146"/>
      <c r="M140" s="151"/>
      <c r="T140" s="152"/>
      <c r="AT140" s="147" t="s">
        <v>214</v>
      </c>
      <c r="AU140" s="147" t="s">
        <v>83</v>
      </c>
      <c r="AV140" s="11" t="s">
        <v>85</v>
      </c>
      <c r="AW140" s="11" t="s">
        <v>33</v>
      </c>
      <c r="AX140" s="11" t="s">
        <v>76</v>
      </c>
      <c r="AY140" s="147" t="s">
        <v>200</v>
      </c>
    </row>
    <row r="141" spans="2:65" s="11" customFormat="1">
      <c r="B141" s="146"/>
      <c r="D141" s="142" t="s">
        <v>214</v>
      </c>
      <c r="E141" s="147" t="s">
        <v>1</v>
      </c>
      <c r="F141" s="148" t="s">
        <v>1318</v>
      </c>
      <c r="H141" s="149">
        <v>60</v>
      </c>
      <c r="I141" s="150"/>
      <c r="L141" s="146"/>
      <c r="M141" s="151"/>
      <c r="T141" s="152"/>
      <c r="AT141" s="147" t="s">
        <v>214</v>
      </c>
      <c r="AU141" s="147" t="s">
        <v>83</v>
      </c>
      <c r="AV141" s="11" t="s">
        <v>85</v>
      </c>
      <c r="AW141" s="11" t="s">
        <v>33</v>
      </c>
      <c r="AX141" s="11" t="s">
        <v>76</v>
      </c>
      <c r="AY141" s="147" t="s">
        <v>200</v>
      </c>
    </row>
    <row r="142" spans="2:65" s="11" customFormat="1">
      <c r="B142" s="146"/>
      <c r="D142" s="142" t="s">
        <v>214</v>
      </c>
      <c r="E142" s="147" t="s">
        <v>1</v>
      </c>
      <c r="F142" s="148" t="s">
        <v>1319</v>
      </c>
      <c r="H142" s="149">
        <v>377</v>
      </c>
      <c r="I142" s="150"/>
      <c r="L142" s="146"/>
      <c r="M142" s="151"/>
      <c r="T142" s="152"/>
      <c r="AT142" s="147" t="s">
        <v>214</v>
      </c>
      <c r="AU142" s="147" t="s">
        <v>83</v>
      </c>
      <c r="AV142" s="11" t="s">
        <v>85</v>
      </c>
      <c r="AW142" s="11" t="s">
        <v>33</v>
      </c>
      <c r="AX142" s="11" t="s">
        <v>76</v>
      </c>
      <c r="AY142" s="147" t="s">
        <v>200</v>
      </c>
    </row>
    <row r="143" spans="2:65" s="11" customFormat="1">
      <c r="B143" s="146"/>
      <c r="D143" s="142" t="s">
        <v>214</v>
      </c>
      <c r="E143" s="147" t="s">
        <v>1</v>
      </c>
      <c r="F143" s="148" t="s">
        <v>1320</v>
      </c>
      <c r="H143" s="149">
        <v>1800</v>
      </c>
      <c r="I143" s="150"/>
      <c r="L143" s="146"/>
      <c r="M143" s="151"/>
      <c r="T143" s="152"/>
      <c r="AT143" s="147" t="s">
        <v>214</v>
      </c>
      <c r="AU143" s="147" t="s">
        <v>83</v>
      </c>
      <c r="AV143" s="11" t="s">
        <v>85</v>
      </c>
      <c r="AW143" s="11" t="s">
        <v>33</v>
      </c>
      <c r="AX143" s="11" t="s">
        <v>76</v>
      </c>
      <c r="AY143" s="147" t="s">
        <v>200</v>
      </c>
    </row>
    <row r="144" spans="2:65" s="11" customFormat="1">
      <c r="B144" s="146"/>
      <c r="D144" s="142" t="s">
        <v>214</v>
      </c>
      <c r="E144" s="147" t="s">
        <v>1</v>
      </c>
      <c r="F144" s="148" t="s">
        <v>1321</v>
      </c>
      <c r="H144" s="149">
        <v>13</v>
      </c>
      <c r="I144" s="150"/>
      <c r="L144" s="146"/>
      <c r="M144" s="151"/>
      <c r="T144" s="152"/>
      <c r="AT144" s="147" t="s">
        <v>214</v>
      </c>
      <c r="AU144" s="147" t="s">
        <v>83</v>
      </c>
      <c r="AV144" s="11" t="s">
        <v>85</v>
      </c>
      <c r="AW144" s="11" t="s">
        <v>33</v>
      </c>
      <c r="AX144" s="11" t="s">
        <v>76</v>
      </c>
      <c r="AY144" s="147" t="s">
        <v>200</v>
      </c>
    </row>
    <row r="145" spans="2:65" s="11" customFormat="1">
      <c r="B145" s="146"/>
      <c r="D145" s="142" t="s">
        <v>214</v>
      </c>
      <c r="E145" s="147" t="s">
        <v>1</v>
      </c>
      <c r="F145" s="148" t="s">
        <v>1322</v>
      </c>
      <c r="H145" s="149">
        <v>1100</v>
      </c>
      <c r="I145" s="150"/>
      <c r="L145" s="146"/>
      <c r="M145" s="151"/>
      <c r="T145" s="152"/>
      <c r="AT145" s="147" t="s">
        <v>214</v>
      </c>
      <c r="AU145" s="147" t="s">
        <v>83</v>
      </c>
      <c r="AV145" s="11" t="s">
        <v>85</v>
      </c>
      <c r="AW145" s="11" t="s">
        <v>33</v>
      </c>
      <c r="AX145" s="11" t="s">
        <v>76</v>
      </c>
      <c r="AY145" s="147" t="s">
        <v>200</v>
      </c>
    </row>
    <row r="146" spans="2:65" s="11" customFormat="1">
      <c r="B146" s="146"/>
      <c r="D146" s="142" t="s">
        <v>214</v>
      </c>
      <c r="E146" s="147" t="s">
        <v>1</v>
      </c>
      <c r="F146" s="148" t="s">
        <v>1044</v>
      </c>
      <c r="H146" s="149">
        <v>200</v>
      </c>
      <c r="I146" s="150"/>
      <c r="L146" s="146"/>
      <c r="M146" s="151"/>
      <c r="T146" s="152"/>
      <c r="AT146" s="147" t="s">
        <v>214</v>
      </c>
      <c r="AU146" s="147" t="s">
        <v>83</v>
      </c>
      <c r="AV146" s="11" t="s">
        <v>85</v>
      </c>
      <c r="AW146" s="11" t="s">
        <v>33</v>
      </c>
      <c r="AX146" s="11" t="s">
        <v>76</v>
      </c>
      <c r="AY146" s="147" t="s">
        <v>200</v>
      </c>
    </row>
    <row r="147" spans="2:65" s="11" customFormat="1">
      <c r="B147" s="146"/>
      <c r="D147" s="142" t="s">
        <v>214</v>
      </c>
      <c r="E147" s="147" t="s">
        <v>1</v>
      </c>
      <c r="F147" s="148" t="s">
        <v>1323</v>
      </c>
      <c r="H147" s="149">
        <v>200</v>
      </c>
      <c r="I147" s="150"/>
      <c r="L147" s="146"/>
      <c r="M147" s="151"/>
      <c r="T147" s="152"/>
      <c r="AT147" s="147" t="s">
        <v>214</v>
      </c>
      <c r="AU147" s="147" t="s">
        <v>83</v>
      </c>
      <c r="AV147" s="11" t="s">
        <v>85</v>
      </c>
      <c r="AW147" s="11" t="s">
        <v>33</v>
      </c>
      <c r="AX147" s="11" t="s">
        <v>76</v>
      </c>
      <c r="AY147" s="147" t="s">
        <v>200</v>
      </c>
    </row>
    <row r="148" spans="2:65" s="11" customFormat="1">
      <c r="B148" s="146"/>
      <c r="D148" s="142" t="s">
        <v>214</v>
      </c>
      <c r="E148" s="147" t="s">
        <v>1</v>
      </c>
      <c r="F148" s="148" t="s">
        <v>1324</v>
      </c>
      <c r="H148" s="149">
        <v>86</v>
      </c>
      <c r="I148" s="150"/>
      <c r="L148" s="146"/>
      <c r="M148" s="151"/>
      <c r="T148" s="152"/>
      <c r="AT148" s="147" t="s">
        <v>214</v>
      </c>
      <c r="AU148" s="147" t="s">
        <v>83</v>
      </c>
      <c r="AV148" s="11" t="s">
        <v>85</v>
      </c>
      <c r="AW148" s="11" t="s">
        <v>33</v>
      </c>
      <c r="AX148" s="11" t="s">
        <v>76</v>
      </c>
      <c r="AY148" s="147" t="s">
        <v>200</v>
      </c>
    </row>
    <row r="149" spans="2:65" s="11" customFormat="1">
      <c r="B149" s="146"/>
      <c r="D149" s="142" t="s">
        <v>214</v>
      </c>
      <c r="E149" s="147" t="s">
        <v>1</v>
      </c>
      <c r="F149" s="148" t="s">
        <v>1325</v>
      </c>
      <c r="H149" s="149">
        <v>20</v>
      </c>
      <c r="I149" s="150"/>
      <c r="L149" s="146"/>
      <c r="M149" s="151"/>
      <c r="T149" s="152"/>
      <c r="AT149" s="147" t="s">
        <v>214</v>
      </c>
      <c r="AU149" s="147" t="s">
        <v>83</v>
      </c>
      <c r="AV149" s="11" t="s">
        <v>85</v>
      </c>
      <c r="AW149" s="11" t="s">
        <v>33</v>
      </c>
      <c r="AX149" s="11" t="s">
        <v>76</v>
      </c>
      <c r="AY149" s="147" t="s">
        <v>200</v>
      </c>
    </row>
    <row r="150" spans="2:65" s="11" customFormat="1">
      <c r="B150" s="146"/>
      <c r="D150" s="142" t="s">
        <v>214</v>
      </c>
      <c r="E150" s="147" t="s">
        <v>1</v>
      </c>
      <c r="F150" s="148" t="s">
        <v>1326</v>
      </c>
      <c r="H150" s="149">
        <v>200</v>
      </c>
      <c r="I150" s="150"/>
      <c r="L150" s="146"/>
      <c r="M150" s="151"/>
      <c r="T150" s="152"/>
      <c r="AT150" s="147" t="s">
        <v>214</v>
      </c>
      <c r="AU150" s="147" t="s">
        <v>83</v>
      </c>
      <c r="AV150" s="11" t="s">
        <v>85</v>
      </c>
      <c r="AW150" s="11" t="s">
        <v>33</v>
      </c>
      <c r="AX150" s="11" t="s">
        <v>76</v>
      </c>
      <c r="AY150" s="147" t="s">
        <v>200</v>
      </c>
    </row>
    <row r="151" spans="2:65" s="11" customFormat="1">
      <c r="B151" s="146"/>
      <c r="D151" s="142" t="s">
        <v>214</v>
      </c>
      <c r="E151" s="147" t="s">
        <v>1</v>
      </c>
      <c r="F151" s="148" t="s">
        <v>1327</v>
      </c>
      <c r="H151" s="149">
        <v>10</v>
      </c>
      <c r="I151" s="150"/>
      <c r="L151" s="146"/>
      <c r="M151" s="151"/>
      <c r="T151" s="152"/>
      <c r="AT151" s="147" t="s">
        <v>214</v>
      </c>
      <c r="AU151" s="147" t="s">
        <v>83</v>
      </c>
      <c r="AV151" s="11" t="s">
        <v>85</v>
      </c>
      <c r="AW151" s="11" t="s">
        <v>33</v>
      </c>
      <c r="AX151" s="11" t="s">
        <v>76</v>
      </c>
      <c r="AY151" s="147" t="s">
        <v>200</v>
      </c>
    </row>
    <row r="152" spans="2:65" s="11" customFormat="1">
      <c r="B152" s="146"/>
      <c r="D152" s="142" t="s">
        <v>214</v>
      </c>
      <c r="E152" s="147" t="s">
        <v>1</v>
      </c>
      <c r="F152" s="148" t="s">
        <v>1328</v>
      </c>
      <c r="H152" s="149">
        <v>560</v>
      </c>
      <c r="I152" s="150"/>
      <c r="L152" s="146"/>
      <c r="M152" s="151"/>
      <c r="T152" s="152"/>
      <c r="AT152" s="147" t="s">
        <v>214</v>
      </c>
      <c r="AU152" s="147" t="s">
        <v>83</v>
      </c>
      <c r="AV152" s="11" t="s">
        <v>85</v>
      </c>
      <c r="AW152" s="11" t="s">
        <v>33</v>
      </c>
      <c r="AX152" s="11" t="s">
        <v>76</v>
      </c>
      <c r="AY152" s="147" t="s">
        <v>200</v>
      </c>
    </row>
    <row r="153" spans="2:65" s="11" customFormat="1">
      <c r="B153" s="146"/>
      <c r="D153" s="142" t="s">
        <v>214</v>
      </c>
      <c r="E153" s="147" t="s">
        <v>1</v>
      </c>
      <c r="F153" s="148" t="s">
        <v>1329</v>
      </c>
      <c r="H153" s="149">
        <v>920</v>
      </c>
      <c r="I153" s="150"/>
      <c r="L153" s="146"/>
      <c r="M153" s="151"/>
      <c r="T153" s="152"/>
      <c r="AT153" s="147" t="s">
        <v>214</v>
      </c>
      <c r="AU153" s="147" t="s">
        <v>83</v>
      </c>
      <c r="AV153" s="11" t="s">
        <v>85</v>
      </c>
      <c r="AW153" s="11" t="s">
        <v>33</v>
      </c>
      <c r="AX153" s="11" t="s">
        <v>76</v>
      </c>
      <c r="AY153" s="147" t="s">
        <v>200</v>
      </c>
    </row>
    <row r="154" spans="2:65" s="11" customFormat="1">
      <c r="B154" s="146"/>
      <c r="D154" s="142" t="s">
        <v>214</v>
      </c>
      <c r="E154" s="147" t="s">
        <v>1</v>
      </c>
      <c r="F154" s="148" t="s">
        <v>1330</v>
      </c>
      <c r="H154" s="149">
        <v>3049.5</v>
      </c>
      <c r="I154" s="150"/>
      <c r="L154" s="146"/>
      <c r="M154" s="151"/>
      <c r="T154" s="152"/>
      <c r="AT154" s="147" t="s">
        <v>214</v>
      </c>
      <c r="AU154" s="147" t="s">
        <v>83</v>
      </c>
      <c r="AV154" s="11" t="s">
        <v>85</v>
      </c>
      <c r="AW154" s="11" t="s">
        <v>33</v>
      </c>
      <c r="AX154" s="11" t="s">
        <v>76</v>
      </c>
      <c r="AY154" s="147" t="s">
        <v>200</v>
      </c>
    </row>
    <row r="155" spans="2:65" s="11" customFormat="1">
      <c r="B155" s="146"/>
      <c r="D155" s="142" t="s">
        <v>214</v>
      </c>
      <c r="E155" s="147" t="s">
        <v>1</v>
      </c>
      <c r="F155" s="148" t="s">
        <v>1331</v>
      </c>
      <c r="H155" s="149">
        <v>300</v>
      </c>
      <c r="I155" s="150"/>
      <c r="L155" s="146"/>
      <c r="M155" s="151"/>
      <c r="T155" s="152"/>
      <c r="AT155" s="147" t="s">
        <v>214</v>
      </c>
      <c r="AU155" s="147" t="s">
        <v>83</v>
      </c>
      <c r="AV155" s="11" t="s">
        <v>85</v>
      </c>
      <c r="AW155" s="11" t="s">
        <v>33</v>
      </c>
      <c r="AX155" s="11" t="s">
        <v>76</v>
      </c>
      <c r="AY155" s="147" t="s">
        <v>200</v>
      </c>
    </row>
    <row r="156" spans="2:65" s="13" customFormat="1">
      <c r="B156" s="159"/>
      <c r="D156" s="142" t="s">
        <v>214</v>
      </c>
      <c r="E156" s="160" t="s">
        <v>1</v>
      </c>
      <c r="F156" s="161" t="s">
        <v>221</v>
      </c>
      <c r="H156" s="162">
        <v>10962.4</v>
      </c>
      <c r="I156" s="163"/>
      <c r="L156" s="159"/>
      <c r="M156" s="164"/>
      <c r="T156" s="165"/>
      <c r="AT156" s="160" t="s">
        <v>214</v>
      </c>
      <c r="AU156" s="160" t="s">
        <v>83</v>
      </c>
      <c r="AV156" s="13" t="s">
        <v>206</v>
      </c>
      <c r="AW156" s="13" t="s">
        <v>33</v>
      </c>
      <c r="AX156" s="13" t="s">
        <v>83</v>
      </c>
      <c r="AY156" s="160" t="s">
        <v>200</v>
      </c>
    </row>
    <row r="157" spans="2:65" s="1" customFormat="1" ht="16.5" customHeight="1">
      <c r="B157" s="31"/>
      <c r="C157" s="129" t="s">
        <v>250</v>
      </c>
      <c r="D157" s="129" t="s">
        <v>201</v>
      </c>
      <c r="E157" s="130" t="s">
        <v>1332</v>
      </c>
      <c r="F157" s="131" t="s">
        <v>1333</v>
      </c>
      <c r="G157" s="132" t="s">
        <v>204</v>
      </c>
      <c r="H157" s="133">
        <v>796.8</v>
      </c>
      <c r="I157" s="134"/>
      <c r="J157" s="135">
        <f>ROUND(I157*H157,2)</f>
        <v>0</v>
      </c>
      <c r="K157" s="131" t="s">
        <v>947</v>
      </c>
      <c r="L157" s="31"/>
      <c r="M157" s="136" t="s">
        <v>1</v>
      </c>
      <c r="N157" s="137" t="s">
        <v>41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206</v>
      </c>
      <c r="AT157" s="140" t="s">
        <v>201</v>
      </c>
      <c r="AU157" s="140" t="s">
        <v>83</v>
      </c>
      <c r="AY157" s="16" t="s">
        <v>200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83</v>
      </c>
      <c r="BK157" s="141">
        <f>ROUND(I157*H157,2)</f>
        <v>0</v>
      </c>
      <c r="BL157" s="16" t="s">
        <v>206</v>
      </c>
      <c r="BM157" s="140" t="s">
        <v>1334</v>
      </c>
    </row>
    <row r="158" spans="2:65" s="1" customFormat="1" ht="28.8">
      <c r="B158" s="31"/>
      <c r="D158" s="142" t="s">
        <v>208</v>
      </c>
      <c r="F158" s="143" t="s">
        <v>1335</v>
      </c>
      <c r="I158" s="144"/>
      <c r="L158" s="31"/>
      <c r="M158" s="145"/>
      <c r="T158" s="55"/>
      <c r="AT158" s="16" t="s">
        <v>208</v>
      </c>
      <c r="AU158" s="16" t="s">
        <v>83</v>
      </c>
    </row>
    <row r="159" spans="2:65" s="12" customFormat="1">
      <c r="B159" s="153"/>
      <c r="D159" s="142" t="s">
        <v>214</v>
      </c>
      <c r="E159" s="154" t="s">
        <v>1</v>
      </c>
      <c r="F159" s="155" t="s">
        <v>1336</v>
      </c>
      <c r="H159" s="154" t="s">
        <v>1</v>
      </c>
      <c r="I159" s="156"/>
      <c r="L159" s="153"/>
      <c r="M159" s="157"/>
      <c r="T159" s="158"/>
      <c r="AT159" s="154" t="s">
        <v>214</v>
      </c>
      <c r="AU159" s="154" t="s">
        <v>83</v>
      </c>
      <c r="AV159" s="12" t="s">
        <v>83</v>
      </c>
      <c r="AW159" s="12" t="s">
        <v>33</v>
      </c>
      <c r="AX159" s="12" t="s">
        <v>76</v>
      </c>
      <c r="AY159" s="154" t="s">
        <v>200</v>
      </c>
    </row>
    <row r="160" spans="2:65" s="11" customFormat="1">
      <c r="B160" s="146"/>
      <c r="D160" s="142" t="s">
        <v>214</v>
      </c>
      <c r="E160" s="147" t="s">
        <v>1</v>
      </c>
      <c r="F160" s="148" t="s">
        <v>1054</v>
      </c>
      <c r="H160" s="149">
        <v>80</v>
      </c>
      <c r="I160" s="150"/>
      <c r="L160" s="146"/>
      <c r="M160" s="151"/>
      <c r="T160" s="152"/>
      <c r="AT160" s="147" t="s">
        <v>214</v>
      </c>
      <c r="AU160" s="147" t="s">
        <v>83</v>
      </c>
      <c r="AV160" s="11" t="s">
        <v>85</v>
      </c>
      <c r="AW160" s="11" t="s">
        <v>33</v>
      </c>
      <c r="AX160" s="11" t="s">
        <v>76</v>
      </c>
      <c r="AY160" s="147" t="s">
        <v>200</v>
      </c>
    </row>
    <row r="161" spans="2:65" s="11" customFormat="1">
      <c r="B161" s="146"/>
      <c r="D161" s="142" t="s">
        <v>214</v>
      </c>
      <c r="E161" s="147" t="s">
        <v>1</v>
      </c>
      <c r="F161" s="148" t="s">
        <v>1337</v>
      </c>
      <c r="H161" s="149">
        <v>9</v>
      </c>
      <c r="I161" s="150"/>
      <c r="L161" s="146"/>
      <c r="M161" s="151"/>
      <c r="T161" s="152"/>
      <c r="AT161" s="147" t="s">
        <v>214</v>
      </c>
      <c r="AU161" s="147" t="s">
        <v>83</v>
      </c>
      <c r="AV161" s="11" t="s">
        <v>85</v>
      </c>
      <c r="AW161" s="11" t="s">
        <v>33</v>
      </c>
      <c r="AX161" s="11" t="s">
        <v>76</v>
      </c>
      <c r="AY161" s="147" t="s">
        <v>200</v>
      </c>
    </row>
    <row r="162" spans="2:65" s="11" customFormat="1">
      <c r="B162" s="146"/>
      <c r="D162" s="142" t="s">
        <v>214</v>
      </c>
      <c r="E162" s="147" t="s">
        <v>1</v>
      </c>
      <c r="F162" s="148" t="s">
        <v>1338</v>
      </c>
      <c r="H162" s="149">
        <v>27</v>
      </c>
      <c r="I162" s="150"/>
      <c r="L162" s="146"/>
      <c r="M162" s="151"/>
      <c r="T162" s="152"/>
      <c r="AT162" s="147" t="s">
        <v>214</v>
      </c>
      <c r="AU162" s="147" t="s">
        <v>83</v>
      </c>
      <c r="AV162" s="11" t="s">
        <v>85</v>
      </c>
      <c r="AW162" s="11" t="s">
        <v>33</v>
      </c>
      <c r="AX162" s="11" t="s">
        <v>76</v>
      </c>
      <c r="AY162" s="147" t="s">
        <v>200</v>
      </c>
    </row>
    <row r="163" spans="2:65" s="11" customFormat="1">
      <c r="B163" s="146"/>
      <c r="D163" s="142" t="s">
        <v>214</v>
      </c>
      <c r="E163" s="147" t="s">
        <v>1</v>
      </c>
      <c r="F163" s="148" t="s">
        <v>1339</v>
      </c>
      <c r="H163" s="149">
        <v>9</v>
      </c>
      <c r="I163" s="150"/>
      <c r="L163" s="146"/>
      <c r="M163" s="151"/>
      <c r="T163" s="152"/>
      <c r="AT163" s="147" t="s">
        <v>214</v>
      </c>
      <c r="AU163" s="147" t="s">
        <v>83</v>
      </c>
      <c r="AV163" s="11" t="s">
        <v>85</v>
      </c>
      <c r="AW163" s="11" t="s">
        <v>33</v>
      </c>
      <c r="AX163" s="11" t="s">
        <v>76</v>
      </c>
      <c r="AY163" s="147" t="s">
        <v>200</v>
      </c>
    </row>
    <row r="164" spans="2:65" s="11" customFormat="1">
      <c r="B164" s="146"/>
      <c r="D164" s="142" t="s">
        <v>214</v>
      </c>
      <c r="E164" s="147" t="s">
        <v>1</v>
      </c>
      <c r="F164" s="148" t="s">
        <v>1060</v>
      </c>
      <c r="H164" s="149">
        <v>30</v>
      </c>
      <c r="I164" s="150"/>
      <c r="L164" s="146"/>
      <c r="M164" s="151"/>
      <c r="T164" s="152"/>
      <c r="AT164" s="147" t="s">
        <v>214</v>
      </c>
      <c r="AU164" s="147" t="s">
        <v>83</v>
      </c>
      <c r="AV164" s="11" t="s">
        <v>85</v>
      </c>
      <c r="AW164" s="11" t="s">
        <v>33</v>
      </c>
      <c r="AX164" s="11" t="s">
        <v>76</v>
      </c>
      <c r="AY164" s="147" t="s">
        <v>200</v>
      </c>
    </row>
    <row r="165" spans="2:65" s="11" customFormat="1">
      <c r="B165" s="146"/>
      <c r="D165" s="142" t="s">
        <v>214</v>
      </c>
      <c r="E165" s="147" t="s">
        <v>1</v>
      </c>
      <c r="F165" s="148" t="s">
        <v>1340</v>
      </c>
      <c r="H165" s="149">
        <v>14.4</v>
      </c>
      <c r="I165" s="150"/>
      <c r="L165" s="146"/>
      <c r="M165" s="151"/>
      <c r="T165" s="152"/>
      <c r="AT165" s="147" t="s">
        <v>214</v>
      </c>
      <c r="AU165" s="147" t="s">
        <v>83</v>
      </c>
      <c r="AV165" s="11" t="s">
        <v>85</v>
      </c>
      <c r="AW165" s="11" t="s">
        <v>33</v>
      </c>
      <c r="AX165" s="11" t="s">
        <v>76</v>
      </c>
      <c r="AY165" s="147" t="s">
        <v>200</v>
      </c>
    </row>
    <row r="166" spans="2:65" s="11" customFormat="1">
      <c r="B166" s="146"/>
      <c r="D166" s="142" t="s">
        <v>214</v>
      </c>
      <c r="E166" s="147" t="s">
        <v>1</v>
      </c>
      <c r="F166" s="148" t="s">
        <v>1341</v>
      </c>
      <c r="H166" s="149">
        <v>100</v>
      </c>
      <c r="I166" s="150"/>
      <c r="L166" s="146"/>
      <c r="M166" s="151"/>
      <c r="T166" s="152"/>
      <c r="AT166" s="147" t="s">
        <v>214</v>
      </c>
      <c r="AU166" s="147" t="s">
        <v>83</v>
      </c>
      <c r="AV166" s="11" t="s">
        <v>85</v>
      </c>
      <c r="AW166" s="11" t="s">
        <v>33</v>
      </c>
      <c r="AX166" s="11" t="s">
        <v>76</v>
      </c>
      <c r="AY166" s="147" t="s">
        <v>200</v>
      </c>
    </row>
    <row r="167" spans="2:65" s="11" customFormat="1">
      <c r="B167" s="146"/>
      <c r="D167" s="142" t="s">
        <v>214</v>
      </c>
      <c r="E167" s="147" t="s">
        <v>1</v>
      </c>
      <c r="F167" s="148" t="s">
        <v>1063</v>
      </c>
      <c r="H167" s="149">
        <v>43</v>
      </c>
      <c r="I167" s="150"/>
      <c r="L167" s="146"/>
      <c r="M167" s="151"/>
      <c r="T167" s="152"/>
      <c r="AT167" s="147" t="s">
        <v>214</v>
      </c>
      <c r="AU167" s="147" t="s">
        <v>83</v>
      </c>
      <c r="AV167" s="11" t="s">
        <v>85</v>
      </c>
      <c r="AW167" s="11" t="s">
        <v>33</v>
      </c>
      <c r="AX167" s="11" t="s">
        <v>76</v>
      </c>
      <c r="AY167" s="147" t="s">
        <v>200</v>
      </c>
    </row>
    <row r="168" spans="2:65" s="11" customFormat="1">
      <c r="B168" s="146"/>
      <c r="D168" s="142" t="s">
        <v>214</v>
      </c>
      <c r="E168" s="147" t="s">
        <v>1</v>
      </c>
      <c r="F168" s="148" t="s">
        <v>1064</v>
      </c>
      <c r="H168" s="149">
        <v>10</v>
      </c>
      <c r="I168" s="150"/>
      <c r="L168" s="146"/>
      <c r="M168" s="151"/>
      <c r="T168" s="152"/>
      <c r="AT168" s="147" t="s">
        <v>214</v>
      </c>
      <c r="AU168" s="147" t="s">
        <v>83</v>
      </c>
      <c r="AV168" s="11" t="s">
        <v>85</v>
      </c>
      <c r="AW168" s="11" t="s">
        <v>33</v>
      </c>
      <c r="AX168" s="11" t="s">
        <v>76</v>
      </c>
      <c r="AY168" s="147" t="s">
        <v>200</v>
      </c>
    </row>
    <row r="169" spans="2:65" s="11" customFormat="1">
      <c r="B169" s="146"/>
      <c r="D169" s="142" t="s">
        <v>214</v>
      </c>
      <c r="E169" s="147" t="s">
        <v>1</v>
      </c>
      <c r="F169" s="148" t="s">
        <v>1342</v>
      </c>
      <c r="H169" s="149">
        <v>14.4</v>
      </c>
      <c r="I169" s="150"/>
      <c r="L169" s="146"/>
      <c r="M169" s="151"/>
      <c r="T169" s="152"/>
      <c r="AT169" s="147" t="s">
        <v>214</v>
      </c>
      <c r="AU169" s="147" t="s">
        <v>83</v>
      </c>
      <c r="AV169" s="11" t="s">
        <v>85</v>
      </c>
      <c r="AW169" s="11" t="s">
        <v>33</v>
      </c>
      <c r="AX169" s="11" t="s">
        <v>76</v>
      </c>
      <c r="AY169" s="147" t="s">
        <v>200</v>
      </c>
    </row>
    <row r="170" spans="2:65" s="11" customFormat="1">
      <c r="B170" s="146"/>
      <c r="D170" s="142" t="s">
        <v>214</v>
      </c>
      <c r="E170" s="147" t="s">
        <v>1</v>
      </c>
      <c r="F170" s="148" t="s">
        <v>1066</v>
      </c>
      <c r="H170" s="149">
        <v>460</v>
      </c>
      <c r="I170" s="150"/>
      <c r="L170" s="146"/>
      <c r="M170" s="151"/>
      <c r="T170" s="152"/>
      <c r="AT170" s="147" t="s">
        <v>214</v>
      </c>
      <c r="AU170" s="147" t="s">
        <v>83</v>
      </c>
      <c r="AV170" s="11" t="s">
        <v>85</v>
      </c>
      <c r="AW170" s="11" t="s">
        <v>33</v>
      </c>
      <c r="AX170" s="11" t="s">
        <v>76</v>
      </c>
      <c r="AY170" s="147" t="s">
        <v>200</v>
      </c>
    </row>
    <row r="171" spans="2:65" s="13" customFormat="1">
      <c r="B171" s="159"/>
      <c r="D171" s="142" t="s">
        <v>214</v>
      </c>
      <c r="E171" s="160" t="s">
        <v>1</v>
      </c>
      <c r="F171" s="161" t="s">
        <v>221</v>
      </c>
      <c r="H171" s="162">
        <v>796.8</v>
      </c>
      <c r="I171" s="163"/>
      <c r="L171" s="159"/>
      <c r="M171" s="164"/>
      <c r="T171" s="165"/>
      <c r="AT171" s="160" t="s">
        <v>214</v>
      </c>
      <c r="AU171" s="160" t="s">
        <v>83</v>
      </c>
      <c r="AV171" s="13" t="s">
        <v>206</v>
      </c>
      <c r="AW171" s="13" t="s">
        <v>33</v>
      </c>
      <c r="AX171" s="13" t="s">
        <v>83</v>
      </c>
      <c r="AY171" s="160" t="s">
        <v>200</v>
      </c>
    </row>
    <row r="172" spans="2:65" s="1" customFormat="1" ht="16.5" customHeight="1">
      <c r="B172" s="31"/>
      <c r="C172" s="129" t="s">
        <v>255</v>
      </c>
      <c r="D172" s="129" t="s">
        <v>201</v>
      </c>
      <c r="E172" s="130" t="s">
        <v>1343</v>
      </c>
      <c r="F172" s="131" t="s">
        <v>1344</v>
      </c>
      <c r="G172" s="132" t="s">
        <v>941</v>
      </c>
      <c r="H172" s="133">
        <v>1</v>
      </c>
      <c r="I172" s="134"/>
      <c r="J172" s="135">
        <f>ROUND(I172*H172,2)</f>
        <v>0</v>
      </c>
      <c r="K172" s="131" t="s">
        <v>947</v>
      </c>
      <c r="L172" s="31"/>
      <c r="M172" s="136" t="s">
        <v>1</v>
      </c>
      <c r="N172" s="137" t="s">
        <v>41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206</v>
      </c>
      <c r="AT172" s="140" t="s">
        <v>201</v>
      </c>
      <c r="AU172" s="140" t="s">
        <v>83</v>
      </c>
      <c r="AY172" s="16" t="s">
        <v>200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83</v>
      </c>
      <c r="BK172" s="141">
        <f>ROUND(I172*H172,2)</f>
        <v>0</v>
      </c>
      <c r="BL172" s="16" t="s">
        <v>206</v>
      </c>
      <c r="BM172" s="140" t="s">
        <v>1345</v>
      </c>
    </row>
    <row r="173" spans="2:65" s="1" customFormat="1" ht="28.8">
      <c r="B173" s="31"/>
      <c r="D173" s="142" t="s">
        <v>208</v>
      </c>
      <c r="F173" s="143" t="s">
        <v>1346</v>
      </c>
      <c r="I173" s="144"/>
      <c r="L173" s="31"/>
      <c r="M173" s="145"/>
      <c r="T173" s="55"/>
      <c r="AT173" s="16" t="s">
        <v>208</v>
      </c>
      <c r="AU173" s="16" t="s">
        <v>83</v>
      </c>
    </row>
    <row r="174" spans="2:65" s="1" customFormat="1" ht="16.5" customHeight="1">
      <c r="B174" s="31"/>
      <c r="C174" s="129" t="s">
        <v>261</v>
      </c>
      <c r="D174" s="129" t="s">
        <v>201</v>
      </c>
      <c r="E174" s="130" t="s">
        <v>1347</v>
      </c>
      <c r="F174" s="131" t="s">
        <v>1348</v>
      </c>
      <c r="G174" s="132" t="s">
        <v>941</v>
      </c>
      <c r="H174" s="133">
        <v>9063</v>
      </c>
      <c r="I174" s="134"/>
      <c r="J174" s="135">
        <f>ROUND(I174*H174,2)</f>
        <v>0</v>
      </c>
      <c r="K174" s="131" t="s">
        <v>947</v>
      </c>
      <c r="L174" s="31"/>
      <c r="M174" s="136" t="s">
        <v>1</v>
      </c>
      <c r="N174" s="137" t="s">
        <v>41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206</v>
      </c>
      <c r="AT174" s="140" t="s">
        <v>201</v>
      </c>
      <c r="AU174" s="140" t="s">
        <v>83</v>
      </c>
      <c r="AY174" s="16" t="s">
        <v>200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83</v>
      </c>
      <c r="BK174" s="141">
        <f>ROUND(I174*H174,2)</f>
        <v>0</v>
      </c>
      <c r="BL174" s="16" t="s">
        <v>206</v>
      </c>
      <c r="BM174" s="140" t="s">
        <v>1349</v>
      </c>
    </row>
    <row r="175" spans="2:65" s="1" customFormat="1" ht="19.2">
      <c r="B175" s="31"/>
      <c r="D175" s="142" t="s">
        <v>208</v>
      </c>
      <c r="F175" s="143" t="s">
        <v>1350</v>
      </c>
      <c r="I175" s="144"/>
      <c r="L175" s="31"/>
      <c r="M175" s="145"/>
      <c r="T175" s="55"/>
      <c r="AT175" s="16" t="s">
        <v>208</v>
      </c>
      <c r="AU175" s="16" t="s">
        <v>83</v>
      </c>
    </row>
    <row r="176" spans="2:65" s="11" customFormat="1">
      <c r="B176" s="146"/>
      <c r="D176" s="142" t="s">
        <v>214</v>
      </c>
      <c r="E176" s="147" t="s">
        <v>1</v>
      </c>
      <c r="F176" s="148" t="s">
        <v>1351</v>
      </c>
      <c r="H176" s="149">
        <v>6042</v>
      </c>
      <c r="I176" s="150"/>
      <c r="L176" s="146"/>
      <c r="M176" s="151"/>
      <c r="T176" s="152"/>
      <c r="AT176" s="147" t="s">
        <v>214</v>
      </c>
      <c r="AU176" s="147" t="s">
        <v>83</v>
      </c>
      <c r="AV176" s="11" t="s">
        <v>85</v>
      </c>
      <c r="AW176" s="11" t="s">
        <v>33</v>
      </c>
      <c r="AX176" s="11" t="s">
        <v>76</v>
      </c>
      <c r="AY176" s="147" t="s">
        <v>200</v>
      </c>
    </row>
    <row r="177" spans="2:65" s="11" customFormat="1">
      <c r="B177" s="146"/>
      <c r="D177" s="142" t="s">
        <v>214</v>
      </c>
      <c r="E177" s="147" t="s">
        <v>1</v>
      </c>
      <c r="F177" s="148" t="s">
        <v>1352</v>
      </c>
      <c r="H177" s="149">
        <v>3021</v>
      </c>
      <c r="I177" s="150"/>
      <c r="L177" s="146"/>
      <c r="M177" s="151"/>
      <c r="T177" s="152"/>
      <c r="AT177" s="147" t="s">
        <v>214</v>
      </c>
      <c r="AU177" s="147" t="s">
        <v>83</v>
      </c>
      <c r="AV177" s="11" t="s">
        <v>85</v>
      </c>
      <c r="AW177" s="11" t="s">
        <v>33</v>
      </c>
      <c r="AX177" s="11" t="s">
        <v>76</v>
      </c>
      <c r="AY177" s="147" t="s">
        <v>200</v>
      </c>
    </row>
    <row r="178" spans="2:65" s="13" customFormat="1">
      <c r="B178" s="159"/>
      <c r="D178" s="142" t="s">
        <v>214</v>
      </c>
      <c r="E178" s="160" t="s">
        <v>1</v>
      </c>
      <c r="F178" s="161" t="s">
        <v>221</v>
      </c>
      <c r="H178" s="162">
        <v>9063</v>
      </c>
      <c r="I178" s="163"/>
      <c r="L178" s="159"/>
      <c r="M178" s="164"/>
      <c r="T178" s="165"/>
      <c r="AT178" s="160" t="s">
        <v>214</v>
      </c>
      <c r="AU178" s="160" t="s">
        <v>83</v>
      </c>
      <c r="AV178" s="13" t="s">
        <v>206</v>
      </c>
      <c r="AW178" s="13" t="s">
        <v>33</v>
      </c>
      <c r="AX178" s="13" t="s">
        <v>83</v>
      </c>
      <c r="AY178" s="160" t="s">
        <v>200</v>
      </c>
    </row>
    <row r="179" spans="2:65" s="1" customFormat="1" ht="16.5" customHeight="1">
      <c r="B179" s="31"/>
      <c r="C179" s="129" t="s">
        <v>266</v>
      </c>
      <c r="D179" s="129" t="s">
        <v>201</v>
      </c>
      <c r="E179" s="130" t="s">
        <v>1353</v>
      </c>
      <c r="F179" s="131" t="s">
        <v>1354</v>
      </c>
      <c r="G179" s="132" t="s">
        <v>941</v>
      </c>
      <c r="H179" s="133">
        <v>6642</v>
      </c>
      <c r="I179" s="134"/>
      <c r="J179" s="135">
        <f>ROUND(I179*H179,2)</f>
        <v>0</v>
      </c>
      <c r="K179" s="131" t="s">
        <v>947</v>
      </c>
      <c r="L179" s="31"/>
      <c r="M179" s="136" t="s">
        <v>1</v>
      </c>
      <c r="N179" s="137" t="s">
        <v>41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206</v>
      </c>
      <c r="AT179" s="140" t="s">
        <v>201</v>
      </c>
      <c r="AU179" s="140" t="s">
        <v>83</v>
      </c>
      <c r="AY179" s="16" t="s">
        <v>200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83</v>
      </c>
      <c r="BK179" s="141">
        <f>ROUND(I179*H179,2)</f>
        <v>0</v>
      </c>
      <c r="BL179" s="16" t="s">
        <v>206</v>
      </c>
      <c r="BM179" s="140" t="s">
        <v>1355</v>
      </c>
    </row>
    <row r="180" spans="2:65" s="1" customFormat="1" ht="19.2">
      <c r="B180" s="31"/>
      <c r="D180" s="142" t="s">
        <v>208</v>
      </c>
      <c r="F180" s="143" t="s">
        <v>1356</v>
      </c>
      <c r="I180" s="144"/>
      <c r="L180" s="31"/>
      <c r="M180" s="145"/>
      <c r="T180" s="55"/>
      <c r="AT180" s="16" t="s">
        <v>208</v>
      </c>
      <c r="AU180" s="16" t="s">
        <v>83</v>
      </c>
    </row>
    <row r="181" spans="2:65" s="11" customFormat="1">
      <c r="B181" s="146"/>
      <c r="D181" s="142" t="s">
        <v>214</v>
      </c>
      <c r="E181" s="147" t="s">
        <v>1</v>
      </c>
      <c r="F181" s="148" t="s">
        <v>1357</v>
      </c>
      <c r="H181" s="149">
        <v>1410</v>
      </c>
      <c r="I181" s="150"/>
      <c r="L181" s="146"/>
      <c r="M181" s="151"/>
      <c r="T181" s="152"/>
      <c r="AT181" s="147" t="s">
        <v>214</v>
      </c>
      <c r="AU181" s="147" t="s">
        <v>83</v>
      </c>
      <c r="AV181" s="11" t="s">
        <v>85</v>
      </c>
      <c r="AW181" s="11" t="s">
        <v>33</v>
      </c>
      <c r="AX181" s="11" t="s">
        <v>76</v>
      </c>
      <c r="AY181" s="147" t="s">
        <v>200</v>
      </c>
    </row>
    <row r="182" spans="2:65" s="11" customFormat="1">
      <c r="B182" s="146"/>
      <c r="D182" s="142" t="s">
        <v>214</v>
      </c>
      <c r="E182" s="147" t="s">
        <v>1</v>
      </c>
      <c r="F182" s="148" t="s">
        <v>1358</v>
      </c>
      <c r="H182" s="149">
        <v>2160</v>
      </c>
      <c r="I182" s="150"/>
      <c r="L182" s="146"/>
      <c r="M182" s="151"/>
      <c r="T182" s="152"/>
      <c r="AT182" s="147" t="s">
        <v>214</v>
      </c>
      <c r="AU182" s="147" t="s">
        <v>83</v>
      </c>
      <c r="AV182" s="11" t="s">
        <v>85</v>
      </c>
      <c r="AW182" s="11" t="s">
        <v>33</v>
      </c>
      <c r="AX182" s="11" t="s">
        <v>76</v>
      </c>
      <c r="AY182" s="147" t="s">
        <v>200</v>
      </c>
    </row>
    <row r="183" spans="2:65" s="11" customFormat="1">
      <c r="B183" s="146"/>
      <c r="D183" s="142" t="s">
        <v>214</v>
      </c>
      <c r="E183" s="147" t="s">
        <v>1</v>
      </c>
      <c r="F183" s="148" t="s">
        <v>1359</v>
      </c>
      <c r="H183" s="149">
        <v>1920</v>
      </c>
      <c r="I183" s="150"/>
      <c r="L183" s="146"/>
      <c r="M183" s="151"/>
      <c r="T183" s="152"/>
      <c r="AT183" s="147" t="s">
        <v>214</v>
      </c>
      <c r="AU183" s="147" t="s">
        <v>83</v>
      </c>
      <c r="AV183" s="11" t="s">
        <v>85</v>
      </c>
      <c r="AW183" s="11" t="s">
        <v>33</v>
      </c>
      <c r="AX183" s="11" t="s">
        <v>76</v>
      </c>
      <c r="AY183" s="147" t="s">
        <v>200</v>
      </c>
    </row>
    <row r="184" spans="2:65" s="11" customFormat="1">
      <c r="B184" s="146"/>
      <c r="D184" s="142" t="s">
        <v>214</v>
      </c>
      <c r="E184" s="147" t="s">
        <v>1</v>
      </c>
      <c r="F184" s="148" t="s">
        <v>1360</v>
      </c>
      <c r="H184" s="149">
        <v>240</v>
      </c>
      <c r="I184" s="150"/>
      <c r="L184" s="146"/>
      <c r="M184" s="151"/>
      <c r="T184" s="152"/>
      <c r="AT184" s="147" t="s">
        <v>214</v>
      </c>
      <c r="AU184" s="147" t="s">
        <v>83</v>
      </c>
      <c r="AV184" s="11" t="s">
        <v>85</v>
      </c>
      <c r="AW184" s="11" t="s">
        <v>33</v>
      </c>
      <c r="AX184" s="11" t="s">
        <v>76</v>
      </c>
      <c r="AY184" s="147" t="s">
        <v>200</v>
      </c>
    </row>
    <row r="185" spans="2:65" s="11" customFormat="1">
      <c r="B185" s="146"/>
      <c r="D185" s="142" t="s">
        <v>214</v>
      </c>
      <c r="E185" s="147" t="s">
        <v>1</v>
      </c>
      <c r="F185" s="148" t="s">
        <v>1361</v>
      </c>
      <c r="H185" s="149">
        <v>240</v>
      </c>
      <c r="I185" s="150"/>
      <c r="L185" s="146"/>
      <c r="M185" s="151"/>
      <c r="T185" s="152"/>
      <c r="AT185" s="147" t="s">
        <v>214</v>
      </c>
      <c r="AU185" s="147" t="s">
        <v>83</v>
      </c>
      <c r="AV185" s="11" t="s">
        <v>85</v>
      </c>
      <c r="AW185" s="11" t="s">
        <v>33</v>
      </c>
      <c r="AX185" s="11" t="s">
        <v>76</v>
      </c>
      <c r="AY185" s="147" t="s">
        <v>200</v>
      </c>
    </row>
    <row r="186" spans="2:65" s="11" customFormat="1">
      <c r="B186" s="146"/>
      <c r="D186" s="142" t="s">
        <v>214</v>
      </c>
      <c r="E186" s="147" t="s">
        <v>1</v>
      </c>
      <c r="F186" s="148" t="s">
        <v>1362</v>
      </c>
      <c r="H186" s="149">
        <v>672</v>
      </c>
      <c r="I186" s="150"/>
      <c r="L186" s="146"/>
      <c r="M186" s="151"/>
      <c r="T186" s="152"/>
      <c r="AT186" s="147" t="s">
        <v>214</v>
      </c>
      <c r="AU186" s="147" t="s">
        <v>83</v>
      </c>
      <c r="AV186" s="11" t="s">
        <v>85</v>
      </c>
      <c r="AW186" s="11" t="s">
        <v>33</v>
      </c>
      <c r="AX186" s="11" t="s">
        <v>76</v>
      </c>
      <c r="AY186" s="147" t="s">
        <v>200</v>
      </c>
    </row>
    <row r="187" spans="2:65" s="13" customFormat="1">
      <c r="B187" s="159"/>
      <c r="D187" s="142" t="s">
        <v>214</v>
      </c>
      <c r="E187" s="160" t="s">
        <v>1</v>
      </c>
      <c r="F187" s="161" t="s">
        <v>221</v>
      </c>
      <c r="H187" s="162">
        <v>6642</v>
      </c>
      <c r="I187" s="163"/>
      <c r="L187" s="159"/>
      <c r="M187" s="164"/>
      <c r="T187" s="165"/>
      <c r="AT187" s="160" t="s">
        <v>214</v>
      </c>
      <c r="AU187" s="160" t="s">
        <v>83</v>
      </c>
      <c r="AV187" s="13" t="s">
        <v>206</v>
      </c>
      <c r="AW187" s="13" t="s">
        <v>33</v>
      </c>
      <c r="AX187" s="13" t="s">
        <v>83</v>
      </c>
      <c r="AY187" s="160" t="s">
        <v>200</v>
      </c>
    </row>
    <row r="188" spans="2:65" s="1" customFormat="1" ht="16.5" customHeight="1">
      <c r="B188" s="31"/>
      <c r="C188" s="166" t="s">
        <v>8</v>
      </c>
      <c r="D188" s="166" t="s">
        <v>227</v>
      </c>
      <c r="E188" s="167" t="s">
        <v>1363</v>
      </c>
      <c r="F188" s="168" t="s">
        <v>1364</v>
      </c>
      <c r="G188" s="169" t="s">
        <v>964</v>
      </c>
      <c r="H188" s="170">
        <v>1</v>
      </c>
      <c r="I188" s="171"/>
      <c r="J188" s="172">
        <f>ROUND(I188*H188,2)</f>
        <v>0</v>
      </c>
      <c r="K188" s="168" t="s">
        <v>947</v>
      </c>
      <c r="L188" s="173"/>
      <c r="M188" s="174" t="s">
        <v>1</v>
      </c>
      <c r="N188" s="175" t="s">
        <v>41</v>
      </c>
      <c r="P188" s="138">
        <f>O188*H188</f>
        <v>0</v>
      </c>
      <c r="Q188" s="138">
        <v>1</v>
      </c>
      <c r="R188" s="138">
        <f>Q188*H188</f>
        <v>1</v>
      </c>
      <c r="S188" s="138">
        <v>0</v>
      </c>
      <c r="T188" s="139">
        <f>S188*H188</f>
        <v>0</v>
      </c>
      <c r="AR188" s="140" t="s">
        <v>250</v>
      </c>
      <c r="AT188" s="140" t="s">
        <v>227</v>
      </c>
      <c r="AU188" s="140" t="s">
        <v>83</v>
      </c>
      <c r="AY188" s="16" t="s">
        <v>200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6" t="s">
        <v>83</v>
      </c>
      <c r="BK188" s="141">
        <f>ROUND(I188*H188,2)</f>
        <v>0</v>
      </c>
      <c r="BL188" s="16" t="s">
        <v>206</v>
      </c>
      <c r="BM188" s="140" t="s">
        <v>1365</v>
      </c>
    </row>
    <row r="189" spans="2:65" s="1" customFormat="1">
      <c r="B189" s="31"/>
      <c r="D189" s="142" t="s">
        <v>208</v>
      </c>
      <c r="F189" s="143" t="s">
        <v>1364</v>
      </c>
      <c r="I189" s="144"/>
      <c r="L189" s="31"/>
      <c r="M189" s="145"/>
      <c r="T189" s="55"/>
      <c r="AT189" s="16" t="s">
        <v>208</v>
      </c>
      <c r="AU189" s="16" t="s">
        <v>83</v>
      </c>
    </row>
    <row r="190" spans="2:65" s="1" customFormat="1" ht="16.5" customHeight="1">
      <c r="B190" s="31"/>
      <c r="C190" s="166" t="s">
        <v>273</v>
      </c>
      <c r="D190" s="166" t="s">
        <v>227</v>
      </c>
      <c r="E190" s="167" t="s">
        <v>1366</v>
      </c>
      <c r="F190" s="168" t="s">
        <v>1367</v>
      </c>
      <c r="G190" s="169" t="s">
        <v>964</v>
      </c>
      <c r="H190" s="170">
        <v>5218.8</v>
      </c>
      <c r="I190" s="171"/>
      <c r="J190" s="172">
        <f>ROUND(I190*H190,2)</f>
        <v>0</v>
      </c>
      <c r="K190" s="168" t="s">
        <v>947</v>
      </c>
      <c r="L190" s="173"/>
      <c r="M190" s="174" t="s">
        <v>1</v>
      </c>
      <c r="N190" s="175" t="s">
        <v>41</v>
      </c>
      <c r="P190" s="138">
        <f>O190*H190</f>
        <v>0</v>
      </c>
      <c r="Q190" s="138">
        <v>1</v>
      </c>
      <c r="R190" s="138">
        <f>Q190*H190</f>
        <v>5218.8</v>
      </c>
      <c r="S190" s="138">
        <v>0</v>
      </c>
      <c r="T190" s="139">
        <f>S190*H190</f>
        <v>0</v>
      </c>
      <c r="AR190" s="140" t="s">
        <v>250</v>
      </c>
      <c r="AT190" s="140" t="s">
        <v>227</v>
      </c>
      <c r="AU190" s="140" t="s">
        <v>83</v>
      </c>
      <c r="AY190" s="16" t="s">
        <v>200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6" t="s">
        <v>83</v>
      </c>
      <c r="BK190" s="141">
        <f>ROUND(I190*H190,2)</f>
        <v>0</v>
      </c>
      <c r="BL190" s="16" t="s">
        <v>206</v>
      </c>
      <c r="BM190" s="140" t="s">
        <v>1368</v>
      </c>
    </row>
    <row r="191" spans="2:65" s="1" customFormat="1">
      <c r="B191" s="31"/>
      <c r="D191" s="142" t="s">
        <v>208</v>
      </c>
      <c r="F191" s="143" t="s">
        <v>1367</v>
      </c>
      <c r="I191" s="144"/>
      <c r="L191" s="31"/>
      <c r="M191" s="145"/>
      <c r="T191" s="55"/>
      <c r="AT191" s="16" t="s">
        <v>208</v>
      </c>
      <c r="AU191" s="16" t="s">
        <v>83</v>
      </c>
    </row>
    <row r="192" spans="2:65" s="11" customFormat="1">
      <c r="B192" s="146"/>
      <c r="D192" s="142" t="s">
        <v>214</v>
      </c>
      <c r="E192" s="147" t="s">
        <v>1</v>
      </c>
      <c r="F192" s="148" t="s">
        <v>1369</v>
      </c>
      <c r="H192" s="149">
        <v>1593.6</v>
      </c>
      <c r="I192" s="150"/>
      <c r="L192" s="146"/>
      <c r="M192" s="151"/>
      <c r="T192" s="152"/>
      <c r="AT192" s="147" t="s">
        <v>214</v>
      </c>
      <c r="AU192" s="147" t="s">
        <v>83</v>
      </c>
      <c r="AV192" s="11" t="s">
        <v>85</v>
      </c>
      <c r="AW192" s="11" t="s">
        <v>33</v>
      </c>
      <c r="AX192" s="11" t="s">
        <v>76</v>
      </c>
      <c r="AY192" s="147" t="s">
        <v>200</v>
      </c>
    </row>
    <row r="193" spans="2:65" s="11" customFormat="1">
      <c r="B193" s="146"/>
      <c r="D193" s="142" t="s">
        <v>214</v>
      </c>
      <c r="E193" s="147" t="s">
        <v>1</v>
      </c>
      <c r="F193" s="148" t="s">
        <v>1370</v>
      </c>
      <c r="H193" s="149">
        <v>3625.2</v>
      </c>
      <c r="I193" s="150"/>
      <c r="L193" s="146"/>
      <c r="M193" s="151"/>
      <c r="T193" s="152"/>
      <c r="AT193" s="147" t="s">
        <v>214</v>
      </c>
      <c r="AU193" s="147" t="s">
        <v>83</v>
      </c>
      <c r="AV193" s="11" t="s">
        <v>85</v>
      </c>
      <c r="AW193" s="11" t="s">
        <v>33</v>
      </c>
      <c r="AX193" s="11" t="s">
        <v>76</v>
      </c>
      <c r="AY193" s="147" t="s">
        <v>200</v>
      </c>
    </row>
    <row r="194" spans="2:65" s="13" customFormat="1">
      <c r="B194" s="159"/>
      <c r="D194" s="142" t="s">
        <v>214</v>
      </c>
      <c r="E194" s="160" t="s">
        <v>1</v>
      </c>
      <c r="F194" s="161" t="s">
        <v>221</v>
      </c>
      <c r="H194" s="162">
        <v>5218.7999999999993</v>
      </c>
      <c r="I194" s="163"/>
      <c r="L194" s="159"/>
      <c r="M194" s="164"/>
      <c r="T194" s="165"/>
      <c r="AT194" s="160" t="s">
        <v>214</v>
      </c>
      <c r="AU194" s="160" t="s">
        <v>83</v>
      </c>
      <c r="AV194" s="13" t="s">
        <v>206</v>
      </c>
      <c r="AW194" s="13" t="s">
        <v>33</v>
      </c>
      <c r="AX194" s="13" t="s">
        <v>83</v>
      </c>
      <c r="AY194" s="160" t="s">
        <v>200</v>
      </c>
    </row>
    <row r="195" spans="2:65" s="1" customFormat="1" ht="16.5" customHeight="1">
      <c r="B195" s="31"/>
      <c r="C195" s="129" t="s">
        <v>279</v>
      </c>
      <c r="D195" s="129" t="s">
        <v>201</v>
      </c>
      <c r="E195" s="130" t="s">
        <v>1371</v>
      </c>
      <c r="F195" s="131" t="s">
        <v>1372</v>
      </c>
      <c r="G195" s="132" t="s">
        <v>941</v>
      </c>
      <c r="H195" s="133">
        <v>1</v>
      </c>
      <c r="I195" s="134"/>
      <c r="J195" s="135">
        <f>ROUND(I195*H195,2)</f>
        <v>0</v>
      </c>
      <c r="K195" s="131" t="s">
        <v>947</v>
      </c>
      <c r="L195" s="31"/>
      <c r="M195" s="136" t="s">
        <v>1</v>
      </c>
      <c r="N195" s="137" t="s">
        <v>41</v>
      </c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AR195" s="140" t="s">
        <v>206</v>
      </c>
      <c r="AT195" s="140" t="s">
        <v>201</v>
      </c>
      <c r="AU195" s="140" t="s">
        <v>83</v>
      </c>
      <c r="AY195" s="16" t="s">
        <v>200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6" t="s">
        <v>83</v>
      </c>
      <c r="BK195" s="141">
        <f>ROUND(I195*H195,2)</f>
        <v>0</v>
      </c>
      <c r="BL195" s="16" t="s">
        <v>206</v>
      </c>
      <c r="BM195" s="140" t="s">
        <v>1373</v>
      </c>
    </row>
    <row r="196" spans="2:65" s="1" customFormat="1" ht="19.2">
      <c r="B196" s="31"/>
      <c r="D196" s="142" t="s">
        <v>208</v>
      </c>
      <c r="F196" s="143" t="s">
        <v>1374</v>
      </c>
      <c r="I196" s="144"/>
      <c r="L196" s="31"/>
      <c r="M196" s="145"/>
      <c r="T196" s="55"/>
      <c r="AT196" s="16" t="s">
        <v>208</v>
      </c>
      <c r="AU196" s="16" t="s">
        <v>83</v>
      </c>
    </row>
    <row r="197" spans="2:65" s="1" customFormat="1" ht="16.5" customHeight="1">
      <c r="B197" s="31"/>
      <c r="C197" s="129" t="s">
        <v>283</v>
      </c>
      <c r="D197" s="129" t="s">
        <v>201</v>
      </c>
      <c r="E197" s="130" t="s">
        <v>1375</v>
      </c>
      <c r="F197" s="131" t="s">
        <v>1376</v>
      </c>
      <c r="G197" s="132" t="s">
        <v>941</v>
      </c>
      <c r="H197" s="133">
        <v>139.6</v>
      </c>
      <c r="I197" s="134"/>
      <c r="J197" s="135">
        <f>ROUND(I197*H197,2)</f>
        <v>0</v>
      </c>
      <c r="K197" s="131" t="s">
        <v>947</v>
      </c>
      <c r="L197" s="31"/>
      <c r="M197" s="136" t="s">
        <v>1</v>
      </c>
      <c r="N197" s="137" t="s">
        <v>41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206</v>
      </c>
      <c r="AT197" s="140" t="s">
        <v>201</v>
      </c>
      <c r="AU197" s="140" t="s">
        <v>83</v>
      </c>
      <c r="AY197" s="16" t="s">
        <v>200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6" t="s">
        <v>83</v>
      </c>
      <c r="BK197" s="141">
        <f>ROUND(I197*H197,2)</f>
        <v>0</v>
      </c>
      <c r="BL197" s="16" t="s">
        <v>206</v>
      </c>
      <c r="BM197" s="140" t="s">
        <v>1377</v>
      </c>
    </row>
    <row r="198" spans="2:65" s="1" customFormat="1" ht="19.2">
      <c r="B198" s="31"/>
      <c r="D198" s="142" t="s">
        <v>208</v>
      </c>
      <c r="F198" s="143" t="s">
        <v>1378</v>
      </c>
      <c r="I198" s="144"/>
      <c r="L198" s="31"/>
      <c r="M198" s="145"/>
      <c r="T198" s="55"/>
      <c r="AT198" s="16" t="s">
        <v>208</v>
      </c>
      <c r="AU198" s="16" t="s">
        <v>83</v>
      </c>
    </row>
    <row r="199" spans="2:65" s="11" customFormat="1">
      <c r="B199" s="146"/>
      <c r="D199" s="142" t="s">
        <v>214</v>
      </c>
      <c r="E199" s="147" t="s">
        <v>1</v>
      </c>
      <c r="F199" s="148" t="s">
        <v>1379</v>
      </c>
      <c r="H199" s="149">
        <v>139.6</v>
      </c>
      <c r="I199" s="150"/>
      <c r="L199" s="146"/>
      <c r="M199" s="151"/>
      <c r="T199" s="152"/>
      <c r="AT199" s="147" t="s">
        <v>214</v>
      </c>
      <c r="AU199" s="147" t="s">
        <v>83</v>
      </c>
      <c r="AV199" s="11" t="s">
        <v>85</v>
      </c>
      <c r="AW199" s="11" t="s">
        <v>33</v>
      </c>
      <c r="AX199" s="11" t="s">
        <v>83</v>
      </c>
      <c r="AY199" s="147" t="s">
        <v>200</v>
      </c>
    </row>
    <row r="200" spans="2:65" s="1" customFormat="1" ht="16.5" customHeight="1">
      <c r="B200" s="31"/>
      <c r="C200" s="129" t="s">
        <v>287</v>
      </c>
      <c r="D200" s="129" t="s">
        <v>201</v>
      </c>
      <c r="E200" s="130" t="s">
        <v>1380</v>
      </c>
      <c r="F200" s="131" t="s">
        <v>1381</v>
      </c>
      <c r="G200" s="132" t="s">
        <v>941</v>
      </c>
      <c r="H200" s="133">
        <v>139</v>
      </c>
      <c r="I200" s="134"/>
      <c r="J200" s="135">
        <f>ROUND(I200*H200,2)</f>
        <v>0</v>
      </c>
      <c r="K200" s="131" t="s">
        <v>947</v>
      </c>
      <c r="L200" s="31"/>
      <c r="M200" s="136" t="s">
        <v>1</v>
      </c>
      <c r="N200" s="137" t="s">
        <v>41</v>
      </c>
      <c r="P200" s="138">
        <f>O200*H200</f>
        <v>0</v>
      </c>
      <c r="Q200" s="138">
        <v>0</v>
      </c>
      <c r="R200" s="138">
        <f>Q200*H200</f>
        <v>0</v>
      </c>
      <c r="S200" s="138">
        <v>0</v>
      </c>
      <c r="T200" s="139">
        <f>S200*H200</f>
        <v>0</v>
      </c>
      <c r="AR200" s="140" t="s">
        <v>206</v>
      </c>
      <c r="AT200" s="140" t="s">
        <v>201</v>
      </c>
      <c r="AU200" s="140" t="s">
        <v>83</v>
      </c>
      <c r="AY200" s="16" t="s">
        <v>200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6" t="s">
        <v>83</v>
      </c>
      <c r="BK200" s="141">
        <f>ROUND(I200*H200,2)</f>
        <v>0</v>
      </c>
      <c r="BL200" s="16" t="s">
        <v>206</v>
      </c>
      <c r="BM200" s="140" t="s">
        <v>1382</v>
      </c>
    </row>
    <row r="201" spans="2:65" s="1" customFormat="1" ht="19.2">
      <c r="B201" s="31"/>
      <c r="D201" s="142" t="s">
        <v>208</v>
      </c>
      <c r="F201" s="143" t="s">
        <v>1383</v>
      </c>
      <c r="I201" s="144"/>
      <c r="L201" s="31"/>
      <c r="M201" s="145"/>
      <c r="T201" s="55"/>
      <c r="AT201" s="16" t="s">
        <v>208</v>
      </c>
      <c r="AU201" s="16" t="s">
        <v>83</v>
      </c>
    </row>
    <row r="202" spans="2:65" s="1" customFormat="1" ht="16.5" customHeight="1">
      <c r="B202" s="31"/>
      <c r="C202" s="129" t="s">
        <v>291</v>
      </c>
      <c r="D202" s="129" t="s">
        <v>201</v>
      </c>
      <c r="E202" s="130" t="s">
        <v>1384</v>
      </c>
      <c r="F202" s="131" t="s">
        <v>1385</v>
      </c>
      <c r="G202" s="132" t="s">
        <v>204</v>
      </c>
      <c r="H202" s="133">
        <v>1</v>
      </c>
      <c r="I202" s="134"/>
      <c r="J202" s="135">
        <f>ROUND(I202*H202,2)</f>
        <v>0</v>
      </c>
      <c r="K202" s="131" t="s">
        <v>947</v>
      </c>
      <c r="L202" s="31"/>
      <c r="M202" s="136" t="s">
        <v>1</v>
      </c>
      <c r="N202" s="137" t="s">
        <v>41</v>
      </c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AR202" s="140" t="s">
        <v>206</v>
      </c>
      <c r="AT202" s="140" t="s">
        <v>201</v>
      </c>
      <c r="AU202" s="140" t="s">
        <v>83</v>
      </c>
      <c r="AY202" s="16" t="s">
        <v>200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6" t="s">
        <v>83</v>
      </c>
      <c r="BK202" s="141">
        <f>ROUND(I202*H202,2)</f>
        <v>0</v>
      </c>
      <c r="BL202" s="16" t="s">
        <v>206</v>
      </c>
      <c r="BM202" s="140" t="s">
        <v>1386</v>
      </c>
    </row>
    <row r="203" spans="2:65" s="1" customFormat="1" ht="28.8">
      <c r="B203" s="31"/>
      <c r="D203" s="142" t="s">
        <v>208</v>
      </c>
      <c r="F203" s="143" t="s">
        <v>1387</v>
      </c>
      <c r="I203" s="144"/>
      <c r="L203" s="31"/>
      <c r="M203" s="145"/>
      <c r="T203" s="55"/>
      <c r="AT203" s="16" t="s">
        <v>208</v>
      </c>
      <c r="AU203" s="16" t="s">
        <v>83</v>
      </c>
    </row>
    <row r="204" spans="2:65" s="1" customFormat="1" ht="16.5" customHeight="1">
      <c r="B204" s="31"/>
      <c r="C204" s="129" t="s">
        <v>295</v>
      </c>
      <c r="D204" s="129" t="s">
        <v>201</v>
      </c>
      <c r="E204" s="130" t="s">
        <v>1388</v>
      </c>
      <c r="F204" s="131" t="s">
        <v>1389</v>
      </c>
      <c r="G204" s="132" t="s">
        <v>204</v>
      </c>
      <c r="H204" s="133">
        <v>1</v>
      </c>
      <c r="I204" s="134"/>
      <c r="J204" s="135">
        <f>ROUND(I204*H204,2)</f>
        <v>0</v>
      </c>
      <c r="K204" s="131" t="s">
        <v>947</v>
      </c>
      <c r="L204" s="31"/>
      <c r="M204" s="136" t="s">
        <v>1</v>
      </c>
      <c r="N204" s="137" t="s">
        <v>41</v>
      </c>
      <c r="P204" s="138">
        <f>O204*H204</f>
        <v>0</v>
      </c>
      <c r="Q204" s="138">
        <v>0</v>
      </c>
      <c r="R204" s="138">
        <f>Q204*H204</f>
        <v>0</v>
      </c>
      <c r="S204" s="138">
        <v>0</v>
      </c>
      <c r="T204" s="139">
        <f>S204*H204</f>
        <v>0</v>
      </c>
      <c r="AR204" s="140" t="s">
        <v>206</v>
      </c>
      <c r="AT204" s="140" t="s">
        <v>201</v>
      </c>
      <c r="AU204" s="140" t="s">
        <v>83</v>
      </c>
      <c r="AY204" s="16" t="s">
        <v>200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6" t="s">
        <v>83</v>
      </c>
      <c r="BK204" s="141">
        <f>ROUND(I204*H204,2)</f>
        <v>0</v>
      </c>
      <c r="BL204" s="16" t="s">
        <v>206</v>
      </c>
      <c r="BM204" s="140" t="s">
        <v>1390</v>
      </c>
    </row>
    <row r="205" spans="2:65" s="1" customFormat="1" ht="28.8">
      <c r="B205" s="31"/>
      <c r="D205" s="142" t="s">
        <v>208</v>
      </c>
      <c r="F205" s="143" t="s">
        <v>1391</v>
      </c>
      <c r="I205" s="144"/>
      <c r="L205" s="31"/>
      <c r="M205" s="145"/>
      <c r="T205" s="55"/>
      <c r="AT205" s="16" t="s">
        <v>208</v>
      </c>
      <c r="AU205" s="16" t="s">
        <v>83</v>
      </c>
    </row>
    <row r="206" spans="2:65" s="1" customFormat="1" ht="16.5" customHeight="1">
      <c r="B206" s="31"/>
      <c r="C206" s="129" t="s">
        <v>299</v>
      </c>
      <c r="D206" s="129" t="s">
        <v>201</v>
      </c>
      <c r="E206" s="130" t="s">
        <v>1392</v>
      </c>
      <c r="F206" s="131" t="s">
        <v>1393</v>
      </c>
      <c r="G206" s="132" t="s">
        <v>204</v>
      </c>
      <c r="H206" s="133">
        <v>1</v>
      </c>
      <c r="I206" s="134"/>
      <c r="J206" s="135">
        <f>ROUND(I206*H206,2)</f>
        <v>0</v>
      </c>
      <c r="K206" s="131" t="s">
        <v>947</v>
      </c>
      <c r="L206" s="31"/>
      <c r="M206" s="136" t="s">
        <v>1</v>
      </c>
      <c r="N206" s="137" t="s">
        <v>41</v>
      </c>
      <c r="P206" s="138">
        <f>O206*H206</f>
        <v>0</v>
      </c>
      <c r="Q206" s="138">
        <v>0</v>
      </c>
      <c r="R206" s="138">
        <f>Q206*H206</f>
        <v>0</v>
      </c>
      <c r="S206" s="138">
        <v>0</v>
      </c>
      <c r="T206" s="139">
        <f>S206*H206</f>
        <v>0</v>
      </c>
      <c r="AR206" s="140" t="s">
        <v>206</v>
      </c>
      <c r="AT206" s="140" t="s">
        <v>201</v>
      </c>
      <c r="AU206" s="140" t="s">
        <v>83</v>
      </c>
      <c r="AY206" s="16" t="s">
        <v>200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6" t="s">
        <v>83</v>
      </c>
      <c r="BK206" s="141">
        <f>ROUND(I206*H206,2)</f>
        <v>0</v>
      </c>
      <c r="BL206" s="16" t="s">
        <v>206</v>
      </c>
      <c r="BM206" s="140" t="s">
        <v>1394</v>
      </c>
    </row>
    <row r="207" spans="2:65" s="1" customFormat="1" ht="28.8">
      <c r="B207" s="31"/>
      <c r="D207" s="142" t="s">
        <v>208</v>
      </c>
      <c r="F207" s="143" t="s">
        <v>1395</v>
      </c>
      <c r="I207" s="144"/>
      <c r="L207" s="31"/>
      <c r="M207" s="145"/>
      <c r="T207" s="55"/>
      <c r="AT207" s="16" t="s">
        <v>208</v>
      </c>
      <c r="AU207" s="16" t="s">
        <v>83</v>
      </c>
    </row>
    <row r="208" spans="2:65" s="1" customFormat="1" ht="16.5" customHeight="1">
      <c r="B208" s="31"/>
      <c r="C208" s="129" t="s">
        <v>303</v>
      </c>
      <c r="D208" s="129" t="s">
        <v>201</v>
      </c>
      <c r="E208" s="130" t="s">
        <v>1396</v>
      </c>
      <c r="F208" s="131" t="s">
        <v>1397</v>
      </c>
      <c r="G208" s="132" t="s">
        <v>225</v>
      </c>
      <c r="H208" s="133">
        <v>1</v>
      </c>
      <c r="I208" s="134"/>
      <c r="J208" s="135">
        <f>ROUND(I208*H208,2)</f>
        <v>0</v>
      </c>
      <c r="K208" s="131" t="s">
        <v>947</v>
      </c>
      <c r="L208" s="31"/>
      <c r="M208" s="136" t="s">
        <v>1</v>
      </c>
      <c r="N208" s="137" t="s">
        <v>41</v>
      </c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AR208" s="140" t="s">
        <v>206</v>
      </c>
      <c r="AT208" s="140" t="s">
        <v>201</v>
      </c>
      <c r="AU208" s="140" t="s">
        <v>83</v>
      </c>
      <c r="AY208" s="16" t="s">
        <v>200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6" t="s">
        <v>83</v>
      </c>
      <c r="BK208" s="141">
        <f>ROUND(I208*H208,2)</f>
        <v>0</v>
      </c>
      <c r="BL208" s="16" t="s">
        <v>206</v>
      </c>
      <c r="BM208" s="140" t="s">
        <v>1398</v>
      </c>
    </row>
    <row r="209" spans="2:65" s="1" customFormat="1" ht="28.8">
      <c r="B209" s="31"/>
      <c r="D209" s="142" t="s">
        <v>208</v>
      </c>
      <c r="F209" s="143" t="s">
        <v>1399</v>
      </c>
      <c r="I209" s="144"/>
      <c r="L209" s="31"/>
      <c r="M209" s="145"/>
      <c r="T209" s="55"/>
      <c r="AT209" s="16" t="s">
        <v>208</v>
      </c>
      <c r="AU209" s="16" t="s">
        <v>83</v>
      </c>
    </row>
    <row r="210" spans="2:65" s="1" customFormat="1" ht="16.5" customHeight="1">
      <c r="B210" s="31"/>
      <c r="C210" s="129" t="s">
        <v>7</v>
      </c>
      <c r="D210" s="129" t="s">
        <v>201</v>
      </c>
      <c r="E210" s="130" t="s">
        <v>1400</v>
      </c>
      <c r="F210" s="131" t="s">
        <v>1401</v>
      </c>
      <c r="G210" s="132" t="s">
        <v>204</v>
      </c>
      <c r="H210" s="133">
        <v>698</v>
      </c>
      <c r="I210" s="134"/>
      <c r="J210" s="135">
        <f>ROUND(I210*H210,2)</f>
        <v>0</v>
      </c>
      <c r="K210" s="131" t="s">
        <v>947</v>
      </c>
      <c r="L210" s="31"/>
      <c r="M210" s="136" t="s">
        <v>1</v>
      </c>
      <c r="N210" s="137" t="s">
        <v>41</v>
      </c>
      <c r="P210" s="138">
        <f>O210*H210</f>
        <v>0</v>
      </c>
      <c r="Q210" s="138">
        <v>0</v>
      </c>
      <c r="R210" s="138">
        <f>Q210*H210</f>
        <v>0</v>
      </c>
      <c r="S210" s="138">
        <v>0</v>
      </c>
      <c r="T210" s="139">
        <f>S210*H210</f>
        <v>0</v>
      </c>
      <c r="AR210" s="140" t="s">
        <v>206</v>
      </c>
      <c r="AT210" s="140" t="s">
        <v>201</v>
      </c>
      <c r="AU210" s="140" t="s">
        <v>83</v>
      </c>
      <c r="AY210" s="16" t="s">
        <v>200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6" t="s">
        <v>83</v>
      </c>
      <c r="BK210" s="141">
        <f>ROUND(I210*H210,2)</f>
        <v>0</v>
      </c>
      <c r="BL210" s="16" t="s">
        <v>206</v>
      </c>
      <c r="BM210" s="140" t="s">
        <v>1402</v>
      </c>
    </row>
    <row r="211" spans="2:65" s="1" customFormat="1" ht="28.8">
      <c r="B211" s="31"/>
      <c r="D211" s="142" t="s">
        <v>208</v>
      </c>
      <c r="F211" s="143" t="s">
        <v>1403</v>
      </c>
      <c r="I211" s="144"/>
      <c r="L211" s="31"/>
      <c r="M211" s="145"/>
      <c r="T211" s="55"/>
      <c r="AT211" s="16" t="s">
        <v>208</v>
      </c>
      <c r="AU211" s="16" t="s">
        <v>83</v>
      </c>
    </row>
    <row r="212" spans="2:65" s="11" customFormat="1">
      <c r="B212" s="146"/>
      <c r="D212" s="142" t="s">
        <v>214</v>
      </c>
      <c r="E212" s="147" t="s">
        <v>1</v>
      </c>
      <c r="F212" s="148" t="s">
        <v>1404</v>
      </c>
      <c r="H212" s="149">
        <v>698</v>
      </c>
      <c r="I212" s="150"/>
      <c r="L212" s="146"/>
      <c r="M212" s="151"/>
      <c r="T212" s="152"/>
      <c r="AT212" s="147" t="s">
        <v>214</v>
      </c>
      <c r="AU212" s="147" t="s">
        <v>83</v>
      </c>
      <c r="AV212" s="11" t="s">
        <v>85</v>
      </c>
      <c r="AW212" s="11" t="s">
        <v>33</v>
      </c>
      <c r="AX212" s="11" t="s">
        <v>83</v>
      </c>
      <c r="AY212" s="147" t="s">
        <v>200</v>
      </c>
    </row>
    <row r="213" spans="2:65" s="1" customFormat="1" ht="16.5" customHeight="1">
      <c r="B213" s="31"/>
      <c r="C213" s="129" t="s">
        <v>311</v>
      </c>
      <c r="D213" s="129" t="s">
        <v>201</v>
      </c>
      <c r="E213" s="130" t="s">
        <v>1405</v>
      </c>
      <c r="F213" s="131" t="s">
        <v>1406</v>
      </c>
      <c r="G213" s="132" t="s">
        <v>225</v>
      </c>
      <c r="H213" s="133">
        <v>1</v>
      </c>
      <c r="I213" s="134"/>
      <c r="J213" s="135">
        <f>ROUND(I213*H213,2)</f>
        <v>0</v>
      </c>
      <c r="K213" s="131" t="s">
        <v>947</v>
      </c>
      <c r="L213" s="31"/>
      <c r="M213" s="136" t="s">
        <v>1</v>
      </c>
      <c r="N213" s="137" t="s">
        <v>41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206</v>
      </c>
      <c r="AT213" s="140" t="s">
        <v>201</v>
      </c>
      <c r="AU213" s="140" t="s">
        <v>83</v>
      </c>
      <c r="AY213" s="16" t="s">
        <v>200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6" t="s">
        <v>83</v>
      </c>
      <c r="BK213" s="141">
        <f>ROUND(I213*H213,2)</f>
        <v>0</v>
      </c>
      <c r="BL213" s="16" t="s">
        <v>206</v>
      </c>
      <c r="BM213" s="140" t="s">
        <v>1407</v>
      </c>
    </row>
    <row r="214" spans="2:65" s="1" customFormat="1" ht="28.8">
      <c r="B214" s="31"/>
      <c r="D214" s="142" t="s">
        <v>208</v>
      </c>
      <c r="F214" s="143" t="s">
        <v>1408</v>
      </c>
      <c r="I214" s="144"/>
      <c r="L214" s="31"/>
      <c r="M214" s="145"/>
      <c r="T214" s="55"/>
      <c r="AT214" s="16" t="s">
        <v>208</v>
      </c>
      <c r="AU214" s="16" t="s">
        <v>83</v>
      </c>
    </row>
    <row r="215" spans="2:65" s="1" customFormat="1" ht="16.5" customHeight="1">
      <c r="B215" s="31"/>
      <c r="C215" s="129" t="s">
        <v>315</v>
      </c>
      <c r="D215" s="129" t="s">
        <v>201</v>
      </c>
      <c r="E215" s="130" t="s">
        <v>1409</v>
      </c>
      <c r="F215" s="131" t="s">
        <v>1410</v>
      </c>
      <c r="G215" s="132" t="s">
        <v>225</v>
      </c>
      <c r="H215" s="133">
        <v>2</v>
      </c>
      <c r="I215" s="134"/>
      <c r="J215" s="135">
        <f>ROUND(I215*H215,2)</f>
        <v>0</v>
      </c>
      <c r="K215" s="131" t="s">
        <v>947</v>
      </c>
      <c r="L215" s="31"/>
      <c r="M215" s="136" t="s">
        <v>1</v>
      </c>
      <c r="N215" s="137" t="s">
        <v>41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206</v>
      </c>
      <c r="AT215" s="140" t="s">
        <v>201</v>
      </c>
      <c r="AU215" s="140" t="s">
        <v>83</v>
      </c>
      <c r="AY215" s="16" t="s">
        <v>200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6" t="s">
        <v>83</v>
      </c>
      <c r="BK215" s="141">
        <f>ROUND(I215*H215,2)</f>
        <v>0</v>
      </c>
      <c r="BL215" s="16" t="s">
        <v>206</v>
      </c>
      <c r="BM215" s="140" t="s">
        <v>1411</v>
      </c>
    </row>
    <row r="216" spans="2:65" s="1" customFormat="1" ht="28.8">
      <c r="B216" s="31"/>
      <c r="D216" s="142" t="s">
        <v>208</v>
      </c>
      <c r="F216" s="143" t="s">
        <v>1412</v>
      </c>
      <c r="I216" s="144"/>
      <c r="L216" s="31"/>
      <c r="M216" s="145"/>
      <c r="T216" s="55"/>
      <c r="AT216" s="16" t="s">
        <v>208</v>
      </c>
      <c r="AU216" s="16" t="s">
        <v>83</v>
      </c>
    </row>
    <row r="217" spans="2:65" s="1" customFormat="1" ht="16.5" customHeight="1">
      <c r="B217" s="31"/>
      <c r="C217" s="129" t="s">
        <v>319</v>
      </c>
      <c r="D217" s="129" t="s">
        <v>201</v>
      </c>
      <c r="E217" s="130" t="s">
        <v>1413</v>
      </c>
      <c r="F217" s="131" t="s">
        <v>1414</v>
      </c>
      <c r="G217" s="132" t="s">
        <v>225</v>
      </c>
      <c r="H217" s="133">
        <v>2</v>
      </c>
      <c r="I217" s="134"/>
      <c r="J217" s="135">
        <f>ROUND(I217*H217,2)</f>
        <v>0</v>
      </c>
      <c r="K217" s="131" t="s">
        <v>947</v>
      </c>
      <c r="L217" s="31"/>
      <c r="M217" s="136" t="s">
        <v>1</v>
      </c>
      <c r="N217" s="137" t="s">
        <v>41</v>
      </c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AR217" s="140" t="s">
        <v>206</v>
      </c>
      <c r="AT217" s="140" t="s">
        <v>201</v>
      </c>
      <c r="AU217" s="140" t="s">
        <v>83</v>
      </c>
      <c r="AY217" s="16" t="s">
        <v>200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6" t="s">
        <v>83</v>
      </c>
      <c r="BK217" s="141">
        <f>ROUND(I217*H217,2)</f>
        <v>0</v>
      </c>
      <c r="BL217" s="16" t="s">
        <v>206</v>
      </c>
      <c r="BM217" s="140" t="s">
        <v>1415</v>
      </c>
    </row>
    <row r="218" spans="2:65" s="1" customFormat="1" ht="28.8">
      <c r="B218" s="31"/>
      <c r="D218" s="142" t="s">
        <v>208</v>
      </c>
      <c r="F218" s="143" t="s">
        <v>1416</v>
      </c>
      <c r="I218" s="144"/>
      <c r="L218" s="31"/>
      <c r="M218" s="145"/>
      <c r="T218" s="55"/>
      <c r="AT218" s="16" t="s">
        <v>208</v>
      </c>
      <c r="AU218" s="16" t="s">
        <v>83</v>
      </c>
    </row>
    <row r="219" spans="2:65" s="1" customFormat="1" ht="21.75" customHeight="1">
      <c r="B219" s="31"/>
      <c r="C219" s="129" t="s">
        <v>324</v>
      </c>
      <c r="D219" s="129" t="s">
        <v>201</v>
      </c>
      <c r="E219" s="130" t="s">
        <v>1277</v>
      </c>
      <c r="F219" s="131" t="s">
        <v>1278</v>
      </c>
      <c r="G219" s="132" t="s">
        <v>936</v>
      </c>
      <c r="H219" s="133">
        <v>1</v>
      </c>
      <c r="I219" s="134"/>
      <c r="J219" s="135">
        <f>ROUND(I219*H219,2)</f>
        <v>0</v>
      </c>
      <c r="K219" s="131" t="s">
        <v>947</v>
      </c>
      <c r="L219" s="31"/>
      <c r="M219" s="136" t="s">
        <v>1</v>
      </c>
      <c r="N219" s="137" t="s">
        <v>41</v>
      </c>
      <c r="P219" s="138">
        <f>O219*H219</f>
        <v>0</v>
      </c>
      <c r="Q219" s="138">
        <v>0</v>
      </c>
      <c r="R219" s="138">
        <f>Q219*H219</f>
        <v>0</v>
      </c>
      <c r="S219" s="138">
        <v>0</v>
      </c>
      <c r="T219" s="139">
        <f>S219*H219</f>
        <v>0</v>
      </c>
      <c r="AR219" s="140" t="s">
        <v>206</v>
      </c>
      <c r="AT219" s="140" t="s">
        <v>201</v>
      </c>
      <c r="AU219" s="140" t="s">
        <v>83</v>
      </c>
      <c r="AY219" s="16" t="s">
        <v>200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6" t="s">
        <v>83</v>
      </c>
      <c r="BK219" s="141">
        <f>ROUND(I219*H219,2)</f>
        <v>0</v>
      </c>
      <c r="BL219" s="16" t="s">
        <v>206</v>
      </c>
      <c r="BM219" s="140" t="s">
        <v>1417</v>
      </c>
    </row>
    <row r="220" spans="2:65" s="1" customFormat="1" ht="48">
      <c r="B220" s="31"/>
      <c r="D220" s="142" t="s">
        <v>208</v>
      </c>
      <c r="F220" s="143" t="s">
        <v>1280</v>
      </c>
      <c r="I220" s="144"/>
      <c r="L220" s="31"/>
      <c r="M220" s="176"/>
      <c r="N220" s="177"/>
      <c r="O220" s="177"/>
      <c r="P220" s="177"/>
      <c r="Q220" s="177"/>
      <c r="R220" s="177"/>
      <c r="S220" s="177"/>
      <c r="T220" s="178"/>
      <c r="AT220" s="16" t="s">
        <v>208</v>
      </c>
      <c r="AU220" s="16" t="s">
        <v>83</v>
      </c>
    </row>
    <row r="221" spans="2:65" s="1" customFormat="1" ht="6.9" customHeight="1">
      <c r="B221" s="43"/>
      <c r="C221" s="44"/>
      <c r="D221" s="44"/>
      <c r="E221" s="44"/>
      <c r="F221" s="44"/>
      <c r="G221" s="44"/>
      <c r="H221" s="44"/>
      <c r="I221" s="44"/>
      <c r="J221" s="44"/>
      <c r="K221" s="44"/>
      <c r="L221" s="31"/>
    </row>
  </sheetData>
  <sheetProtection algorithmName="SHA-512" hashValue="Dd0lWIM9rBeaAWRZA0A67qM0OmCgzqa5c1o4aSAkmR53RuKdUo1TvM9iC16Mz9IWNSVd7xZQgG+GN3iCD2z4mg==" saltValue="zoaKnnZiWk+s2rS+b5GeQrmdkfjZweAqkZGN2fcSBH9E79soRtze5Z0PsvNuaSmywyi4I4aFlAUDKA2S7C1oEg==" spinCount="100000" sheet="1" objects="1" scenarios="1" formatColumns="0" formatRows="0" autoFilter="0"/>
  <autoFilter ref="C116:K220" xr:uid="{00000000-0009-0000-0000-000005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3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105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s="1" customFormat="1" ht="12" customHeight="1">
      <c r="B8" s="31"/>
      <c r="D8" s="26" t="s">
        <v>169</v>
      </c>
      <c r="L8" s="31"/>
    </row>
    <row r="9" spans="2:46" s="1" customFormat="1" ht="16.5" customHeight="1">
      <c r="B9" s="31"/>
      <c r="E9" s="228" t="s">
        <v>1418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9. 10. 2024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197"/>
      <c r="G18" s="197"/>
      <c r="H18" s="197"/>
      <c r="I18" s="26" t="s">
        <v>28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21</v>
      </c>
      <c r="I21" s="26" t="s">
        <v>28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21</v>
      </c>
      <c r="I24" s="26" t="s">
        <v>28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93"/>
      <c r="E27" s="201" t="s">
        <v>1</v>
      </c>
      <c r="F27" s="201"/>
      <c r="G27" s="201"/>
      <c r="H27" s="201"/>
      <c r="L27" s="93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4" t="s">
        <v>36</v>
      </c>
      <c r="J30" s="65">
        <f>ROUND(J117,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" customHeight="1">
      <c r="B33" s="31"/>
      <c r="D33" s="54" t="s">
        <v>40</v>
      </c>
      <c r="E33" s="26" t="s">
        <v>41</v>
      </c>
      <c r="F33" s="85">
        <f>ROUND((SUM(BE117:BE230)),  2)</f>
        <v>0</v>
      </c>
      <c r="I33" s="95">
        <v>0.21</v>
      </c>
      <c r="J33" s="85">
        <f>ROUND(((SUM(BE117:BE230))*I33),  2)</f>
        <v>0</v>
      </c>
      <c r="L33" s="31"/>
    </row>
    <row r="34" spans="2:12" s="1" customFormat="1" ht="14.4" customHeight="1">
      <c r="B34" s="31"/>
      <c r="E34" s="26" t="s">
        <v>42</v>
      </c>
      <c r="F34" s="85">
        <f>ROUND((SUM(BF117:BF230)),  2)</f>
        <v>0</v>
      </c>
      <c r="I34" s="95">
        <v>0.12</v>
      </c>
      <c r="J34" s="85">
        <f>ROUND(((SUM(BF117:BF230))*I34),  2)</f>
        <v>0</v>
      </c>
      <c r="L34" s="31"/>
    </row>
    <row r="35" spans="2:12" s="1" customFormat="1" ht="14.4" hidden="1" customHeight="1">
      <c r="B35" s="31"/>
      <c r="E35" s="26" t="s">
        <v>43</v>
      </c>
      <c r="F35" s="85">
        <f>ROUND((SUM(BG117:BG230)),  2)</f>
        <v>0</v>
      </c>
      <c r="I35" s="95">
        <v>0.21</v>
      </c>
      <c r="J35" s="85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85">
        <f>ROUND((SUM(BH117:BH230)),  2)</f>
        <v>0</v>
      </c>
      <c r="I36" s="95">
        <v>0.12</v>
      </c>
      <c r="J36" s="85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85">
        <f>ROUND((SUM(BI117:BI230)),  2)</f>
        <v>0</v>
      </c>
      <c r="I37" s="95">
        <v>0</v>
      </c>
      <c r="J37" s="85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6"/>
      <c r="D39" s="97" t="s">
        <v>46</v>
      </c>
      <c r="E39" s="56"/>
      <c r="F39" s="56"/>
      <c r="G39" s="98" t="s">
        <v>47</v>
      </c>
      <c r="H39" s="99" t="s">
        <v>48</v>
      </c>
      <c r="I39" s="56"/>
      <c r="J39" s="100">
        <f>SUM(J30:J37)</f>
        <v>0</v>
      </c>
      <c r="K39" s="101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173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169</v>
      </c>
      <c r="L86" s="31"/>
    </row>
    <row r="87" spans="2:47" s="1" customFormat="1" ht="16.5" customHeight="1">
      <c r="B87" s="31"/>
      <c r="E87" s="228" t="str">
        <f>E9</f>
        <v>SO 03 - SO 03 Úprava železničního přejezdu P7751 v km 90,890</v>
      </c>
      <c r="F87" s="231"/>
      <c r="G87" s="231"/>
      <c r="H87" s="231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9. 10. 2024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30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4" t="s">
        <v>174</v>
      </c>
      <c r="D94" s="96"/>
      <c r="E94" s="96"/>
      <c r="F94" s="96"/>
      <c r="G94" s="96"/>
      <c r="H94" s="96"/>
      <c r="I94" s="96"/>
      <c r="J94" s="105" t="s">
        <v>175</v>
      </c>
      <c r="K94" s="96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6" t="s">
        <v>176</v>
      </c>
      <c r="J96" s="65">
        <f>J117</f>
        <v>0</v>
      </c>
      <c r="L96" s="31"/>
      <c r="AU96" s="16" t="s">
        <v>177</v>
      </c>
    </row>
    <row r="97" spans="2:12" s="8" customFormat="1" ht="24.9" customHeight="1">
      <c r="B97" s="107"/>
      <c r="D97" s="108" t="s">
        <v>923</v>
      </c>
      <c r="E97" s="109"/>
      <c r="F97" s="109"/>
      <c r="G97" s="109"/>
      <c r="H97" s="109"/>
      <c r="I97" s="109"/>
      <c r="J97" s="110">
        <f>J118</f>
        <v>0</v>
      </c>
      <c r="L97" s="107"/>
    </row>
    <row r="98" spans="2:12" s="1" customFormat="1" ht="21.75" customHeight="1">
      <c r="B98" s="31"/>
      <c r="L98" s="31"/>
    </row>
    <row r="99" spans="2:12" s="1" customFormat="1" ht="6.9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" customHeight="1">
      <c r="B104" s="31"/>
      <c r="C104" s="20" t="s">
        <v>185</v>
      </c>
      <c r="L104" s="31"/>
    </row>
    <row r="105" spans="2:12" s="1" customFormat="1" ht="6.9" customHeight="1">
      <c r="B105" s="31"/>
      <c r="L105" s="31"/>
    </row>
    <row r="106" spans="2:12" s="1" customFormat="1" ht="12" customHeight="1">
      <c r="B106" s="31"/>
      <c r="C106" s="26" t="s">
        <v>16</v>
      </c>
      <c r="L106" s="31"/>
    </row>
    <row r="107" spans="2:12" s="1" customFormat="1" ht="16.5" customHeight="1">
      <c r="B107" s="31"/>
      <c r="E107" s="232" t="str">
        <f>E7</f>
        <v>Odstranění havarijního stavu po povodních 2024 - komplexní  oprava trati v úseku Krnov - Skrochovice</v>
      </c>
      <c r="F107" s="233"/>
      <c r="G107" s="233"/>
      <c r="H107" s="233"/>
      <c r="L107" s="31"/>
    </row>
    <row r="108" spans="2:12" s="1" customFormat="1" ht="12" customHeight="1">
      <c r="B108" s="31"/>
      <c r="C108" s="26" t="s">
        <v>169</v>
      </c>
      <c r="L108" s="31"/>
    </row>
    <row r="109" spans="2:12" s="1" customFormat="1" ht="16.5" customHeight="1">
      <c r="B109" s="31"/>
      <c r="E109" s="228" t="str">
        <f>E9</f>
        <v>SO 03 - SO 03 Úprava železničního přejezdu P7751 v km 90,890</v>
      </c>
      <c r="F109" s="231"/>
      <c r="G109" s="231"/>
      <c r="H109" s="231"/>
      <c r="L109" s="31"/>
    </row>
    <row r="110" spans="2:12" s="1" customFormat="1" ht="6.9" customHeight="1">
      <c r="B110" s="31"/>
      <c r="L110" s="31"/>
    </row>
    <row r="111" spans="2:12" s="1" customFormat="1" ht="12" customHeight="1">
      <c r="B111" s="31"/>
      <c r="C111" s="26" t="s">
        <v>20</v>
      </c>
      <c r="F111" s="24" t="str">
        <f>F12</f>
        <v xml:space="preserve"> </v>
      </c>
      <c r="I111" s="26" t="s">
        <v>22</v>
      </c>
      <c r="J111" s="51" t="str">
        <f>IF(J12="","",J12)</f>
        <v>9. 10. 2024</v>
      </c>
      <c r="L111" s="31"/>
    </row>
    <row r="112" spans="2:12" s="1" customFormat="1" ht="6.9" customHeight="1">
      <c r="B112" s="31"/>
      <c r="L112" s="31"/>
    </row>
    <row r="113" spans="2:65" s="1" customFormat="1" ht="15.15" customHeight="1">
      <c r="B113" s="31"/>
      <c r="C113" s="26" t="s">
        <v>24</v>
      </c>
      <c r="F113" s="24" t="str">
        <f>E15</f>
        <v>Správa železnic, státní organizace</v>
      </c>
      <c r="I113" s="26" t="s">
        <v>32</v>
      </c>
      <c r="J113" s="29" t="str">
        <f>E21</f>
        <v xml:space="preserve"> </v>
      </c>
      <c r="L113" s="31"/>
    </row>
    <row r="114" spans="2:65" s="1" customFormat="1" ht="15.15" customHeight="1">
      <c r="B114" s="31"/>
      <c r="C114" s="26" t="s">
        <v>30</v>
      </c>
      <c r="F114" s="24" t="str">
        <f>IF(E18="","",E18)</f>
        <v>Vyplň údaj</v>
      </c>
      <c r="I114" s="26" t="s">
        <v>34</v>
      </c>
      <c r="J114" s="29" t="str">
        <f>E24</f>
        <v xml:space="preserve"> </v>
      </c>
      <c r="L114" s="31"/>
    </row>
    <row r="115" spans="2:65" s="1" customFormat="1" ht="10.35" customHeight="1">
      <c r="B115" s="31"/>
      <c r="L115" s="31"/>
    </row>
    <row r="116" spans="2:65" s="9" customFormat="1" ht="29.25" customHeight="1">
      <c r="B116" s="111"/>
      <c r="C116" s="112" t="s">
        <v>186</v>
      </c>
      <c r="D116" s="113" t="s">
        <v>61</v>
      </c>
      <c r="E116" s="113" t="s">
        <v>57</v>
      </c>
      <c r="F116" s="113" t="s">
        <v>58</v>
      </c>
      <c r="G116" s="113" t="s">
        <v>187</v>
      </c>
      <c r="H116" s="113" t="s">
        <v>188</v>
      </c>
      <c r="I116" s="113" t="s">
        <v>189</v>
      </c>
      <c r="J116" s="113" t="s">
        <v>175</v>
      </c>
      <c r="K116" s="114" t="s">
        <v>190</v>
      </c>
      <c r="L116" s="111"/>
      <c r="M116" s="58" t="s">
        <v>1</v>
      </c>
      <c r="N116" s="59" t="s">
        <v>40</v>
      </c>
      <c r="O116" s="59" t="s">
        <v>191</v>
      </c>
      <c r="P116" s="59" t="s">
        <v>192</v>
      </c>
      <c r="Q116" s="59" t="s">
        <v>193</v>
      </c>
      <c r="R116" s="59" t="s">
        <v>194</v>
      </c>
      <c r="S116" s="59" t="s">
        <v>195</v>
      </c>
      <c r="T116" s="60" t="s">
        <v>196</v>
      </c>
    </row>
    <row r="117" spans="2:65" s="1" customFormat="1" ht="22.8" customHeight="1">
      <c r="B117" s="31"/>
      <c r="C117" s="63" t="s">
        <v>197</v>
      </c>
      <c r="J117" s="115">
        <f>BK117</f>
        <v>0</v>
      </c>
      <c r="L117" s="31"/>
      <c r="M117" s="61"/>
      <c r="N117" s="52"/>
      <c r="O117" s="52"/>
      <c r="P117" s="116">
        <f>P118</f>
        <v>0</v>
      </c>
      <c r="Q117" s="52"/>
      <c r="R117" s="116">
        <f>R118</f>
        <v>83.958995200000004</v>
      </c>
      <c r="S117" s="52"/>
      <c r="T117" s="117">
        <f>T118</f>
        <v>0</v>
      </c>
      <c r="AT117" s="16" t="s">
        <v>75</v>
      </c>
      <c r="AU117" s="16" t="s">
        <v>177</v>
      </c>
      <c r="BK117" s="118">
        <f>BK118</f>
        <v>0</v>
      </c>
    </row>
    <row r="118" spans="2:65" s="10" customFormat="1" ht="25.95" customHeight="1">
      <c r="B118" s="119"/>
      <c r="D118" s="120" t="s">
        <v>75</v>
      </c>
      <c r="E118" s="121" t="s">
        <v>925</v>
      </c>
      <c r="F118" s="121" t="s">
        <v>926</v>
      </c>
      <c r="I118" s="122"/>
      <c r="J118" s="123">
        <f>BK118</f>
        <v>0</v>
      </c>
      <c r="L118" s="119"/>
      <c r="M118" s="124"/>
      <c r="P118" s="125">
        <f>SUM(P119:P230)</f>
        <v>0</v>
      </c>
      <c r="R118" s="125">
        <f>SUM(R119:R230)</f>
        <v>83.958995200000004</v>
      </c>
      <c r="T118" s="126">
        <f>SUM(T119:T230)</f>
        <v>0</v>
      </c>
      <c r="AR118" s="120" t="s">
        <v>83</v>
      </c>
      <c r="AT118" s="127" t="s">
        <v>75</v>
      </c>
      <c r="AU118" s="127" t="s">
        <v>76</v>
      </c>
      <c r="AY118" s="120" t="s">
        <v>200</v>
      </c>
      <c r="BK118" s="128">
        <f>SUM(BK119:BK230)</f>
        <v>0</v>
      </c>
    </row>
    <row r="119" spans="2:65" s="1" customFormat="1" ht="21.75" customHeight="1">
      <c r="B119" s="31"/>
      <c r="C119" s="129" t="s">
        <v>83</v>
      </c>
      <c r="D119" s="129" t="s">
        <v>201</v>
      </c>
      <c r="E119" s="130" t="s">
        <v>1256</v>
      </c>
      <c r="F119" s="131" t="s">
        <v>1257</v>
      </c>
      <c r="G119" s="132" t="s">
        <v>225</v>
      </c>
      <c r="H119" s="133">
        <v>10.199999999999999</v>
      </c>
      <c r="I119" s="134"/>
      <c r="J119" s="135">
        <f>ROUND(I119*H119,2)</f>
        <v>0</v>
      </c>
      <c r="K119" s="131" t="s">
        <v>947</v>
      </c>
      <c r="L119" s="31"/>
      <c r="M119" s="136" t="s">
        <v>1</v>
      </c>
      <c r="N119" s="137" t="s">
        <v>41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206</v>
      </c>
      <c r="AT119" s="140" t="s">
        <v>201</v>
      </c>
      <c r="AU119" s="140" t="s">
        <v>83</v>
      </c>
      <c r="AY119" s="16" t="s">
        <v>200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6" t="s">
        <v>83</v>
      </c>
      <c r="BK119" s="141">
        <f>ROUND(I119*H119,2)</f>
        <v>0</v>
      </c>
      <c r="BL119" s="16" t="s">
        <v>206</v>
      </c>
      <c r="BM119" s="140" t="s">
        <v>1419</v>
      </c>
    </row>
    <row r="120" spans="2:65" s="1" customFormat="1" ht="19.2">
      <c r="B120" s="31"/>
      <c r="D120" s="142" t="s">
        <v>208</v>
      </c>
      <c r="F120" s="143" t="s">
        <v>1259</v>
      </c>
      <c r="I120" s="144"/>
      <c r="L120" s="31"/>
      <c r="M120" s="145"/>
      <c r="T120" s="55"/>
      <c r="AT120" s="16" t="s">
        <v>208</v>
      </c>
      <c r="AU120" s="16" t="s">
        <v>83</v>
      </c>
    </row>
    <row r="121" spans="2:65" s="1" customFormat="1" ht="16.5" customHeight="1">
      <c r="B121" s="31"/>
      <c r="C121" s="129" t="s">
        <v>85</v>
      </c>
      <c r="D121" s="129" t="s">
        <v>201</v>
      </c>
      <c r="E121" s="130" t="s">
        <v>1420</v>
      </c>
      <c r="F121" s="131" t="s">
        <v>1421</v>
      </c>
      <c r="G121" s="132" t="s">
        <v>258</v>
      </c>
      <c r="H121" s="133">
        <v>2</v>
      </c>
      <c r="I121" s="134"/>
      <c r="J121" s="135">
        <f>ROUND(I121*H121,2)</f>
        <v>0</v>
      </c>
      <c r="K121" s="131" t="s">
        <v>947</v>
      </c>
      <c r="L121" s="31"/>
      <c r="M121" s="136" t="s">
        <v>1</v>
      </c>
      <c r="N121" s="137" t="s">
        <v>41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206</v>
      </c>
      <c r="AT121" s="140" t="s">
        <v>201</v>
      </c>
      <c r="AU121" s="140" t="s">
        <v>83</v>
      </c>
      <c r="AY121" s="16" t="s">
        <v>200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6" t="s">
        <v>83</v>
      </c>
      <c r="BK121" s="141">
        <f>ROUND(I121*H121,2)</f>
        <v>0</v>
      </c>
      <c r="BL121" s="16" t="s">
        <v>206</v>
      </c>
      <c r="BM121" s="140" t="s">
        <v>1422</v>
      </c>
    </row>
    <row r="122" spans="2:65" s="1" customFormat="1" ht="19.2">
      <c r="B122" s="31"/>
      <c r="D122" s="142" t="s">
        <v>208</v>
      </c>
      <c r="F122" s="143" t="s">
        <v>1423</v>
      </c>
      <c r="I122" s="144"/>
      <c r="L122" s="31"/>
      <c r="M122" s="145"/>
      <c r="T122" s="55"/>
      <c r="AT122" s="16" t="s">
        <v>208</v>
      </c>
      <c r="AU122" s="16" t="s">
        <v>83</v>
      </c>
    </row>
    <row r="123" spans="2:65" s="1" customFormat="1" ht="16.5" customHeight="1">
      <c r="B123" s="31"/>
      <c r="C123" s="129" t="s">
        <v>222</v>
      </c>
      <c r="D123" s="129" t="s">
        <v>201</v>
      </c>
      <c r="E123" s="130" t="s">
        <v>1424</v>
      </c>
      <c r="F123" s="131" t="s">
        <v>1425</v>
      </c>
      <c r="G123" s="132" t="s">
        <v>225</v>
      </c>
      <c r="H123" s="133">
        <v>23.62</v>
      </c>
      <c r="I123" s="134"/>
      <c r="J123" s="135">
        <f>ROUND(I123*H123,2)</f>
        <v>0</v>
      </c>
      <c r="K123" s="131" t="s">
        <v>947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1426</v>
      </c>
    </row>
    <row r="124" spans="2:65" s="1" customFormat="1">
      <c r="B124" s="31"/>
      <c r="D124" s="142" t="s">
        <v>208</v>
      </c>
      <c r="F124" s="143" t="s">
        <v>1427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1428</v>
      </c>
      <c r="H125" s="149">
        <v>23.62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16.5" customHeight="1">
      <c r="B126" s="31"/>
      <c r="C126" s="129" t="s">
        <v>206</v>
      </c>
      <c r="D126" s="129" t="s">
        <v>201</v>
      </c>
      <c r="E126" s="130" t="s">
        <v>1429</v>
      </c>
      <c r="F126" s="131" t="s">
        <v>1430</v>
      </c>
      <c r="G126" s="132" t="s">
        <v>225</v>
      </c>
      <c r="H126" s="133">
        <v>1</v>
      </c>
      <c r="I126" s="134"/>
      <c r="J126" s="135">
        <f>ROUND(I126*H126,2)</f>
        <v>0</v>
      </c>
      <c r="K126" s="131" t="s">
        <v>947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1431</v>
      </c>
    </row>
    <row r="127" spans="2:65" s="1" customFormat="1">
      <c r="B127" s="31"/>
      <c r="D127" s="142" t="s">
        <v>208</v>
      </c>
      <c r="F127" s="143" t="s">
        <v>1432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" customFormat="1" ht="16.5" customHeight="1">
      <c r="B128" s="31"/>
      <c r="C128" s="129" t="s">
        <v>234</v>
      </c>
      <c r="D128" s="129" t="s">
        <v>201</v>
      </c>
      <c r="E128" s="130" t="s">
        <v>1433</v>
      </c>
      <c r="F128" s="131" t="s">
        <v>1434</v>
      </c>
      <c r="G128" s="132" t="s">
        <v>941</v>
      </c>
      <c r="H128" s="133">
        <v>106.86</v>
      </c>
      <c r="I128" s="134"/>
      <c r="J128" s="135">
        <f>ROUND(I128*H128,2)</f>
        <v>0</v>
      </c>
      <c r="K128" s="131" t="s">
        <v>947</v>
      </c>
      <c r="L128" s="31"/>
      <c r="M128" s="136" t="s">
        <v>1</v>
      </c>
      <c r="N128" s="137" t="s">
        <v>41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206</v>
      </c>
      <c r="AT128" s="140" t="s">
        <v>201</v>
      </c>
      <c r="AU128" s="140" t="s">
        <v>83</v>
      </c>
      <c r="AY128" s="16" t="s">
        <v>200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83</v>
      </c>
      <c r="BK128" s="141">
        <f>ROUND(I128*H128,2)</f>
        <v>0</v>
      </c>
      <c r="BL128" s="16" t="s">
        <v>206</v>
      </c>
      <c r="BM128" s="140" t="s">
        <v>1435</v>
      </c>
    </row>
    <row r="129" spans="2:65" s="1" customFormat="1" ht="19.2">
      <c r="B129" s="31"/>
      <c r="D129" s="142" t="s">
        <v>208</v>
      </c>
      <c r="F129" s="143" t="s">
        <v>1436</v>
      </c>
      <c r="I129" s="144"/>
      <c r="L129" s="31"/>
      <c r="M129" s="145"/>
      <c r="T129" s="55"/>
      <c r="AT129" s="16" t="s">
        <v>208</v>
      </c>
      <c r="AU129" s="16" t="s">
        <v>83</v>
      </c>
    </row>
    <row r="130" spans="2:65" s="11" customFormat="1">
      <c r="B130" s="146"/>
      <c r="D130" s="142" t="s">
        <v>214</v>
      </c>
      <c r="E130" s="147" t="s">
        <v>1</v>
      </c>
      <c r="F130" s="148" t="s">
        <v>1437</v>
      </c>
      <c r="H130" s="149">
        <v>106.86</v>
      </c>
      <c r="I130" s="150"/>
      <c r="L130" s="146"/>
      <c r="M130" s="151"/>
      <c r="T130" s="152"/>
      <c r="AT130" s="147" t="s">
        <v>214</v>
      </c>
      <c r="AU130" s="147" t="s">
        <v>83</v>
      </c>
      <c r="AV130" s="11" t="s">
        <v>85</v>
      </c>
      <c r="AW130" s="11" t="s">
        <v>33</v>
      </c>
      <c r="AX130" s="11" t="s">
        <v>83</v>
      </c>
      <c r="AY130" s="147" t="s">
        <v>200</v>
      </c>
    </row>
    <row r="131" spans="2:65" s="1" customFormat="1" ht="16.5" customHeight="1">
      <c r="B131" s="31"/>
      <c r="C131" s="129" t="s">
        <v>239</v>
      </c>
      <c r="D131" s="129" t="s">
        <v>201</v>
      </c>
      <c r="E131" s="130" t="s">
        <v>1438</v>
      </c>
      <c r="F131" s="131" t="s">
        <v>1439</v>
      </c>
      <c r="G131" s="132" t="s">
        <v>941</v>
      </c>
      <c r="H131" s="133">
        <v>1</v>
      </c>
      <c r="I131" s="134"/>
      <c r="J131" s="135">
        <f>ROUND(I131*H131,2)</f>
        <v>0</v>
      </c>
      <c r="K131" s="131" t="s">
        <v>947</v>
      </c>
      <c r="L131" s="31"/>
      <c r="M131" s="136" t="s">
        <v>1</v>
      </c>
      <c r="N131" s="137" t="s">
        <v>41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206</v>
      </c>
      <c r="AT131" s="140" t="s">
        <v>201</v>
      </c>
      <c r="AU131" s="140" t="s">
        <v>83</v>
      </c>
      <c r="AY131" s="16" t="s">
        <v>200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83</v>
      </c>
      <c r="BK131" s="141">
        <f>ROUND(I131*H131,2)</f>
        <v>0</v>
      </c>
      <c r="BL131" s="16" t="s">
        <v>206</v>
      </c>
      <c r="BM131" s="140" t="s">
        <v>1440</v>
      </c>
    </row>
    <row r="132" spans="2:65" s="1" customFormat="1" ht="19.2">
      <c r="B132" s="31"/>
      <c r="D132" s="142" t="s">
        <v>208</v>
      </c>
      <c r="F132" s="143" t="s">
        <v>1441</v>
      </c>
      <c r="I132" s="144"/>
      <c r="L132" s="31"/>
      <c r="M132" s="145"/>
      <c r="T132" s="55"/>
      <c r="AT132" s="16" t="s">
        <v>208</v>
      </c>
      <c r="AU132" s="16" t="s">
        <v>83</v>
      </c>
    </row>
    <row r="133" spans="2:65" s="1" customFormat="1" ht="16.5" customHeight="1">
      <c r="B133" s="31"/>
      <c r="C133" s="129" t="s">
        <v>245</v>
      </c>
      <c r="D133" s="129" t="s">
        <v>201</v>
      </c>
      <c r="E133" s="130" t="s">
        <v>1306</v>
      </c>
      <c r="F133" s="131" t="s">
        <v>1307</v>
      </c>
      <c r="G133" s="132" t="s">
        <v>204</v>
      </c>
      <c r="H133" s="133">
        <v>32.058</v>
      </c>
      <c r="I133" s="134"/>
      <c r="J133" s="135">
        <f>ROUND(I133*H133,2)</f>
        <v>0</v>
      </c>
      <c r="K133" s="131" t="s">
        <v>947</v>
      </c>
      <c r="L133" s="31"/>
      <c r="M133" s="136" t="s">
        <v>1</v>
      </c>
      <c r="N133" s="137" t="s">
        <v>41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206</v>
      </c>
      <c r="AT133" s="140" t="s">
        <v>201</v>
      </c>
      <c r="AU133" s="140" t="s">
        <v>83</v>
      </c>
      <c r="AY133" s="16" t="s">
        <v>200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83</v>
      </c>
      <c r="BK133" s="141">
        <f>ROUND(I133*H133,2)</f>
        <v>0</v>
      </c>
      <c r="BL133" s="16" t="s">
        <v>206</v>
      </c>
      <c r="BM133" s="140" t="s">
        <v>1442</v>
      </c>
    </row>
    <row r="134" spans="2:65" s="1" customFormat="1" ht="19.2">
      <c r="B134" s="31"/>
      <c r="D134" s="142" t="s">
        <v>208</v>
      </c>
      <c r="F134" s="143" t="s">
        <v>1309</v>
      </c>
      <c r="I134" s="144"/>
      <c r="L134" s="31"/>
      <c r="M134" s="145"/>
      <c r="T134" s="55"/>
      <c r="AT134" s="16" t="s">
        <v>208</v>
      </c>
      <c r="AU134" s="16" t="s">
        <v>83</v>
      </c>
    </row>
    <row r="135" spans="2:65" s="12" customFormat="1">
      <c r="B135" s="153"/>
      <c r="D135" s="142" t="s">
        <v>214</v>
      </c>
      <c r="E135" s="154" t="s">
        <v>1</v>
      </c>
      <c r="F135" s="155" t="s">
        <v>1443</v>
      </c>
      <c r="H135" s="154" t="s">
        <v>1</v>
      </c>
      <c r="I135" s="156"/>
      <c r="L135" s="153"/>
      <c r="M135" s="157"/>
      <c r="T135" s="158"/>
      <c r="AT135" s="154" t="s">
        <v>214</v>
      </c>
      <c r="AU135" s="154" t="s">
        <v>83</v>
      </c>
      <c r="AV135" s="12" t="s">
        <v>83</v>
      </c>
      <c r="AW135" s="12" t="s">
        <v>33</v>
      </c>
      <c r="AX135" s="12" t="s">
        <v>76</v>
      </c>
      <c r="AY135" s="154" t="s">
        <v>200</v>
      </c>
    </row>
    <row r="136" spans="2:65" s="11" customFormat="1">
      <c r="B136" s="146"/>
      <c r="D136" s="142" t="s">
        <v>214</v>
      </c>
      <c r="E136" s="147" t="s">
        <v>1</v>
      </c>
      <c r="F136" s="148" t="s">
        <v>1444</v>
      </c>
      <c r="H136" s="149">
        <v>32.058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76</v>
      </c>
      <c r="AY136" s="147" t="s">
        <v>200</v>
      </c>
    </row>
    <row r="137" spans="2:65" s="13" customFormat="1">
      <c r="B137" s="159"/>
      <c r="D137" s="142" t="s">
        <v>214</v>
      </c>
      <c r="E137" s="160" t="s">
        <v>1</v>
      </c>
      <c r="F137" s="161" t="s">
        <v>221</v>
      </c>
      <c r="H137" s="162">
        <v>32.058</v>
      </c>
      <c r="I137" s="163"/>
      <c r="L137" s="159"/>
      <c r="M137" s="164"/>
      <c r="T137" s="165"/>
      <c r="AT137" s="160" t="s">
        <v>214</v>
      </c>
      <c r="AU137" s="160" t="s">
        <v>83</v>
      </c>
      <c r="AV137" s="13" t="s">
        <v>206</v>
      </c>
      <c r="AW137" s="13" t="s">
        <v>33</v>
      </c>
      <c r="AX137" s="13" t="s">
        <v>83</v>
      </c>
      <c r="AY137" s="160" t="s">
        <v>200</v>
      </c>
    </row>
    <row r="138" spans="2:65" s="1" customFormat="1" ht="16.5" customHeight="1">
      <c r="B138" s="31"/>
      <c r="C138" s="129" t="s">
        <v>250</v>
      </c>
      <c r="D138" s="129" t="s">
        <v>201</v>
      </c>
      <c r="E138" s="130" t="s">
        <v>1445</v>
      </c>
      <c r="F138" s="131" t="s">
        <v>1446</v>
      </c>
      <c r="G138" s="132" t="s">
        <v>204</v>
      </c>
      <c r="H138" s="133">
        <v>1</v>
      </c>
      <c r="I138" s="134"/>
      <c r="J138" s="135">
        <f>ROUND(I138*H138,2)</f>
        <v>0</v>
      </c>
      <c r="K138" s="131" t="s">
        <v>947</v>
      </c>
      <c r="L138" s="31"/>
      <c r="M138" s="136" t="s">
        <v>1</v>
      </c>
      <c r="N138" s="137" t="s">
        <v>41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206</v>
      </c>
      <c r="AT138" s="140" t="s">
        <v>201</v>
      </c>
      <c r="AU138" s="140" t="s">
        <v>83</v>
      </c>
      <c r="AY138" s="16" t="s">
        <v>200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83</v>
      </c>
      <c r="BK138" s="141">
        <f>ROUND(I138*H138,2)</f>
        <v>0</v>
      </c>
      <c r="BL138" s="16" t="s">
        <v>206</v>
      </c>
      <c r="BM138" s="140" t="s">
        <v>1447</v>
      </c>
    </row>
    <row r="139" spans="2:65" s="1" customFormat="1" ht="19.2">
      <c r="B139" s="31"/>
      <c r="D139" s="142" t="s">
        <v>208</v>
      </c>
      <c r="F139" s="143" t="s">
        <v>1448</v>
      </c>
      <c r="I139" s="144"/>
      <c r="L139" s="31"/>
      <c r="M139" s="145"/>
      <c r="T139" s="55"/>
      <c r="AT139" s="16" t="s">
        <v>208</v>
      </c>
      <c r="AU139" s="16" t="s">
        <v>83</v>
      </c>
    </row>
    <row r="140" spans="2:65" s="1" customFormat="1" ht="16.5" customHeight="1">
      <c r="B140" s="31"/>
      <c r="C140" s="129" t="s">
        <v>255</v>
      </c>
      <c r="D140" s="129" t="s">
        <v>201</v>
      </c>
      <c r="E140" s="130" t="s">
        <v>1449</v>
      </c>
      <c r="F140" s="131" t="s">
        <v>1450</v>
      </c>
      <c r="G140" s="132" t="s">
        <v>204</v>
      </c>
      <c r="H140" s="133">
        <v>1</v>
      </c>
      <c r="I140" s="134"/>
      <c r="J140" s="135">
        <f>ROUND(I140*H140,2)</f>
        <v>0</v>
      </c>
      <c r="K140" s="131" t="s">
        <v>947</v>
      </c>
      <c r="L140" s="31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206</v>
      </c>
      <c r="AT140" s="140" t="s">
        <v>201</v>
      </c>
      <c r="AU140" s="140" t="s">
        <v>83</v>
      </c>
      <c r="AY140" s="16" t="s">
        <v>200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83</v>
      </c>
      <c r="BK140" s="141">
        <f>ROUND(I140*H140,2)</f>
        <v>0</v>
      </c>
      <c r="BL140" s="16" t="s">
        <v>206</v>
      </c>
      <c r="BM140" s="140" t="s">
        <v>1451</v>
      </c>
    </row>
    <row r="141" spans="2:65" s="1" customFormat="1" ht="19.2">
      <c r="B141" s="31"/>
      <c r="D141" s="142" t="s">
        <v>208</v>
      </c>
      <c r="F141" s="143" t="s">
        <v>1452</v>
      </c>
      <c r="I141" s="144"/>
      <c r="L141" s="31"/>
      <c r="M141" s="145"/>
      <c r="T141" s="55"/>
      <c r="AT141" s="16" t="s">
        <v>208</v>
      </c>
      <c r="AU141" s="16" t="s">
        <v>83</v>
      </c>
    </row>
    <row r="142" spans="2:65" s="1" customFormat="1" ht="16.5" customHeight="1">
      <c r="B142" s="31"/>
      <c r="C142" s="129" t="s">
        <v>261</v>
      </c>
      <c r="D142" s="129" t="s">
        <v>201</v>
      </c>
      <c r="E142" s="130" t="s">
        <v>1453</v>
      </c>
      <c r="F142" s="131" t="s">
        <v>1454</v>
      </c>
      <c r="G142" s="132" t="s">
        <v>204</v>
      </c>
      <c r="H142" s="133">
        <v>32.774999999999999</v>
      </c>
      <c r="I142" s="134"/>
      <c r="J142" s="135">
        <f>ROUND(I142*H142,2)</f>
        <v>0</v>
      </c>
      <c r="K142" s="131" t="s">
        <v>947</v>
      </c>
      <c r="L142" s="31"/>
      <c r="M142" s="136" t="s">
        <v>1</v>
      </c>
      <c r="N142" s="137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206</v>
      </c>
      <c r="AT142" s="140" t="s">
        <v>201</v>
      </c>
      <c r="AU142" s="140" t="s">
        <v>83</v>
      </c>
      <c r="AY142" s="16" t="s">
        <v>200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83</v>
      </c>
      <c r="BK142" s="141">
        <f>ROUND(I142*H142,2)</f>
        <v>0</v>
      </c>
      <c r="BL142" s="16" t="s">
        <v>206</v>
      </c>
      <c r="BM142" s="140" t="s">
        <v>1455</v>
      </c>
    </row>
    <row r="143" spans="2:65" s="1" customFormat="1" ht="19.2">
      <c r="B143" s="31"/>
      <c r="D143" s="142" t="s">
        <v>208</v>
      </c>
      <c r="F143" s="143" t="s">
        <v>1456</v>
      </c>
      <c r="I143" s="144"/>
      <c r="L143" s="31"/>
      <c r="M143" s="145"/>
      <c r="T143" s="55"/>
      <c r="AT143" s="16" t="s">
        <v>208</v>
      </c>
      <c r="AU143" s="16" t="s">
        <v>83</v>
      </c>
    </row>
    <row r="144" spans="2:65" s="11" customFormat="1">
      <c r="B144" s="146"/>
      <c r="D144" s="142" t="s">
        <v>214</v>
      </c>
      <c r="E144" s="147" t="s">
        <v>1</v>
      </c>
      <c r="F144" s="148" t="s">
        <v>1457</v>
      </c>
      <c r="H144" s="149">
        <v>32.774999999999999</v>
      </c>
      <c r="I144" s="150"/>
      <c r="L144" s="146"/>
      <c r="M144" s="151"/>
      <c r="T144" s="152"/>
      <c r="AT144" s="147" t="s">
        <v>214</v>
      </c>
      <c r="AU144" s="147" t="s">
        <v>83</v>
      </c>
      <c r="AV144" s="11" t="s">
        <v>85</v>
      </c>
      <c r="AW144" s="11" t="s">
        <v>33</v>
      </c>
      <c r="AX144" s="11" t="s">
        <v>83</v>
      </c>
      <c r="AY144" s="147" t="s">
        <v>200</v>
      </c>
    </row>
    <row r="145" spans="2:65" s="1" customFormat="1" ht="16.5" customHeight="1">
      <c r="B145" s="31"/>
      <c r="C145" s="129" t="s">
        <v>266</v>
      </c>
      <c r="D145" s="129" t="s">
        <v>201</v>
      </c>
      <c r="E145" s="130" t="s">
        <v>1458</v>
      </c>
      <c r="F145" s="131" t="s">
        <v>1459</v>
      </c>
      <c r="G145" s="132" t="s">
        <v>204</v>
      </c>
      <c r="H145" s="133">
        <v>1</v>
      </c>
      <c r="I145" s="134"/>
      <c r="J145" s="135">
        <f>ROUND(I145*H145,2)</f>
        <v>0</v>
      </c>
      <c r="K145" s="131" t="s">
        <v>947</v>
      </c>
      <c r="L145" s="31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206</v>
      </c>
      <c r="AT145" s="140" t="s">
        <v>201</v>
      </c>
      <c r="AU145" s="140" t="s">
        <v>83</v>
      </c>
      <c r="AY145" s="16" t="s">
        <v>200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206</v>
      </c>
      <c r="BM145" s="140" t="s">
        <v>1460</v>
      </c>
    </row>
    <row r="146" spans="2:65" s="1" customFormat="1" ht="19.2">
      <c r="B146" s="31"/>
      <c r="D146" s="142" t="s">
        <v>208</v>
      </c>
      <c r="F146" s="143" t="s">
        <v>1461</v>
      </c>
      <c r="I146" s="144"/>
      <c r="L146" s="31"/>
      <c r="M146" s="145"/>
      <c r="T146" s="55"/>
      <c r="AT146" s="16" t="s">
        <v>208</v>
      </c>
      <c r="AU146" s="16" t="s">
        <v>83</v>
      </c>
    </row>
    <row r="147" spans="2:65" s="1" customFormat="1" ht="16.5" customHeight="1">
      <c r="B147" s="31"/>
      <c r="C147" s="129" t="s">
        <v>8</v>
      </c>
      <c r="D147" s="129" t="s">
        <v>201</v>
      </c>
      <c r="E147" s="130" t="s">
        <v>1462</v>
      </c>
      <c r="F147" s="131" t="s">
        <v>1463</v>
      </c>
      <c r="G147" s="132" t="s">
        <v>204</v>
      </c>
      <c r="H147" s="133">
        <v>1</v>
      </c>
      <c r="I147" s="134"/>
      <c r="J147" s="135">
        <f>ROUND(I147*H147,2)</f>
        <v>0</v>
      </c>
      <c r="K147" s="131" t="s">
        <v>947</v>
      </c>
      <c r="L147" s="31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206</v>
      </c>
      <c r="AT147" s="140" t="s">
        <v>201</v>
      </c>
      <c r="AU147" s="140" t="s">
        <v>83</v>
      </c>
      <c r="AY147" s="16" t="s">
        <v>200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83</v>
      </c>
      <c r="BK147" s="141">
        <f>ROUND(I147*H147,2)</f>
        <v>0</v>
      </c>
      <c r="BL147" s="16" t="s">
        <v>206</v>
      </c>
      <c r="BM147" s="140" t="s">
        <v>1464</v>
      </c>
    </row>
    <row r="148" spans="2:65" s="1" customFormat="1" ht="19.2">
      <c r="B148" s="31"/>
      <c r="D148" s="142" t="s">
        <v>208</v>
      </c>
      <c r="F148" s="143" t="s">
        <v>1465</v>
      </c>
      <c r="I148" s="144"/>
      <c r="L148" s="31"/>
      <c r="M148" s="145"/>
      <c r="T148" s="55"/>
      <c r="AT148" s="16" t="s">
        <v>208</v>
      </c>
      <c r="AU148" s="16" t="s">
        <v>83</v>
      </c>
    </row>
    <row r="149" spans="2:65" s="1" customFormat="1" ht="16.5" customHeight="1">
      <c r="B149" s="31"/>
      <c r="C149" s="129" t="s">
        <v>273</v>
      </c>
      <c r="D149" s="129" t="s">
        <v>201</v>
      </c>
      <c r="E149" s="130" t="s">
        <v>1466</v>
      </c>
      <c r="F149" s="131" t="s">
        <v>1467</v>
      </c>
      <c r="G149" s="132" t="s">
        <v>225</v>
      </c>
      <c r="H149" s="133">
        <v>97.5</v>
      </c>
      <c r="I149" s="134"/>
      <c r="J149" s="135">
        <f>ROUND(I149*H149,2)</f>
        <v>0</v>
      </c>
      <c r="K149" s="131" t="s">
        <v>1</v>
      </c>
      <c r="L149" s="31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206</v>
      </c>
      <c r="AT149" s="140" t="s">
        <v>201</v>
      </c>
      <c r="AU149" s="140" t="s">
        <v>83</v>
      </c>
      <c r="AY149" s="16" t="s">
        <v>200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83</v>
      </c>
      <c r="BK149" s="141">
        <f>ROUND(I149*H149,2)</f>
        <v>0</v>
      </c>
      <c r="BL149" s="16" t="s">
        <v>206</v>
      </c>
      <c r="BM149" s="140" t="s">
        <v>1468</v>
      </c>
    </row>
    <row r="150" spans="2:65" s="1" customFormat="1" ht="19.2">
      <c r="B150" s="31"/>
      <c r="D150" s="142" t="s">
        <v>208</v>
      </c>
      <c r="F150" s="143" t="s">
        <v>1469</v>
      </c>
      <c r="I150" s="144"/>
      <c r="L150" s="31"/>
      <c r="M150" s="145"/>
      <c r="T150" s="55"/>
      <c r="AT150" s="16" t="s">
        <v>208</v>
      </c>
      <c r="AU150" s="16" t="s">
        <v>83</v>
      </c>
    </row>
    <row r="151" spans="2:65" s="11" customFormat="1">
      <c r="B151" s="146"/>
      <c r="D151" s="142" t="s">
        <v>214</v>
      </c>
      <c r="E151" s="147" t="s">
        <v>1</v>
      </c>
      <c r="F151" s="148" t="s">
        <v>1470</v>
      </c>
      <c r="H151" s="149">
        <v>97.5</v>
      </c>
      <c r="I151" s="150"/>
      <c r="L151" s="146"/>
      <c r="M151" s="151"/>
      <c r="T151" s="152"/>
      <c r="AT151" s="147" t="s">
        <v>214</v>
      </c>
      <c r="AU151" s="147" t="s">
        <v>83</v>
      </c>
      <c r="AV151" s="11" t="s">
        <v>85</v>
      </c>
      <c r="AW151" s="11" t="s">
        <v>33</v>
      </c>
      <c r="AX151" s="11" t="s">
        <v>83</v>
      </c>
      <c r="AY151" s="147" t="s">
        <v>200</v>
      </c>
    </row>
    <row r="152" spans="2:65" s="1" customFormat="1" ht="16.5" customHeight="1">
      <c r="B152" s="31"/>
      <c r="C152" s="129" t="s">
        <v>279</v>
      </c>
      <c r="D152" s="129" t="s">
        <v>201</v>
      </c>
      <c r="E152" s="130" t="s">
        <v>1471</v>
      </c>
      <c r="F152" s="131" t="s">
        <v>1472</v>
      </c>
      <c r="G152" s="132" t="s">
        <v>258</v>
      </c>
      <c r="H152" s="133">
        <v>5</v>
      </c>
      <c r="I152" s="134"/>
      <c r="J152" s="135">
        <f>ROUND(I152*H152,2)</f>
        <v>0</v>
      </c>
      <c r="K152" s="131" t="s">
        <v>947</v>
      </c>
      <c r="L152" s="31"/>
      <c r="M152" s="136" t="s">
        <v>1</v>
      </c>
      <c r="N152" s="137" t="s">
        <v>41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206</v>
      </c>
      <c r="AT152" s="140" t="s">
        <v>201</v>
      </c>
      <c r="AU152" s="140" t="s">
        <v>83</v>
      </c>
      <c r="AY152" s="16" t="s">
        <v>200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83</v>
      </c>
      <c r="BK152" s="141">
        <f>ROUND(I152*H152,2)</f>
        <v>0</v>
      </c>
      <c r="BL152" s="16" t="s">
        <v>206</v>
      </c>
      <c r="BM152" s="140" t="s">
        <v>1473</v>
      </c>
    </row>
    <row r="153" spans="2:65" s="1" customFormat="1" ht="19.2">
      <c r="B153" s="31"/>
      <c r="D153" s="142" t="s">
        <v>208</v>
      </c>
      <c r="F153" s="143" t="s">
        <v>1474</v>
      </c>
      <c r="I153" s="144"/>
      <c r="L153" s="31"/>
      <c r="M153" s="145"/>
      <c r="T153" s="55"/>
      <c r="AT153" s="16" t="s">
        <v>208</v>
      </c>
      <c r="AU153" s="16" t="s">
        <v>83</v>
      </c>
    </row>
    <row r="154" spans="2:65" s="1" customFormat="1" ht="16.5" customHeight="1">
      <c r="B154" s="31"/>
      <c r="C154" s="129" t="s">
        <v>283</v>
      </c>
      <c r="D154" s="129" t="s">
        <v>201</v>
      </c>
      <c r="E154" s="130" t="s">
        <v>1475</v>
      </c>
      <c r="F154" s="131" t="s">
        <v>1476</v>
      </c>
      <c r="G154" s="132" t="s">
        <v>258</v>
      </c>
      <c r="H154" s="133">
        <v>3</v>
      </c>
      <c r="I154" s="134"/>
      <c r="J154" s="135">
        <f>ROUND(I154*H154,2)</f>
        <v>0</v>
      </c>
      <c r="K154" s="131" t="s">
        <v>947</v>
      </c>
      <c r="L154" s="31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206</v>
      </c>
      <c r="AT154" s="140" t="s">
        <v>201</v>
      </c>
      <c r="AU154" s="140" t="s">
        <v>83</v>
      </c>
      <c r="AY154" s="16" t="s">
        <v>200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83</v>
      </c>
      <c r="BK154" s="141">
        <f>ROUND(I154*H154,2)</f>
        <v>0</v>
      </c>
      <c r="BL154" s="16" t="s">
        <v>206</v>
      </c>
      <c r="BM154" s="140" t="s">
        <v>1477</v>
      </c>
    </row>
    <row r="155" spans="2:65" s="1" customFormat="1" ht="19.2">
      <c r="B155" s="31"/>
      <c r="D155" s="142" t="s">
        <v>208</v>
      </c>
      <c r="F155" s="143" t="s">
        <v>1478</v>
      </c>
      <c r="I155" s="144"/>
      <c r="L155" s="31"/>
      <c r="M155" s="145"/>
      <c r="T155" s="55"/>
      <c r="AT155" s="16" t="s">
        <v>208</v>
      </c>
      <c r="AU155" s="16" t="s">
        <v>83</v>
      </c>
    </row>
    <row r="156" spans="2:65" s="1" customFormat="1" ht="16.5" customHeight="1">
      <c r="B156" s="31"/>
      <c r="C156" s="129" t="s">
        <v>287</v>
      </c>
      <c r="D156" s="129" t="s">
        <v>201</v>
      </c>
      <c r="E156" s="130" t="s">
        <v>1479</v>
      </c>
      <c r="F156" s="131" t="s">
        <v>1480</v>
      </c>
      <c r="G156" s="132" t="s">
        <v>225</v>
      </c>
      <c r="H156" s="133">
        <v>97.5</v>
      </c>
      <c r="I156" s="134"/>
      <c r="J156" s="135">
        <f>ROUND(I156*H156,2)</f>
        <v>0</v>
      </c>
      <c r="K156" s="131" t="s">
        <v>1</v>
      </c>
      <c r="L156" s="31"/>
      <c r="M156" s="136" t="s">
        <v>1</v>
      </c>
      <c r="N156" s="137" t="s">
        <v>41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206</v>
      </c>
      <c r="AT156" s="140" t="s">
        <v>201</v>
      </c>
      <c r="AU156" s="140" t="s">
        <v>83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206</v>
      </c>
      <c r="BM156" s="140" t="s">
        <v>1481</v>
      </c>
    </row>
    <row r="157" spans="2:65" s="1" customFormat="1" ht="28.8">
      <c r="B157" s="31"/>
      <c r="D157" s="142" t="s">
        <v>208</v>
      </c>
      <c r="F157" s="143" t="s">
        <v>1482</v>
      </c>
      <c r="I157" s="144"/>
      <c r="L157" s="31"/>
      <c r="M157" s="145"/>
      <c r="T157" s="55"/>
      <c r="AT157" s="16" t="s">
        <v>208</v>
      </c>
      <c r="AU157" s="16" t="s">
        <v>83</v>
      </c>
    </row>
    <row r="158" spans="2:65" s="11" customFormat="1">
      <c r="B158" s="146"/>
      <c r="D158" s="142" t="s">
        <v>214</v>
      </c>
      <c r="E158" s="147" t="s">
        <v>1</v>
      </c>
      <c r="F158" s="148" t="s">
        <v>1470</v>
      </c>
      <c r="H158" s="149">
        <v>97.5</v>
      </c>
      <c r="I158" s="150"/>
      <c r="L158" s="146"/>
      <c r="M158" s="151"/>
      <c r="T158" s="152"/>
      <c r="AT158" s="147" t="s">
        <v>214</v>
      </c>
      <c r="AU158" s="147" t="s">
        <v>83</v>
      </c>
      <c r="AV158" s="11" t="s">
        <v>85</v>
      </c>
      <c r="AW158" s="11" t="s">
        <v>33</v>
      </c>
      <c r="AX158" s="11" t="s">
        <v>83</v>
      </c>
      <c r="AY158" s="147" t="s">
        <v>200</v>
      </c>
    </row>
    <row r="159" spans="2:65" s="1" customFormat="1" ht="16.5" customHeight="1">
      <c r="B159" s="31"/>
      <c r="C159" s="166" t="s">
        <v>291</v>
      </c>
      <c r="D159" s="166" t="s">
        <v>227</v>
      </c>
      <c r="E159" s="167" t="s">
        <v>1225</v>
      </c>
      <c r="F159" s="168" t="s">
        <v>1226</v>
      </c>
      <c r="G159" s="169" t="s">
        <v>204</v>
      </c>
      <c r="H159" s="170">
        <v>4.37</v>
      </c>
      <c r="I159" s="171"/>
      <c r="J159" s="172">
        <f>ROUND(I159*H159,2)</f>
        <v>0</v>
      </c>
      <c r="K159" s="168" t="s">
        <v>947</v>
      </c>
      <c r="L159" s="173"/>
      <c r="M159" s="174" t="s">
        <v>1</v>
      </c>
      <c r="N159" s="175" t="s">
        <v>41</v>
      </c>
      <c r="P159" s="138">
        <f>O159*H159</f>
        <v>0</v>
      </c>
      <c r="Q159" s="138">
        <v>2.234</v>
      </c>
      <c r="R159" s="138">
        <f>Q159*H159</f>
        <v>9.7625799999999998</v>
      </c>
      <c r="S159" s="138">
        <v>0</v>
      </c>
      <c r="T159" s="139">
        <f>S159*H159</f>
        <v>0</v>
      </c>
      <c r="AR159" s="140" t="s">
        <v>250</v>
      </c>
      <c r="AT159" s="140" t="s">
        <v>227</v>
      </c>
      <c r="AU159" s="140" t="s">
        <v>83</v>
      </c>
      <c r="AY159" s="16" t="s">
        <v>200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83</v>
      </c>
      <c r="BK159" s="141">
        <f>ROUND(I159*H159,2)</f>
        <v>0</v>
      </c>
      <c r="BL159" s="16" t="s">
        <v>206</v>
      </c>
      <c r="BM159" s="140" t="s">
        <v>1483</v>
      </c>
    </row>
    <row r="160" spans="2:65" s="1" customFormat="1">
      <c r="B160" s="31"/>
      <c r="D160" s="142" t="s">
        <v>208</v>
      </c>
      <c r="F160" s="143" t="s">
        <v>1226</v>
      </c>
      <c r="I160" s="144"/>
      <c r="L160" s="31"/>
      <c r="M160" s="145"/>
      <c r="T160" s="55"/>
      <c r="AT160" s="16" t="s">
        <v>208</v>
      </c>
      <c r="AU160" s="16" t="s">
        <v>83</v>
      </c>
    </row>
    <row r="161" spans="2:65" s="11" customFormat="1">
      <c r="B161" s="146"/>
      <c r="D161" s="142" t="s">
        <v>214</v>
      </c>
      <c r="E161" s="147" t="s">
        <v>1</v>
      </c>
      <c r="F161" s="148" t="s">
        <v>1484</v>
      </c>
      <c r="H161" s="149">
        <v>4.37</v>
      </c>
      <c r="I161" s="150"/>
      <c r="L161" s="146"/>
      <c r="M161" s="151"/>
      <c r="T161" s="152"/>
      <c r="AT161" s="147" t="s">
        <v>214</v>
      </c>
      <c r="AU161" s="147" t="s">
        <v>83</v>
      </c>
      <c r="AV161" s="11" t="s">
        <v>85</v>
      </c>
      <c r="AW161" s="11" t="s">
        <v>33</v>
      </c>
      <c r="AX161" s="11" t="s">
        <v>83</v>
      </c>
      <c r="AY161" s="147" t="s">
        <v>200</v>
      </c>
    </row>
    <row r="162" spans="2:65" s="1" customFormat="1" ht="16.5" customHeight="1">
      <c r="B162" s="31"/>
      <c r="C162" s="166" t="s">
        <v>295</v>
      </c>
      <c r="D162" s="166" t="s">
        <v>227</v>
      </c>
      <c r="E162" s="167" t="s">
        <v>1485</v>
      </c>
      <c r="F162" s="168" t="s">
        <v>1486</v>
      </c>
      <c r="G162" s="169" t="s">
        <v>225</v>
      </c>
      <c r="H162" s="170">
        <v>97.5</v>
      </c>
      <c r="I162" s="171"/>
      <c r="J162" s="172">
        <f>ROUND(I162*H162,2)</f>
        <v>0</v>
      </c>
      <c r="K162" s="168" t="s">
        <v>947</v>
      </c>
      <c r="L162" s="173"/>
      <c r="M162" s="174" t="s">
        <v>1</v>
      </c>
      <c r="N162" s="175" t="s">
        <v>41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250</v>
      </c>
      <c r="AT162" s="140" t="s">
        <v>227</v>
      </c>
      <c r="AU162" s="140" t="s">
        <v>83</v>
      </c>
      <c r="AY162" s="16" t="s">
        <v>200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83</v>
      </c>
      <c r="BK162" s="141">
        <f>ROUND(I162*H162,2)</f>
        <v>0</v>
      </c>
      <c r="BL162" s="16" t="s">
        <v>206</v>
      </c>
      <c r="BM162" s="140" t="s">
        <v>1487</v>
      </c>
    </row>
    <row r="163" spans="2:65" s="1" customFormat="1">
      <c r="B163" s="31"/>
      <c r="D163" s="142" t="s">
        <v>208</v>
      </c>
      <c r="F163" s="143" t="s">
        <v>1486</v>
      </c>
      <c r="I163" s="144"/>
      <c r="L163" s="31"/>
      <c r="M163" s="145"/>
      <c r="T163" s="55"/>
      <c r="AT163" s="16" t="s">
        <v>208</v>
      </c>
      <c r="AU163" s="16" t="s">
        <v>83</v>
      </c>
    </row>
    <row r="164" spans="2:65" s="11" customFormat="1">
      <c r="B164" s="146"/>
      <c r="D164" s="142" t="s">
        <v>214</v>
      </c>
      <c r="E164" s="147" t="s">
        <v>1</v>
      </c>
      <c r="F164" s="148" t="s">
        <v>1488</v>
      </c>
      <c r="H164" s="149">
        <v>97.5</v>
      </c>
      <c r="I164" s="150"/>
      <c r="L164" s="146"/>
      <c r="M164" s="151"/>
      <c r="T164" s="152"/>
      <c r="AT164" s="147" t="s">
        <v>214</v>
      </c>
      <c r="AU164" s="147" t="s">
        <v>83</v>
      </c>
      <c r="AV164" s="11" t="s">
        <v>85</v>
      </c>
      <c r="AW164" s="11" t="s">
        <v>33</v>
      </c>
      <c r="AX164" s="11" t="s">
        <v>83</v>
      </c>
      <c r="AY164" s="147" t="s">
        <v>200</v>
      </c>
    </row>
    <row r="165" spans="2:65" s="1" customFormat="1" ht="16.5" customHeight="1">
      <c r="B165" s="31"/>
      <c r="C165" s="129" t="s">
        <v>299</v>
      </c>
      <c r="D165" s="129" t="s">
        <v>201</v>
      </c>
      <c r="E165" s="130" t="s">
        <v>1489</v>
      </c>
      <c r="F165" s="131" t="s">
        <v>1490</v>
      </c>
      <c r="G165" s="132" t="s">
        <v>204</v>
      </c>
      <c r="H165" s="133">
        <v>28.405000000000001</v>
      </c>
      <c r="I165" s="134"/>
      <c r="J165" s="135">
        <f>ROUND(I165*H165,2)</f>
        <v>0</v>
      </c>
      <c r="K165" s="131" t="s">
        <v>947</v>
      </c>
      <c r="L165" s="31"/>
      <c r="M165" s="136" t="s">
        <v>1</v>
      </c>
      <c r="N165" s="137" t="s">
        <v>41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206</v>
      </c>
      <c r="AT165" s="140" t="s">
        <v>201</v>
      </c>
      <c r="AU165" s="140" t="s">
        <v>83</v>
      </c>
      <c r="AY165" s="16" t="s">
        <v>200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83</v>
      </c>
      <c r="BK165" s="141">
        <f>ROUND(I165*H165,2)</f>
        <v>0</v>
      </c>
      <c r="BL165" s="16" t="s">
        <v>206</v>
      </c>
      <c r="BM165" s="140" t="s">
        <v>1491</v>
      </c>
    </row>
    <row r="166" spans="2:65" s="1" customFormat="1" ht="19.2">
      <c r="B166" s="31"/>
      <c r="D166" s="142" t="s">
        <v>208</v>
      </c>
      <c r="F166" s="143" t="s">
        <v>1492</v>
      </c>
      <c r="I166" s="144"/>
      <c r="L166" s="31"/>
      <c r="M166" s="145"/>
      <c r="T166" s="55"/>
      <c r="AT166" s="16" t="s">
        <v>208</v>
      </c>
      <c r="AU166" s="16" t="s">
        <v>83</v>
      </c>
    </row>
    <row r="167" spans="2:65" s="11" customFormat="1">
      <c r="B167" s="146"/>
      <c r="D167" s="142" t="s">
        <v>214</v>
      </c>
      <c r="E167" s="147" t="s">
        <v>1</v>
      </c>
      <c r="F167" s="148" t="s">
        <v>1493</v>
      </c>
      <c r="H167" s="149">
        <v>28.405000000000001</v>
      </c>
      <c r="I167" s="150"/>
      <c r="L167" s="146"/>
      <c r="M167" s="151"/>
      <c r="T167" s="152"/>
      <c r="AT167" s="147" t="s">
        <v>214</v>
      </c>
      <c r="AU167" s="147" t="s">
        <v>83</v>
      </c>
      <c r="AV167" s="11" t="s">
        <v>85</v>
      </c>
      <c r="AW167" s="11" t="s">
        <v>33</v>
      </c>
      <c r="AX167" s="11" t="s">
        <v>83</v>
      </c>
      <c r="AY167" s="147" t="s">
        <v>200</v>
      </c>
    </row>
    <row r="168" spans="2:65" s="1" customFormat="1" ht="16.5" customHeight="1">
      <c r="B168" s="31"/>
      <c r="C168" s="129" t="s">
        <v>303</v>
      </c>
      <c r="D168" s="129" t="s">
        <v>201</v>
      </c>
      <c r="E168" s="130" t="s">
        <v>1347</v>
      </c>
      <c r="F168" s="131" t="s">
        <v>1348</v>
      </c>
      <c r="G168" s="132" t="s">
        <v>941</v>
      </c>
      <c r="H168" s="133">
        <v>106.86</v>
      </c>
      <c r="I168" s="134"/>
      <c r="J168" s="135">
        <f>ROUND(I168*H168,2)</f>
        <v>0</v>
      </c>
      <c r="K168" s="131" t="s">
        <v>947</v>
      </c>
      <c r="L168" s="31"/>
      <c r="M168" s="136" t="s">
        <v>1</v>
      </c>
      <c r="N168" s="137" t="s">
        <v>41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206</v>
      </c>
      <c r="AT168" s="140" t="s">
        <v>201</v>
      </c>
      <c r="AU168" s="140" t="s">
        <v>83</v>
      </c>
      <c r="AY168" s="16" t="s">
        <v>200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83</v>
      </c>
      <c r="BK168" s="141">
        <f>ROUND(I168*H168,2)</f>
        <v>0</v>
      </c>
      <c r="BL168" s="16" t="s">
        <v>206</v>
      </c>
      <c r="BM168" s="140" t="s">
        <v>1494</v>
      </c>
    </row>
    <row r="169" spans="2:65" s="1" customFormat="1" ht="19.2">
      <c r="B169" s="31"/>
      <c r="D169" s="142" t="s">
        <v>208</v>
      </c>
      <c r="F169" s="143" t="s">
        <v>1350</v>
      </c>
      <c r="I169" s="144"/>
      <c r="L169" s="31"/>
      <c r="M169" s="145"/>
      <c r="T169" s="55"/>
      <c r="AT169" s="16" t="s">
        <v>208</v>
      </c>
      <c r="AU169" s="16" t="s">
        <v>83</v>
      </c>
    </row>
    <row r="170" spans="2:65" s="1" customFormat="1" ht="16.5" customHeight="1">
      <c r="B170" s="31"/>
      <c r="C170" s="129" t="s">
        <v>7</v>
      </c>
      <c r="D170" s="129" t="s">
        <v>201</v>
      </c>
      <c r="E170" s="130" t="s">
        <v>1353</v>
      </c>
      <c r="F170" s="131" t="s">
        <v>1354</v>
      </c>
      <c r="G170" s="132" t="s">
        <v>941</v>
      </c>
      <c r="H170" s="133">
        <v>106.86</v>
      </c>
      <c r="I170" s="134"/>
      <c r="J170" s="135">
        <f>ROUND(I170*H170,2)</f>
        <v>0</v>
      </c>
      <c r="K170" s="131" t="s">
        <v>947</v>
      </c>
      <c r="L170" s="31"/>
      <c r="M170" s="136" t="s">
        <v>1</v>
      </c>
      <c r="N170" s="137" t="s">
        <v>41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206</v>
      </c>
      <c r="AT170" s="140" t="s">
        <v>201</v>
      </c>
      <c r="AU170" s="140" t="s">
        <v>83</v>
      </c>
      <c r="AY170" s="16" t="s">
        <v>200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83</v>
      </c>
      <c r="BK170" s="141">
        <f>ROUND(I170*H170,2)</f>
        <v>0</v>
      </c>
      <c r="BL170" s="16" t="s">
        <v>206</v>
      </c>
      <c r="BM170" s="140" t="s">
        <v>1495</v>
      </c>
    </row>
    <row r="171" spans="2:65" s="1" customFormat="1" ht="19.2">
      <c r="B171" s="31"/>
      <c r="D171" s="142" t="s">
        <v>208</v>
      </c>
      <c r="F171" s="143" t="s">
        <v>1356</v>
      </c>
      <c r="I171" s="144"/>
      <c r="L171" s="31"/>
      <c r="M171" s="145"/>
      <c r="T171" s="55"/>
      <c r="AT171" s="16" t="s">
        <v>208</v>
      </c>
      <c r="AU171" s="16" t="s">
        <v>83</v>
      </c>
    </row>
    <row r="172" spans="2:65" s="1" customFormat="1" ht="16.5" customHeight="1">
      <c r="B172" s="31"/>
      <c r="C172" s="166" t="s">
        <v>311</v>
      </c>
      <c r="D172" s="166" t="s">
        <v>227</v>
      </c>
      <c r="E172" s="167" t="s">
        <v>1366</v>
      </c>
      <c r="F172" s="168" t="s">
        <v>1367</v>
      </c>
      <c r="G172" s="169" t="s">
        <v>964</v>
      </c>
      <c r="H172" s="170">
        <v>64.116</v>
      </c>
      <c r="I172" s="171"/>
      <c r="J172" s="172">
        <f>ROUND(I172*H172,2)</f>
        <v>0</v>
      </c>
      <c r="K172" s="168" t="s">
        <v>947</v>
      </c>
      <c r="L172" s="173"/>
      <c r="M172" s="174" t="s">
        <v>1</v>
      </c>
      <c r="N172" s="175" t="s">
        <v>41</v>
      </c>
      <c r="P172" s="138">
        <f>O172*H172</f>
        <v>0</v>
      </c>
      <c r="Q172" s="138">
        <v>1</v>
      </c>
      <c r="R172" s="138">
        <f>Q172*H172</f>
        <v>64.116</v>
      </c>
      <c r="S172" s="138">
        <v>0</v>
      </c>
      <c r="T172" s="139">
        <f>S172*H172</f>
        <v>0</v>
      </c>
      <c r="AR172" s="140" t="s">
        <v>250</v>
      </c>
      <c r="AT172" s="140" t="s">
        <v>227</v>
      </c>
      <c r="AU172" s="140" t="s">
        <v>83</v>
      </c>
      <c r="AY172" s="16" t="s">
        <v>200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83</v>
      </c>
      <c r="BK172" s="141">
        <f>ROUND(I172*H172,2)</f>
        <v>0</v>
      </c>
      <c r="BL172" s="16" t="s">
        <v>206</v>
      </c>
      <c r="BM172" s="140" t="s">
        <v>1496</v>
      </c>
    </row>
    <row r="173" spans="2:65" s="1" customFormat="1">
      <c r="B173" s="31"/>
      <c r="D173" s="142" t="s">
        <v>208</v>
      </c>
      <c r="F173" s="143" t="s">
        <v>1367</v>
      </c>
      <c r="I173" s="144"/>
      <c r="L173" s="31"/>
      <c r="M173" s="145"/>
      <c r="T173" s="55"/>
      <c r="AT173" s="16" t="s">
        <v>208</v>
      </c>
      <c r="AU173" s="16" t="s">
        <v>83</v>
      </c>
    </row>
    <row r="174" spans="2:65" s="11" customFormat="1">
      <c r="B174" s="146"/>
      <c r="D174" s="142" t="s">
        <v>214</v>
      </c>
      <c r="E174" s="147" t="s">
        <v>1</v>
      </c>
      <c r="F174" s="148" t="s">
        <v>1497</v>
      </c>
      <c r="H174" s="149">
        <v>64.116</v>
      </c>
      <c r="I174" s="150"/>
      <c r="L174" s="146"/>
      <c r="M174" s="151"/>
      <c r="T174" s="152"/>
      <c r="AT174" s="147" t="s">
        <v>214</v>
      </c>
      <c r="AU174" s="147" t="s">
        <v>83</v>
      </c>
      <c r="AV174" s="11" t="s">
        <v>85</v>
      </c>
      <c r="AW174" s="11" t="s">
        <v>33</v>
      </c>
      <c r="AX174" s="11" t="s">
        <v>83</v>
      </c>
      <c r="AY174" s="147" t="s">
        <v>200</v>
      </c>
    </row>
    <row r="175" spans="2:65" s="1" customFormat="1" ht="21.75" customHeight="1">
      <c r="B175" s="31"/>
      <c r="C175" s="129" t="s">
        <v>315</v>
      </c>
      <c r="D175" s="129" t="s">
        <v>201</v>
      </c>
      <c r="E175" s="130" t="s">
        <v>1498</v>
      </c>
      <c r="F175" s="131" t="s">
        <v>1499</v>
      </c>
      <c r="G175" s="132" t="s">
        <v>225</v>
      </c>
      <c r="H175" s="133">
        <v>10.199999999999999</v>
      </c>
      <c r="I175" s="134"/>
      <c r="J175" s="135">
        <f>ROUND(I175*H175,2)</f>
        <v>0</v>
      </c>
      <c r="K175" s="131" t="s">
        <v>947</v>
      </c>
      <c r="L175" s="31"/>
      <c r="M175" s="136" t="s">
        <v>1</v>
      </c>
      <c r="N175" s="137" t="s">
        <v>41</v>
      </c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206</v>
      </c>
      <c r="AT175" s="140" t="s">
        <v>201</v>
      </c>
      <c r="AU175" s="140" t="s">
        <v>83</v>
      </c>
      <c r="AY175" s="16" t="s">
        <v>200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6" t="s">
        <v>83</v>
      </c>
      <c r="BK175" s="141">
        <f>ROUND(I175*H175,2)</f>
        <v>0</v>
      </c>
      <c r="BL175" s="16" t="s">
        <v>206</v>
      </c>
      <c r="BM175" s="140" t="s">
        <v>1500</v>
      </c>
    </row>
    <row r="176" spans="2:65" s="1" customFormat="1" ht="19.2">
      <c r="B176" s="31"/>
      <c r="D176" s="142" t="s">
        <v>208</v>
      </c>
      <c r="F176" s="143" t="s">
        <v>1501</v>
      </c>
      <c r="I176" s="144"/>
      <c r="L176" s="31"/>
      <c r="M176" s="145"/>
      <c r="T176" s="55"/>
      <c r="AT176" s="16" t="s">
        <v>208</v>
      </c>
      <c r="AU176" s="16" t="s">
        <v>83</v>
      </c>
    </row>
    <row r="177" spans="2:65" s="1" customFormat="1" ht="21.75" customHeight="1">
      <c r="B177" s="31"/>
      <c r="C177" s="166" t="s">
        <v>319</v>
      </c>
      <c r="D177" s="166" t="s">
        <v>227</v>
      </c>
      <c r="E177" s="167" t="s">
        <v>1502</v>
      </c>
      <c r="F177" s="168" t="s">
        <v>1503</v>
      </c>
      <c r="G177" s="169" t="s">
        <v>1504</v>
      </c>
      <c r="H177" s="170">
        <v>1</v>
      </c>
      <c r="I177" s="171"/>
      <c r="J177" s="172">
        <f>ROUND(I177*H177,2)</f>
        <v>0</v>
      </c>
      <c r="K177" s="168" t="s">
        <v>1</v>
      </c>
      <c r="L177" s="173"/>
      <c r="M177" s="174" t="s">
        <v>1</v>
      </c>
      <c r="N177" s="175" t="s">
        <v>41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250</v>
      </c>
      <c r="AT177" s="140" t="s">
        <v>227</v>
      </c>
      <c r="AU177" s="140" t="s">
        <v>83</v>
      </c>
      <c r="AY177" s="16" t="s">
        <v>200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83</v>
      </c>
      <c r="BK177" s="141">
        <f>ROUND(I177*H177,2)</f>
        <v>0</v>
      </c>
      <c r="BL177" s="16" t="s">
        <v>206</v>
      </c>
      <c r="BM177" s="140" t="s">
        <v>1505</v>
      </c>
    </row>
    <row r="178" spans="2:65" s="1" customFormat="1" ht="19.2">
      <c r="B178" s="31"/>
      <c r="D178" s="142" t="s">
        <v>208</v>
      </c>
      <c r="F178" s="143" t="s">
        <v>1506</v>
      </c>
      <c r="I178" s="144"/>
      <c r="L178" s="31"/>
      <c r="M178" s="145"/>
      <c r="T178" s="55"/>
      <c r="AT178" s="16" t="s">
        <v>208</v>
      </c>
      <c r="AU178" s="16" t="s">
        <v>83</v>
      </c>
    </row>
    <row r="179" spans="2:65" s="1" customFormat="1" ht="16.5" customHeight="1">
      <c r="B179" s="31"/>
      <c r="C179" s="166" t="s">
        <v>324</v>
      </c>
      <c r="D179" s="166" t="s">
        <v>227</v>
      </c>
      <c r="E179" s="167" t="s">
        <v>1225</v>
      </c>
      <c r="F179" s="168" t="s">
        <v>1226</v>
      </c>
      <c r="G179" s="169" t="s">
        <v>204</v>
      </c>
      <c r="H179" s="170">
        <v>1.53</v>
      </c>
      <c r="I179" s="171"/>
      <c r="J179" s="172">
        <f>ROUND(I179*H179,2)</f>
        <v>0</v>
      </c>
      <c r="K179" s="168" t="s">
        <v>947</v>
      </c>
      <c r="L179" s="173"/>
      <c r="M179" s="174" t="s">
        <v>1</v>
      </c>
      <c r="N179" s="175" t="s">
        <v>41</v>
      </c>
      <c r="P179" s="138">
        <f>O179*H179</f>
        <v>0</v>
      </c>
      <c r="Q179" s="138">
        <v>2.234</v>
      </c>
      <c r="R179" s="138">
        <f>Q179*H179</f>
        <v>3.4180199999999998</v>
      </c>
      <c r="S179" s="138">
        <v>0</v>
      </c>
      <c r="T179" s="139">
        <f>S179*H179</f>
        <v>0</v>
      </c>
      <c r="AR179" s="140" t="s">
        <v>250</v>
      </c>
      <c r="AT179" s="140" t="s">
        <v>227</v>
      </c>
      <c r="AU179" s="140" t="s">
        <v>83</v>
      </c>
      <c r="AY179" s="16" t="s">
        <v>200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83</v>
      </c>
      <c r="BK179" s="141">
        <f>ROUND(I179*H179,2)</f>
        <v>0</v>
      </c>
      <c r="BL179" s="16" t="s">
        <v>206</v>
      </c>
      <c r="BM179" s="140" t="s">
        <v>1507</v>
      </c>
    </row>
    <row r="180" spans="2:65" s="1" customFormat="1">
      <c r="B180" s="31"/>
      <c r="D180" s="142" t="s">
        <v>208</v>
      </c>
      <c r="F180" s="143" t="s">
        <v>1226</v>
      </c>
      <c r="I180" s="144"/>
      <c r="L180" s="31"/>
      <c r="M180" s="145"/>
      <c r="T180" s="55"/>
      <c r="AT180" s="16" t="s">
        <v>208</v>
      </c>
      <c r="AU180" s="16" t="s">
        <v>83</v>
      </c>
    </row>
    <row r="181" spans="2:65" s="11" customFormat="1">
      <c r="B181" s="146"/>
      <c r="D181" s="142" t="s">
        <v>214</v>
      </c>
      <c r="E181" s="147" t="s">
        <v>1</v>
      </c>
      <c r="F181" s="148" t="s">
        <v>1508</v>
      </c>
      <c r="H181" s="149">
        <v>1.53</v>
      </c>
      <c r="I181" s="150"/>
      <c r="L181" s="146"/>
      <c r="M181" s="151"/>
      <c r="T181" s="152"/>
      <c r="AT181" s="147" t="s">
        <v>214</v>
      </c>
      <c r="AU181" s="147" t="s">
        <v>83</v>
      </c>
      <c r="AV181" s="11" t="s">
        <v>85</v>
      </c>
      <c r="AW181" s="11" t="s">
        <v>33</v>
      </c>
      <c r="AX181" s="11" t="s">
        <v>83</v>
      </c>
      <c r="AY181" s="147" t="s">
        <v>200</v>
      </c>
    </row>
    <row r="182" spans="2:65" s="1" customFormat="1" ht="16.5" customHeight="1">
      <c r="B182" s="31"/>
      <c r="C182" s="166" t="s">
        <v>328</v>
      </c>
      <c r="D182" s="166" t="s">
        <v>227</v>
      </c>
      <c r="E182" s="167" t="s">
        <v>1509</v>
      </c>
      <c r="F182" s="168" t="s">
        <v>1510</v>
      </c>
      <c r="G182" s="169" t="s">
        <v>204</v>
      </c>
      <c r="H182" s="170">
        <v>0.30599999999999999</v>
      </c>
      <c r="I182" s="171"/>
      <c r="J182" s="172">
        <f>ROUND(I182*H182,2)</f>
        <v>0</v>
      </c>
      <c r="K182" s="168" t="s">
        <v>1</v>
      </c>
      <c r="L182" s="173"/>
      <c r="M182" s="174" t="s">
        <v>1</v>
      </c>
      <c r="N182" s="175" t="s">
        <v>41</v>
      </c>
      <c r="P182" s="138">
        <f>O182*H182</f>
        <v>0</v>
      </c>
      <c r="Q182" s="138">
        <v>2.34</v>
      </c>
      <c r="R182" s="138">
        <f>Q182*H182</f>
        <v>0.7160399999999999</v>
      </c>
      <c r="S182" s="138">
        <v>0</v>
      </c>
      <c r="T182" s="139">
        <f>S182*H182</f>
        <v>0</v>
      </c>
      <c r="AR182" s="140" t="s">
        <v>250</v>
      </c>
      <c r="AT182" s="140" t="s">
        <v>227</v>
      </c>
      <c r="AU182" s="140" t="s">
        <v>83</v>
      </c>
      <c r="AY182" s="16" t="s">
        <v>200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6" t="s">
        <v>83</v>
      </c>
      <c r="BK182" s="141">
        <f>ROUND(I182*H182,2)</f>
        <v>0</v>
      </c>
      <c r="BL182" s="16" t="s">
        <v>206</v>
      </c>
      <c r="BM182" s="140" t="s">
        <v>1511</v>
      </c>
    </row>
    <row r="183" spans="2:65" s="1" customFormat="1">
      <c r="B183" s="31"/>
      <c r="D183" s="142" t="s">
        <v>208</v>
      </c>
      <c r="F183" s="143" t="s">
        <v>1510</v>
      </c>
      <c r="I183" s="144"/>
      <c r="L183" s="31"/>
      <c r="M183" s="145"/>
      <c r="T183" s="55"/>
      <c r="AT183" s="16" t="s">
        <v>208</v>
      </c>
      <c r="AU183" s="16" t="s">
        <v>83</v>
      </c>
    </row>
    <row r="184" spans="2:65" s="11" customFormat="1">
      <c r="B184" s="146"/>
      <c r="D184" s="142" t="s">
        <v>214</v>
      </c>
      <c r="E184" s="147" t="s">
        <v>1</v>
      </c>
      <c r="F184" s="148" t="s">
        <v>1512</v>
      </c>
      <c r="H184" s="149">
        <v>0.30599999999999999</v>
      </c>
      <c r="I184" s="150"/>
      <c r="L184" s="146"/>
      <c r="M184" s="151"/>
      <c r="T184" s="152"/>
      <c r="AT184" s="147" t="s">
        <v>214</v>
      </c>
      <c r="AU184" s="147" t="s">
        <v>83</v>
      </c>
      <c r="AV184" s="11" t="s">
        <v>85</v>
      </c>
      <c r="AW184" s="11" t="s">
        <v>33</v>
      </c>
      <c r="AX184" s="11" t="s">
        <v>83</v>
      </c>
      <c r="AY184" s="147" t="s">
        <v>200</v>
      </c>
    </row>
    <row r="185" spans="2:65" s="1" customFormat="1" ht="16.5" customHeight="1">
      <c r="B185" s="31"/>
      <c r="C185" s="129" t="s">
        <v>333</v>
      </c>
      <c r="D185" s="129" t="s">
        <v>201</v>
      </c>
      <c r="E185" s="130" t="s">
        <v>1513</v>
      </c>
      <c r="F185" s="131" t="s">
        <v>1514</v>
      </c>
      <c r="G185" s="132" t="s">
        <v>258</v>
      </c>
      <c r="H185" s="133">
        <v>2</v>
      </c>
      <c r="I185" s="134"/>
      <c r="J185" s="135">
        <f>ROUND(I185*H185,2)</f>
        <v>0</v>
      </c>
      <c r="K185" s="131" t="s">
        <v>947</v>
      </c>
      <c r="L185" s="31"/>
      <c r="M185" s="136" t="s">
        <v>1</v>
      </c>
      <c r="N185" s="137" t="s">
        <v>41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206</v>
      </c>
      <c r="AT185" s="140" t="s">
        <v>201</v>
      </c>
      <c r="AU185" s="140" t="s">
        <v>83</v>
      </c>
      <c r="AY185" s="16" t="s">
        <v>200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83</v>
      </c>
      <c r="BK185" s="141">
        <f>ROUND(I185*H185,2)</f>
        <v>0</v>
      </c>
      <c r="BL185" s="16" t="s">
        <v>206</v>
      </c>
      <c r="BM185" s="140" t="s">
        <v>1515</v>
      </c>
    </row>
    <row r="186" spans="2:65" s="1" customFormat="1" ht="19.2">
      <c r="B186" s="31"/>
      <c r="D186" s="142" t="s">
        <v>208</v>
      </c>
      <c r="F186" s="143" t="s">
        <v>1516</v>
      </c>
      <c r="I186" s="144"/>
      <c r="L186" s="31"/>
      <c r="M186" s="145"/>
      <c r="T186" s="55"/>
      <c r="AT186" s="16" t="s">
        <v>208</v>
      </c>
      <c r="AU186" s="16" t="s">
        <v>83</v>
      </c>
    </row>
    <row r="187" spans="2:65" s="1" customFormat="1" ht="21.75" customHeight="1">
      <c r="B187" s="31"/>
      <c r="C187" s="129" t="s">
        <v>338</v>
      </c>
      <c r="D187" s="129" t="s">
        <v>201</v>
      </c>
      <c r="E187" s="130" t="s">
        <v>1517</v>
      </c>
      <c r="F187" s="131" t="s">
        <v>1518</v>
      </c>
      <c r="G187" s="132" t="s">
        <v>941</v>
      </c>
      <c r="H187" s="133">
        <v>106.86</v>
      </c>
      <c r="I187" s="134"/>
      <c r="J187" s="135">
        <f>ROUND(I187*H187,2)</f>
        <v>0</v>
      </c>
      <c r="K187" s="131" t="s">
        <v>947</v>
      </c>
      <c r="L187" s="31"/>
      <c r="M187" s="136" t="s">
        <v>1</v>
      </c>
      <c r="N187" s="137" t="s">
        <v>41</v>
      </c>
      <c r="P187" s="138">
        <f>O187*H187</f>
        <v>0</v>
      </c>
      <c r="Q187" s="138">
        <v>0</v>
      </c>
      <c r="R187" s="138">
        <f>Q187*H187</f>
        <v>0</v>
      </c>
      <c r="S187" s="138">
        <v>0</v>
      </c>
      <c r="T187" s="139">
        <f>S187*H187</f>
        <v>0</v>
      </c>
      <c r="AR187" s="140" t="s">
        <v>206</v>
      </c>
      <c r="AT187" s="140" t="s">
        <v>201</v>
      </c>
      <c r="AU187" s="140" t="s">
        <v>83</v>
      </c>
      <c r="AY187" s="16" t="s">
        <v>200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83</v>
      </c>
      <c r="BK187" s="141">
        <f>ROUND(I187*H187,2)</f>
        <v>0</v>
      </c>
      <c r="BL187" s="16" t="s">
        <v>206</v>
      </c>
      <c r="BM187" s="140" t="s">
        <v>1519</v>
      </c>
    </row>
    <row r="188" spans="2:65" s="1" customFormat="1" ht="28.8">
      <c r="B188" s="31"/>
      <c r="D188" s="142" t="s">
        <v>208</v>
      </c>
      <c r="F188" s="143" t="s">
        <v>1520</v>
      </c>
      <c r="I188" s="144"/>
      <c r="L188" s="31"/>
      <c r="M188" s="145"/>
      <c r="T188" s="55"/>
      <c r="AT188" s="16" t="s">
        <v>208</v>
      </c>
      <c r="AU188" s="16" t="s">
        <v>83</v>
      </c>
    </row>
    <row r="189" spans="2:65" s="1" customFormat="1" ht="16.5" customHeight="1">
      <c r="B189" s="31"/>
      <c r="C189" s="166" t="s">
        <v>342</v>
      </c>
      <c r="D189" s="166" t="s">
        <v>227</v>
      </c>
      <c r="E189" s="167" t="s">
        <v>1521</v>
      </c>
      <c r="F189" s="168" t="s">
        <v>1522</v>
      </c>
      <c r="G189" s="169" t="s">
        <v>964</v>
      </c>
      <c r="H189" s="170">
        <v>18.806999999999999</v>
      </c>
      <c r="I189" s="171"/>
      <c r="J189" s="172">
        <f>ROUND(I189*H189,2)</f>
        <v>0</v>
      </c>
      <c r="K189" s="168" t="s">
        <v>947</v>
      </c>
      <c r="L189" s="173"/>
      <c r="M189" s="174" t="s">
        <v>1</v>
      </c>
      <c r="N189" s="175" t="s">
        <v>41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250</v>
      </c>
      <c r="AT189" s="140" t="s">
        <v>227</v>
      </c>
      <c r="AU189" s="140" t="s">
        <v>83</v>
      </c>
      <c r="AY189" s="16" t="s">
        <v>200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6" t="s">
        <v>83</v>
      </c>
      <c r="BK189" s="141">
        <f>ROUND(I189*H189,2)</f>
        <v>0</v>
      </c>
      <c r="BL189" s="16" t="s">
        <v>206</v>
      </c>
      <c r="BM189" s="140" t="s">
        <v>1523</v>
      </c>
    </row>
    <row r="190" spans="2:65" s="1" customFormat="1">
      <c r="B190" s="31"/>
      <c r="D190" s="142" t="s">
        <v>208</v>
      </c>
      <c r="F190" s="143" t="s">
        <v>1522</v>
      </c>
      <c r="I190" s="144"/>
      <c r="L190" s="31"/>
      <c r="M190" s="145"/>
      <c r="T190" s="55"/>
      <c r="AT190" s="16" t="s">
        <v>208</v>
      </c>
      <c r="AU190" s="16" t="s">
        <v>83</v>
      </c>
    </row>
    <row r="191" spans="2:65" s="11" customFormat="1">
      <c r="B191" s="146"/>
      <c r="D191" s="142" t="s">
        <v>214</v>
      </c>
      <c r="E191" s="147" t="s">
        <v>1</v>
      </c>
      <c r="F191" s="148" t="s">
        <v>1524</v>
      </c>
      <c r="H191" s="149">
        <v>18.806999999999999</v>
      </c>
      <c r="I191" s="150"/>
      <c r="L191" s="146"/>
      <c r="M191" s="151"/>
      <c r="T191" s="152"/>
      <c r="AT191" s="147" t="s">
        <v>214</v>
      </c>
      <c r="AU191" s="147" t="s">
        <v>83</v>
      </c>
      <c r="AV191" s="11" t="s">
        <v>85</v>
      </c>
      <c r="AW191" s="11" t="s">
        <v>33</v>
      </c>
      <c r="AX191" s="11" t="s">
        <v>83</v>
      </c>
      <c r="AY191" s="147" t="s">
        <v>200</v>
      </c>
    </row>
    <row r="192" spans="2:65" s="1" customFormat="1" ht="16.5" customHeight="1">
      <c r="B192" s="31"/>
      <c r="C192" s="129" t="s">
        <v>346</v>
      </c>
      <c r="D192" s="129" t="s">
        <v>201</v>
      </c>
      <c r="E192" s="130" t="s">
        <v>1525</v>
      </c>
      <c r="F192" s="131" t="s">
        <v>1526</v>
      </c>
      <c r="G192" s="132" t="s">
        <v>941</v>
      </c>
      <c r="H192" s="133">
        <v>117.67</v>
      </c>
      <c r="I192" s="134"/>
      <c r="J192" s="135">
        <f>ROUND(I192*H192,2)</f>
        <v>0</v>
      </c>
      <c r="K192" s="131" t="s">
        <v>947</v>
      </c>
      <c r="L192" s="31"/>
      <c r="M192" s="136" t="s">
        <v>1</v>
      </c>
      <c r="N192" s="137" t="s">
        <v>41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206</v>
      </c>
      <c r="AT192" s="140" t="s">
        <v>201</v>
      </c>
      <c r="AU192" s="140" t="s">
        <v>83</v>
      </c>
      <c r="AY192" s="16" t="s">
        <v>200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6" t="s">
        <v>83</v>
      </c>
      <c r="BK192" s="141">
        <f>ROUND(I192*H192,2)</f>
        <v>0</v>
      </c>
      <c r="BL192" s="16" t="s">
        <v>206</v>
      </c>
      <c r="BM192" s="140" t="s">
        <v>1527</v>
      </c>
    </row>
    <row r="193" spans="2:65" s="1" customFormat="1" ht="28.8">
      <c r="B193" s="31"/>
      <c r="D193" s="142" t="s">
        <v>208</v>
      </c>
      <c r="F193" s="143" t="s">
        <v>1528</v>
      </c>
      <c r="I193" s="144"/>
      <c r="L193" s="31"/>
      <c r="M193" s="145"/>
      <c r="T193" s="55"/>
      <c r="AT193" s="16" t="s">
        <v>208</v>
      </c>
      <c r="AU193" s="16" t="s">
        <v>83</v>
      </c>
    </row>
    <row r="194" spans="2:65" s="11" customFormat="1">
      <c r="B194" s="146"/>
      <c r="D194" s="142" t="s">
        <v>214</v>
      </c>
      <c r="E194" s="147" t="s">
        <v>1</v>
      </c>
      <c r="F194" s="148" t="s">
        <v>1529</v>
      </c>
      <c r="H194" s="149">
        <v>106.86</v>
      </c>
      <c r="I194" s="150"/>
      <c r="L194" s="146"/>
      <c r="M194" s="151"/>
      <c r="T194" s="152"/>
      <c r="AT194" s="147" t="s">
        <v>214</v>
      </c>
      <c r="AU194" s="147" t="s">
        <v>83</v>
      </c>
      <c r="AV194" s="11" t="s">
        <v>85</v>
      </c>
      <c r="AW194" s="11" t="s">
        <v>33</v>
      </c>
      <c r="AX194" s="11" t="s">
        <v>76</v>
      </c>
      <c r="AY194" s="147" t="s">
        <v>200</v>
      </c>
    </row>
    <row r="195" spans="2:65" s="11" customFormat="1">
      <c r="B195" s="146"/>
      <c r="D195" s="142" t="s">
        <v>214</v>
      </c>
      <c r="E195" s="147" t="s">
        <v>1</v>
      </c>
      <c r="F195" s="148" t="s">
        <v>1530</v>
      </c>
      <c r="H195" s="149">
        <v>10.81</v>
      </c>
      <c r="I195" s="150"/>
      <c r="L195" s="146"/>
      <c r="M195" s="151"/>
      <c r="T195" s="152"/>
      <c r="AT195" s="147" t="s">
        <v>214</v>
      </c>
      <c r="AU195" s="147" t="s">
        <v>83</v>
      </c>
      <c r="AV195" s="11" t="s">
        <v>85</v>
      </c>
      <c r="AW195" s="11" t="s">
        <v>33</v>
      </c>
      <c r="AX195" s="11" t="s">
        <v>76</v>
      </c>
      <c r="AY195" s="147" t="s">
        <v>200</v>
      </c>
    </row>
    <row r="196" spans="2:65" s="13" customFormat="1">
      <c r="B196" s="159"/>
      <c r="D196" s="142" t="s">
        <v>214</v>
      </c>
      <c r="E196" s="160" t="s">
        <v>1</v>
      </c>
      <c r="F196" s="161" t="s">
        <v>221</v>
      </c>
      <c r="H196" s="162">
        <v>117.67</v>
      </c>
      <c r="I196" s="163"/>
      <c r="L196" s="159"/>
      <c r="M196" s="164"/>
      <c r="T196" s="165"/>
      <c r="AT196" s="160" t="s">
        <v>214</v>
      </c>
      <c r="AU196" s="160" t="s">
        <v>83</v>
      </c>
      <c r="AV196" s="13" t="s">
        <v>206</v>
      </c>
      <c r="AW196" s="13" t="s">
        <v>33</v>
      </c>
      <c r="AX196" s="13" t="s">
        <v>83</v>
      </c>
      <c r="AY196" s="160" t="s">
        <v>200</v>
      </c>
    </row>
    <row r="197" spans="2:65" s="1" customFormat="1" ht="16.5" customHeight="1">
      <c r="B197" s="31"/>
      <c r="C197" s="166" t="s">
        <v>350</v>
      </c>
      <c r="D197" s="166" t="s">
        <v>227</v>
      </c>
      <c r="E197" s="167" t="s">
        <v>1531</v>
      </c>
      <c r="F197" s="168" t="s">
        <v>1532</v>
      </c>
      <c r="G197" s="169" t="s">
        <v>964</v>
      </c>
      <c r="H197" s="170">
        <v>12.944000000000001</v>
      </c>
      <c r="I197" s="171"/>
      <c r="J197" s="172">
        <f>ROUND(I197*H197,2)</f>
        <v>0</v>
      </c>
      <c r="K197" s="168" t="s">
        <v>947</v>
      </c>
      <c r="L197" s="173"/>
      <c r="M197" s="174" t="s">
        <v>1</v>
      </c>
      <c r="N197" s="175" t="s">
        <v>41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250</v>
      </c>
      <c r="AT197" s="140" t="s">
        <v>227</v>
      </c>
      <c r="AU197" s="140" t="s">
        <v>83</v>
      </c>
      <c r="AY197" s="16" t="s">
        <v>200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6" t="s">
        <v>83</v>
      </c>
      <c r="BK197" s="141">
        <f>ROUND(I197*H197,2)</f>
        <v>0</v>
      </c>
      <c r="BL197" s="16" t="s">
        <v>206</v>
      </c>
      <c r="BM197" s="140" t="s">
        <v>1533</v>
      </c>
    </row>
    <row r="198" spans="2:65" s="1" customFormat="1">
      <c r="B198" s="31"/>
      <c r="D198" s="142" t="s">
        <v>208</v>
      </c>
      <c r="F198" s="143" t="s">
        <v>1532</v>
      </c>
      <c r="I198" s="144"/>
      <c r="L198" s="31"/>
      <c r="M198" s="145"/>
      <c r="T198" s="55"/>
      <c r="AT198" s="16" t="s">
        <v>208</v>
      </c>
      <c r="AU198" s="16" t="s">
        <v>83</v>
      </c>
    </row>
    <row r="199" spans="2:65" s="11" customFormat="1">
      <c r="B199" s="146"/>
      <c r="D199" s="142" t="s">
        <v>214</v>
      </c>
      <c r="E199" s="147" t="s">
        <v>1</v>
      </c>
      <c r="F199" s="148" t="s">
        <v>1534</v>
      </c>
      <c r="H199" s="149">
        <v>12.944000000000001</v>
      </c>
      <c r="I199" s="150"/>
      <c r="L199" s="146"/>
      <c r="M199" s="151"/>
      <c r="T199" s="152"/>
      <c r="AT199" s="147" t="s">
        <v>214</v>
      </c>
      <c r="AU199" s="147" t="s">
        <v>83</v>
      </c>
      <c r="AV199" s="11" t="s">
        <v>85</v>
      </c>
      <c r="AW199" s="11" t="s">
        <v>33</v>
      </c>
      <c r="AX199" s="11" t="s">
        <v>83</v>
      </c>
      <c r="AY199" s="147" t="s">
        <v>200</v>
      </c>
    </row>
    <row r="200" spans="2:65" s="1" customFormat="1" ht="16.5" customHeight="1">
      <c r="B200" s="31"/>
      <c r="C200" s="129" t="s">
        <v>354</v>
      </c>
      <c r="D200" s="129" t="s">
        <v>201</v>
      </c>
      <c r="E200" s="130" t="s">
        <v>1535</v>
      </c>
      <c r="F200" s="131" t="s">
        <v>1536</v>
      </c>
      <c r="G200" s="132" t="s">
        <v>941</v>
      </c>
      <c r="H200" s="133">
        <v>106.86</v>
      </c>
      <c r="I200" s="134"/>
      <c r="J200" s="135">
        <f>ROUND(I200*H200,2)</f>
        <v>0</v>
      </c>
      <c r="K200" s="131" t="s">
        <v>1</v>
      </c>
      <c r="L200" s="31"/>
      <c r="M200" s="136" t="s">
        <v>1</v>
      </c>
      <c r="N200" s="137" t="s">
        <v>41</v>
      </c>
      <c r="P200" s="138">
        <f>O200*H200</f>
        <v>0</v>
      </c>
      <c r="Q200" s="138">
        <v>3.1E-4</v>
      </c>
      <c r="R200" s="138">
        <f>Q200*H200</f>
        <v>3.3126599999999999E-2</v>
      </c>
      <c r="S200" s="138">
        <v>0</v>
      </c>
      <c r="T200" s="139">
        <f>S200*H200</f>
        <v>0</v>
      </c>
      <c r="AR200" s="140" t="s">
        <v>206</v>
      </c>
      <c r="AT200" s="140" t="s">
        <v>201</v>
      </c>
      <c r="AU200" s="140" t="s">
        <v>83</v>
      </c>
      <c r="AY200" s="16" t="s">
        <v>200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6" t="s">
        <v>83</v>
      </c>
      <c r="BK200" s="141">
        <f>ROUND(I200*H200,2)</f>
        <v>0</v>
      </c>
      <c r="BL200" s="16" t="s">
        <v>206</v>
      </c>
      <c r="BM200" s="140" t="s">
        <v>1537</v>
      </c>
    </row>
    <row r="201" spans="2:65" s="1" customFormat="1">
      <c r="B201" s="31"/>
      <c r="D201" s="142" t="s">
        <v>208</v>
      </c>
      <c r="F201" s="143" t="s">
        <v>1538</v>
      </c>
      <c r="I201" s="144"/>
      <c r="L201" s="31"/>
      <c r="M201" s="145"/>
      <c r="T201" s="55"/>
      <c r="AT201" s="16" t="s">
        <v>208</v>
      </c>
      <c r="AU201" s="16" t="s">
        <v>83</v>
      </c>
    </row>
    <row r="202" spans="2:65" s="1" customFormat="1" ht="16.5" customHeight="1">
      <c r="B202" s="31"/>
      <c r="C202" s="129" t="s">
        <v>358</v>
      </c>
      <c r="D202" s="129" t="s">
        <v>201</v>
      </c>
      <c r="E202" s="130" t="s">
        <v>1539</v>
      </c>
      <c r="F202" s="131" t="s">
        <v>1540</v>
      </c>
      <c r="G202" s="132" t="s">
        <v>941</v>
      </c>
      <c r="H202" s="133">
        <v>106.86</v>
      </c>
      <c r="I202" s="134"/>
      <c r="J202" s="135">
        <f>ROUND(I202*H202,2)</f>
        <v>0</v>
      </c>
      <c r="K202" s="131" t="s">
        <v>1</v>
      </c>
      <c r="L202" s="31"/>
      <c r="M202" s="136" t="s">
        <v>1</v>
      </c>
      <c r="N202" s="137" t="s">
        <v>41</v>
      </c>
      <c r="P202" s="138">
        <f>O202*H202</f>
        <v>0</v>
      </c>
      <c r="Q202" s="138">
        <v>6.0099999999999997E-3</v>
      </c>
      <c r="R202" s="138">
        <f>Q202*H202</f>
        <v>0.64222859999999993</v>
      </c>
      <c r="S202" s="138">
        <v>0</v>
      </c>
      <c r="T202" s="139">
        <f>S202*H202</f>
        <v>0</v>
      </c>
      <c r="AR202" s="140" t="s">
        <v>206</v>
      </c>
      <c r="AT202" s="140" t="s">
        <v>201</v>
      </c>
      <c r="AU202" s="140" t="s">
        <v>83</v>
      </c>
      <c r="AY202" s="16" t="s">
        <v>200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6" t="s">
        <v>83</v>
      </c>
      <c r="BK202" s="141">
        <f>ROUND(I202*H202,2)</f>
        <v>0</v>
      </c>
      <c r="BL202" s="16" t="s">
        <v>206</v>
      </c>
      <c r="BM202" s="140" t="s">
        <v>1541</v>
      </c>
    </row>
    <row r="203" spans="2:65" s="1" customFormat="1">
      <c r="B203" s="31"/>
      <c r="D203" s="142" t="s">
        <v>208</v>
      </c>
      <c r="F203" s="143" t="s">
        <v>1542</v>
      </c>
      <c r="I203" s="144"/>
      <c r="L203" s="31"/>
      <c r="M203" s="145"/>
      <c r="T203" s="55"/>
      <c r="AT203" s="16" t="s">
        <v>208</v>
      </c>
      <c r="AU203" s="16" t="s">
        <v>83</v>
      </c>
    </row>
    <row r="204" spans="2:65" s="1" customFormat="1" ht="16.5" customHeight="1">
      <c r="B204" s="31"/>
      <c r="C204" s="129" t="s">
        <v>362</v>
      </c>
      <c r="D204" s="129" t="s">
        <v>201</v>
      </c>
      <c r="E204" s="130" t="s">
        <v>1543</v>
      </c>
      <c r="F204" s="131" t="s">
        <v>1544</v>
      </c>
      <c r="G204" s="132" t="s">
        <v>225</v>
      </c>
      <c r="H204" s="133">
        <v>42.02</v>
      </c>
      <c r="I204" s="134"/>
      <c r="J204" s="135">
        <f>ROUND(I204*H204,2)</f>
        <v>0</v>
      </c>
      <c r="K204" s="131" t="s">
        <v>947</v>
      </c>
      <c r="L204" s="31"/>
      <c r="M204" s="136" t="s">
        <v>1</v>
      </c>
      <c r="N204" s="137" t="s">
        <v>41</v>
      </c>
      <c r="P204" s="138">
        <f>O204*H204</f>
        <v>0</v>
      </c>
      <c r="Q204" s="138">
        <v>0</v>
      </c>
      <c r="R204" s="138">
        <f>Q204*H204</f>
        <v>0</v>
      </c>
      <c r="S204" s="138">
        <v>0</v>
      </c>
      <c r="T204" s="139">
        <f>S204*H204</f>
        <v>0</v>
      </c>
      <c r="AR204" s="140" t="s">
        <v>206</v>
      </c>
      <c r="AT204" s="140" t="s">
        <v>201</v>
      </c>
      <c r="AU204" s="140" t="s">
        <v>83</v>
      </c>
      <c r="AY204" s="16" t="s">
        <v>200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6" t="s">
        <v>83</v>
      </c>
      <c r="BK204" s="141">
        <f>ROUND(I204*H204,2)</f>
        <v>0</v>
      </c>
      <c r="BL204" s="16" t="s">
        <v>206</v>
      </c>
      <c r="BM204" s="140" t="s">
        <v>1545</v>
      </c>
    </row>
    <row r="205" spans="2:65" s="1" customFormat="1" ht="28.8">
      <c r="B205" s="31"/>
      <c r="D205" s="142" t="s">
        <v>208</v>
      </c>
      <c r="F205" s="143" t="s">
        <v>1546</v>
      </c>
      <c r="I205" s="144"/>
      <c r="L205" s="31"/>
      <c r="M205" s="145"/>
      <c r="T205" s="55"/>
      <c r="AT205" s="16" t="s">
        <v>208</v>
      </c>
      <c r="AU205" s="16" t="s">
        <v>83</v>
      </c>
    </row>
    <row r="206" spans="2:65" s="11" customFormat="1">
      <c r="B206" s="146"/>
      <c r="D206" s="142" t="s">
        <v>214</v>
      </c>
      <c r="E206" s="147" t="s">
        <v>1</v>
      </c>
      <c r="F206" s="148" t="s">
        <v>1547</v>
      </c>
      <c r="H206" s="149">
        <v>21.62</v>
      </c>
      <c r="I206" s="150"/>
      <c r="L206" s="146"/>
      <c r="M206" s="151"/>
      <c r="T206" s="152"/>
      <c r="AT206" s="147" t="s">
        <v>214</v>
      </c>
      <c r="AU206" s="147" t="s">
        <v>83</v>
      </c>
      <c r="AV206" s="11" t="s">
        <v>85</v>
      </c>
      <c r="AW206" s="11" t="s">
        <v>33</v>
      </c>
      <c r="AX206" s="11" t="s">
        <v>76</v>
      </c>
      <c r="AY206" s="147" t="s">
        <v>200</v>
      </c>
    </row>
    <row r="207" spans="2:65" s="11" customFormat="1">
      <c r="B207" s="146"/>
      <c r="D207" s="142" t="s">
        <v>214</v>
      </c>
      <c r="E207" s="147" t="s">
        <v>1</v>
      </c>
      <c r="F207" s="148" t="s">
        <v>1548</v>
      </c>
      <c r="H207" s="149">
        <v>20.399999999999999</v>
      </c>
      <c r="I207" s="150"/>
      <c r="L207" s="146"/>
      <c r="M207" s="151"/>
      <c r="T207" s="152"/>
      <c r="AT207" s="147" t="s">
        <v>214</v>
      </c>
      <c r="AU207" s="147" t="s">
        <v>83</v>
      </c>
      <c r="AV207" s="11" t="s">
        <v>85</v>
      </c>
      <c r="AW207" s="11" t="s">
        <v>33</v>
      </c>
      <c r="AX207" s="11" t="s">
        <v>76</v>
      </c>
      <c r="AY207" s="147" t="s">
        <v>200</v>
      </c>
    </row>
    <row r="208" spans="2:65" s="13" customFormat="1">
      <c r="B208" s="159"/>
      <c r="D208" s="142" t="s">
        <v>214</v>
      </c>
      <c r="E208" s="160" t="s">
        <v>1</v>
      </c>
      <c r="F208" s="161" t="s">
        <v>221</v>
      </c>
      <c r="H208" s="162">
        <v>42.019999999999996</v>
      </c>
      <c r="I208" s="163"/>
      <c r="L208" s="159"/>
      <c r="M208" s="164"/>
      <c r="T208" s="165"/>
      <c r="AT208" s="160" t="s">
        <v>214</v>
      </c>
      <c r="AU208" s="160" t="s">
        <v>83</v>
      </c>
      <c r="AV208" s="13" t="s">
        <v>206</v>
      </c>
      <c r="AW208" s="13" t="s">
        <v>33</v>
      </c>
      <c r="AX208" s="13" t="s">
        <v>83</v>
      </c>
      <c r="AY208" s="160" t="s">
        <v>200</v>
      </c>
    </row>
    <row r="209" spans="2:65" s="1" customFormat="1" ht="16.5" customHeight="1">
      <c r="B209" s="31"/>
      <c r="C209" s="129" t="s">
        <v>366</v>
      </c>
      <c r="D209" s="129" t="s">
        <v>201</v>
      </c>
      <c r="E209" s="130" t="s">
        <v>1549</v>
      </c>
      <c r="F209" s="131" t="s">
        <v>1550</v>
      </c>
      <c r="G209" s="132" t="s">
        <v>941</v>
      </c>
      <c r="H209" s="133">
        <v>12</v>
      </c>
      <c r="I209" s="134"/>
      <c r="J209" s="135">
        <f>ROUND(I209*H209,2)</f>
        <v>0</v>
      </c>
      <c r="K209" s="131" t="s">
        <v>1</v>
      </c>
      <c r="L209" s="31"/>
      <c r="M209" s="136" t="s">
        <v>1</v>
      </c>
      <c r="N209" s="137" t="s">
        <v>41</v>
      </c>
      <c r="P209" s="138">
        <f>O209*H209</f>
        <v>0</v>
      </c>
      <c r="Q209" s="138">
        <v>0.216</v>
      </c>
      <c r="R209" s="138">
        <f>Q209*H209</f>
        <v>2.5920000000000001</v>
      </c>
      <c r="S209" s="138">
        <v>0</v>
      </c>
      <c r="T209" s="139">
        <f>S209*H209</f>
        <v>0</v>
      </c>
      <c r="AR209" s="140" t="s">
        <v>206</v>
      </c>
      <c r="AT209" s="140" t="s">
        <v>201</v>
      </c>
      <c r="AU209" s="140" t="s">
        <v>83</v>
      </c>
      <c r="AY209" s="16" t="s">
        <v>200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6" t="s">
        <v>83</v>
      </c>
      <c r="BK209" s="141">
        <f>ROUND(I209*H209,2)</f>
        <v>0</v>
      </c>
      <c r="BL209" s="16" t="s">
        <v>206</v>
      </c>
      <c r="BM209" s="140" t="s">
        <v>1551</v>
      </c>
    </row>
    <row r="210" spans="2:65" s="1" customFormat="1">
      <c r="B210" s="31"/>
      <c r="D210" s="142" t="s">
        <v>208</v>
      </c>
      <c r="F210" s="143" t="s">
        <v>1552</v>
      </c>
      <c r="I210" s="144"/>
      <c r="L210" s="31"/>
      <c r="M210" s="145"/>
      <c r="T210" s="55"/>
      <c r="AT210" s="16" t="s">
        <v>208</v>
      </c>
      <c r="AU210" s="16" t="s">
        <v>83</v>
      </c>
    </row>
    <row r="211" spans="2:65" s="11" customFormat="1">
      <c r="B211" s="146"/>
      <c r="D211" s="142" t="s">
        <v>214</v>
      </c>
      <c r="E211" s="147" t="s">
        <v>1</v>
      </c>
      <c r="F211" s="148" t="s">
        <v>1553</v>
      </c>
      <c r="H211" s="149">
        <v>12</v>
      </c>
      <c r="I211" s="150"/>
      <c r="L211" s="146"/>
      <c r="M211" s="151"/>
      <c r="T211" s="152"/>
      <c r="AT211" s="147" t="s">
        <v>214</v>
      </c>
      <c r="AU211" s="147" t="s">
        <v>83</v>
      </c>
      <c r="AV211" s="11" t="s">
        <v>85</v>
      </c>
      <c r="AW211" s="11" t="s">
        <v>33</v>
      </c>
      <c r="AX211" s="11" t="s">
        <v>83</v>
      </c>
      <c r="AY211" s="147" t="s">
        <v>200</v>
      </c>
    </row>
    <row r="212" spans="2:65" s="1" customFormat="1" ht="16.5" customHeight="1">
      <c r="B212" s="31"/>
      <c r="C212" s="166" t="s">
        <v>370</v>
      </c>
      <c r="D212" s="166" t="s">
        <v>227</v>
      </c>
      <c r="E212" s="167" t="s">
        <v>1554</v>
      </c>
      <c r="F212" s="168" t="s">
        <v>1555</v>
      </c>
      <c r="G212" s="169" t="s">
        <v>964</v>
      </c>
      <c r="H212" s="170">
        <v>2.64</v>
      </c>
      <c r="I212" s="171"/>
      <c r="J212" s="172">
        <f>ROUND(I212*H212,2)</f>
        <v>0</v>
      </c>
      <c r="K212" s="168" t="s">
        <v>1</v>
      </c>
      <c r="L212" s="173"/>
      <c r="M212" s="174" t="s">
        <v>1</v>
      </c>
      <c r="N212" s="175" t="s">
        <v>41</v>
      </c>
      <c r="P212" s="138">
        <f>O212*H212</f>
        <v>0</v>
      </c>
      <c r="Q212" s="138">
        <v>1</v>
      </c>
      <c r="R212" s="138">
        <f>Q212*H212</f>
        <v>2.64</v>
      </c>
      <c r="S212" s="138">
        <v>0</v>
      </c>
      <c r="T212" s="139">
        <f>S212*H212</f>
        <v>0</v>
      </c>
      <c r="AR212" s="140" t="s">
        <v>250</v>
      </c>
      <c r="AT212" s="140" t="s">
        <v>227</v>
      </c>
      <c r="AU212" s="140" t="s">
        <v>83</v>
      </c>
      <c r="AY212" s="16" t="s">
        <v>200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6" t="s">
        <v>83</v>
      </c>
      <c r="BK212" s="141">
        <f>ROUND(I212*H212,2)</f>
        <v>0</v>
      </c>
      <c r="BL212" s="16" t="s">
        <v>206</v>
      </c>
      <c r="BM212" s="140" t="s">
        <v>1556</v>
      </c>
    </row>
    <row r="213" spans="2:65" s="1" customFormat="1">
      <c r="B213" s="31"/>
      <c r="D213" s="142" t="s">
        <v>208</v>
      </c>
      <c r="F213" s="143" t="s">
        <v>1555</v>
      </c>
      <c r="I213" s="144"/>
      <c r="L213" s="31"/>
      <c r="M213" s="145"/>
      <c r="T213" s="55"/>
      <c r="AT213" s="16" t="s">
        <v>208</v>
      </c>
      <c r="AU213" s="16" t="s">
        <v>83</v>
      </c>
    </row>
    <row r="214" spans="2:65" s="11" customFormat="1">
      <c r="B214" s="146"/>
      <c r="D214" s="142" t="s">
        <v>214</v>
      </c>
      <c r="E214" s="147" t="s">
        <v>1</v>
      </c>
      <c r="F214" s="148" t="s">
        <v>1557</v>
      </c>
      <c r="H214" s="149">
        <v>2.64</v>
      </c>
      <c r="I214" s="150"/>
      <c r="L214" s="146"/>
      <c r="M214" s="151"/>
      <c r="T214" s="152"/>
      <c r="AT214" s="147" t="s">
        <v>214</v>
      </c>
      <c r="AU214" s="147" t="s">
        <v>83</v>
      </c>
      <c r="AV214" s="11" t="s">
        <v>85</v>
      </c>
      <c r="AW214" s="11" t="s">
        <v>33</v>
      </c>
      <c r="AX214" s="11" t="s">
        <v>83</v>
      </c>
      <c r="AY214" s="147" t="s">
        <v>200</v>
      </c>
    </row>
    <row r="215" spans="2:65" s="1" customFormat="1" ht="16.5" customHeight="1">
      <c r="B215" s="31"/>
      <c r="C215" s="129" t="s">
        <v>374</v>
      </c>
      <c r="D215" s="129" t="s">
        <v>201</v>
      </c>
      <c r="E215" s="130" t="s">
        <v>1558</v>
      </c>
      <c r="F215" s="131" t="s">
        <v>1559</v>
      </c>
      <c r="G215" s="132" t="s">
        <v>258</v>
      </c>
      <c r="H215" s="133">
        <v>5</v>
      </c>
      <c r="I215" s="134"/>
      <c r="J215" s="135">
        <f>ROUND(I215*H215,2)</f>
        <v>0</v>
      </c>
      <c r="K215" s="131" t="s">
        <v>947</v>
      </c>
      <c r="L215" s="31"/>
      <c r="M215" s="136" t="s">
        <v>1</v>
      </c>
      <c r="N215" s="137" t="s">
        <v>41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206</v>
      </c>
      <c r="AT215" s="140" t="s">
        <v>201</v>
      </c>
      <c r="AU215" s="140" t="s">
        <v>83</v>
      </c>
      <c r="AY215" s="16" t="s">
        <v>200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6" t="s">
        <v>83</v>
      </c>
      <c r="BK215" s="141">
        <f>ROUND(I215*H215,2)</f>
        <v>0</v>
      </c>
      <c r="BL215" s="16" t="s">
        <v>206</v>
      </c>
      <c r="BM215" s="140" t="s">
        <v>1560</v>
      </c>
    </row>
    <row r="216" spans="2:65" s="1" customFormat="1" ht="19.2">
      <c r="B216" s="31"/>
      <c r="D216" s="142" t="s">
        <v>208</v>
      </c>
      <c r="F216" s="143" t="s">
        <v>1561</v>
      </c>
      <c r="I216" s="144"/>
      <c r="L216" s="31"/>
      <c r="M216" s="145"/>
      <c r="T216" s="55"/>
      <c r="AT216" s="16" t="s">
        <v>208</v>
      </c>
      <c r="AU216" s="16" t="s">
        <v>83</v>
      </c>
    </row>
    <row r="217" spans="2:65" s="1" customFormat="1" ht="16.5" customHeight="1">
      <c r="B217" s="31"/>
      <c r="C217" s="129" t="s">
        <v>378</v>
      </c>
      <c r="D217" s="129" t="s">
        <v>201</v>
      </c>
      <c r="E217" s="130" t="s">
        <v>1562</v>
      </c>
      <c r="F217" s="131" t="s">
        <v>1563</v>
      </c>
      <c r="G217" s="132" t="s">
        <v>258</v>
      </c>
      <c r="H217" s="133">
        <v>3</v>
      </c>
      <c r="I217" s="134"/>
      <c r="J217" s="135">
        <f>ROUND(I217*H217,2)</f>
        <v>0</v>
      </c>
      <c r="K217" s="131" t="s">
        <v>947</v>
      </c>
      <c r="L217" s="31"/>
      <c r="M217" s="136" t="s">
        <v>1</v>
      </c>
      <c r="N217" s="137" t="s">
        <v>41</v>
      </c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AR217" s="140" t="s">
        <v>206</v>
      </c>
      <c r="AT217" s="140" t="s">
        <v>201</v>
      </c>
      <c r="AU217" s="140" t="s">
        <v>83</v>
      </c>
      <c r="AY217" s="16" t="s">
        <v>200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6" t="s">
        <v>83</v>
      </c>
      <c r="BK217" s="141">
        <f>ROUND(I217*H217,2)</f>
        <v>0</v>
      </c>
      <c r="BL217" s="16" t="s">
        <v>206</v>
      </c>
      <c r="BM217" s="140" t="s">
        <v>1564</v>
      </c>
    </row>
    <row r="218" spans="2:65" s="1" customFormat="1" ht="19.2">
      <c r="B218" s="31"/>
      <c r="D218" s="142" t="s">
        <v>208</v>
      </c>
      <c r="F218" s="143" t="s">
        <v>1565</v>
      </c>
      <c r="I218" s="144"/>
      <c r="L218" s="31"/>
      <c r="M218" s="145"/>
      <c r="T218" s="55"/>
      <c r="AT218" s="16" t="s">
        <v>208</v>
      </c>
      <c r="AU218" s="16" t="s">
        <v>83</v>
      </c>
    </row>
    <row r="219" spans="2:65" s="1" customFormat="1" ht="16.5" customHeight="1">
      <c r="B219" s="31"/>
      <c r="C219" s="166" t="s">
        <v>382</v>
      </c>
      <c r="D219" s="166" t="s">
        <v>227</v>
      </c>
      <c r="E219" s="167" t="s">
        <v>1566</v>
      </c>
      <c r="F219" s="168" t="s">
        <v>1567</v>
      </c>
      <c r="G219" s="169" t="s">
        <v>258</v>
      </c>
      <c r="H219" s="170">
        <v>1</v>
      </c>
      <c r="I219" s="171"/>
      <c r="J219" s="172">
        <f>ROUND(I219*H219,2)</f>
        <v>0</v>
      </c>
      <c r="K219" s="168" t="s">
        <v>947</v>
      </c>
      <c r="L219" s="173"/>
      <c r="M219" s="174" t="s">
        <v>1</v>
      </c>
      <c r="N219" s="175" t="s">
        <v>41</v>
      </c>
      <c r="P219" s="138">
        <f>O219*H219</f>
        <v>0</v>
      </c>
      <c r="Q219" s="138">
        <v>3.0000000000000001E-3</v>
      </c>
      <c r="R219" s="138">
        <f>Q219*H219</f>
        <v>3.0000000000000001E-3</v>
      </c>
      <c r="S219" s="138">
        <v>0</v>
      </c>
      <c r="T219" s="139">
        <f>S219*H219</f>
        <v>0</v>
      </c>
      <c r="AR219" s="140" t="s">
        <v>250</v>
      </c>
      <c r="AT219" s="140" t="s">
        <v>227</v>
      </c>
      <c r="AU219" s="140" t="s">
        <v>83</v>
      </c>
      <c r="AY219" s="16" t="s">
        <v>200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6" t="s">
        <v>83</v>
      </c>
      <c r="BK219" s="141">
        <f>ROUND(I219*H219,2)</f>
        <v>0</v>
      </c>
      <c r="BL219" s="16" t="s">
        <v>206</v>
      </c>
      <c r="BM219" s="140" t="s">
        <v>1568</v>
      </c>
    </row>
    <row r="220" spans="2:65" s="1" customFormat="1">
      <c r="B220" s="31"/>
      <c r="D220" s="142" t="s">
        <v>208</v>
      </c>
      <c r="F220" s="143" t="s">
        <v>1567</v>
      </c>
      <c r="I220" s="144"/>
      <c r="L220" s="31"/>
      <c r="M220" s="145"/>
      <c r="T220" s="55"/>
      <c r="AT220" s="16" t="s">
        <v>208</v>
      </c>
      <c r="AU220" s="16" t="s">
        <v>83</v>
      </c>
    </row>
    <row r="221" spans="2:65" s="1" customFormat="1" ht="16.5" customHeight="1">
      <c r="B221" s="31"/>
      <c r="C221" s="166" t="s">
        <v>386</v>
      </c>
      <c r="D221" s="166" t="s">
        <v>227</v>
      </c>
      <c r="E221" s="167" t="s">
        <v>1569</v>
      </c>
      <c r="F221" s="168" t="s">
        <v>1570</v>
      </c>
      <c r="G221" s="169" t="s">
        <v>258</v>
      </c>
      <c r="H221" s="170">
        <v>7</v>
      </c>
      <c r="I221" s="171"/>
      <c r="J221" s="172">
        <f>ROUND(I221*H221,2)</f>
        <v>0</v>
      </c>
      <c r="K221" s="168" t="s">
        <v>1</v>
      </c>
      <c r="L221" s="173"/>
      <c r="M221" s="174" t="s">
        <v>1</v>
      </c>
      <c r="N221" s="175" t="s">
        <v>41</v>
      </c>
      <c r="P221" s="138">
        <f>O221*H221</f>
        <v>0</v>
      </c>
      <c r="Q221" s="138">
        <v>3.0000000000000001E-3</v>
      </c>
      <c r="R221" s="138">
        <f>Q221*H221</f>
        <v>2.1000000000000001E-2</v>
      </c>
      <c r="S221" s="138">
        <v>0</v>
      </c>
      <c r="T221" s="139">
        <f>S221*H221</f>
        <v>0</v>
      </c>
      <c r="AR221" s="140" t="s">
        <v>250</v>
      </c>
      <c r="AT221" s="140" t="s">
        <v>227</v>
      </c>
      <c r="AU221" s="140" t="s">
        <v>83</v>
      </c>
      <c r="AY221" s="16" t="s">
        <v>200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6" t="s">
        <v>83</v>
      </c>
      <c r="BK221" s="141">
        <f>ROUND(I221*H221,2)</f>
        <v>0</v>
      </c>
      <c r="BL221" s="16" t="s">
        <v>206</v>
      </c>
      <c r="BM221" s="140" t="s">
        <v>1571</v>
      </c>
    </row>
    <row r="222" spans="2:65" s="1" customFormat="1">
      <c r="B222" s="31"/>
      <c r="D222" s="142" t="s">
        <v>208</v>
      </c>
      <c r="F222" s="143" t="s">
        <v>1570</v>
      </c>
      <c r="I222" s="144"/>
      <c r="L222" s="31"/>
      <c r="M222" s="145"/>
      <c r="T222" s="55"/>
      <c r="AT222" s="16" t="s">
        <v>208</v>
      </c>
      <c r="AU222" s="16" t="s">
        <v>83</v>
      </c>
    </row>
    <row r="223" spans="2:65" s="1" customFormat="1" ht="16.5" customHeight="1">
      <c r="B223" s="31"/>
      <c r="C223" s="166" t="s">
        <v>390</v>
      </c>
      <c r="D223" s="166" t="s">
        <v>227</v>
      </c>
      <c r="E223" s="167" t="s">
        <v>1572</v>
      </c>
      <c r="F223" s="168" t="s">
        <v>1573</v>
      </c>
      <c r="G223" s="169" t="s">
        <v>258</v>
      </c>
      <c r="H223" s="170">
        <v>5</v>
      </c>
      <c r="I223" s="171"/>
      <c r="J223" s="172">
        <f>ROUND(I223*H223,2)</f>
        <v>0</v>
      </c>
      <c r="K223" s="168" t="s">
        <v>1</v>
      </c>
      <c r="L223" s="173"/>
      <c r="M223" s="174" t="s">
        <v>1</v>
      </c>
      <c r="N223" s="175" t="s">
        <v>41</v>
      </c>
      <c r="P223" s="138">
        <f>O223*H223</f>
        <v>0</v>
      </c>
      <c r="Q223" s="138">
        <v>3.0000000000000001E-3</v>
      </c>
      <c r="R223" s="138">
        <f>Q223*H223</f>
        <v>1.4999999999999999E-2</v>
      </c>
      <c r="S223" s="138">
        <v>0</v>
      </c>
      <c r="T223" s="139">
        <f>S223*H223</f>
        <v>0</v>
      </c>
      <c r="AR223" s="140" t="s">
        <v>250</v>
      </c>
      <c r="AT223" s="140" t="s">
        <v>227</v>
      </c>
      <c r="AU223" s="140" t="s">
        <v>83</v>
      </c>
      <c r="AY223" s="16" t="s">
        <v>200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6" t="s">
        <v>83</v>
      </c>
      <c r="BK223" s="141">
        <f>ROUND(I223*H223,2)</f>
        <v>0</v>
      </c>
      <c r="BL223" s="16" t="s">
        <v>206</v>
      </c>
      <c r="BM223" s="140" t="s">
        <v>1574</v>
      </c>
    </row>
    <row r="224" spans="2:65" s="1" customFormat="1">
      <c r="B224" s="31"/>
      <c r="D224" s="142" t="s">
        <v>208</v>
      </c>
      <c r="F224" s="143" t="s">
        <v>1573</v>
      </c>
      <c r="I224" s="144"/>
      <c r="L224" s="31"/>
      <c r="M224" s="145"/>
      <c r="T224" s="55"/>
      <c r="AT224" s="16" t="s">
        <v>208</v>
      </c>
      <c r="AU224" s="16" t="s">
        <v>83</v>
      </c>
    </row>
    <row r="225" spans="2:65" s="1" customFormat="1" ht="16.5" customHeight="1">
      <c r="B225" s="31"/>
      <c r="C225" s="129" t="s">
        <v>394</v>
      </c>
      <c r="D225" s="129" t="s">
        <v>201</v>
      </c>
      <c r="E225" s="130" t="s">
        <v>1575</v>
      </c>
      <c r="F225" s="131" t="s">
        <v>1576</v>
      </c>
      <c r="G225" s="132" t="s">
        <v>225</v>
      </c>
      <c r="H225" s="133">
        <v>36</v>
      </c>
      <c r="I225" s="134"/>
      <c r="J225" s="135">
        <f>ROUND(I225*H225,2)</f>
        <v>0</v>
      </c>
      <c r="K225" s="131" t="s">
        <v>947</v>
      </c>
      <c r="L225" s="31"/>
      <c r="M225" s="136" t="s">
        <v>1</v>
      </c>
      <c r="N225" s="137" t="s">
        <v>41</v>
      </c>
      <c r="P225" s="138">
        <f>O225*H225</f>
        <v>0</v>
      </c>
      <c r="Q225" s="138">
        <v>0</v>
      </c>
      <c r="R225" s="138">
        <f>Q225*H225</f>
        <v>0</v>
      </c>
      <c r="S225" s="138">
        <v>0</v>
      </c>
      <c r="T225" s="139">
        <f>S225*H225</f>
        <v>0</v>
      </c>
      <c r="AR225" s="140" t="s">
        <v>206</v>
      </c>
      <c r="AT225" s="140" t="s">
        <v>201</v>
      </c>
      <c r="AU225" s="140" t="s">
        <v>83</v>
      </c>
      <c r="AY225" s="16" t="s">
        <v>200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6" t="s">
        <v>83</v>
      </c>
      <c r="BK225" s="141">
        <f>ROUND(I225*H225,2)</f>
        <v>0</v>
      </c>
      <c r="BL225" s="16" t="s">
        <v>206</v>
      </c>
      <c r="BM225" s="140" t="s">
        <v>1577</v>
      </c>
    </row>
    <row r="226" spans="2:65" s="1" customFormat="1" ht="28.8">
      <c r="B226" s="31"/>
      <c r="D226" s="142" t="s">
        <v>208</v>
      </c>
      <c r="F226" s="143" t="s">
        <v>1578</v>
      </c>
      <c r="I226" s="144"/>
      <c r="L226" s="31"/>
      <c r="M226" s="145"/>
      <c r="T226" s="55"/>
      <c r="AT226" s="16" t="s">
        <v>208</v>
      </c>
      <c r="AU226" s="16" t="s">
        <v>83</v>
      </c>
    </row>
    <row r="227" spans="2:65" s="11" customFormat="1">
      <c r="B227" s="146"/>
      <c r="D227" s="142" t="s">
        <v>214</v>
      </c>
      <c r="E227" s="147" t="s">
        <v>1</v>
      </c>
      <c r="F227" s="148" t="s">
        <v>1579</v>
      </c>
      <c r="H227" s="149">
        <v>36</v>
      </c>
      <c r="I227" s="150"/>
      <c r="L227" s="146"/>
      <c r="M227" s="151"/>
      <c r="T227" s="152"/>
      <c r="AT227" s="147" t="s">
        <v>214</v>
      </c>
      <c r="AU227" s="147" t="s">
        <v>83</v>
      </c>
      <c r="AV227" s="11" t="s">
        <v>85</v>
      </c>
      <c r="AW227" s="11" t="s">
        <v>33</v>
      </c>
      <c r="AX227" s="11" t="s">
        <v>83</v>
      </c>
      <c r="AY227" s="147" t="s">
        <v>200</v>
      </c>
    </row>
    <row r="228" spans="2:65" s="1" customFormat="1" ht="16.5" customHeight="1">
      <c r="B228" s="31"/>
      <c r="C228" s="166" t="s">
        <v>398</v>
      </c>
      <c r="D228" s="166" t="s">
        <v>227</v>
      </c>
      <c r="E228" s="167" t="s">
        <v>1580</v>
      </c>
      <c r="F228" s="168" t="s">
        <v>1581</v>
      </c>
      <c r="G228" s="169" t="s">
        <v>1582</v>
      </c>
      <c r="H228" s="170">
        <v>6.75</v>
      </c>
      <c r="I228" s="171"/>
      <c r="J228" s="172">
        <f>ROUND(I228*H228,2)</f>
        <v>0</v>
      </c>
      <c r="K228" s="168" t="s">
        <v>947</v>
      </c>
      <c r="L228" s="173"/>
      <c r="M228" s="174" t="s">
        <v>1</v>
      </c>
      <c r="N228" s="175" t="s">
        <v>41</v>
      </c>
      <c r="P228" s="138">
        <f>O228*H228</f>
        <v>0</v>
      </c>
      <c r="Q228" s="138">
        <v>0</v>
      </c>
      <c r="R228" s="138">
        <f>Q228*H228</f>
        <v>0</v>
      </c>
      <c r="S228" s="138">
        <v>0</v>
      </c>
      <c r="T228" s="139">
        <f>S228*H228</f>
        <v>0</v>
      </c>
      <c r="AR228" s="140" t="s">
        <v>250</v>
      </c>
      <c r="AT228" s="140" t="s">
        <v>227</v>
      </c>
      <c r="AU228" s="140" t="s">
        <v>83</v>
      </c>
      <c r="AY228" s="16" t="s">
        <v>200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6" t="s">
        <v>83</v>
      </c>
      <c r="BK228" s="141">
        <f>ROUND(I228*H228,2)</f>
        <v>0</v>
      </c>
      <c r="BL228" s="16" t="s">
        <v>206</v>
      </c>
      <c r="BM228" s="140" t="s">
        <v>1583</v>
      </c>
    </row>
    <row r="229" spans="2:65" s="1" customFormat="1">
      <c r="B229" s="31"/>
      <c r="D229" s="142" t="s">
        <v>208</v>
      </c>
      <c r="F229" s="143" t="s">
        <v>1581</v>
      </c>
      <c r="I229" s="144"/>
      <c r="L229" s="31"/>
      <c r="M229" s="145"/>
      <c r="T229" s="55"/>
      <c r="AT229" s="16" t="s">
        <v>208</v>
      </c>
      <c r="AU229" s="16" t="s">
        <v>83</v>
      </c>
    </row>
    <row r="230" spans="2:65" s="11" customFormat="1">
      <c r="B230" s="146"/>
      <c r="D230" s="142" t="s">
        <v>214</v>
      </c>
      <c r="E230" s="147" t="s">
        <v>1</v>
      </c>
      <c r="F230" s="148" t="s">
        <v>1584</v>
      </c>
      <c r="H230" s="149">
        <v>6.75</v>
      </c>
      <c r="I230" s="150"/>
      <c r="L230" s="146"/>
      <c r="M230" s="185"/>
      <c r="N230" s="186"/>
      <c r="O230" s="186"/>
      <c r="P230" s="186"/>
      <c r="Q230" s="186"/>
      <c r="R230" s="186"/>
      <c r="S230" s="186"/>
      <c r="T230" s="187"/>
      <c r="AT230" s="147" t="s">
        <v>214</v>
      </c>
      <c r="AU230" s="147" t="s">
        <v>83</v>
      </c>
      <c r="AV230" s="11" t="s">
        <v>85</v>
      </c>
      <c r="AW230" s="11" t="s">
        <v>33</v>
      </c>
      <c r="AX230" s="11" t="s">
        <v>83</v>
      </c>
      <c r="AY230" s="147" t="s">
        <v>200</v>
      </c>
    </row>
    <row r="231" spans="2:65" s="1" customFormat="1" ht="6.9" customHeight="1">
      <c r="B231" s="43"/>
      <c r="C231" s="44"/>
      <c r="D231" s="44"/>
      <c r="E231" s="44"/>
      <c r="F231" s="44"/>
      <c r="G231" s="44"/>
      <c r="H231" s="44"/>
      <c r="I231" s="44"/>
      <c r="J231" s="44"/>
      <c r="K231" s="44"/>
      <c r="L231" s="31"/>
    </row>
  </sheetData>
  <sheetProtection algorithmName="SHA-512" hashValue="dIvHm6n2/BIFQjXomv4bzG5/n4OD7AyIhJA6dXDGFoWqv2PXDe8R6+5oGzu2SNwxoqp848UqUmxaJAuRIvzpmQ==" saltValue="11CHYb0RchjRQhcwyaALije7p5jBwIt2HNws4lv5e69hTS4exVhtrJH4kftKDxn1rnsOVa4Wpedqs8/gfQHohA==" spinCount="100000" sheet="1" objects="1" scenarios="1" formatColumns="0" formatRows="0" autoFilter="0"/>
  <autoFilter ref="C116:K230" xr:uid="{00000000-0009-0000-0000-000006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3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108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s="1" customFormat="1" ht="12" customHeight="1">
      <c r="B8" s="31"/>
      <c r="D8" s="26" t="s">
        <v>169</v>
      </c>
      <c r="L8" s="31"/>
    </row>
    <row r="9" spans="2:46" s="1" customFormat="1" ht="16.5" customHeight="1">
      <c r="B9" s="31"/>
      <c r="E9" s="228" t="s">
        <v>1585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9. 10. 2024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197"/>
      <c r="G18" s="197"/>
      <c r="H18" s="197"/>
      <c r="I18" s="26" t="s">
        <v>28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21</v>
      </c>
      <c r="I21" s="26" t="s">
        <v>28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21</v>
      </c>
      <c r="I24" s="26" t="s">
        <v>28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93"/>
      <c r="E27" s="201" t="s">
        <v>1</v>
      </c>
      <c r="F27" s="201"/>
      <c r="G27" s="201"/>
      <c r="H27" s="201"/>
      <c r="L27" s="93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4" t="s">
        <v>36</v>
      </c>
      <c r="J30" s="65">
        <f>ROUND(J117,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" customHeight="1">
      <c r="B33" s="31"/>
      <c r="D33" s="54" t="s">
        <v>40</v>
      </c>
      <c r="E33" s="26" t="s">
        <v>41</v>
      </c>
      <c r="F33" s="85">
        <f>ROUND((SUM(BE117:BE230)),  2)</f>
        <v>0</v>
      </c>
      <c r="I33" s="95">
        <v>0.21</v>
      </c>
      <c r="J33" s="85">
        <f>ROUND(((SUM(BE117:BE230))*I33),  2)</f>
        <v>0</v>
      </c>
      <c r="L33" s="31"/>
    </row>
    <row r="34" spans="2:12" s="1" customFormat="1" ht="14.4" customHeight="1">
      <c r="B34" s="31"/>
      <c r="E34" s="26" t="s">
        <v>42</v>
      </c>
      <c r="F34" s="85">
        <f>ROUND((SUM(BF117:BF230)),  2)</f>
        <v>0</v>
      </c>
      <c r="I34" s="95">
        <v>0.12</v>
      </c>
      <c r="J34" s="85">
        <f>ROUND(((SUM(BF117:BF230))*I34),  2)</f>
        <v>0</v>
      </c>
      <c r="L34" s="31"/>
    </row>
    <row r="35" spans="2:12" s="1" customFormat="1" ht="14.4" hidden="1" customHeight="1">
      <c r="B35" s="31"/>
      <c r="E35" s="26" t="s">
        <v>43</v>
      </c>
      <c r="F35" s="85">
        <f>ROUND((SUM(BG117:BG230)),  2)</f>
        <v>0</v>
      </c>
      <c r="I35" s="95">
        <v>0.21</v>
      </c>
      <c r="J35" s="85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85">
        <f>ROUND((SUM(BH117:BH230)),  2)</f>
        <v>0</v>
      </c>
      <c r="I36" s="95">
        <v>0.12</v>
      </c>
      <c r="J36" s="85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85">
        <f>ROUND((SUM(BI117:BI230)),  2)</f>
        <v>0</v>
      </c>
      <c r="I37" s="95">
        <v>0</v>
      </c>
      <c r="J37" s="85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6"/>
      <c r="D39" s="97" t="s">
        <v>46</v>
      </c>
      <c r="E39" s="56"/>
      <c r="F39" s="56"/>
      <c r="G39" s="98" t="s">
        <v>47</v>
      </c>
      <c r="H39" s="99" t="s">
        <v>48</v>
      </c>
      <c r="I39" s="56"/>
      <c r="J39" s="100">
        <f>SUM(J30:J37)</f>
        <v>0</v>
      </c>
      <c r="K39" s="101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173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169</v>
      </c>
      <c r="L86" s="31"/>
    </row>
    <row r="87" spans="2:47" s="1" customFormat="1" ht="16.5" customHeight="1">
      <c r="B87" s="31"/>
      <c r="E87" s="228" t="str">
        <f>E9</f>
        <v>SO 04 - SO 04 Úprava železničního přejezdu P7755 v km 93,132</v>
      </c>
      <c r="F87" s="231"/>
      <c r="G87" s="231"/>
      <c r="H87" s="231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9. 10. 2024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30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4" t="s">
        <v>174</v>
      </c>
      <c r="D94" s="96"/>
      <c r="E94" s="96"/>
      <c r="F94" s="96"/>
      <c r="G94" s="96"/>
      <c r="H94" s="96"/>
      <c r="I94" s="96"/>
      <c r="J94" s="105" t="s">
        <v>175</v>
      </c>
      <c r="K94" s="96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6" t="s">
        <v>176</v>
      </c>
      <c r="J96" s="65">
        <f>J117</f>
        <v>0</v>
      </c>
      <c r="L96" s="31"/>
      <c r="AU96" s="16" t="s">
        <v>177</v>
      </c>
    </row>
    <row r="97" spans="2:12" s="8" customFormat="1" ht="24.9" customHeight="1">
      <c r="B97" s="107"/>
      <c r="D97" s="108" t="s">
        <v>923</v>
      </c>
      <c r="E97" s="109"/>
      <c r="F97" s="109"/>
      <c r="G97" s="109"/>
      <c r="H97" s="109"/>
      <c r="I97" s="109"/>
      <c r="J97" s="110">
        <f>J118</f>
        <v>0</v>
      </c>
      <c r="L97" s="107"/>
    </row>
    <row r="98" spans="2:12" s="1" customFormat="1" ht="21.75" customHeight="1">
      <c r="B98" s="31"/>
      <c r="L98" s="31"/>
    </row>
    <row r="99" spans="2:12" s="1" customFormat="1" ht="6.9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" customHeight="1">
      <c r="B104" s="31"/>
      <c r="C104" s="20" t="s">
        <v>185</v>
      </c>
      <c r="L104" s="31"/>
    </row>
    <row r="105" spans="2:12" s="1" customFormat="1" ht="6.9" customHeight="1">
      <c r="B105" s="31"/>
      <c r="L105" s="31"/>
    </row>
    <row r="106" spans="2:12" s="1" customFormat="1" ht="12" customHeight="1">
      <c r="B106" s="31"/>
      <c r="C106" s="26" t="s">
        <v>16</v>
      </c>
      <c r="L106" s="31"/>
    </row>
    <row r="107" spans="2:12" s="1" customFormat="1" ht="16.5" customHeight="1">
      <c r="B107" s="31"/>
      <c r="E107" s="232" t="str">
        <f>E7</f>
        <v>Odstranění havarijního stavu po povodních 2024 - komplexní  oprava trati v úseku Krnov - Skrochovice</v>
      </c>
      <c r="F107" s="233"/>
      <c r="G107" s="233"/>
      <c r="H107" s="233"/>
      <c r="L107" s="31"/>
    </row>
    <row r="108" spans="2:12" s="1" customFormat="1" ht="12" customHeight="1">
      <c r="B108" s="31"/>
      <c r="C108" s="26" t="s">
        <v>169</v>
      </c>
      <c r="L108" s="31"/>
    </row>
    <row r="109" spans="2:12" s="1" customFormat="1" ht="16.5" customHeight="1">
      <c r="B109" s="31"/>
      <c r="E109" s="228" t="str">
        <f>E9</f>
        <v>SO 04 - SO 04 Úprava železničního přejezdu P7755 v km 93,132</v>
      </c>
      <c r="F109" s="231"/>
      <c r="G109" s="231"/>
      <c r="H109" s="231"/>
      <c r="L109" s="31"/>
    </row>
    <row r="110" spans="2:12" s="1" customFormat="1" ht="6.9" customHeight="1">
      <c r="B110" s="31"/>
      <c r="L110" s="31"/>
    </row>
    <row r="111" spans="2:12" s="1" customFormat="1" ht="12" customHeight="1">
      <c r="B111" s="31"/>
      <c r="C111" s="26" t="s">
        <v>20</v>
      </c>
      <c r="F111" s="24" t="str">
        <f>F12</f>
        <v xml:space="preserve"> </v>
      </c>
      <c r="I111" s="26" t="s">
        <v>22</v>
      </c>
      <c r="J111" s="51" t="str">
        <f>IF(J12="","",J12)</f>
        <v>9. 10. 2024</v>
      </c>
      <c r="L111" s="31"/>
    </row>
    <row r="112" spans="2:12" s="1" customFormat="1" ht="6.9" customHeight="1">
      <c r="B112" s="31"/>
      <c r="L112" s="31"/>
    </row>
    <row r="113" spans="2:65" s="1" customFormat="1" ht="15.15" customHeight="1">
      <c r="B113" s="31"/>
      <c r="C113" s="26" t="s">
        <v>24</v>
      </c>
      <c r="F113" s="24" t="str">
        <f>E15</f>
        <v>Správa železnic, státní organizace</v>
      </c>
      <c r="I113" s="26" t="s">
        <v>32</v>
      </c>
      <c r="J113" s="29" t="str">
        <f>E21</f>
        <v xml:space="preserve"> </v>
      </c>
      <c r="L113" s="31"/>
    </row>
    <row r="114" spans="2:65" s="1" customFormat="1" ht="15.15" customHeight="1">
      <c r="B114" s="31"/>
      <c r="C114" s="26" t="s">
        <v>30</v>
      </c>
      <c r="F114" s="24" t="str">
        <f>IF(E18="","",E18)</f>
        <v>Vyplň údaj</v>
      </c>
      <c r="I114" s="26" t="s">
        <v>34</v>
      </c>
      <c r="J114" s="29" t="str">
        <f>E24</f>
        <v xml:space="preserve"> </v>
      </c>
      <c r="L114" s="31"/>
    </row>
    <row r="115" spans="2:65" s="1" customFormat="1" ht="10.35" customHeight="1">
      <c r="B115" s="31"/>
      <c r="L115" s="31"/>
    </row>
    <row r="116" spans="2:65" s="9" customFormat="1" ht="29.25" customHeight="1">
      <c r="B116" s="111"/>
      <c r="C116" s="112" t="s">
        <v>186</v>
      </c>
      <c r="D116" s="113" t="s">
        <v>61</v>
      </c>
      <c r="E116" s="113" t="s">
        <v>57</v>
      </c>
      <c r="F116" s="113" t="s">
        <v>58</v>
      </c>
      <c r="G116" s="113" t="s">
        <v>187</v>
      </c>
      <c r="H116" s="113" t="s">
        <v>188</v>
      </c>
      <c r="I116" s="113" t="s">
        <v>189</v>
      </c>
      <c r="J116" s="113" t="s">
        <v>175</v>
      </c>
      <c r="K116" s="114" t="s">
        <v>190</v>
      </c>
      <c r="L116" s="111"/>
      <c r="M116" s="58" t="s">
        <v>1</v>
      </c>
      <c r="N116" s="59" t="s">
        <v>40</v>
      </c>
      <c r="O116" s="59" t="s">
        <v>191</v>
      </c>
      <c r="P116" s="59" t="s">
        <v>192</v>
      </c>
      <c r="Q116" s="59" t="s">
        <v>193</v>
      </c>
      <c r="R116" s="59" t="s">
        <v>194</v>
      </c>
      <c r="S116" s="59" t="s">
        <v>195</v>
      </c>
      <c r="T116" s="60" t="s">
        <v>196</v>
      </c>
    </row>
    <row r="117" spans="2:65" s="1" customFormat="1" ht="22.8" customHeight="1">
      <c r="B117" s="31"/>
      <c r="C117" s="63" t="s">
        <v>197</v>
      </c>
      <c r="J117" s="115">
        <f>BK117</f>
        <v>0</v>
      </c>
      <c r="L117" s="31"/>
      <c r="M117" s="61"/>
      <c r="N117" s="52"/>
      <c r="O117" s="52"/>
      <c r="P117" s="116">
        <f>P118</f>
        <v>0</v>
      </c>
      <c r="Q117" s="52"/>
      <c r="R117" s="116">
        <f>R118</f>
        <v>36.042107999999999</v>
      </c>
      <c r="S117" s="52"/>
      <c r="T117" s="117">
        <f>T118</f>
        <v>0</v>
      </c>
      <c r="AT117" s="16" t="s">
        <v>75</v>
      </c>
      <c r="AU117" s="16" t="s">
        <v>177</v>
      </c>
      <c r="BK117" s="118">
        <f>BK118</f>
        <v>0</v>
      </c>
    </row>
    <row r="118" spans="2:65" s="10" customFormat="1" ht="25.95" customHeight="1">
      <c r="B118" s="119"/>
      <c r="D118" s="120" t="s">
        <v>75</v>
      </c>
      <c r="E118" s="121" t="s">
        <v>925</v>
      </c>
      <c r="F118" s="121" t="s">
        <v>926</v>
      </c>
      <c r="I118" s="122"/>
      <c r="J118" s="123">
        <f>BK118</f>
        <v>0</v>
      </c>
      <c r="L118" s="119"/>
      <c r="M118" s="124"/>
      <c r="P118" s="125">
        <f>SUM(P119:P230)</f>
        <v>0</v>
      </c>
      <c r="R118" s="125">
        <f>SUM(R119:R230)</f>
        <v>36.042107999999999</v>
      </c>
      <c r="T118" s="126">
        <f>SUM(T119:T230)</f>
        <v>0</v>
      </c>
      <c r="AR118" s="120" t="s">
        <v>83</v>
      </c>
      <c r="AT118" s="127" t="s">
        <v>75</v>
      </c>
      <c r="AU118" s="127" t="s">
        <v>76</v>
      </c>
      <c r="AY118" s="120" t="s">
        <v>200</v>
      </c>
      <c r="BK118" s="128">
        <f>SUM(BK119:BK230)</f>
        <v>0</v>
      </c>
    </row>
    <row r="119" spans="2:65" s="1" customFormat="1" ht="21.75" customHeight="1">
      <c r="B119" s="31"/>
      <c r="C119" s="129" t="s">
        <v>83</v>
      </c>
      <c r="D119" s="129" t="s">
        <v>201</v>
      </c>
      <c r="E119" s="130" t="s">
        <v>1256</v>
      </c>
      <c r="F119" s="131" t="s">
        <v>1257</v>
      </c>
      <c r="G119" s="132" t="s">
        <v>225</v>
      </c>
      <c r="H119" s="133">
        <v>5.4</v>
      </c>
      <c r="I119" s="134"/>
      <c r="J119" s="135">
        <f>ROUND(I119*H119,2)</f>
        <v>0</v>
      </c>
      <c r="K119" s="131" t="s">
        <v>947</v>
      </c>
      <c r="L119" s="31"/>
      <c r="M119" s="136" t="s">
        <v>1</v>
      </c>
      <c r="N119" s="137" t="s">
        <v>41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206</v>
      </c>
      <c r="AT119" s="140" t="s">
        <v>201</v>
      </c>
      <c r="AU119" s="140" t="s">
        <v>83</v>
      </c>
      <c r="AY119" s="16" t="s">
        <v>200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6" t="s">
        <v>83</v>
      </c>
      <c r="BK119" s="141">
        <f>ROUND(I119*H119,2)</f>
        <v>0</v>
      </c>
      <c r="BL119" s="16" t="s">
        <v>206</v>
      </c>
      <c r="BM119" s="140" t="s">
        <v>1586</v>
      </c>
    </row>
    <row r="120" spans="2:65" s="1" customFormat="1" ht="19.2">
      <c r="B120" s="31"/>
      <c r="D120" s="142" t="s">
        <v>208</v>
      </c>
      <c r="F120" s="143" t="s">
        <v>1259</v>
      </c>
      <c r="I120" s="144"/>
      <c r="L120" s="31"/>
      <c r="M120" s="145"/>
      <c r="T120" s="55"/>
      <c r="AT120" s="16" t="s">
        <v>208</v>
      </c>
      <c r="AU120" s="16" t="s">
        <v>83</v>
      </c>
    </row>
    <row r="121" spans="2:65" s="1" customFormat="1" ht="16.5" customHeight="1">
      <c r="B121" s="31"/>
      <c r="C121" s="129" t="s">
        <v>85</v>
      </c>
      <c r="D121" s="129" t="s">
        <v>201</v>
      </c>
      <c r="E121" s="130" t="s">
        <v>1420</v>
      </c>
      <c r="F121" s="131" t="s">
        <v>1421</v>
      </c>
      <c r="G121" s="132" t="s">
        <v>258</v>
      </c>
      <c r="H121" s="133">
        <v>2</v>
      </c>
      <c r="I121" s="134"/>
      <c r="J121" s="135">
        <f>ROUND(I121*H121,2)</f>
        <v>0</v>
      </c>
      <c r="K121" s="131" t="s">
        <v>947</v>
      </c>
      <c r="L121" s="31"/>
      <c r="M121" s="136" t="s">
        <v>1</v>
      </c>
      <c r="N121" s="137" t="s">
        <v>41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206</v>
      </c>
      <c r="AT121" s="140" t="s">
        <v>201</v>
      </c>
      <c r="AU121" s="140" t="s">
        <v>83</v>
      </c>
      <c r="AY121" s="16" t="s">
        <v>200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6" t="s">
        <v>83</v>
      </c>
      <c r="BK121" s="141">
        <f>ROUND(I121*H121,2)</f>
        <v>0</v>
      </c>
      <c r="BL121" s="16" t="s">
        <v>206</v>
      </c>
      <c r="BM121" s="140" t="s">
        <v>1587</v>
      </c>
    </row>
    <row r="122" spans="2:65" s="1" customFormat="1" ht="19.2">
      <c r="B122" s="31"/>
      <c r="D122" s="142" t="s">
        <v>208</v>
      </c>
      <c r="F122" s="143" t="s">
        <v>1423</v>
      </c>
      <c r="I122" s="144"/>
      <c r="L122" s="31"/>
      <c r="M122" s="145"/>
      <c r="T122" s="55"/>
      <c r="AT122" s="16" t="s">
        <v>208</v>
      </c>
      <c r="AU122" s="16" t="s">
        <v>83</v>
      </c>
    </row>
    <row r="123" spans="2:65" s="1" customFormat="1" ht="16.5" customHeight="1">
      <c r="B123" s="31"/>
      <c r="C123" s="129" t="s">
        <v>222</v>
      </c>
      <c r="D123" s="129" t="s">
        <v>201</v>
      </c>
      <c r="E123" s="130" t="s">
        <v>1424</v>
      </c>
      <c r="F123" s="131" t="s">
        <v>1425</v>
      </c>
      <c r="G123" s="132" t="s">
        <v>225</v>
      </c>
      <c r="H123" s="133">
        <v>6.6</v>
      </c>
      <c r="I123" s="134"/>
      <c r="J123" s="135">
        <f>ROUND(I123*H123,2)</f>
        <v>0</v>
      </c>
      <c r="K123" s="131" t="s">
        <v>947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1588</v>
      </c>
    </row>
    <row r="124" spans="2:65" s="1" customFormat="1">
      <c r="B124" s="31"/>
      <c r="D124" s="142" t="s">
        <v>208</v>
      </c>
      <c r="F124" s="143" t="s">
        <v>1427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1" customFormat="1">
      <c r="B125" s="146"/>
      <c r="D125" s="142" t="s">
        <v>214</v>
      </c>
      <c r="E125" s="147" t="s">
        <v>1</v>
      </c>
      <c r="F125" s="148" t="s">
        <v>1589</v>
      </c>
      <c r="H125" s="149">
        <v>6.6</v>
      </c>
      <c r="I125" s="150"/>
      <c r="L125" s="146"/>
      <c r="M125" s="151"/>
      <c r="T125" s="152"/>
      <c r="AT125" s="147" t="s">
        <v>214</v>
      </c>
      <c r="AU125" s="147" t="s">
        <v>83</v>
      </c>
      <c r="AV125" s="11" t="s">
        <v>85</v>
      </c>
      <c r="AW125" s="11" t="s">
        <v>33</v>
      </c>
      <c r="AX125" s="11" t="s">
        <v>83</v>
      </c>
      <c r="AY125" s="147" t="s">
        <v>200</v>
      </c>
    </row>
    <row r="126" spans="2:65" s="1" customFormat="1" ht="16.5" customHeight="1">
      <c r="B126" s="31"/>
      <c r="C126" s="129" t="s">
        <v>206</v>
      </c>
      <c r="D126" s="129" t="s">
        <v>201</v>
      </c>
      <c r="E126" s="130" t="s">
        <v>1429</v>
      </c>
      <c r="F126" s="131" t="s">
        <v>1430</v>
      </c>
      <c r="G126" s="132" t="s">
        <v>225</v>
      </c>
      <c r="H126" s="133">
        <v>1</v>
      </c>
      <c r="I126" s="134"/>
      <c r="J126" s="135">
        <f>ROUND(I126*H126,2)</f>
        <v>0</v>
      </c>
      <c r="K126" s="131" t="s">
        <v>947</v>
      </c>
      <c r="L126" s="31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206</v>
      </c>
      <c r="AT126" s="140" t="s">
        <v>201</v>
      </c>
      <c r="AU126" s="140" t="s">
        <v>83</v>
      </c>
      <c r="AY126" s="16" t="s">
        <v>200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83</v>
      </c>
      <c r="BK126" s="141">
        <f>ROUND(I126*H126,2)</f>
        <v>0</v>
      </c>
      <c r="BL126" s="16" t="s">
        <v>206</v>
      </c>
      <c r="BM126" s="140" t="s">
        <v>1590</v>
      </c>
    </row>
    <row r="127" spans="2:65" s="1" customFormat="1">
      <c r="B127" s="31"/>
      <c r="D127" s="142" t="s">
        <v>208</v>
      </c>
      <c r="F127" s="143" t="s">
        <v>1432</v>
      </c>
      <c r="I127" s="144"/>
      <c r="L127" s="31"/>
      <c r="M127" s="145"/>
      <c r="T127" s="55"/>
      <c r="AT127" s="16" t="s">
        <v>208</v>
      </c>
      <c r="AU127" s="16" t="s">
        <v>83</v>
      </c>
    </row>
    <row r="128" spans="2:65" s="1" customFormat="1" ht="16.5" customHeight="1">
      <c r="B128" s="31"/>
      <c r="C128" s="129" t="s">
        <v>234</v>
      </c>
      <c r="D128" s="129" t="s">
        <v>201</v>
      </c>
      <c r="E128" s="130" t="s">
        <v>1433</v>
      </c>
      <c r="F128" s="131" t="s">
        <v>1434</v>
      </c>
      <c r="G128" s="132" t="s">
        <v>941</v>
      </c>
      <c r="H128" s="133">
        <v>39.6</v>
      </c>
      <c r="I128" s="134"/>
      <c r="J128" s="135">
        <f>ROUND(I128*H128,2)</f>
        <v>0</v>
      </c>
      <c r="K128" s="131" t="s">
        <v>947</v>
      </c>
      <c r="L128" s="31"/>
      <c r="M128" s="136" t="s">
        <v>1</v>
      </c>
      <c r="N128" s="137" t="s">
        <v>41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206</v>
      </c>
      <c r="AT128" s="140" t="s">
        <v>201</v>
      </c>
      <c r="AU128" s="140" t="s">
        <v>83</v>
      </c>
      <c r="AY128" s="16" t="s">
        <v>200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83</v>
      </c>
      <c r="BK128" s="141">
        <f>ROUND(I128*H128,2)</f>
        <v>0</v>
      </c>
      <c r="BL128" s="16" t="s">
        <v>206</v>
      </c>
      <c r="BM128" s="140" t="s">
        <v>1591</v>
      </c>
    </row>
    <row r="129" spans="2:65" s="1" customFormat="1" ht="19.2">
      <c r="B129" s="31"/>
      <c r="D129" s="142" t="s">
        <v>208</v>
      </c>
      <c r="F129" s="143" t="s">
        <v>1436</v>
      </c>
      <c r="I129" s="144"/>
      <c r="L129" s="31"/>
      <c r="M129" s="145"/>
      <c r="T129" s="55"/>
      <c r="AT129" s="16" t="s">
        <v>208</v>
      </c>
      <c r="AU129" s="16" t="s">
        <v>83</v>
      </c>
    </row>
    <row r="130" spans="2:65" s="11" customFormat="1">
      <c r="B130" s="146"/>
      <c r="D130" s="142" t="s">
        <v>214</v>
      </c>
      <c r="E130" s="147" t="s">
        <v>1</v>
      </c>
      <c r="F130" s="148" t="s">
        <v>1592</v>
      </c>
      <c r="H130" s="149">
        <v>39.6</v>
      </c>
      <c r="I130" s="150"/>
      <c r="L130" s="146"/>
      <c r="M130" s="151"/>
      <c r="T130" s="152"/>
      <c r="AT130" s="147" t="s">
        <v>214</v>
      </c>
      <c r="AU130" s="147" t="s">
        <v>83</v>
      </c>
      <c r="AV130" s="11" t="s">
        <v>85</v>
      </c>
      <c r="AW130" s="11" t="s">
        <v>33</v>
      </c>
      <c r="AX130" s="11" t="s">
        <v>83</v>
      </c>
      <c r="AY130" s="147" t="s">
        <v>200</v>
      </c>
    </row>
    <row r="131" spans="2:65" s="1" customFormat="1" ht="16.5" customHeight="1">
      <c r="B131" s="31"/>
      <c r="C131" s="129" t="s">
        <v>239</v>
      </c>
      <c r="D131" s="129" t="s">
        <v>201</v>
      </c>
      <c r="E131" s="130" t="s">
        <v>1438</v>
      </c>
      <c r="F131" s="131" t="s">
        <v>1439</v>
      </c>
      <c r="G131" s="132" t="s">
        <v>941</v>
      </c>
      <c r="H131" s="133">
        <v>1</v>
      </c>
      <c r="I131" s="134"/>
      <c r="J131" s="135">
        <f>ROUND(I131*H131,2)</f>
        <v>0</v>
      </c>
      <c r="K131" s="131" t="s">
        <v>947</v>
      </c>
      <c r="L131" s="31"/>
      <c r="M131" s="136" t="s">
        <v>1</v>
      </c>
      <c r="N131" s="137" t="s">
        <v>41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206</v>
      </c>
      <c r="AT131" s="140" t="s">
        <v>201</v>
      </c>
      <c r="AU131" s="140" t="s">
        <v>83</v>
      </c>
      <c r="AY131" s="16" t="s">
        <v>200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83</v>
      </c>
      <c r="BK131" s="141">
        <f>ROUND(I131*H131,2)</f>
        <v>0</v>
      </c>
      <c r="BL131" s="16" t="s">
        <v>206</v>
      </c>
      <c r="BM131" s="140" t="s">
        <v>1593</v>
      </c>
    </row>
    <row r="132" spans="2:65" s="1" customFormat="1" ht="19.2">
      <c r="B132" s="31"/>
      <c r="D132" s="142" t="s">
        <v>208</v>
      </c>
      <c r="F132" s="143" t="s">
        <v>1441</v>
      </c>
      <c r="I132" s="144"/>
      <c r="L132" s="31"/>
      <c r="M132" s="145"/>
      <c r="T132" s="55"/>
      <c r="AT132" s="16" t="s">
        <v>208</v>
      </c>
      <c r="AU132" s="16" t="s">
        <v>83</v>
      </c>
    </row>
    <row r="133" spans="2:65" s="1" customFormat="1" ht="16.5" customHeight="1">
      <c r="B133" s="31"/>
      <c r="C133" s="129" t="s">
        <v>245</v>
      </c>
      <c r="D133" s="129" t="s">
        <v>201</v>
      </c>
      <c r="E133" s="130" t="s">
        <v>1306</v>
      </c>
      <c r="F133" s="131" t="s">
        <v>1307</v>
      </c>
      <c r="G133" s="132" t="s">
        <v>204</v>
      </c>
      <c r="H133" s="133">
        <v>11.88</v>
      </c>
      <c r="I133" s="134"/>
      <c r="J133" s="135">
        <f>ROUND(I133*H133,2)</f>
        <v>0</v>
      </c>
      <c r="K133" s="131" t="s">
        <v>947</v>
      </c>
      <c r="L133" s="31"/>
      <c r="M133" s="136" t="s">
        <v>1</v>
      </c>
      <c r="N133" s="137" t="s">
        <v>41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206</v>
      </c>
      <c r="AT133" s="140" t="s">
        <v>201</v>
      </c>
      <c r="AU133" s="140" t="s">
        <v>83</v>
      </c>
      <c r="AY133" s="16" t="s">
        <v>200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83</v>
      </c>
      <c r="BK133" s="141">
        <f>ROUND(I133*H133,2)</f>
        <v>0</v>
      </c>
      <c r="BL133" s="16" t="s">
        <v>206</v>
      </c>
      <c r="BM133" s="140" t="s">
        <v>1594</v>
      </c>
    </row>
    <row r="134" spans="2:65" s="1" customFormat="1" ht="19.2">
      <c r="B134" s="31"/>
      <c r="D134" s="142" t="s">
        <v>208</v>
      </c>
      <c r="F134" s="143" t="s">
        <v>1309</v>
      </c>
      <c r="I134" s="144"/>
      <c r="L134" s="31"/>
      <c r="M134" s="145"/>
      <c r="T134" s="55"/>
      <c r="AT134" s="16" t="s">
        <v>208</v>
      </c>
      <c r="AU134" s="16" t="s">
        <v>83</v>
      </c>
    </row>
    <row r="135" spans="2:65" s="12" customFormat="1">
      <c r="B135" s="153"/>
      <c r="D135" s="142" t="s">
        <v>214</v>
      </c>
      <c r="E135" s="154" t="s">
        <v>1</v>
      </c>
      <c r="F135" s="155" t="s">
        <v>1443</v>
      </c>
      <c r="H135" s="154" t="s">
        <v>1</v>
      </c>
      <c r="I135" s="156"/>
      <c r="L135" s="153"/>
      <c r="M135" s="157"/>
      <c r="T135" s="158"/>
      <c r="AT135" s="154" t="s">
        <v>214</v>
      </c>
      <c r="AU135" s="154" t="s">
        <v>83</v>
      </c>
      <c r="AV135" s="12" t="s">
        <v>83</v>
      </c>
      <c r="AW135" s="12" t="s">
        <v>33</v>
      </c>
      <c r="AX135" s="12" t="s">
        <v>76</v>
      </c>
      <c r="AY135" s="154" t="s">
        <v>200</v>
      </c>
    </row>
    <row r="136" spans="2:65" s="11" customFormat="1">
      <c r="B136" s="146"/>
      <c r="D136" s="142" t="s">
        <v>214</v>
      </c>
      <c r="E136" s="147" t="s">
        <v>1</v>
      </c>
      <c r="F136" s="148" t="s">
        <v>1595</v>
      </c>
      <c r="H136" s="149">
        <v>11.88</v>
      </c>
      <c r="I136" s="150"/>
      <c r="L136" s="146"/>
      <c r="M136" s="151"/>
      <c r="T136" s="152"/>
      <c r="AT136" s="147" t="s">
        <v>214</v>
      </c>
      <c r="AU136" s="147" t="s">
        <v>83</v>
      </c>
      <c r="AV136" s="11" t="s">
        <v>85</v>
      </c>
      <c r="AW136" s="11" t="s">
        <v>33</v>
      </c>
      <c r="AX136" s="11" t="s">
        <v>76</v>
      </c>
      <c r="AY136" s="147" t="s">
        <v>200</v>
      </c>
    </row>
    <row r="137" spans="2:65" s="13" customFormat="1">
      <c r="B137" s="159"/>
      <c r="D137" s="142" t="s">
        <v>214</v>
      </c>
      <c r="E137" s="160" t="s">
        <v>1</v>
      </c>
      <c r="F137" s="161" t="s">
        <v>221</v>
      </c>
      <c r="H137" s="162">
        <v>11.88</v>
      </c>
      <c r="I137" s="163"/>
      <c r="L137" s="159"/>
      <c r="M137" s="164"/>
      <c r="T137" s="165"/>
      <c r="AT137" s="160" t="s">
        <v>214</v>
      </c>
      <c r="AU137" s="160" t="s">
        <v>83</v>
      </c>
      <c r="AV137" s="13" t="s">
        <v>206</v>
      </c>
      <c r="AW137" s="13" t="s">
        <v>33</v>
      </c>
      <c r="AX137" s="13" t="s">
        <v>83</v>
      </c>
      <c r="AY137" s="160" t="s">
        <v>200</v>
      </c>
    </row>
    <row r="138" spans="2:65" s="1" customFormat="1" ht="16.5" customHeight="1">
      <c r="B138" s="31"/>
      <c r="C138" s="129" t="s">
        <v>250</v>
      </c>
      <c r="D138" s="129" t="s">
        <v>201</v>
      </c>
      <c r="E138" s="130" t="s">
        <v>1445</v>
      </c>
      <c r="F138" s="131" t="s">
        <v>1446</v>
      </c>
      <c r="G138" s="132" t="s">
        <v>204</v>
      </c>
      <c r="H138" s="133">
        <v>1</v>
      </c>
      <c r="I138" s="134"/>
      <c r="J138" s="135">
        <f>ROUND(I138*H138,2)</f>
        <v>0</v>
      </c>
      <c r="K138" s="131" t="s">
        <v>947</v>
      </c>
      <c r="L138" s="31"/>
      <c r="M138" s="136" t="s">
        <v>1</v>
      </c>
      <c r="N138" s="137" t="s">
        <v>41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206</v>
      </c>
      <c r="AT138" s="140" t="s">
        <v>201</v>
      </c>
      <c r="AU138" s="140" t="s">
        <v>83</v>
      </c>
      <c r="AY138" s="16" t="s">
        <v>200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83</v>
      </c>
      <c r="BK138" s="141">
        <f>ROUND(I138*H138,2)</f>
        <v>0</v>
      </c>
      <c r="BL138" s="16" t="s">
        <v>206</v>
      </c>
      <c r="BM138" s="140" t="s">
        <v>1596</v>
      </c>
    </row>
    <row r="139" spans="2:65" s="1" customFormat="1" ht="19.2">
      <c r="B139" s="31"/>
      <c r="D139" s="142" t="s">
        <v>208</v>
      </c>
      <c r="F139" s="143" t="s">
        <v>1448</v>
      </c>
      <c r="I139" s="144"/>
      <c r="L139" s="31"/>
      <c r="M139" s="145"/>
      <c r="T139" s="55"/>
      <c r="AT139" s="16" t="s">
        <v>208</v>
      </c>
      <c r="AU139" s="16" t="s">
        <v>83</v>
      </c>
    </row>
    <row r="140" spans="2:65" s="1" customFormat="1" ht="16.5" customHeight="1">
      <c r="B140" s="31"/>
      <c r="C140" s="129" t="s">
        <v>255</v>
      </c>
      <c r="D140" s="129" t="s">
        <v>201</v>
      </c>
      <c r="E140" s="130" t="s">
        <v>1449</v>
      </c>
      <c r="F140" s="131" t="s">
        <v>1450</v>
      </c>
      <c r="G140" s="132" t="s">
        <v>204</v>
      </c>
      <c r="H140" s="133">
        <v>1</v>
      </c>
      <c r="I140" s="134"/>
      <c r="J140" s="135">
        <f>ROUND(I140*H140,2)</f>
        <v>0</v>
      </c>
      <c r="K140" s="131" t="s">
        <v>947</v>
      </c>
      <c r="L140" s="31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206</v>
      </c>
      <c r="AT140" s="140" t="s">
        <v>201</v>
      </c>
      <c r="AU140" s="140" t="s">
        <v>83</v>
      </c>
      <c r="AY140" s="16" t="s">
        <v>200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83</v>
      </c>
      <c r="BK140" s="141">
        <f>ROUND(I140*H140,2)</f>
        <v>0</v>
      </c>
      <c r="BL140" s="16" t="s">
        <v>206</v>
      </c>
      <c r="BM140" s="140" t="s">
        <v>1597</v>
      </c>
    </row>
    <row r="141" spans="2:65" s="1" customFormat="1" ht="19.2">
      <c r="B141" s="31"/>
      <c r="D141" s="142" t="s">
        <v>208</v>
      </c>
      <c r="F141" s="143" t="s">
        <v>1452</v>
      </c>
      <c r="I141" s="144"/>
      <c r="L141" s="31"/>
      <c r="M141" s="145"/>
      <c r="T141" s="55"/>
      <c r="AT141" s="16" t="s">
        <v>208</v>
      </c>
      <c r="AU141" s="16" t="s">
        <v>83</v>
      </c>
    </row>
    <row r="142" spans="2:65" s="1" customFormat="1" ht="16.5" customHeight="1">
      <c r="B142" s="31"/>
      <c r="C142" s="129" t="s">
        <v>261</v>
      </c>
      <c r="D142" s="129" t="s">
        <v>201</v>
      </c>
      <c r="E142" s="130" t="s">
        <v>1453</v>
      </c>
      <c r="F142" s="131" t="s">
        <v>1454</v>
      </c>
      <c r="G142" s="132" t="s">
        <v>204</v>
      </c>
      <c r="H142" s="133">
        <v>15.3</v>
      </c>
      <c r="I142" s="134"/>
      <c r="J142" s="135">
        <f>ROUND(I142*H142,2)</f>
        <v>0</v>
      </c>
      <c r="K142" s="131" t="s">
        <v>947</v>
      </c>
      <c r="L142" s="31"/>
      <c r="M142" s="136" t="s">
        <v>1</v>
      </c>
      <c r="N142" s="137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206</v>
      </c>
      <c r="AT142" s="140" t="s">
        <v>201</v>
      </c>
      <c r="AU142" s="140" t="s">
        <v>83</v>
      </c>
      <c r="AY142" s="16" t="s">
        <v>200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83</v>
      </c>
      <c r="BK142" s="141">
        <f>ROUND(I142*H142,2)</f>
        <v>0</v>
      </c>
      <c r="BL142" s="16" t="s">
        <v>206</v>
      </c>
      <c r="BM142" s="140" t="s">
        <v>1598</v>
      </c>
    </row>
    <row r="143" spans="2:65" s="1" customFormat="1" ht="19.2">
      <c r="B143" s="31"/>
      <c r="D143" s="142" t="s">
        <v>208</v>
      </c>
      <c r="F143" s="143" t="s">
        <v>1456</v>
      </c>
      <c r="I143" s="144"/>
      <c r="L143" s="31"/>
      <c r="M143" s="145"/>
      <c r="T143" s="55"/>
      <c r="AT143" s="16" t="s">
        <v>208</v>
      </c>
      <c r="AU143" s="16" t="s">
        <v>83</v>
      </c>
    </row>
    <row r="144" spans="2:65" s="11" customFormat="1">
      <c r="B144" s="146"/>
      <c r="D144" s="142" t="s">
        <v>214</v>
      </c>
      <c r="E144" s="147" t="s">
        <v>1</v>
      </c>
      <c r="F144" s="148" t="s">
        <v>1599</v>
      </c>
      <c r="H144" s="149">
        <v>15.3</v>
      </c>
      <c r="I144" s="150"/>
      <c r="L144" s="146"/>
      <c r="M144" s="151"/>
      <c r="T144" s="152"/>
      <c r="AT144" s="147" t="s">
        <v>214</v>
      </c>
      <c r="AU144" s="147" t="s">
        <v>83</v>
      </c>
      <c r="AV144" s="11" t="s">
        <v>85</v>
      </c>
      <c r="AW144" s="11" t="s">
        <v>33</v>
      </c>
      <c r="AX144" s="11" t="s">
        <v>83</v>
      </c>
      <c r="AY144" s="147" t="s">
        <v>200</v>
      </c>
    </row>
    <row r="145" spans="2:65" s="1" customFormat="1" ht="16.5" customHeight="1">
      <c r="B145" s="31"/>
      <c r="C145" s="129" t="s">
        <v>266</v>
      </c>
      <c r="D145" s="129" t="s">
        <v>201</v>
      </c>
      <c r="E145" s="130" t="s">
        <v>1458</v>
      </c>
      <c r="F145" s="131" t="s">
        <v>1459</v>
      </c>
      <c r="G145" s="132" t="s">
        <v>204</v>
      </c>
      <c r="H145" s="133">
        <v>1</v>
      </c>
      <c r="I145" s="134"/>
      <c r="J145" s="135">
        <f>ROUND(I145*H145,2)</f>
        <v>0</v>
      </c>
      <c r="K145" s="131" t="s">
        <v>947</v>
      </c>
      <c r="L145" s="31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206</v>
      </c>
      <c r="AT145" s="140" t="s">
        <v>201</v>
      </c>
      <c r="AU145" s="140" t="s">
        <v>83</v>
      </c>
      <c r="AY145" s="16" t="s">
        <v>200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206</v>
      </c>
      <c r="BM145" s="140" t="s">
        <v>1600</v>
      </c>
    </row>
    <row r="146" spans="2:65" s="1" customFormat="1" ht="19.2">
      <c r="B146" s="31"/>
      <c r="D146" s="142" t="s">
        <v>208</v>
      </c>
      <c r="F146" s="143" t="s">
        <v>1461</v>
      </c>
      <c r="I146" s="144"/>
      <c r="L146" s="31"/>
      <c r="M146" s="145"/>
      <c r="T146" s="55"/>
      <c r="AT146" s="16" t="s">
        <v>208</v>
      </c>
      <c r="AU146" s="16" t="s">
        <v>83</v>
      </c>
    </row>
    <row r="147" spans="2:65" s="1" customFormat="1" ht="16.5" customHeight="1">
      <c r="B147" s="31"/>
      <c r="C147" s="129" t="s">
        <v>8</v>
      </c>
      <c r="D147" s="129" t="s">
        <v>201</v>
      </c>
      <c r="E147" s="130" t="s">
        <v>1462</v>
      </c>
      <c r="F147" s="131" t="s">
        <v>1463</v>
      </c>
      <c r="G147" s="132" t="s">
        <v>204</v>
      </c>
      <c r="H147" s="133">
        <v>1</v>
      </c>
      <c r="I147" s="134"/>
      <c r="J147" s="135">
        <f>ROUND(I147*H147,2)</f>
        <v>0</v>
      </c>
      <c r="K147" s="131" t="s">
        <v>947</v>
      </c>
      <c r="L147" s="31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206</v>
      </c>
      <c r="AT147" s="140" t="s">
        <v>201</v>
      </c>
      <c r="AU147" s="140" t="s">
        <v>83</v>
      </c>
      <c r="AY147" s="16" t="s">
        <v>200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83</v>
      </c>
      <c r="BK147" s="141">
        <f>ROUND(I147*H147,2)</f>
        <v>0</v>
      </c>
      <c r="BL147" s="16" t="s">
        <v>206</v>
      </c>
      <c r="BM147" s="140" t="s">
        <v>1601</v>
      </c>
    </row>
    <row r="148" spans="2:65" s="1" customFormat="1" ht="19.2">
      <c r="B148" s="31"/>
      <c r="D148" s="142" t="s">
        <v>208</v>
      </c>
      <c r="F148" s="143" t="s">
        <v>1465</v>
      </c>
      <c r="I148" s="144"/>
      <c r="L148" s="31"/>
      <c r="M148" s="145"/>
      <c r="T148" s="55"/>
      <c r="AT148" s="16" t="s">
        <v>208</v>
      </c>
      <c r="AU148" s="16" t="s">
        <v>83</v>
      </c>
    </row>
    <row r="149" spans="2:65" s="1" customFormat="1" ht="16.5" customHeight="1">
      <c r="B149" s="31"/>
      <c r="C149" s="129" t="s">
        <v>273</v>
      </c>
      <c r="D149" s="129" t="s">
        <v>201</v>
      </c>
      <c r="E149" s="130" t="s">
        <v>1466</v>
      </c>
      <c r="F149" s="131" t="s">
        <v>1467</v>
      </c>
      <c r="G149" s="132" t="s">
        <v>225</v>
      </c>
      <c r="H149" s="133">
        <v>42</v>
      </c>
      <c r="I149" s="134"/>
      <c r="J149" s="135">
        <f>ROUND(I149*H149,2)</f>
        <v>0</v>
      </c>
      <c r="K149" s="131" t="s">
        <v>1</v>
      </c>
      <c r="L149" s="31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206</v>
      </c>
      <c r="AT149" s="140" t="s">
        <v>201</v>
      </c>
      <c r="AU149" s="140" t="s">
        <v>83</v>
      </c>
      <c r="AY149" s="16" t="s">
        <v>200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83</v>
      </c>
      <c r="BK149" s="141">
        <f>ROUND(I149*H149,2)</f>
        <v>0</v>
      </c>
      <c r="BL149" s="16" t="s">
        <v>206</v>
      </c>
      <c r="BM149" s="140" t="s">
        <v>1602</v>
      </c>
    </row>
    <row r="150" spans="2:65" s="1" customFormat="1" ht="19.2">
      <c r="B150" s="31"/>
      <c r="D150" s="142" t="s">
        <v>208</v>
      </c>
      <c r="F150" s="143" t="s">
        <v>1469</v>
      </c>
      <c r="I150" s="144"/>
      <c r="L150" s="31"/>
      <c r="M150" s="145"/>
      <c r="T150" s="55"/>
      <c r="AT150" s="16" t="s">
        <v>208</v>
      </c>
      <c r="AU150" s="16" t="s">
        <v>83</v>
      </c>
    </row>
    <row r="151" spans="2:65" s="11" customFormat="1">
      <c r="B151" s="146"/>
      <c r="D151" s="142" t="s">
        <v>214</v>
      </c>
      <c r="E151" s="147" t="s">
        <v>1</v>
      </c>
      <c r="F151" s="148" t="s">
        <v>1603</v>
      </c>
      <c r="H151" s="149">
        <v>42</v>
      </c>
      <c r="I151" s="150"/>
      <c r="L151" s="146"/>
      <c r="M151" s="151"/>
      <c r="T151" s="152"/>
      <c r="AT151" s="147" t="s">
        <v>214</v>
      </c>
      <c r="AU151" s="147" t="s">
        <v>83</v>
      </c>
      <c r="AV151" s="11" t="s">
        <v>85</v>
      </c>
      <c r="AW151" s="11" t="s">
        <v>33</v>
      </c>
      <c r="AX151" s="11" t="s">
        <v>83</v>
      </c>
      <c r="AY151" s="147" t="s">
        <v>200</v>
      </c>
    </row>
    <row r="152" spans="2:65" s="1" customFormat="1" ht="16.5" customHeight="1">
      <c r="B152" s="31"/>
      <c r="C152" s="129" t="s">
        <v>279</v>
      </c>
      <c r="D152" s="129" t="s">
        <v>201</v>
      </c>
      <c r="E152" s="130" t="s">
        <v>1471</v>
      </c>
      <c r="F152" s="131" t="s">
        <v>1472</v>
      </c>
      <c r="G152" s="132" t="s">
        <v>258</v>
      </c>
      <c r="H152" s="133">
        <v>5</v>
      </c>
      <c r="I152" s="134"/>
      <c r="J152" s="135">
        <f>ROUND(I152*H152,2)</f>
        <v>0</v>
      </c>
      <c r="K152" s="131" t="s">
        <v>947</v>
      </c>
      <c r="L152" s="31"/>
      <c r="M152" s="136" t="s">
        <v>1</v>
      </c>
      <c r="N152" s="137" t="s">
        <v>41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206</v>
      </c>
      <c r="AT152" s="140" t="s">
        <v>201</v>
      </c>
      <c r="AU152" s="140" t="s">
        <v>83</v>
      </c>
      <c r="AY152" s="16" t="s">
        <v>200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83</v>
      </c>
      <c r="BK152" s="141">
        <f>ROUND(I152*H152,2)</f>
        <v>0</v>
      </c>
      <c r="BL152" s="16" t="s">
        <v>206</v>
      </c>
      <c r="BM152" s="140" t="s">
        <v>1604</v>
      </c>
    </row>
    <row r="153" spans="2:65" s="1" customFormat="1" ht="19.2">
      <c r="B153" s="31"/>
      <c r="D153" s="142" t="s">
        <v>208</v>
      </c>
      <c r="F153" s="143" t="s">
        <v>1474</v>
      </c>
      <c r="I153" s="144"/>
      <c r="L153" s="31"/>
      <c r="M153" s="145"/>
      <c r="T153" s="55"/>
      <c r="AT153" s="16" t="s">
        <v>208</v>
      </c>
      <c r="AU153" s="16" t="s">
        <v>83</v>
      </c>
    </row>
    <row r="154" spans="2:65" s="1" customFormat="1" ht="16.5" customHeight="1">
      <c r="B154" s="31"/>
      <c r="C154" s="129" t="s">
        <v>283</v>
      </c>
      <c r="D154" s="129" t="s">
        <v>201</v>
      </c>
      <c r="E154" s="130" t="s">
        <v>1475</v>
      </c>
      <c r="F154" s="131" t="s">
        <v>1476</v>
      </c>
      <c r="G154" s="132" t="s">
        <v>258</v>
      </c>
      <c r="H154" s="133">
        <v>1</v>
      </c>
      <c r="I154" s="134"/>
      <c r="J154" s="135">
        <f>ROUND(I154*H154,2)</f>
        <v>0</v>
      </c>
      <c r="K154" s="131" t="s">
        <v>947</v>
      </c>
      <c r="L154" s="31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206</v>
      </c>
      <c r="AT154" s="140" t="s">
        <v>201</v>
      </c>
      <c r="AU154" s="140" t="s">
        <v>83</v>
      </c>
      <c r="AY154" s="16" t="s">
        <v>200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83</v>
      </c>
      <c r="BK154" s="141">
        <f>ROUND(I154*H154,2)</f>
        <v>0</v>
      </c>
      <c r="BL154" s="16" t="s">
        <v>206</v>
      </c>
      <c r="BM154" s="140" t="s">
        <v>1605</v>
      </c>
    </row>
    <row r="155" spans="2:65" s="1" customFormat="1" ht="19.2">
      <c r="B155" s="31"/>
      <c r="D155" s="142" t="s">
        <v>208</v>
      </c>
      <c r="F155" s="143" t="s">
        <v>1478</v>
      </c>
      <c r="I155" s="144"/>
      <c r="L155" s="31"/>
      <c r="M155" s="145"/>
      <c r="T155" s="55"/>
      <c r="AT155" s="16" t="s">
        <v>208</v>
      </c>
      <c r="AU155" s="16" t="s">
        <v>83</v>
      </c>
    </row>
    <row r="156" spans="2:65" s="1" customFormat="1" ht="16.5" customHeight="1">
      <c r="B156" s="31"/>
      <c r="C156" s="129" t="s">
        <v>287</v>
      </c>
      <c r="D156" s="129" t="s">
        <v>201</v>
      </c>
      <c r="E156" s="130" t="s">
        <v>1479</v>
      </c>
      <c r="F156" s="131" t="s">
        <v>1480</v>
      </c>
      <c r="G156" s="132" t="s">
        <v>225</v>
      </c>
      <c r="H156" s="133">
        <v>42</v>
      </c>
      <c r="I156" s="134"/>
      <c r="J156" s="135">
        <f>ROUND(I156*H156,2)</f>
        <v>0</v>
      </c>
      <c r="K156" s="131" t="s">
        <v>1</v>
      </c>
      <c r="L156" s="31"/>
      <c r="M156" s="136" t="s">
        <v>1</v>
      </c>
      <c r="N156" s="137" t="s">
        <v>41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206</v>
      </c>
      <c r="AT156" s="140" t="s">
        <v>201</v>
      </c>
      <c r="AU156" s="140" t="s">
        <v>83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206</v>
      </c>
      <c r="BM156" s="140" t="s">
        <v>1606</v>
      </c>
    </row>
    <row r="157" spans="2:65" s="1" customFormat="1" ht="28.8">
      <c r="B157" s="31"/>
      <c r="D157" s="142" t="s">
        <v>208</v>
      </c>
      <c r="F157" s="143" t="s">
        <v>1482</v>
      </c>
      <c r="I157" s="144"/>
      <c r="L157" s="31"/>
      <c r="M157" s="145"/>
      <c r="T157" s="55"/>
      <c r="AT157" s="16" t="s">
        <v>208</v>
      </c>
      <c r="AU157" s="16" t="s">
        <v>83</v>
      </c>
    </row>
    <row r="158" spans="2:65" s="11" customFormat="1">
      <c r="B158" s="146"/>
      <c r="D158" s="142" t="s">
        <v>214</v>
      </c>
      <c r="E158" s="147" t="s">
        <v>1</v>
      </c>
      <c r="F158" s="148" t="s">
        <v>1603</v>
      </c>
      <c r="H158" s="149">
        <v>42</v>
      </c>
      <c r="I158" s="150"/>
      <c r="L158" s="146"/>
      <c r="M158" s="151"/>
      <c r="T158" s="152"/>
      <c r="AT158" s="147" t="s">
        <v>214</v>
      </c>
      <c r="AU158" s="147" t="s">
        <v>83</v>
      </c>
      <c r="AV158" s="11" t="s">
        <v>85</v>
      </c>
      <c r="AW158" s="11" t="s">
        <v>33</v>
      </c>
      <c r="AX158" s="11" t="s">
        <v>83</v>
      </c>
      <c r="AY158" s="147" t="s">
        <v>200</v>
      </c>
    </row>
    <row r="159" spans="2:65" s="1" customFormat="1" ht="16.5" customHeight="1">
      <c r="B159" s="31"/>
      <c r="C159" s="166" t="s">
        <v>291</v>
      </c>
      <c r="D159" s="166" t="s">
        <v>227</v>
      </c>
      <c r="E159" s="167" t="s">
        <v>1225</v>
      </c>
      <c r="F159" s="168" t="s">
        <v>1226</v>
      </c>
      <c r="G159" s="169" t="s">
        <v>204</v>
      </c>
      <c r="H159" s="170">
        <v>2.04</v>
      </c>
      <c r="I159" s="171"/>
      <c r="J159" s="172">
        <f>ROUND(I159*H159,2)</f>
        <v>0</v>
      </c>
      <c r="K159" s="168" t="s">
        <v>947</v>
      </c>
      <c r="L159" s="173"/>
      <c r="M159" s="174" t="s">
        <v>1</v>
      </c>
      <c r="N159" s="175" t="s">
        <v>41</v>
      </c>
      <c r="P159" s="138">
        <f>O159*H159</f>
        <v>0</v>
      </c>
      <c r="Q159" s="138">
        <v>2.234</v>
      </c>
      <c r="R159" s="138">
        <f>Q159*H159</f>
        <v>4.5573600000000001</v>
      </c>
      <c r="S159" s="138">
        <v>0</v>
      </c>
      <c r="T159" s="139">
        <f>S159*H159</f>
        <v>0</v>
      </c>
      <c r="AR159" s="140" t="s">
        <v>250</v>
      </c>
      <c r="AT159" s="140" t="s">
        <v>227</v>
      </c>
      <c r="AU159" s="140" t="s">
        <v>83</v>
      </c>
      <c r="AY159" s="16" t="s">
        <v>200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83</v>
      </c>
      <c r="BK159" s="141">
        <f>ROUND(I159*H159,2)</f>
        <v>0</v>
      </c>
      <c r="BL159" s="16" t="s">
        <v>206</v>
      </c>
      <c r="BM159" s="140" t="s">
        <v>1607</v>
      </c>
    </row>
    <row r="160" spans="2:65" s="1" customFormat="1">
      <c r="B160" s="31"/>
      <c r="D160" s="142" t="s">
        <v>208</v>
      </c>
      <c r="F160" s="143" t="s">
        <v>1226</v>
      </c>
      <c r="I160" s="144"/>
      <c r="L160" s="31"/>
      <c r="M160" s="145"/>
      <c r="T160" s="55"/>
      <c r="AT160" s="16" t="s">
        <v>208</v>
      </c>
      <c r="AU160" s="16" t="s">
        <v>83</v>
      </c>
    </row>
    <row r="161" spans="2:65" s="11" customFormat="1">
      <c r="B161" s="146"/>
      <c r="D161" s="142" t="s">
        <v>214</v>
      </c>
      <c r="E161" s="147" t="s">
        <v>1</v>
      </c>
      <c r="F161" s="148" t="s">
        <v>1608</v>
      </c>
      <c r="H161" s="149">
        <v>2.04</v>
      </c>
      <c r="I161" s="150"/>
      <c r="L161" s="146"/>
      <c r="M161" s="151"/>
      <c r="T161" s="152"/>
      <c r="AT161" s="147" t="s">
        <v>214</v>
      </c>
      <c r="AU161" s="147" t="s">
        <v>83</v>
      </c>
      <c r="AV161" s="11" t="s">
        <v>85</v>
      </c>
      <c r="AW161" s="11" t="s">
        <v>33</v>
      </c>
      <c r="AX161" s="11" t="s">
        <v>83</v>
      </c>
      <c r="AY161" s="147" t="s">
        <v>200</v>
      </c>
    </row>
    <row r="162" spans="2:65" s="1" customFormat="1" ht="16.5" customHeight="1">
      <c r="B162" s="31"/>
      <c r="C162" s="166" t="s">
        <v>295</v>
      </c>
      <c r="D162" s="166" t="s">
        <v>227</v>
      </c>
      <c r="E162" s="167" t="s">
        <v>1485</v>
      </c>
      <c r="F162" s="168" t="s">
        <v>1486</v>
      </c>
      <c r="G162" s="169" t="s">
        <v>225</v>
      </c>
      <c r="H162" s="170">
        <v>42</v>
      </c>
      <c r="I162" s="171"/>
      <c r="J162" s="172">
        <f>ROUND(I162*H162,2)</f>
        <v>0</v>
      </c>
      <c r="K162" s="168" t="s">
        <v>947</v>
      </c>
      <c r="L162" s="173"/>
      <c r="M162" s="174" t="s">
        <v>1</v>
      </c>
      <c r="N162" s="175" t="s">
        <v>41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250</v>
      </c>
      <c r="AT162" s="140" t="s">
        <v>227</v>
      </c>
      <c r="AU162" s="140" t="s">
        <v>83</v>
      </c>
      <c r="AY162" s="16" t="s">
        <v>200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83</v>
      </c>
      <c r="BK162" s="141">
        <f>ROUND(I162*H162,2)</f>
        <v>0</v>
      </c>
      <c r="BL162" s="16" t="s">
        <v>206</v>
      </c>
      <c r="BM162" s="140" t="s">
        <v>1609</v>
      </c>
    </row>
    <row r="163" spans="2:65" s="1" customFormat="1">
      <c r="B163" s="31"/>
      <c r="D163" s="142" t="s">
        <v>208</v>
      </c>
      <c r="F163" s="143" t="s">
        <v>1486</v>
      </c>
      <c r="I163" s="144"/>
      <c r="L163" s="31"/>
      <c r="M163" s="145"/>
      <c r="T163" s="55"/>
      <c r="AT163" s="16" t="s">
        <v>208</v>
      </c>
      <c r="AU163" s="16" t="s">
        <v>83</v>
      </c>
    </row>
    <row r="164" spans="2:65" s="11" customFormat="1">
      <c r="B164" s="146"/>
      <c r="D164" s="142" t="s">
        <v>214</v>
      </c>
      <c r="E164" s="147" t="s">
        <v>1</v>
      </c>
      <c r="F164" s="148" t="s">
        <v>394</v>
      </c>
      <c r="H164" s="149">
        <v>42</v>
      </c>
      <c r="I164" s="150"/>
      <c r="L164" s="146"/>
      <c r="M164" s="151"/>
      <c r="T164" s="152"/>
      <c r="AT164" s="147" t="s">
        <v>214</v>
      </c>
      <c r="AU164" s="147" t="s">
        <v>83</v>
      </c>
      <c r="AV164" s="11" t="s">
        <v>85</v>
      </c>
      <c r="AW164" s="11" t="s">
        <v>33</v>
      </c>
      <c r="AX164" s="11" t="s">
        <v>83</v>
      </c>
      <c r="AY164" s="147" t="s">
        <v>200</v>
      </c>
    </row>
    <row r="165" spans="2:65" s="1" customFormat="1" ht="16.5" customHeight="1">
      <c r="B165" s="31"/>
      <c r="C165" s="129" t="s">
        <v>299</v>
      </c>
      <c r="D165" s="129" t="s">
        <v>201</v>
      </c>
      <c r="E165" s="130" t="s">
        <v>1489</v>
      </c>
      <c r="F165" s="131" t="s">
        <v>1490</v>
      </c>
      <c r="G165" s="132" t="s">
        <v>204</v>
      </c>
      <c r="H165" s="133">
        <v>13.26</v>
      </c>
      <c r="I165" s="134"/>
      <c r="J165" s="135">
        <f>ROUND(I165*H165,2)</f>
        <v>0</v>
      </c>
      <c r="K165" s="131" t="s">
        <v>947</v>
      </c>
      <c r="L165" s="31"/>
      <c r="M165" s="136" t="s">
        <v>1</v>
      </c>
      <c r="N165" s="137" t="s">
        <v>41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206</v>
      </c>
      <c r="AT165" s="140" t="s">
        <v>201</v>
      </c>
      <c r="AU165" s="140" t="s">
        <v>83</v>
      </c>
      <c r="AY165" s="16" t="s">
        <v>200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83</v>
      </c>
      <c r="BK165" s="141">
        <f>ROUND(I165*H165,2)</f>
        <v>0</v>
      </c>
      <c r="BL165" s="16" t="s">
        <v>206</v>
      </c>
      <c r="BM165" s="140" t="s">
        <v>1610</v>
      </c>
    </row>
    <row r="166" spans="2:65" s="1" customFormat="1" ht="19.2">
      <c r="B166" s="31"/>
      <c r="D166" s="142" t="s">
        <v>208</v>
      </c>
      <c r="F166" s="143" t="s">
        <v>1492</v>
      </c>
      <c r="I166" s="144"/>
      <c r="L166" s="31"/>
      <c r="M166" s="145"/>
      <c r="T166" s="55"/>
      <c r="AT166" s="16" t="s">
        <v>208</v>
      </c>
      <c r="AU166" s="16" t="s">
        <v>83</v>
      </c>
    </row>
    <row r="167" spans="2:65" s="11" customFormat="1">
      <c r="B167" s="146"/>
      <c r="D167" s="142" t="s">
        <v>214</v>
      </c>
      <c r="E167" s="147" t="s">
        <v>1</v>
      </c>
      <c r="F167" s="148" t="s">
        <v>1611</v>
      </c>
      <c r="H167" s="149">
        <v>13.26</v>
      </c>
      <c r="I167" s="150"/>
      <c r="L167" s="146"/>
      <c r="M167" s="151"/>
      <c r="T167" s="152"/>
      <c r="AT167" s="147" t="s">
        <v>214</v>
      </c>
      <c r="AU167" s="147" t="s">
        <v>83</v>
      </c>
      <c r="AV167" s="11" t="s">
        <v>85</v>
      </c>
      <c r="AW167" s="11" t="s">
        <v>33</v>
      </c>
      <c r="AX167" s="11" t="s">
        <v>83</v>
      </c>
      <c r="AY167" s="147" t="s">
        <v>200</v>
      </c>
    </row>
    <row r="168" spans="2:65" s="1" customFormat="1" ht="16.5" customHeight="1">
      <c r="B168" s="31"/>
      <c r="C168" s="129" t="s">
        <v>303</v>
      </c>
      <c r="D168" s="129" t="s">
        <v>201</v>
      </c>
      <c r="E168" s="130" t="s">
        <v>1347</v>
      </c>
      <c r="F168" s="131" t="s">
        <v>1348</v>
      </c>
      <c r="G168" s="132" t="s">
        <v>941</v>
      </c>
      <c r="H168" s="133">
        <v>39.6</v>
      </c>
      <c r="I168" s="134"/>
      <c r="J168" s="135">
        <f>ROUND(I168*H168,2)</f>
        <v>0</v>
      </c>
      <c r="K168" s="131" t="s">
        <v>947</v>
      </c>
      <c r="L168" s="31"/>
      <c r="M168" s="136" t="s">
        <v>1</v>
      </c>
      <c r="N168" s="137" t="s">
        <v>41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206</v>
      </c>
      <c r="AT168" s="140" t="s">
        <v>201</v>
      </c>
      <c r="AU168" s="140" t="s">
        <v>83</v>
      </c>
      <c r="AY168" s="16" t="s">
        <v>200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83</v>
      </c>
      <c r="BK168" s="141">
        <f>ROUND(I168*H168,2)</f>
        <v>0</v>
      </c>
      <c r="BL168" s="16" t="s">
        <v>206</v>
      </c>
      <c r="BM168" s="140" t="s">
        <v>1612</v>
      </c>
    </row>
    <row r="169" spans="2:65" s="1" customFormat="1" ht="19.2">
      <c r="B169" s="31"/>
      <c r="D169" s="142" t="s">
        <v>208</v>
      </c>
      <c r="F169" s="143" t="s">
        <v>1350</v>
      </c>
      <c r="I169" s="144"/>
      <c r="L169" s="31"/>
      <c r="M169" s="145"/>
      <c r="T169" s="55"/>
      <c r="AT169" s="16" t="s">
        <v>208</v>
      </c>
      <c r="AU169" s="16" t="s">
        <v>83</v>
      </c>
    </row>
    <row r="170" spans="2:65" s="1" customFormat="1" ht="16.5" customHeight="1">
      <c r="B170" s="31"/>
      <c r="C170" s="129" t="s">
        <v>7</v>
      </c>
      <c r="D170" s="129" t="s">
        <v>201</v>
      </c>
      <c r="E170" s="130" t="s">
        <v>1353</v>
      </c>
      <c r="F170" s="131" t="s">
        <v>1354</v>
      </c>
      <c r="G170" s="132" t="s">
        <v>941</v>
      </c>
      <c r="H170" s="133">
        <v>39.6</v>
      </c>
      <c r="I170" s="134"/>
      <c r="J170" s="135">
        <f>ROUND(I170*H170,2)</f>
        <v>0</v>
      </c>
      <c r="K170" s="131" t="s">
        <v>947</v>
      </c>
      <c r="L170" s="31"/>
      <c r="M170" s="136" t="s">
        <v>1</v>
      </c>
      <c r="N170" s="137" t="s">
        <v>41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206</v>
      </c>
      <c r="AT170" s="140" t="s">
        <v>201</v>
      </c>
      <c r="AU170" s="140" t="s">
        <v>83</v>
      </c>
      <c r="AY170" s="16" t="s">
        <v>200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83</v>
      </c>
      <c r="BK170" s="141">
        <f>ROUND(I170*H170,2)</f>
        <v>0</v>
      </c>
      <c r="BL170" s="16" t="s">
        <v>206</v>
      </c>
      <c r="BM170" s="140" t="s">
        <v>1613</v>
      </c>
    </row>
    <row r="171" spans="2:65" s="1" customFormat="1" ht="19.2">
      <c r="B171" s="31"/>
      <c r="D171" s="142" t="s">
        <v>208</v>
      </c>
      <c r="F171" s="143" t="s">
        <v>1356</v>
      </c>
      <c r="I171" s="144"/>
      <c r="L171" s="31"/>
      <c r="M171" s="145"/>
      <c r="T171" s="55"/>
      <c r="AT171" s="16" t="s">
        <v>208</v>
      </c>
      <c r="AU171" s="16" t="s">
        <v>83</v>
      </c>
    </row>
    <row r="172" spans="2:65" s="1" customFormat="1" ht="16.5" customHeight="1">
      <c r="B172" s="31"/>
      <c r="C172" s="166" t="s">
        <v>311</v>
      </c>
      <c r="D172" s="166" t="s">
        <v>227</v>
      </c>
      <c r="E172" s="167" t="s">
        <v>1366</v>
      </c>
      <c r="F172" s="168" t="s">
        <v>1367</v>
      </c>
      <c r="G172" s="169" t="s">
        <v>964</v>
      </c>
      <c r="H172" s="170">
        <v>23.76</v>
      </c>
      <c r="I172" s="171"/>
      <c r="J172" s="172">
        <f>ROUND(I172*H172,2)</f>
        <v>0</v>
      </c>
      <c r="K172" s="168" t="s">
        <v>947</v>
      </c>
      <c r="L172" s="173"/>
      <c r="M172" s="174" t="s">
        <v>1</v>
      </c>
      <c r="N172" s="175" t="s">
        <v>41</v>
      </c>
      <c r="P172" s="138">
        <f>O172*H172</f>
        <v>0</v>
      </c>
      <c r="Q172" s="138">
        <v>1</v>
      </c>
      <c r="R172" s="138">
        <f>Q172*H172</f>
        <v>23.76</v>
      </c>
      <c r="S172" s="138">
        <v>0</v>
      </c>
      <c r="T172" s="139">
        <f>S172*H172</f>
        <v>0</v>
      </c>
      <c r="AR172" s="140" t="s">
        <v>250</v>
      </c>
      <c r="AT172" s="140" t="s">
        <v>227</v>
      </c>
      <c r="AU172" s="140" t="s">
        <v>83</v>
      </c>
      <c r="AY172" s="16" t="s">
        <v>200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83</v>
      </c>
      <c r="BK172" s="141">
        <f>ROUND(I172*H172,2)</f>
        <v>0</v>
      </c>
      <c r="BL172" s="16" t="s">
        <v>206</v>
      </c>
      <c r="BM172" s="140" t="s">
        <v>1614</v>
      </c>
    </row>
    <row r="173" spans="2:65" s="1" customFormat="1">
      <c r="B173" s="31"/>
      <c r="D173" s="142" t="s">
        <v>208</v>
      </c>
      <c r="F173" s="143" t="s">
        <v>1367</v>
      </c>
      <c r="I173" s="144"/>
      <c r="L173" s="31"/>
      <c r="M173" s="145"/>
      <c r="T173" s="55"/>
      <c r="AT173" s="16" t="s">
        <v>208</v>
      </c>
      <c r="AU173" s="16" t="s">
        <v>83</v>
      </c>
    </row>
    <row r="174" spans="2:65" s="11" customFormat="1">
      <c r="B174" s="146"/>
      <c r="D174" s="142" t="s">
        <v>214</v>
      </c>
      <c r="E174" s="147" t="s">
        <v>1</v>
      </c>
      <c r="F174" s="148" t="s">
        <v>1615</v>
      </c>
      <c r="H174" s="149">
        <v>23.76</v>
      </c>
      <c r="I174" s="150"/>
      <c r="L174" s="146"/>
      <c r="M174" s="151"/>
      <c r="T174" s="152"/>
      <c r="AT174" s="147" t="s">
        <v>214</v>
      </c>
      <c r="AU174" s="147" t="s">
        <v>83</v>
      </c>
      <c r="AV174" s="11" t="s">
        <v>85</v>
      </c>
      <c r="AW174" s="11" t="s">
        <v>33</v>
      </c>
      <c r="AX174" s="11" t="s">
        <v>83</v>
      </c>
      <c r="AY174" s="147" t="s">
        <v>200</v>
      </c>
    </row>
    <row r="175" spans="2:65" s="1" customFormat="1" ht="21.75" customHeight="1">
      <c r="B175" s="31"/>
      <c r="C175" s="129" t="s">
        <v>315</v>
      </c>
      <c r="D175" s="129" t="s">
        <v>201</v>
      </c>
      <c r="E175" s="130" t="s">
        <v>1498</v>
      </c>
      <c r="F175" s="131" t="s">
        <v>1499</v>
      </c>
      <c r="G175" s="132" t="s">
        <v>225</v>
      </c>
      <c r="H175" s="133">
        <v>5.4</v>
      </c>
      <c r="I175" s="134"/>
      <c r="J175" s="135">
        <f>ROUND(I175*H175,2)</f>
        <v>0</v>
      </c>
      <c r="K175" s="131" t="s">
        <v>947</v>
      </c>
      <c r="L175" s="31"/>
      <c r="M175" s="136" t="s">
        <v>1</v>
      </c>
      <c r="N175" s="137" t="s">
        <v>41</v>
      </c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206</v>
      </c>
      <c r="AT175" s="140" t="s">
        <v>201</v>
      </c>
      <c r="AU175" s="140" t="s">
        <v>83</v>
      </c>
      <c r="AY175" s="16" t="s">
        <v>200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6" t="s">
        <v>83</v>
      </c>
      <c r="BK175" s="141">
        <f>ROUND(I175*H175,2)</f>
        <v>0</v>
      </c>
      <c r="BL175" s="16" t="s">
        <v>206</v>
      </c>
      <c r="BM175" s="140" t="s">
        <v>1616</v>
      </c>
    </row>
    <row r="176" spans="2:65" s="1" customFormat="1" ht="19.2">
      <c r="B176" s="31"/>
      <c r="D176" s="142" t="s">
        <v>208</v>
      </c>
      <c r="F176" s="143" t="s">
        <v>1501</v>
      </c>
      <c r="I176" s="144"/>
      <c r="L176" s="31"/>
      <c r="M176" s="145"/>
      <c r="T176" s="55"/>
      <c r="AT176" s="16" t="s">
        <v>208</v>
      </c>
      <c r="AU176" s="16" t="s">
        <v>83</v>
      </c>
    </row>
    <row r="177" spans="2:65" s="1" customFormat="1" ht="21.75" customHeight="1">
      <c r="B177" s="31"/>
      <c r="C177" s="166" t="s">
        <v>319</v>
      </c>
      <c r="D177" s="166" t="s">
        <v>227</v>
      </c>
      <c r="E177" s="167" t="s">
        <v>1502</v>
      </c>
      <c r="F177" s="168" t="s">
        <v>1503</v>
      </c>
      <c r="G177" s="169" t="s">
        <v>1504</v>
      </c>
      <c r="H177" s="170">
        <v>1</v>
      </c>
      <c r="I177" s="171"/>
      <c r="J177" s="172">
        <f>ROUND(I177*H177,2)</f>
        <v>0</v>
      </c>
      <c r="K177" s="168" t="s">
        <v>1</v>
      </c>
      <c r="L177" s="173"/>
      <c r="M177" s="174" t="s">
        <v>1</v>
      </c>
      <c r="N177" s="175" t="s">
        <v>41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250</v>
      </c>
      <c r="AT177" s="140" t="s">
        <v>227</v>
      </c>
      <c r="AU177" s="140" t="s">
        <v>83</v>
      </c>
      <c r="AY177" s="16" t="s">
        <v>200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83</v>
      </c>
      <c r="BK177" s="141">
        <f>ROUND(I177*H177,2)</f>
        <v>0</v>
      </c>
      <c r="BL177" s="16" t="s">
        <v>206</v>
      </c>
      <c r="BM177" s="140" t="s">
        <v>1617</v>
      </c>
    </row>
    <row r="178" spans="2:65" s="1" customFormat="1" ht="19.2">
      <c r="B178" s="31"/>
      <c r="D178" s="142" t="s">
        <v>208</v>
      </c>
      <c r="F178" s="143" t="s">
        <v>1506</v>
      </c>
      <c r="I178" s="144"/>
      <c r="L178" s="31"/>
      <c r="M178" s="145"/>
      <c r="T178" s="55"/>
      <c r="AT178" s="16" t="s">
        <v>208</v>
      </c>
      <c r="AU178" s="16" t="s">
        <v>83</v>
      </c>
    </row>
    <row r="179" spans="2:65" s="1" customFormat="1" ht="16.5" customHeight="1">
      <c r="B179" s="31"/>
      <c r="C179" s="166" t="s">
        <v>324</v>
      </c>
      <c r="D179" s="166" t="s">
        <v>227</v>
      </c>
      <c r="E179" s="167" t="s">
        <v>1225</v>
      </c>
      <c r="F179" s="168" t="s">
        <v>1226</v>
      </c>
      <c r="G179" s="169" t="s">
        <v>204</v>
      </c>
      <c r="H179" s="170">
        <v>0.81</v>
      </c>
      <c r="I179" s="171"/>
      <c r="J179" s="172">
        <f>ROUND(I179*H179,2)</f>
        <v>0</v>
      </c>
      <c r="K179" s="168" t="s">
        <v>947</v>
      </c>
      <c r="L179" s="173"/>
      <c r="M179" s="174" t="s">
        <v>1</v>
      </c>
      <c r="N179" s="175" t="s">
        <v>41</v>
      </c>
      <c r="P179" s="138">
        <f>O179*H179</f>
        <v>0</v>
      </c>
      <c r="Q179" s="138">
        <v>2.234</v>
      </c>
      <c r="R179" s="138">
        <f>Q179*H179</f>
        <v>1.8095400000000001</v>
      </c>
      <c r="S179" s="138">
        <v>0</v>
      </c>
      <c r="T179" s="139">
        <f>S179*H179</f>
        <v>0</v>
      </c>
      <c r="AR179" s="140" t="s">
        <v>250</v>
      </c>
      <c r="AT179" s="140" t="s">
        <v>227</v>
      </c>
      <c r="AU179" s="140" t="s">
        <v>83</v>
      </c>
      <c r="AY179" s="16" t="s">
        <v>200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83</v>
      </c>
      <c r="BK179" s="141">
        <f>ROUND(I179*H179,2)</f>
        <v>0</v>
      </c>
      <c r="BL179" s="16" t="s">
        <v>206</v>
      </c>
      <c r="BM179" s="140" t="s">
        <v>1618</v>
      </c>
    </row>
    <row r="180" spans="2:65" s="1" customFormat="1">
      <c r="B180" s="31"/>
      <c r="D180" s="142" t="s">
        <v>208</v>
      </c>
      <c r="F180" s="143" t="s">
        <v>1226</v>
      </c>
      <c r="I180" s="144"/>
      <c r="L180" s="31"/>
      <c r="M180" s="145"/>
      <c r="T180" s="55"/>
      <c r="AT180" s="16" t="s">
        <v>208</v>
      </c>
      <c r="AU180" s="16" t="s">
        <v>83</v>
      </c>
    </row>
    <row r="181" spans="2:65" s="11" customFormat="1">
      <c r="B181" s="146"/>
      <c r="D181" s="142" t="s">
        <v>214</v>
      </c>
      <c r="E181" s="147" t="s">
        <v>1</v>
      </c>
      <c r="F181" s="148" t="s">
        <v>1619</v>
      </c>
      <c r="H181" s="149">
        <v>0.81</v>
      </c>
      <c r="I181" s="150"/>
      <c r="L181" s="146"/>
      <c r="M181" s="151"/>
      <c r="T181" s="152"/>
      <c r="AT181" s="147" t="s">
        <v>214</v>
      </c>
      <c r="AU181" s="147" t="s">
        <v>83</v>
      </c>
      <c r="AV181" s="11" t="s">
        <v>85</v>
      </c>
      <c r="AW181" s="11" t="s">
        <v>33</v>
      </c>
      <c r="AX181" s="11" t="s">
        <v>83</v>
      </c>
      <c r="AY181" s="147" t="s">
        <v>200</v>
      </c>
    </row>
    <row r="182" spans="2:65" s="1" customFormat="1" ht="16.5" customHeight="1">
      <c r="B182" s="31"/>
      <c r="C182" s="166" t="s">
        <v>328</v>
      </c>
      <c r="D182" s="166" t="s">
        <v>227</v>
      </c>
      <c r="E182" s="167" t="s">
        <v>1509</v>
      </c>
      <c r="F182" s="168" t="s">
        <v>1510</v>
      </c>
      <c r="G182" s="169" t="s">
        <v>204</v>
      </c>
      <c r="H182" s="170">
        <v>0.16200000000000001</v>
      </c>
      <c r="I182" s="171"/>
      <c r="J182" s="172">
        <f>ROUND(I182*H182,2)</f>
        <v>0</v>
      </c>
      <c r="K182" s="168" t="s">
        <v>1</v>
      </c>
      <c r="L182" s="173"/>
      <c r="M182" s="174" t="s">
        <v>1</v>
      </c>
      <c r="N182" s="175" t="s">
        <v>41</v>
      </c>
      <c r="P182" s="138">
        <f>O182*H182</f>
        <v>0</v>
      </c>
      <c r="Q182" s="138">
        <v>2.34</v>
      </c>
      <c r="R182" s="138">
        <f>Q182*H182</f>
        <v>0.37907999999999997</v>
      </c>
      <c r="S182" s="138">
        <v>0</v>
      </c>
      <c r="T182" s="139">
        <f>S182*H182</f>
        <v>0</v>
      </c>
      <c r="AR182" s="140" t="s">
        <v>250</v>
      </c>
      <c r="AT182" s="140" t="s">
        <v>227</v>
      </c>
      <c r="AU182" s="140" t="s">
        <v>83</v>
      </c>
      <c r="AY182" s="16" t="s">
        <v>200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6" t="s">
        <v>83</v>
      </c>
      <c r="BK182" s="141">
        <f>ROUND(I182*H182,2)</f>
        <v>0</v>
      </c>
      <c r="BL182" s="16" t="s">
        <v>206</v>
      </c>
      <c r="BM182" s="140" t="s">
        <v>1620</v>
      </c>
    </row>
    <row r="183" spans="2:65" s="1" customFormat="1">
      <c r="B183" s="31"/>
      <c r="D183" s="142" t="s">
        <v>208</v>
      </c>
      <c r="F183" s="143" t="s">
        <v>1510</v>
      </c>
      <c r="I183" s="144"/>
      <c r="L183" s="31"/>
      <c r="M183" s="145"/>
      <c r="T183" s="55"/>
      <c r="AT183" s="16" t="s">
        <v>208</v>
      </c>
      <c r="AU183" s="16" t="s">
        <v>83</v>
      </c>
    </row>
    <row r="184" spans="2:65" s="11" customFormat="1">
      <c r="B184" s="146"/>
      <c r="D184" s="142" t="s">
        <v>214</v>
      </c>
      <c r="E184" s="147" t="s">
        <v>1</v>
      </c>
      <c r="F184" s="148" t="s">
        <v>1621</v>
      </c>
      <c r="H184" s="149">
        <v>0.16200000000000001</v>
      </c>
      <c r="I184" s="150"/>
      <c r="L184" s="146"/>
      <c r="M184" s="151"/>
      <c r="T184" s="152"/>
      <c r="AT184" s="147" t="s">
        <v>214</v>
      </c>
      <c r="AU184" s="147" t="s">
        <v>83</v>
      </c>
      <c r="AV184" s="11" t="s">
        <v>85</v>
      </c>
      <c r="AW184" s="11" t="s">
        <v>33</v>
      </c>
      <c r="AX184" s="11" t="s">
        <v>83</v>
      </c>
      <c r="AY184" s="147" t="s">
        <v>200</v>
      </c>
    </row>
    <row r="185" spans="2:65" s="1" customFormat="1" ht="16.5" customHeight="1">
      <c r="B185" s="31"/>
      <c r="C185" s="129" t="s">
        <v>333</v>
      </c>
      <c r="D185" s="129" t="s">
        <v>201</v>
      </c>
      <c r="E185" s="130" t="s">
        <v>1513</v>
      </c>
      <c r="F185" s="131" t="s">
        <v>1514</v>
      </c>
      <c r="G185" s="132" t="s">
        <v>258</v>
      </c>
      <c r="H185" s="133">
        <v>2</v>
      </c>
      <c r="I185" s="134"/>
      <c r="J185" s="135">
        <f>ROUND(I185*H185,2)</f>
        <v>0</v>
      </c>
      <c r="K185" s="131" t="s">
        <v>947</v>
      </c>
      <c r="L185" s="31"/>
      <c r="M185" s="136" t="s">
        <v>1</v>
      </c>
      <c r="N185" s="137" t="s">
        <v>41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206</v>
      </c>
      <c r="AT185" s="140" t="s">
        <v>201</v>
      </c>
      <c r="AU185" s="140" t="s">
        <v>83</v>
      </c>
      <c r="AY185" s="16" t="s">
        <v>200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83</v>
      </c>
      <c r="BK185" s="141">
        <f>ROUND(I185*H185,2)</f>
        <v>0</v>
      </c>
      <c r="BL185" s="16" t="s">
        <v>206</v>
      </c>
      <c r="BM185" s="140" t="s">
        <v>1622</v>
      </c>
    </row>
    <row r="186" spans="2:65" s="1" customFormat="1" ht="19.2">
      <c r="B186" s="31"/>
      <c r="D186" s="142" t="s">
        <v>208</v>
      </c>
      <c r="F186" s="143" t="s">
        <v>1516</v>
      </c>
      <c r="I186" s="144"/>
      <c r="L186" s="31"/>
      <c r="M186" s="145"/>
      <c r="T186" s="55"/>
      <c r="AT186" s="16" t="s">
        <v>208</v>
      </c>
      <c r="AU186" s="16" t="s">
        <v>83</v>
      </c>
    </row>
    <row r="187" spans="2:65" s="1" customFormat="1" ht="21.75" customHeight="1">
      <c r="B187" s="31"/>
      <c r="C187" s="129" t="s">
        <v>338</v>
      </c>
      <c r="D187" s="129" t="s">
        <v>201</v>
      </c>
      <c r="E187" s="130" t="s">
        <v>1517</v>
      </c>
      <c r="F187" s="131" t="s">
        <v>1518</v>
      </c>
      <c r="G187" s="132" t="s">
        <v>941</v>
      </c>
      <c r="H187" s="133">
        <v>39.6</v>
      </c>
      <c r="I187" s="134"/>
      <c r="J187" s="135">
        <f>ROUND(I187*H187,2)</f>
        <v>0</v>
      </c>
      <c r="K187" s="131" t="s">
        <v>947</v>
      </c>
      <c r="L187" s="31"/>
      <c r="M187" s="136" t="s">
        <v>1</v>
      </c>
      <c r="N187" s="137" t="s">
        <v>41</v>
      </c>
      <c r="P187" s="138">
        <f>O187*H187</f>
        <v>0</v>
      </c>
      <c r="Q187" s="138">
        <v>0</v>
      </c>
      <c r="R187" s="138">
        <f>Q187*H187</f>
        <v>0</v>
      </c>
      <c r="S187" s="138">
        <v>0</v>
      </c>
      <c r="T187" s="139">
        <f>S187*H187</f>
        <v>0</v>
      </c>
      <c r="AR187" s="140" t="s">
        <v>206</v>
      </c>
      <c r="AT187" s="140" t="s">
        <v>201</v>
      </c>
      <c r="AU187" s="140" t="s">
        <v>83</v>
      </c>
      <c r="AY187" s="16" t="s">
        <v>200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83</v>
      </c>
      <c r="BK187" s="141">
        <f>ROUND(I187*H187,2)</f>
        <v>0</v>
      </c>
      <c r="BL187" s="16" t="s">
        <v>206</v>
      </c>
      <c r="BM187" s="140" t="s">
        <v>1623</v>
      </c>
    </row>
    <row r="188" spans="2:65" s="1" customFormat="1" ht="28.8">
      <c r="B188" s="31"/>
      <c r="D188" s="142" t="s">
        <v>208</v>
      </c>
      <c r="F188" s="143" t="s">
        <v>1520</v>
      </c>
      <c r="I188" s="144"/>
      <c r="L188" s="31"/>
      <c r="M188" s="145"/>
      <c r="T188" s="55"/>
      <c r="AT188" s="16" t="s">
        <v>208</v>
      </c>
      <c r="AU188" s="16" t="s">
        <v>83</v>
      </c>
    </row>
    <row r="189" spans="2:65" s="1" customFormat="1" ht="16.5" customHeight="1">
      <c r="B189" s="31"/>
      <c r="C189" s="166" t="s">
        <v>342</v>
      </c>
      <c r="D189" s="166" t="s">
        <v>227</v>
      </c>
      <c r="E189" s="167" t="s">
        <v>1521</v>
      </c>
      <c r="F189" s="168" t="s">
        <v>1522</v>
      </c>
      <c r="G189" s="169" t="s">
        <v>964</v>
      </c>
      <c r="H189" s="170">
        <v>6.97</v>
      </c>
      <c r="I189" s="171"/>
      <c r="J189" s="172">
        <f>ROUND(I189*H189,2)</f>
        <v>0</v>
      </c>
      <c r="K189" s="168" t="s">
        <v>947</v>
      </c>
      <c r="L189" s="173"/>
      <c r="M189" s="174" t="s">
        <v>1</v>
      </c>
      <c r="N189" s="175" t="s">
        <v>41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250</v>
      </c>
      <c r="AT189" s="140" t="s">
        <v>227</v>
      </c>
      <c r="AU189" s="140" t="s">
        <v>83</v>
      </c>
      <c r="AY189" s="16" t="s">
        <v>200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6" t="s">
        <v>83</v>
      </c>
      <c r="BK189" s="141">
        <f>ROUND(I189*H189,2)</f>
        <v>0</v>
      </c>
      <c r="BL189" s="16" t="s">
        <v>206</v>
      </c>
      <c r="BM189" s="140" t="s">
        <v>1624</v>
      </c>
    </row>
    <row r="190" spans="2:65" s="1" customFormat="1">
      <c r="B190" s="31"/>
      <c r="D190" s="142" t="s">
        <v>208</v>
      </c>
      <c r="F190" s="143" t="s">
        <v>1522</v>
      </c>
      <c r="I190" s="144"/>
      <c r="L190" s="31"/>
      <c r="M190" s="145"/>
      <c r="T190" s="55"/>
      <c r="AT190" s="16" t="s">
        <v>208</v>
      </c>
      <c r="AU190" s="16" t="s">
        <v>83</v>
      </c>
    </row>
    <row r="191" spans="2:65" s="11" customFormat="1">
      <c r="B191" s="146"/>
      <c r="D191" s="142" t="s">
        <v>214</v>
      </c>
      <c r="E191" s="147" t="s">
        <v>1</v>
      </c>
      <c r="F191" s="148" t="s">
        <v>1625</v>
      </c>
      <c r="H191" s="149">
        <v>6.97</v>
      </c>
      <c r="I191" s="150"/>
      <c r="L191" s="146"/>
      <c r="M191" s="151"/>
      <c r="T191" s="152"/>
      <c r="AT191" s="147" t="s">
        <v>214</v>
      </c>
      <c r="AU191" s="147" t="s">
        <v>83</v>
      </c>
      <c r="AV191" s="11" t="s">
        <v>85</v>
      </c>
      <c r="AW191" s="11" t="s">
        <v>33</v>
      </c>
      <c r="AX191" s="11" t="s">
        <v>83</v>
      </c>
      <c r="AY191" s="147" t="s">
        <v>200</v>
      </c>
    </row>
    <row r="192" spans="2:65" s="1" customFormat="1" ht="16.5" customHeight="1">
      <c r="B192" s="31"/>
      <c r="C192" s="129" t="s">
        <v>346</v>
      </c>
      <c r="D192" s="129" t="s">
        <v>201</v>
      </c>
      <c r="E192" s="130" t="s">
        <v>1525</v>
      </c>
      <c r="F192" s="131" t="s">
        <v>1526</v>
      </c>
      <c r="G192" s="132" t="s">
        <v>941</v>
      </c>
      <c r="H192" s="133">
        <v>42.9</v>
      </c>
      <c r="I192" s="134"/>
      <c r="J192" s="135">
        <f>ROUND(I192*H192,2)</f>
        <v>0</v>
      </c>
      <c r="K192" s="131" t="s">
        <v>947</v>
      </c>
      <c r="L192" s="31"/>
      <c r="M192" s="136" t="s">
        <v>1</v>
      </c>
      <c r="N192" s="137" t="s">
        <v>41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206</v>
      </c>
      <c r="AT192" s="140" t="s">
        <v>201</v>
      </c>
      <c r="AU192" s="140" t="s">
        <v>83</v>
      </c>
      <c r="AY192" s="16" t="s">
        <v>200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6" t="s">
        <v>83</v>
      </c>
      <c r="BK192" s="141">
        <f>ROUND(I192*H192,2)</f>
        <v>0</v>
      </c>
      <c r="BL192" s="16" t="s">
        <v>206</v>
      </c>
      <c r="BM192" s="140" t="s">
        <v>1626</v>
      </c>
    </row>
    <row r="193" spans="2:65" s="1" customFormat="1" ht="28.8">
      <c r="B193" s="31"/>
      <c r="D193" s="142" t="s">
        <v>208</v>
      </c>
      <c r="F193" s="143" t="s">
        <v>1528</v>
      </c>
      <c r="I193" s="144"/>
      <c r="L193" s="31"/>
      <c r="M193" s="145"/>
      <c r="T193" s="55"/>
      <c r="AT193" s="16" t="s">
        <v>208</v>
      </c>
      <c r="AU193" s="16" t="s">
        <v>83</v>
      </c>
    </row>
    <row r="194" spans="2:65" s="11" customFormat="1">
      <c r="B194" s="146"/>
      <c r="D194" s="142" t="s">
        <v>214</v>
      </c>
      <c r="E194" s="147" t="s">
        <v>1</v>
      </c>
      <c r="F194" s="148" t="s">
        <v>1627</v>
      </c>
      <c r="H194" s="149">
        <v>39.6</v>
      </c>
      <c r="I194" s="150"/>
      <c r="L194" s="146"/>
      <c r="M194" s="151"/>
      <c r="T194" s="152"/>
      <c r="AT194" s="147" t="s">
        <v>214</v>
      </c>
      <c r="AU194" s="147" t="s">
        <v>83</v>
      </c>
      <c r="AV194" s="11" t="s">
        <v>85</v>
      </c>
      <c r="AW194" s="11" t="s">
        <v>33</v>
      </c>
      <c r="AX194" s="11" t="s">
        <v>76</v>
      </c>
      <c r="AY194" s="147" t="s">
        <v>200</v>
      </c>
    </row>
    <row r="195" spans="2:65" s="11" customFormat="1">
      <c r="B195" s="146"/>
      <c r="D195" s="142" t="s">
        <v>214</v>
      </c>
      <c r="E195" s="147" t="s">
        <v>1</v>
      </c>
      <c r="F195" s="148" t="s">
        <v>1628</v>
      </c>
      <c r="H195" s="149">
        <v>3.3</v>
      </c>
      <c r="I195" s="150"/>
      <c r="L195" s="146"/>
      <c r="M195" s="151"/>
      <c r="T195" s="152"/>
      <c r="AT195" s="147" t="s">
        <v>214</v>
      </c>
      <c r="AU195" s="147" t="s">
        <v>83</v>
      </c>
      <c r="AV195" s="11" t="s">
        <v>85</v>
      </c>
      <c r="AW195" s="11" t="s">
        <v>33</v>
      </c>
      <c r="AX195" s="11" t="s">
        <v>76</v>
      </c>
      <c r="AY195" s="147" t="s">
        <v>200</v>
      </c>
    </row>
    <row r="196" spans="2:65" s="13" customFormat="1">
      <c r="B196" s="159"/>
      <c r="D196" s="142" t="s">
        <v>214</v>
      </c>
      <c r="E196" s="160" t="s">
        <v>1</v>
      </c>
      <c r="F196" s="161" t="s">
        <v>221</v>
      </c>
      <c r="H196" s="162">
        <v>42.9</v>
      </c>
      <c r="I196" s="163"/>
      <c r="L196" s="159"/>
      <c r="M196" s="164"/>
      <c r="T196" s="165"/>
      <c r="AT196" s="160" t="s">
        <v>214</v>
      </c>
      <c r="AU196" s="160" t="s">
        <v>83</v>
      </c>
      <c r="AV196" s="13" t="s">
        <v>206</v>
      </c>
      <c r="AW196" s="13" t="s">
        <v>33</v>
      </c>
      <c r="AX196" s="13" t="s">
        <v>83</v>
      </c>
      <c r="AY196" s="160" t="s">
        <v>200</v>
      </c>
    </row>
    <row r="197" spans="2:65" s="1" customFormat="1" ht="16.5" customHeight="1">
      <c r="B197" s="31"/>
      <c r="C197" s="166" t="s">
        <v>350</v>
      </c>
      <c r="D197" s="166" t="s">
        <v>227</v>
      </c>
      <c r="E197" s="167" t="s">
        <v>1531</v>
      </c>
      <c r="F197" s="168" t="s">
        <v>1532</v>
      </c>
      <c r="G197" s="169" t="s">
        <v>964</v>
      </c>
      <c r="H197" s="170">
        <v>4.7190000000000003</v>
      </c>
      <c r="I197" s="171"/>
      <c r="J197" s="172">
        <f>ROUND(I197*H197,2)</f>
        <v>0</v>
      </c>
      <c r="K197" s="168" t="s">
        <v>947</v>
      </c>
      <c r="L197" s="173"/>
      <c r="M197" s="174" t="s">
        <v>1</v>
      </c>
      <c r="N197" s="175" t="s">
        <v>41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250</v>
      </c>
      <c r="AT197" s="140" t="s">
        <v>227</v>
      </c>
      <c r="AU197" s="140" t="s">
        <v>83</v>
      </c>
      <c r="AY197" s="16" t="s">
        <v>200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6" t="s">
        <v>83</v>
      </c>
      <c r="BK197" s="141">
        <f>ROUND(I197*H197,2)</f>
        <v>0</v>
      </c>
      <c r="BL197" s="16" t="s">
        <v>206</v>
      </c>
      <c r="BM197" s="140" t="s">
        <v>1629</v>
      </c>
    </row>
    <row r="198" spans="2:65" s="1" customFormat="1">
      <c r="B198" s="31"/>
      <c r="D198" s="142" t="s">
        <v>208</v>
      </c>
      <c r="F198" s="143" t="s">
        <v>1532</v>
      </c>
      <c r="I198" s="144"/>
      <c r="L198" s="31"/>
      <c r="M198" s="145"/>
      <c r="T198" s="55"/>
      <c r="AT198" s="16" t="s">
        <v>208</v>
      </c>
      <c r="AU198" s="16" t="s">
        <v>83</v>
      </c>
    </row>
    <row r="199" spans="2:65" s="11" customFormat="1">
      <c r="B199" s="146"/>
      <c r="D199" s="142" t="s">
        <v>214</v>
      </c>
      <c r="E199" s="147" t="s">
        <v>1</v>
      </c>
      <c r="F199" s="148" t="s">
        <v>1630</v>
      </c>
      <c r="H199" s="149">
        <v>4.7190000000000003</v>
      </c>
      <c r="I199" s="150"/>
      <c r="L199" s="146"/>
      <c r="M199" s="151"/>
      <c r="T199" s="152"/>
      <c r="AT199" s="147" t="s">
        <v>214</v>
      </c>
      <c r="AU199" s="147" t="s">
        <v>83</v>
      </c>
      <c r="AV199" s="11" t="s">
        <v>85</v>
      </c>
      <c r="AW199" s="11" t="s">
        <v>33</v>
      </c>
      <c r="AX199" s="11" t="s">
        <v>83</v>
      </c>
      <c r="AY199" s="147" t="s">
        <v>200</v>
      </c>
    </row>
    <row r="200" spans="2:65" s="1" customFormat="1" ht="16.5" customHeight="1">
      <c r="B200" s="31"/>
      <c r="C200" s="129" t="s">
        <v>354</v>
      </c>
      <c r="D200" s="129" t="s">
        <v>201</v>
      </c>
      <c r="E200" s="130" t="s">
        <v>1535</v>
      </c>
      <c r="F200" s="131" t="s">
        <v>1536</v>
      </c>
      <c r="G200" s="132" t="s">
        <v>941</v>
      </c>
      <c r="H200" s="133">
        <v>42.9</v>
      </c>
      <c r="I200" s="134"/>
      <c r="J200" s="135">
        <f>ROUND(I200*H200,2)</f>
        <v>0</v>
      </c>
      <c r="K200" s="131" t="s">
        <v>1</v>
      </c>
      <c r="L200" s="31"/>
      <c r="M200" s="136" t="s">
        <v>1</v>
      </c>
      <c r="N200" s="137" t="s">
        <v>41</v>
      </c>
      <c r="P200" s="138">
        <f>O200*H200</f>
        <v>0</v>
      </c>
      <c r="Q200" s="138">
        <v>3.1E-4</v>
      </c>
      <c r="R200" s="138">
        <f>Q200*H200</f>
        <v>1.3299E-2</v>
      </c>
      <c r="S200" s="138">
        <v>0</v>
      </c>
      <c r="T200" s="139">
        <f>S200*H200</f>
        <v>0</v>
      </c>
      <c r="AR200" s="140" t="s">
        <v>206</v>
      </c>
      <c r="AT200" s="140" t="s">
        <v>201</v>
      </c>
      <c r="AU200" s="140" t="s">
        <v>83</v>
      </c>
      <c r="AY200" s="16" t="s">
        <v>200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6" t="s">
        <v>83</v>
      </c>
      <c r="BK200" s="141">
        <f>ROUND(I200*H200,2)</f>
        <v>0</v>
      </c>
      <c r="BL200" s="16" t="s">
        <v>206</v>
      </c>
      <c r="BM200" s="140" t="s">
        <v>1631</v>
      </c>
    </row>
    <row r="201" spans="2:65" s="1" customFormat="1">
      <c r="B201" s="31"/>
      <c r="D201" s="142" t="s">
        <v>208</v>
      </c>
      <c r="F201" s="143" t="s">
        <v>1538</v>
      </c>
      <c r="I201" s="144"/>
      <c r="L201" s="31"/>
      <c r="M201" s="145"/>
      <c r="T201" s="55"/>
      <c r="AT201" s="16" t="s">
        <v>208</v>
      </c>
      <c r="AU201" s="16" t="s">
        <v>83</v>
      </c>
    </row>
    <row r="202" spans="2:65" s="1" customFormat="1" ht="16.5" customHeight="1">
      <c r="B202" s="31"/>
      <c r="C202" s="129" t="s">
        <v>358</v>
      </c>
      <c r="D202" s="129" t="s">
        <v>201</v>
      </c>
      <c r="E202" s="130" t="s">
        <v>1539</v>
      </c>
      <c r="F202" s="131" t="s">
        <v>1540</v>
      </c>
      <c r="G202" s="132" t="s">
        <v>941</v>
      </c>
      <c r="H202" s="133">
        <v>42.9</v>
      </c>
      <c r="I202" s="134"/>
      <c r="J202" s="135">
        <f>ROUND(I202*H202,2)</f>
        <v>0</v>
      </c>
      <c r="K202" s="131" t="s">
        <v>1</v>
      </c>
      <c r="L202" s="31"/>
      <c r="M202" s="136" t="s">
        <v>1</v>
      </c>
      <c r="N202" s="137" t="s">
        <v>41</v>
      </c>
      <c r="P202" s="138">
        <f>O202*H202</f>
        <v>0</v>
      </c>
      <c r="Q202" s="138">
        <v>6.0099999999999997E-3</v>
      </c>
      <c r="R202" s="138">
        <f>Q202*H202</f>
        <v>0.25782899999999997</v>
      </c>
      <c r="S202" s="138">
        <v>0</v>
      </c>
      <c r="T202" s="139">
        <f>S202*H202</f>
        <v>0</v>
      </c>
      <c r="AR202" s="140" t="s">
        <v>206</v>
      </c>
      <c r="AT202" s="140" t="s">
        <v>201</v>
      </c>
      <c r="AU202" s="140" t="s">
        <v>83</v>
      </c>
      <c r="AY202" s="16" t="s">
        <v>200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6" t="s">
        <v>83</v>
      </c>
      <c r="BK202" s="141">
        <f>ROUND(I202*H202,2)</f>
        <v>0</v>
      </c>
      <c r="BL202" s="16" t="s">
        <v>206</v>
      </c>
      <c r="BM202" s="140" t="s">
        <v>1632</v>
      </c>
    </row>
    <row r="203" spans="2:65" s="1" customFormat="1">
      <c r="B203" s="31"/>
      <c r="D203" s="142" t="s">
        <v>208</v>
      </c>
      <c r="F203" s="143" t="s">
        <v>1542</v>
      </c>
      <c r="I203" s="144"/>
      <c r="L203" s="31"/>
      <c r="M203" s="145"/>
      <c r="T203" s="55"/>
      <c r="AT203" s="16" t="s">
        <v>208</v>
      </c>
      <c r="AU203" s="16" t="s">
        <v>83</v>
      </c>
    </row>
    <row r="204" spans="2:65" s="1" customFormat="1" ht="16.5" customHeight="1">
      <c r="B204" s="31"/>
      <c r="C204" s="129" t="s">
        <v>362</v>
      </c>
      <c r="D204" s="129" t="s">
        <v>201</v>
      </c>
      <c r="E204" s="130" t="s">
        <v>1543</v>
      </c>
      <c r="F204" s="131" t="s">
        <v>1544</v>
      </c>
      <c r="G204" s="132" t="s">
        <v>225</v>
      </c>
      <c r="H204" s="133">
        <v>17.399999999999999</v>
      </c>
      <c r="I204" s="134"/>
      <c r="J204" s="135">
        <f>ROUND(I204*H204,2)</f>
        <v>0</v>
      </c>
      <c r="K204" s="131" t="s">
        <v>947</v>
      </c>
      <c r="L204" s="31"/>
      <c r="M204" s="136" t="s">
        <v>1</v>
      </c>
      <c r="N204" s="137" t="s">
        <v>41</v>
      </c>
      <c r="P204" s="138">
        <f>O204*H204</f>
        <v>0</v>
      </c>
      <c r="Q204" s="138">
        <v>0</v>
      </c>
      <c r="R204" s="138">
        <f>Q204*H204</f>
        <v>0</v>
      </c>
      <c r="S204" s="138">
        <v>0</v>
      </c>
      <c r="T204" s="139">
        <f>S204*H204</f>
        <v>0</v>
      </c>
      <c r="AR204" s="140" t="s">
        <v>206</v>
      </c>
      <c r="AT204" s="140" t="s">
        <v>201</v>
      </c>
      <c r="AU204" s="140" t="s">
        <v>83</v>
      </c>
      <c r="AY204" s="16" t="s">
        <v>200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6" t="s">
        <v>83</v>
      </c>
      <c r="BK204" s="141">
        <f>ROUND(I204*H204,2)</f>
        <v>0</v>
      </c>
      <c r="BL204" s="16" t="s">
        <v>206</v>
      </c>
      <c r="BM204" s="140" t="s">
        <v>1633</v>
      </c>
    </row>
    <row r="205" spans="2:65" s="1" customFormat="1" ht="28.8">
      <c r="B205" s="31"/>
      <c r="D205" s="142" t="s">
        <v>208</v>
      </c>
      <c r="F205" s="143" t="s">
        <v>1546</v>
      </c>
      <c r="I205" s="144"/>
      <c r="L205" s="31"/>
      <c r="M205" s="145"/>
      <c r="T205" s="55"/>
      <c r="AT205" s="16" t="s">
        <v>208</v>
      </c>
      <c r="AU205" s="16" t="s">
        <v>83</v>
      </c>
    </row>
    <row r="206" spans="2:65" s="11" customFormat="1">
      <c r="B206" s="146"/>
      <c r="D206" s="142" t="s">
        <v>214</v>
      </c>
      <c r="E206" s="147" t="s">
        <v>1</v>
      </c>
      <c r="F206" s="148" t="s">
        <v>1634</v>
      </c>
      <c r="H206" s="149">
        <v>6.6</v>
      </c>
      <c r="I206" s="150"/>
      <c r="L206" s="146"/>
      <c r="M206" s="151"/>
      <c r="T206" s="152"/>
      <c r="AT206" s="147" t="s">
        <v>214</v>
      </c>
      <c r="AU206" s="147" t="s">
        <v>83</v>
      </c>
      <c r="AV206" s="11" t="s">
        <v>85</v>
      </c>
      <c r="AW206" s="11" t="s">
        <v>33</v>
      </c>
      <c r="AX206" s="11" t="s">
        <v>76</v>
      </c>
      <c r="AY206" s="147" t="s">
        <v>200</v>
      </c>
    </row>
    <row r="207" spans="2:65" s="11" customFormat="1">
      <c r="B207" s="146"/>
      <c r="D207" s="142" t="s">
        <v>214</v>
      </c>
      <c r="E207" s="147" t="s">
        <v>1</v>
      </c>
      <c r="F207" s="148" t="s">
        <v>1635</v>
      </c>
      <c r="H207" s="149">
        <v>10.8</v>
      </c>
      <c r="I207" s="150"/>
      <c r="L207" s="146"/>
      <c r="M207" s="151"/>
      <c r="T207" s="152"/>
      <c r="AT207" s="147" t="s">
        <v>214</v>
      </c>
      <c r="AU207" s="147" t="s">
        <v>83</v>
      </c>
      <c r="AV207" s="11" t="s">
        <v>85</v>
      </c>
      <c r="AW207" s="11" t="s">
        <v>33</v>
      </c>
      <c r="AX207" s="11" t="s">
        <v>76</v>
      </c>
      <c r="AY207" s="147" t="s">
        <v>200</v>
      </c>
    </row>
    <row r="208" spans="2:65" s="13" customFormat="1">
      <c r="B208" s="159"/>
      <c r="D208" s="142" t="s">
        <v>214</v>
      </c>
      <c r="E208" s="160" t="s">
        <v>1</v>
      </c>
      <c r="F208" s="161" t="s">
        <v>221</v>
      </c>
      <c r="H208" s="162">
        <v>17.399999999999999</v>
      </c>
      <c r="I208" s="163"/>
      <c r="L208" s="159"/>
      <c r="M208" s="164"/>
      <c r="T208" s="165"/>
      <c r="AT208" s="160" t="s">
        <v>214</v>
      </c>
      <c r="AU208" s="160" t="s">
        <v>83</v>
      </c>
      <c r="AV208" s="13" t="s">
        <v>206</v>
      </c>
      <c r="AW208" s="13" t="s">
        <v>33</v>
      </c>
      <c r="AX208" s="13" t="s">
        <v>83</v>
      </c>
      <c r="AY208" s="160" t="s">
        <v>200</v>
      </c>
    </row>
    <row r="209" spans="2:65" s="1" customFormat="1" ht="16.5" customHeight="1">
      <c r="B209" s="31"/>
      <c r="C209" s="129" t="s">
        <v>366</v>
      </c>
      <c r="D209" s="129" t="s">
        <v>201</v>
      </c>
      <c r="E209" s="130" t="s">
        <v>1549</v>
      </c>
      <c r="F209" s="131" t="s">
        <v>1550</v>
      </c>
      <c r="G209" s="132" t="s">
        <v>941</v>
      </c>
      <c r="H209" s="133">
        <v>12</v>
      </c>
      <c r="I209" s="134"/>
      <c r="J209" s="135">
        <f>ROUND(I209*H209,2)</f>
        <v>0</v>
      </c>
      <c r="K209" s="131" t="s">
        <v>1</v>
      </c>
      <c r="L209" s="31"/>
      <c r="M209" s="136" t="s">
        <v>1</v>
      </c>
      <c r="N209" s="137" t="s">
        <v>41</v>
      </c>
      <c r="P209" s="138">
        <f>O209*H209</f>
        <v>0</v>
      </c>
      <c r="Q209" s="138">
        <v>0.216</v>
      </c>
      <c r="R209" s="138">
        <f>Q209*H209</f>
        <v>2.5920000000000001</v>
      </c>
      <c r="S209" s="138">
        <v>0</v>
      </c>
      <c r="T209" s="139">
        <f>S209*H209</f>
        <v>0</v>
      </c>
      <c r="AR209" s="140" t="s">
        <v>206</v>
      </c>
      <c r="AT209" s="140" t="s">
        <v>201</v>
      </c>
      <c r="AU209" s="140" t="s">
        <v>83</v>
      </c>
      <c r="AY209" s="16" t="s">
        <v>200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6" t="s">
        <v>83</v>
      </c>
      <c r="BK209" s="141">
        <f>ROUND(I209*H209,2)</f>
        <v>0</v>
      </c>
      <c r="BL209" s="16" t="s">
        <v>206</v>
      </c>
      <c r="BM209" s="140" t="s">
        <v>1636</v>
      </c>
    </row>
    <row r="210" spans="2:65" s="1" customFormat="1">
      <c r="B210" s="31"/>
      <c r="D210" s="142" t="s">
        <v>208</v>
      </c>
      <c r="F210" s="143" t="s">
        <v>1552</v>
      </c>
      <c r="I210" s="144"/>
      <c r="L210" s="31"/>
      <c r="M210" s="145"/>
      <c r="T210" s="55"/>
      <c r="AT210" s="16" t="s">
        <v>208</v>
      </c>
      <c r="AU210" s="16" t="s">
        <v>83</v>
      </c>
    </row>
    <row r="211" spans="2:65" s="11" customFormat="1">
      <c r="B211" s="146"/>
      <c r="D211" s="142" t="s">
        <v>214</v>
      </c>
      <c r="E211" s="147" t="s">
        <v>1</v>
      </c>
      <c r="F211" s="148" t="s">
        <v>1553</v>
      </c>
      <c r="H211" s="149">
        <v>12</v>
      </c>
      <c r="I211" s="150"/>
      <c r="L211" s="146"/>
      <c r="M211" s="151"/>
      <c r="T211" s="152"/>
      <c r="AT211" s="147" t="s">
        <v>214</v>
      </c>
      <c r="AU211" s="147" t="s">
        <v>83</v>
      </c>
      <c r="AV211" s="11" t="s">
        <v>85</v>
      </c>
      <c r="AW211" s="11" t="s">
        <v>33</v>
      </c>
      <c r="AX211" s="11" t="s">
        <v>83</v>
      </c>
      <c r="AY211" s="147" t="s">
        <v>200</v>
      </c>
    </row>
    <row r="212" spans="2:65" s="1" customFormat="1" ht="16.5" customHeight="1">
      <c r="B212" s="31"/>
      <c r="C212" s="166" t="s">
        <v>370</v>
      </c>
      <c r="D212" s="166" t="s">
        <v>227</v>
      </c>
      <c r="E212" s="167" t="s">
        <v>1554</v>
      </c>
      <c r="F212" s="168" t="s">
        <v>1555</v>
      </c>
      <c r="G212" s="169" t="s">
        <v>964</v>
      </c>
      <c r="H212" s="170">
        <v>2.64</v>
      </c>
      <c r="I212" s="171"/>
      <c r="J212" s="172">
        <f>ROUND(I212*H212,2)</f>
        <v>0</v>
      </c>
      <c r="K212" s="168" t="s">
        <v>1</v>
      </c>
      <c r="L212" s="173"/>
      <c r="M212" s="174" t="s">
        <v>1</v>
      </c>
      <c r="N212" s="175" t="s">
        <v>41</v>
      </c>
      <c r="P212" s="138">
        <f>O212*H212</f>
        <v>0</v>
      </c>
      <c r="Q212" s="138">
        <v>1</v>
      </c>
      <c r="R212" s="138">
        <f>Q212*H212</f>
        <v>2.64</v>
      </c>
      <c r="S212" s="138">
        <v>0</v>
      </c>
      <c r="T212" s="139">
        <f>S212*H212</f>
        <v>0</v>
      </c>
      <c r="AR212" s="140" t="s">
        <v>250</v>
      </c>
      <c r="AT212" s="140" t="s">
        <v>227</v>
      </c>
      <c r="AU212" s="140" t="s">
        <v>83</v>
      </c>
      <c r="AY212" s="16" t="s">
        <v>200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6" t="s">
        <v>83</v>
      </c>
      <c r="BK212" s="141">
        <f>ROUND(I212*H212,2)</f>
        <v>0</v>
      </c>
      <c r="BL212" s="16" t="s">
        <v>206</v>
      </c>
      <c r="BM212" s="140" t="s">
        <v>1637</v>
      </c>
    </row>
    <row r="213" spans="2:65" s="1" customFormat="1">
      <c r="B213" s="31"/>
      <c r="D213" s="142" t="s">
        <v>208</v>
      </c>
      <c r="F213" s="143" t="s">
        <v>1555</v>
      </c>
      <c r="I213" s="144"/>
      <c r="L213" s="31"/>
      <c r="M213" s="145"/>
      <c r="T213" s="55"/>
      <c r="AT213" s="16" t="s">
        <v>208</v>
      </c>
      <c r="AU213" s="16" t="s">
        <v>83</v>
      </c>
    </row>
    <row r="214" spans="2:65" s="11" customFormat="1">
      <c r="B214" s="146"/>
      <c r="D214" s="142" t="s">
        <v>214</v>
      </c>
      <c r="E214" s="147" t="s">
        <v>1</v>
      </c>
      <c r="F214" s="148" t="s">
        <v>1557</v>
      </c>
      <c r="H214" s="149">
        <v>2.64</v>
      </c>
      <c r="I214" s="150"/>
      <c r="L214" s="146"/>
      <c r="M214" s="151"/>
      <c r="T214" s="152"/>
      <c r="AT214" s="147" t="s">
        <v>214</v>
      </c>
      <c r="AU214" s="147" t="s">
        <v>83</v>
      </c>
      <c r="AV214" s="11" t="s">
        <v>85</v>
      </c>
      <c r="AW214" s="11" t="s">
        <v>33</v>
      </c>
      <c r="AX214" s="11" t="s">
        <v>83</v>
      </c>
      <c r="AY214" s="147" t="s">
        <v>200</v>
      </c>
    </row>
    <row r="215" spans="2:65" s="1" customFormat="1" ht="16.5" customHeight="1">
      <c r="B215" s="31"/>
      <c r="C215" s="129" t="s">
        <v>374</v>
      </c>
      <c r="D215" s="129" t="s">
        <v>201</v>
      </c>
      <c r="E215" s="130" t="s">
        <v>1558</v>
      </c>
      <c r="F215" s="131" t="s">
        <v>1559</v>
      </c>
      <c r="G215" s="132" t="s">
        <v>258</v>
      </c>
      <c r="H215" s="133">
        <v>5</v>
      </c>
      <c r="I215" s="134"/>
      <c r="J215" s="135">
        <f>ROUND(I215*H215,2)</f>
        <v>0</v>
      </c>
      <c r="K215" s="131" t="s">
        <v>947</v>
      </c>
      <c r="L215" s="31"/>
      <c r="M215" s="136" t="s">
        <v>1</v>
      </c>
      <c r="N215" s="137" t="s">
        <v>41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206</v>
      </c>
      <c r="AT215" s="140" t="s">
        <v>201</v>
      </c>
      <c r="AU215" s="140" t="s">
        <v>83</v>
      </c>
      <c r="AY215" s="16" t="s">
        <v>200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6" t="s">
        <v>83</v>
      </c>
      <c r="BK215" s="141">
        <f>ROUND(I215*H215,2)</f>
        <v>0</v>
      </c>
      <c r="BL215" s="16" t="s">
        <v>206</v>
      </c>
      <c r="BM215" s="140" t="s">
        <v>1638</v>
      </c>
    </row>
    <row r="216" spans="2:65" s="1" customFormat="1" ht="19.2">
      <c r="B216" s="31"/>
      <c r="D216" s="142" t="s">
        <v>208</v>
      </c>
      <c r="F216" s="143" t="s">
        <v>1561</v>
      </c>
      <c r="I216" s="144"/>
      <c r="L216" s="31"/>
      <c r="M216" s="145"/>
      <c r="T216" s="55"/>
      <c r="AT216" s="16" t="s">
        <v>208</v>
      </c>
      <c r="AU216" s="16" t="s">
        <v>83</v>
      </c>
    </row>
    <row r="217" spans="2:65" s="1" customFormat="1" ht="16.5" customHeight="1">
      <c r="B217" s="31"/>
      <c r="C217" s="129" t="s">
        <v>378</v>
      </c>
      <c r="D217" s="129" t="s">
        <v>201</v>
      </c>
      <c r="E217" s="130" t="s">
        <v>1562</v>
      </c>
      <c r="F217" s="131" t="s">
        <v>1563</v>
      </c>
      <c r="G217" s="132" t="s">
        <v>258</v>
      </c>
      <c r="H217" s="133">
        <v>1</v>
      </c>
      <c r="I217" s="134"/>
      <c r="J217" s="135">
        <f>ROUND(I217*H217,2)</f>
        <v>0</v>
      </c>
      <c r="K217" s="131" t="s">
        <v>947</v>
      </c>
      <c r="L217" s="31"/>
      <c r="M217" s="136" t="s">
        <v>1</v>
      </c>
      <c r="N217" s="137" t="s">
        <v>41</v>
      </c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AR217" s="140" t="s">
        <v>206</v>
      </c>
      <c r="AT217" s="140" t="s">
        <v>201</v>
      </c>
      <c r="AU217" s="140" t="s">
        <v>83</v>
      </c>
      <c r="AY217" s="16" t="s">
        <v>200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6" t="s">
        <v>83</v>
      </c>
      <c r="BK217" s="141">
        <f>ROUND(I217*H217,2)</f>
        <v>0</v>
      </c>
      <c r="BL217" s="16" t="s">
        <v>206</v>
      </c>
      <c r="BM217" s="140" t="s">
        <v>1639</v>
      </c>
    </row>
    <row r="218" spans="2:65" s="1" customFormat="1" ht="19.2">
      <c r="B218" s="31"/>
      <c r="D218" s="142" t="s">
        <v>208</v>
      </c>
      <c r="F218" s="143" t="s">
        <v>1565</v>
      </c>
      <c r="I218" s="144"/>
      <c r="L218" s="31"/>
      <c r="M218" s="145"/>
      <c r="T218" s="55"/>
      <c r="AT218" s="16" t="s">
        <v>208</v>
      </c>
      <c r="AU218" s="16" t="s">
        <v>83</v>
      </c>
    </row>
    <row r="219" spans="2:65" s="1" customFormat="1" ht="16.5" customHeight="1">
      <c r="B219" s="31"/>
      <c r="C219" s="166" t="s">
        <v>382</v>
      </c>
      <c r="D219" s="166" t="s">
        <v>227</v>
      </c>
      <c r="E219" s="167" t="s">
        <v>1566</v>
      </c>
      <c r="F219" s="168" t="s">
        <v>1567</v>
      </c>
      <c r="G219" s="169" t="s">
        <v>258</v>
      </c>
      <c r="H219" s="170">
        <v>2</v>
      </c>
      <c r="I219" s="171"/>
      <c r="J219" s="172">
        <f>ROUND(I219*H219,2)</f>
        <v>0</v>
      </c>
      <c r="K219" s="168" t="s">
        <v>947</v>
      </c>
      <c r="L219" s="173"/>
      <c r="M219" s="174" t="s">
        <v>1</v>
      </c>
      <c r="N219" s="175" t="s">
        <v>41</v>
      </c>
      <c r="P219" s="138">
        <f>O219*H219</f>
        <v>0</v>
      </c>
      <c r="Q219" s="138">
        <v>3.0000000000000001E-3</v>
      </c>
      <c r="R219" s="138">
        <f>Q219*H219</f>
        <v>6.0000000000000001E-3</v>
      </c>
      <c r="S219" s="138">
        <v>0</v>
      </c>
      <c r="T219" s="139">
        <f>S219*H219</f>
        <v>0</v>
      </c>
      <c r="AR219" s="140" t="s">
        <v>250</v>
      </c>
      <c r="AT219" s="140" t="s">
        <v>227</v>
      </c>
      <c r="AU219" s="140" t="s">
        <v>83</v>
      </c>
      <c r="AY219" s="16" t="s">
        <v>200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6" t="s">
        <v>83</v>
      </c>
      <c r="BK219" s="141">
        <f>ROUND(I219*H219,2)</f>
        <v>0</v>
      </c>
      <c r="BL219" s="16" t="s">
        <v>206</v>
      </c>
      <c r="BM219" s="140" t="s">
        <v>1640</v>
      </c>
    </row>
    <row r="220" spans="2:65" s="1" customFormat="1">
      <c r="B220" s="31"/>
      <c r="D220" s="142" t="s">
        <v>208</v>
      </c>
      <c r="F220" s="143" t="s">
        <v>1567</v>
      </c>
      <c r="I220" s="144"/>
      <c r="L220" s="31"/>
      <c r="M220" s="145"/>
      <c r="T220" s="55"/>
      <c r="AT220" s="16" t="s">
        <v>208</v>
      </c>
      <c r="AU220" s="16" t="s">
        <v>83</v>
      </c>
    </row>
    <row r="221" spans="2:65" s="1" customFormat="1" ht="16.5" customHeight="1">
      <c r="B221" s="31"/>
      <c r="C221" s="166" t="s">
        <v>386</v>
      </c>
      <c r="D221" s="166" t="s">
        <v>227</v>
      </c>
      <c r="E221" s="167" t="s">
        <v>1569</v>
      </c>
      <c r="F221" s="168" t="s">
        <v>1570</v>
      </c>
      <c r="G221" s="169" t="s">
        <v>258</v>
      </c>
      <c r="H221" s="170">
        <v>4</v>
      </c>
      <c r="I221" s="171"/>
      <c r="J221" s="172">
        <f>ROUND(I221*H221,2)</f>
        <v>0</v>
      </c>
      <c r="K221" s="168" t="s">
        <v>1</v>
      </c>
      <c r="L221" s="173"/>
      <c r="M221" s="174" t="s">
        <v>1</v>
      </c>
      <c r="N221" s="175" t="s">
        <v>41</v>
      </c>
      <c r="P221" s="138">
        <f>O221*H221</f>
        <v>0</v>
      </c>
      <c r="Q221" s="138">
        <v>3.0000000000000001E-3</v>
      </c>
      <c r="R221" s="138">
        <f>Q221*H221</f>
        <v>1.2E-2</v>
      </c>
      <c r="S221" s="138">
        <v>0</v>
      </c>
      <c r="T221" s="139">
        <f>S221*H221</f>
        <v>0</v>
      </c>
      <c r="AR221" s="140" t="s">
        <v>250</v>
      </c>
      <c r="AT221" s="140" t="s">
        <v>227</v>
      </c>
      <c r="AU221" s="140" t="s">
        <v>83</v>
      </c>
      <c r="AY221" s="16" t="s">
        <v>200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6" t="s">
        <v>83</v>
      </c>
      <c r="BK221" s="141">
        <f>ROUND(I221*H221,2)</f>
        <v>0</v>
      </c>
      <c r="BL221" s="16" t="s">
        <v>206</v>
      </c>
      <c r="BM221" s="140" t="s">
        <v>1641</v>
      </c>
    </row>
    <row r="222" spans="2:65" s="1" customFormat="1">
      <c r="B222" s="31"/>
      <c r="D222" s="142" t="s">
        <v>208</v>
      </c>
      <c r="F222" s="143" t="s">
        <v>1570</v>
      </c>
      <c r="I222" s="144"/>
      <c r="L222" s="31"/>
      <c r="M222" s="145"/>
      <c r="T222" s="55"/>
      <c r="AT222" s="16" t="s">
        <v>208</v>
      </c>
      <c r="AU222" s="16" t="s">
        <v>83</v>
      </c>
    </row>
    <row r="223" spans="2:65" s="1" customFormat="1" ht="16.5" customHeight="1">
      <c r="B223" s="31"/>
      <c r="C223" s="166" t="s">
        <v>390</v>
      </c>
      <c r="D223" s="166" t="s">
        <v>227</v>
      </c>
      <c r="E223" s="167" t="s">
        <v>1572</v>
      </c>
      <c r="F223" s="168" t="s">
        <v>1573</v>
      </c>
      <c r="G223" s="169" t="s">
        <v>258</v>
      </c>
      <c r="H223" s="170">
        <v>5</v>
      </c>
      <c r="I223" s="171"/>
      <c r="J223" s="172">
        <f>ROUND(I223*H223,2)</f>
        <v>0</v>
      </c>
      <c r="K223" s="168" t="s">
        <v>1</v>
      </c>
      <c r="L223" s="173"/>
      <c r="M223" s="174" t="s">
        <v>1</v>
      </c>
      <c r="N223" s="175" t="s">
        <v>41</v>
      </c>
      <c r="P223" s="138">
        <f>O223*H223</f>
        <v>0</v>
      </c>
      <c r="Q223" s="138">
        <v>3.0000000000000001E-3</v>
      </c>
      <c r="R223" s="138">
        <f>Q223*H223</f>
        <v>1.4999999999999999E-2</v>
      </c>
      <c r="S223" s="138">
        <v>0</v>
      </c>
      <c r="T223" s="139">
        <f>S223*H223</f>
        <v>0</v>
      </c>
      <c r="AR223" s="140" t="s">
        <v>250</v>
      </c>
      <c r="AT223" s="140" t="s">
        <v>227</v>
      </c>
      <c r="AU223" s="140" t="s">
        <v>83</v>
      </c>
      <c r="AY223" s="16" t="s">
        <v>200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6" t="s">
        <v>83</v>
      </c>
      <c r="BK223" s="141">
        <f>ROUND(I223*H223,2)</f>
        <v>0</v>
      </c>
      <c r="BL223" s="16" t="s">
        <v>206</v>
      </c>
      <c r="BM223" s="140" t="s">
        <v>1642</v>
      </c>
    </row>
    <row r="224" spans="2:65" s="1" customFormat="1">
      <c r="B224" s="31"/>
      <c r="D224" s="142" t="s">
        <v>208</v>
      </c>
      <c r="F224" s="143" t="s">
        <v>1573</v>
      </c>
      <c r="I224" s="144"/>
      <c r="L224" s="31"/>
      <c r="M224" s="145"/>
      <c r="T224" s="55"/>
      <c r="AT224" s="16" t="s">
        <v>208</v>
      </c>
      <c r="AU224" s="16" t="s">
        <v>83</v>
      </c>
    </row>
    <row r="225" spans="2:65" s="1" customFormat="1" ht="16.5" customHeight="1">
      <c r="B225" s="31"/>
      <c r="C225" s="129" t="s">
        <v>394</v>
      </c>
      <c r="D225" s="129" t="s">
        <v>201</v>
      </c>
      <c r="E225" s="130" t="s">
        <v>1575</v>
      </c>
      <c r="F225" s="131" t="s">
        <v>1576</v>
      </c>
      <c r="G225" s="132" t="s">
        <v>225</v>
      </c>
      <c r="H225" s="133">
        <v>36</v>
      </c>
      <c r="I225" s="134"/>
      <c r="J225" s="135">
        <f>ROUND(I225*H225,2)</f>
        <v>0</v>
      </c>
      <c r="K225" s="131" t="s">
        <v>947</v>
      </c>
      <c r="L225" s="31"/>
      <c r="M225" s="136" t="s">
        <v>1</v>
      </c>
      <c r="N225" s="137" t="s">
        <v>41</v>
      </c>
      <c r="P225" s="138">
        <f>O225*H225</f>
        <v>0</v>
      </c>
      <c r="Q225" s="138">
        <v>0</v>
      </c>
      <c r="R225" s="138">
        <f>Q225*H225</f>
        <v>0</v>
      </c>
      <c r="S225" s="138">
        <v>0</v>
      </c>
      <c r="T225" s="139">
        <f>S225*H225</f>
        <v>0</v>
      </c>
      <c r="AR225" s="140" t="s">
        <v>206</v>
      </c>
      <c r="AT225" s="140" t="s">
        <v>201</v>
      </c>
      <c r="AU225" s="140" t="s">
        <v>83</v>
      </c>
      <c r="AY225" s="16" t="s">
        <v>200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6" t="s">
        <v>83</v>
      </c>
      <c r="BK225" s="141">
        <f>ROUND(I225*H225,2)</f>
        <v>0</v>
      </c>
      <c r="BL225" s="16" t="s">
        <v>206</v>
      </c>
      <c r="BM225" s="140" t="s">
        <v>1643</v>
      </c>
    </row>
    <row r="226" spans="2:65" s="1" customFormat="1" ht="28.8">
      <c r="B226" s="31"/>
      <c r="D226" s="142" t="s">
        <v>208</v>
      </c>
      <c r="F226" s="143" t="s">
        <v>1578</v>
      </c>
      <c r="I226" s="144"/>
      <c r="L226" s="31"/>
      <c r="M226" s="145"/>
      <c r="T226" s="55"/>
      <c r="AT226" s="16" t="s">
        <v>208</v>
      </c>
      <c r="AU226" s="16" t="s">
        <v>83</v>
      </c>
    </row>
    <row r="227" spans="2:65" s="11" customFormat="1">
      <c r="B227" s="146"/>
      <c r="D227" s="142" t="s">
        <v>214</v>
      </c>
      <c r="E227" s="147" t="s">
        <v>1</v>
      </c>
      <c r="F227" s="148" t="s">
        <v>1579</v>
      </c>
      <c r="H227" s="149">
        <v>36</v>
      </c>
      <c r="I227" s="150"/>
      <c r="L227" s="146"/>
      <c r="M227" s="151"/>
      <c r="T227" s="152"/>
      <c r="AT227" s="147" t="s">
        <v>214</v>
      </c>
      <c r="AU227" s="147" t="s">
        <v>83</v>
      </c>
      <c r="AV227" s="11" t="s">
        <v>85</v>
      </c>
      <c r="AW227" s="11" t="s">
        <v>33</v>
      </c>
      <c r="AX227" s="11" t="s">
        <v>83</v>
      </c>
      <c r="AY227" s="147" t="s">
        <v>200</v>
      </c>
    </row>
    <row r="228" spans="2:65" s="1" customFormat="1" ht="16.5" customHeight="1">
      <c r="B228" s="31"/>
      <c r="C228" s="166" t="s">
        <v>398</v>
      </c>
      <c r="D228" s="166" t="s">
        <v>227</v>
      </c>
      <c r="E228" s="167" t="s">
        <v>1580</v>
      </c>
      <c r="F228" s="168" t="s">
        <v>1581</v>
      </c>
      <c r="G228" s="169" t="s">
        <v>1582</v>
      </c>
      <c r="H228" s="170">
        <v>6.75</v>
      </c>
      <c r="I228" s="171"/>
      <c r="J228" s="172">
        <f>ROUND(I228*H228,2)</f>
        <v>0</v>
      </c>
      <c r="K228" s="168" t="s">
        <v>947</v>
      </c>
      <c r="L228" s="173"/>
      <c r="M228" s="174" t="s">
        <v>1</v>
      </c>
      <c r="N228" s="175" t="s">
        <v>41</v>
      </c>
      <c r="P228" s="138">
        <f>O228*H228</f>
        <v>0</v>
      </c>
      <c r="Q228" s="138">
        <v>0</v>
      </c>
      <c r="R228" s="138">
        <f>Q228*H228</f>
        <v>0</v>
      </c>
      <c r="S228" s="138">
        <v>0</v>
      </c>
      <c r="T228" s="139">
        <f>S228*H228</f>
        <v>0</v>
      </c>
      <c r="AR228" s="140" t="s">
        <v>250</v>
      </c>
      <c r="AT228" s="140" t="s">
        <v>227</v>
      </c>
      <c r="AU228" s="140" t="s">
        <v>83</v>
      </c>
      <c r="AY228" s="16" t="s">
        <v>200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6" t="s">
        <v>83</v>
      </c>
      <c r="BK228" s="141">
        <f>ROUND(I228*H228,2)</f>
        <v>0</v>
      </c>
      <c r="BL228" s="16" t="s">
        <v>206</v>
      </c>
      <c r="BM228" s="140" t="s">
        <v>1644</v>
      </c>
    </row>
    <row r="229" spans="2:65" s="1" customFormat="1">
      <c r="B229" s="31"/>
      <c r="D229" s="142" t="s">
        <v>208</v>
      </c>
      <c r="F229" s="143" t="s">
        <v>1581</v>
      </c>
      <c r="I229" s="144"/>
      <c r="L229" s="31"/>
      <c r="M229" s="145"/>
      <c r="T229" s="55"/>
      <c r="AT229" s="16" t="s">
        <v>208</v>
      </c>
      <c r="AU229" s="16" t="s">
        <v>83</v>
      </c>
    </row>
    <row r="230" spans="2:65" s="11" customFormat="1">
      <c r="B230" s="146"/>
      <c r="D230" s="142" t="s">
        <v>214</v>
      </c>
      <c r="E230" s="147" t="s">
        <v>1</v>
      </c>
      <c r="F230" s="148" t="s">
        <v>1584</v>
      </c>
      <c r="H230" s="149">
        <v>6.75</v>
      </c>
      <c r="I230" s="150"/>
      <c r="L230" s="146"/>
      <c r="M230" s="185"/>
      <c r="N230" s="186"/>
      <c r="O230" s="186"/>
      <c r="P230" s="186"/>
      <c r="Q230" s="186"/>
      <c r="R230" s="186"/>
      <c r="S230" s="186"/>
      <c r="T230" s="187"/>
      <c r="AT230" s="147" t="s">
        <v>214</v>
      </c>
      <c r="AU230" s="147" t="s">
        <v>83</v>
      </c>
      <c r="AV230" s="11" t="s">
        <v>85</v>
      </c>
      <c r="AW230" s="11" t="s">
        <v>33</v>
      </c>
      <c r="AX230" s="11" t="s">
        <v>83</v>
      </c>
      <c r="AY230" s="147" t="s">
        <v>200</v>
      </c>
    </row>
    <row r="231" spans="2:65" s="1" customFormat="1" ht="6.9" customHeight="1">
      <c r="B231" s="43"/>
      <c r="C231" s="44"/>
      <c r="D231" s="44"/>
      <c r="E231" s="44"/>
      <c r="F231" s="44"/>
      <c r="G231" s="44"/>
      <c r="H231" s="44"/>
      <c r="I231" s="44"/>
      <c r="J231" s="44"/>
      <c r="K231" s="44"/>
      <c r="L231" s="31"/>
    </row>
  </sheetData>
  <sheetProtection algorithmName="SHA-512" hashValue="T10UeuwQMZWOlWw9Bg/WJWIYJF5kCaMAM2bUIt7FkxeSwivEVgB1xGtf5lipWxlMesh7dA3FPV0r9W5+pQPxJQ==" saltValue="GWcNaWllQpZKrfMmz04JJcJ+FrJB9vWHV2thVlHh/+z0ETBYB720+DbnyxmvqzzcN4gtHjwa1auyluk44UlJ3g==" spinCount="100000" sheet="1" objects="1" scenarios="1" formatColumns="0" formatRows="0" autoFilter="0"/>
  <autoFilter ref="C116:K230" xr:uid="{00000000-0009-0000-0000-000007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6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114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168</v>
      </c>
      <c r="L4" s="19"/>
      <c r="M4" s="92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Odstranění havarijního stavu po povodních 2024 - komplexní  oprava trati v úseku Krnov - Skrochovice</v>
      </c>
      <c r="F7" s="233"/>
      <c r="G7" s="233"/>
      <c r="H7" s="233"/>
      <c r="L7" s="19"/>
    </row>
    <row r="8" spans="2:46" ht="12" customHeight="1">
      <c r="B8" s="19"/>
      <c r="D8" s="26" t="s">
        <v>169</v>
      </c>
      <c r="L8" s="19"/>
    </row>
    <row r="9" spans="2:46" s="1" customFormat="1" ht="16.5" customHeight="1">
      <c r="B9" s="31"/>
      <c r="E9" s="232" t="s">
        <v>1645</v>
      </c>
      <c r="F9" s="231"/>
      <c r="G9" s="231"/>
      <c r="H9" s="231"/>
      <c r="L9" s="31"/>
    </row>
    <row r="10" spans="2:46" s="1" customFormat="1" ht="12" customHeight="1">
      <c r="B10" s="31"/>
      <c r="D10" s="26" t="s">
        <v>171</v>
      </c>
      <c r="L10" s="31"/>
    </row>
    <row r="11" spans="2:46" s="1" customFormat="1" ht="16.5" customHeight="1">
      <c r="B11" s="31"/>
      <c r="E11" s="228" t="s">
        <v>1646</v>
      </c>
      <c r="F11" s="231"/>
      <c r="G11" s="231"/>
      <c r="H11" s="231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9. 10. 2024</v>
      </c>
      <c r="L14" s="31"/>
    </row>
    <row r="15" spans="2:46" s="1" customFormat="1" ht="10.8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4" t="str">
        <f>'Rekapitulace stavby'!E14</f>
        <v>Vyplň údaj</v>
      </c>
      <c r="F20" s="197"/>
      <c r="G20" s="197"/>
      <c r="H20" s="197"/>
      <c r="I20" s="26" t="s">
        <v>28</v>
      </c>
      <c r="J20" s="27" t="str">
        <f>'Rekapitulace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1</v>
      </c>
      <c r="L22" s="31"/>
    </row>
    <row r="23" spans="2:12" s="1" customFormat="1" ht="18" customHeight="1">
      <c r="B23" s="31"/>
      <c r="E23" s="24" t="s">
        <v>21</v>
      </c>
      <c r="I23" s="26" t="s">
        <v>28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25</v>
      </c>
      <c r="J25" s="24" t="s">
        <v>1</v>
      </c>
      <c r="L25" s="31"/>
    </row>
    <row r="26" spans="2:12" s="1" customFormat="1" ht="18" customHeight="1">
      <c r="B26" s="31"/>
      <c r="E26" s="24" t="s">
        <v>21</v>
      </c>
      <c r="I26" s="26" t="s">
        <v>28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3"/>
      <c r="E29" s="201" t="s">
        <v>1</v>
      </c>
      <c r="F29" s="201"/>
      <c r="G29" s="201"/>
      <c r="H29" s="201"/>
      <c r="L29" s="93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36</v>
      </c>
      <c r="J32" s="65">
        <f>ROUND(J121,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85">
        <f>ROUND((SUM(BE121:BE166)),  2)</f>
        <v>0</v>
      </c>
      <c r="I35" s="95">
        <v>0.21</v>
      </c>
      <c r="J35" s="85">
        <f>ROUND(((SUM(BE121:BE166))*I35),  2)</f>
        <v>0</v>
      </c>
      <c r="L35" s="31"/>
    </row>
    <row r="36" spans="2:12" s="1" customFormat="1" ht="14.4" customHeight="1">
      <c r="B36" s="31"/>
      <c r="E36" s="26" t="s">
        <v>42</v>
      </c>
      <c r="F36" s="85">
        <f>ROUND((SUM(BF121:BF166)),  2)</f>
        <v>0</v>
      </c>
      <c r="I36" s="95">
        <v>0.12</v>
      </c>
      <c r="J36" s="85">
        <f>ROUND(((SUM(BF121:BF166))*I36),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5">
        <f>ROUND((SUM(BG121:BG166)),  2)</f>
        <v>0</v>
      </c>
      <c r="I37" s="95">
        <v>0.21</v>
      </c>
      <c r="J37" s="85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5">
        <f>ROUND((SUM(BH121:BH166)),  2)</f>
        <v>0</v>
      </c>
      <c r="I38" s="95">
        <v>0.12</v>
      </c>
      <c r="J38" s="85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85">
        <f>ROUND((SUM(BI121:BI166)),  2)</f>
        <v>0</v>
      </c>
      <c r="I39" s="95">
        <v>0</v>
      </c>
      <c r="J39" s="85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6"/>
      <c r="D41" s="97" t="s">
        <v>46</v>
      </c>
      <c r="E41" s="56"/>
      <c r="F41" s="56"/>
      <c r="G41" s="98" t="s">
        <v>47</v>
      </c>
      <c r="H41" s="99" t="s">
        <v>48</v>
      </c>
      <c r="I41" s="56"/>
      <c r="J41" s="100">
        <f>SUM(J32:J39)</f>
        <v>0</v>
      </c>
      <c r="K41" s="101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2" t="s">
        <v>52</v>
      </c>
      <c r="G61" s="42" t="s">
        <v>51</v>
      </c>
      <c r="H61" s="33"/>
      <c r="I61" s="33"/>
      <c r="J61" s="103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2" t="s">
        <v>52</v>
      </c>
      <c r="G76" s="42" t="s">
        <v>51</v>
      </c>
      <c r="H76" s="33"/>
      <c r="I76" s="33"/>
      <c r="J76" s="103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" customHeight="1">
      <c r="B82" s="31"/>
      <c r="C82" s="20" t="s">
        <v>173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Odstranění havarijního stavu po povodních 2024 - komplexní  oprava trati v úseku Krnov - Skrochovice</v>
      </c>
      <c r="F85" s="233"/>
      <c r="G85" s="233"/>
      <c r="H85" s="233"/>
      <c r="L85" s="31"/>
    </row>
    <row r="86" spans="2:12" ht="12" customHeight="1">
      <c r="B86" s="19"/>
      <c r="C86" s="26" t="s">
        <v>169</v>
      </c>
      <c r="L86" s="19"/>
    </row>
    <row r="87" spans="2:12" s="1" customFormat="1" ht="16.5" customHeight="1">
      <c r="B87" s="31"/>
      <c r="E87" s="232" t="s">
        <v>1645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171</v>
      </c>
      <c r="L88" s="31"/>
    </row>
    <row r="89" spans="2:12" s="1" customFormat="1" ht="16.5" customHeight="1">
      <c r="B89" s="31"/>
      <c r="E89" s="228" t="str">
        <f>E11</f>
        <v>SO 05.01 - SO 05.01 Propustek km 92,429</v>
      </c>
      <c r="F89" s="231"/>
      <c r="G89" s="231"/>
      <c r="H89" s="231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9. 10. 2024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24</v>
      </c>
      <c r="F93" s="24" t="str">
        <f>E17</f>
        <v>Správa železnic, státní organizace</v>
      </c>
      <c r="I93" s="26" t="s">
        <v>32</v>
      </c>
      <c r="J93" s="29" t="str">
        <f>E23</f>
        <v xml:space="preserve"> </v>
      </c>
      <c r="L93" s="31"/>
    </row>
    <row r="94" spans="2:12" s="1" customFormat="1" ht="15.15" customHeight="1">
      <c r="B94" s="31"/>
      <c r="C94" s="26" t="s">
        <v>30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174</v>
      </c>
      <c r="D96" s="96"/>
      <c r="E96" s="96"/>
      <c r="F96" s="96"/>
      <c r="G96" s="96"/>
      <c r="H96" s="96"/>
      <c r="I96" s="96"/>
      <c r="J96" s="105" t="s">
        <v>175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8" customHeight="1">
      <c r="B98" s="31"/>
      <c r="C98" s="106" t="s">
        <v>176</v>
      </c>
      <c r="J98" s="65">
        <f>J121</f>
        <v>0</v>
      </c>
      <c r="L98" s="31"/>
      <c r="AU98" s="16" t="s">
        <v>177</v>
      </c>
    </row>
    <row r="99" spans="2:47" s="8" customFormat="1" ht="24.9" customHeight="1">
      <c r="B99" s="107"/>
      <c r="D99" s="108" t="s">
        <v>923</v>
      </c>
      <c r="E99" s="109"/>
      <c r="F99" s="109"/>
      <c r="G99" s="109"/>
      <c r="H99" s="109"/>
      <c r="I99" s="109"/>
      <c r="J99" s="110">
        <f>J122</f>
        <v>0</v>
      </c>
      <c r="L99" s="107"/>
    </row>
    <row r="100" spans="2:47" s="1" customFormat="1" ht="21.75" customHeight="1">
      <c r="B100" s="31"/>
      <c r="L100" s="31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47" s="1" customFormat="1" ht="24.9" customHeight="1">
      <c r="B106" s="31"/>
      <c r="C106" s="20" t="s">
        <v>185</v>
      </c>
      <c r="L106" s="31"/>
    </row>
    <row r="107" spans="2:47" s="1" customFormat="1" ht="6.9" customHeight="1">
      <c r="B107" s="31"/>
      <c r="L107" s="31"/>
    </row>
    <row r="108" spans="2:47" s="1" customFormat="1" ht="12" customHeight="1">
      <c r="B108" s="31"/>
      <c r="C108" s="26" t="s">
        <v>16</v>
      </c>
      <c r="L108" s="31"/>
    </row>
    <row r="109" spans="2:47" s="1" customFormat="1" ht="16.5" customHeight="1">
      <c r="B109" s="31"/>
      <c r="E109" s="232" t="str">
        <f>E7</f>
        <v>Odstranění havarijního stavu po povodních 2024 - komplexní  oprava trati v úseku Krnov - Skrochovice</v>
      </c>
      <c r="F109" s="233"/>
      <c r="G109" s="233"/>
      <c r="H109" s="233"/>
      <c r="L109" s="31"/>
    </row>
    <row r="110" spans="2:47" ht="12" customHeight="1">
      <c r="B110" s="19"/>
      <c r="C110" s="26" t="s">
        <v>169</v>
      </c>
      <c r="L110" s="19"/>
    </row>
    <row r="111" spans="2:47" s="1" customFormat="1" ht="16.5" customHeight="1">
      <c r="B111" s="31"/>
      <c r="E111" s="232" t="s">
        <v>1645</v>
      </c>
      <c r="F111" s="231"/>
      <c r="G111" s="231"/>
      <c r="H111" s="231"/>
      <c r="L111" s="31"/>
    </row>
    <row r="112" spans="2:47" s="1" customFormat="1" ht="12" customHeight="1">
      <c r="B112" s="31"/>
      <c r="C112" s="26" t="s">
        <v>171</v>
      </c>
      <c r="L112" s="31"/>
    </row>
    <row r="113" spans="2:65" s="1" customFormat="1" ht="16.5" customHeight="1">
      <c r="B113" s="31"/>
      <c r="E113" s="228" t="str">
        <f>E11</f>
        <v>SO 05.01 - SO 05.01 Propustek km 92,429</v>
      </c>
      <c r="F113" s="231"/>
      <c r="G113" s="231"/>
      <c r="H113" s="231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F14</f>
        <v xml:space="preserve"> </v>
      </c>
      <c r="I115" s="26" t="s">
        <v>22</v>
      </c>
      <c r="J115" s="51" t="str">
        <f>IF(J14="","",J14)</f>
        <v>9. 10. 2024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E17</f>
        <v>Správa železnic, státní organizace</v>
      </c>
      <c r="I117" s="26" t="s">
        <v>32</v>
      </c>
      <c r="J117" s="29" t="str">
        <f>E23</f>
        <v xml:space="preserve"> </v>
      </c>
      <c r="L117" s="31"/>
    </row>
    <row r="118" spans="2:65" s="1" customFormat="1" ht="15.15" customHeight="1">
      <c r="B118" s="31"/>
      <c r="C118" s="26" t="s">
        <v>30</v>
      </c>
      <c r="F118" s="24" t="str">
        <f>IF(E20="","",E20)</f>
        <v>Vyplň údaj</v>
      </c>
      <c r="I118" s="26" t="s">
        <v>34</v>
      </c>
      <c r="J118" s="29" t="str">
        <f>E26</f>
        <v xml:space="preserve"> </v>
      </c>
      <c r="L118" s="31"/>
    </row>
    <row r="119" spans="2:65" s="1" customFormat="1" ht="10.35" customHeight="1">
      <c r="B119" s="31"/>
      <c r="L119" s="31"/>
    </row>
    <row r="120" spans="2:65" s="9" customFormat="1" ht="29.25" customHeight="1">
      <c r="B120" s="111"/>
      <c r="C120" s="112" t="s">
        <v>186</v>
      </c>
      <c r="D120" s="113" t="s">
        <v>61</v>
      </c>
      <c r="E120" s="113" t="s">
        <v>57</v>
      </c>
      <c r="F120" s="113" t="s">
        <v>58</v>
      </c>
      <c r="G120" s="113" t="s">
        <v>187</v>
      </c>
      <c r="H120" s="113" t="s">
        <v>188</v>
      </c>
      <c r="I120" s="113" t="s">
        <v>189</v>
      </c>
      <c r="J120" s="113" t="s">
        <v>175</v>
      </c>
      <c r="K120" s="114" t="s">
        <v>190</v>
      </c>
      <c r="L120" s="111"/>
      <c r="M120" s="58" t="s">
        <v>1</v>
      </c>
      <c r="N120" s="59" t="s">
        <v>40</v>
      </c>
      <c r="O120" s="59" t="s">
        <v>191</v>
      </c>
      <c r="P120" s="59" t="s">
        <v>192</v>
      </c>
      <c r="Q120" s="59" t="s">
        <v>193</v>
      </c>
      <c r="R120" s="59" t="s">
        <v>194</v>
      </c>
      <c r="S120" s="59" t="s">
        <v>195</v>
      </c>
      <c r="T120" s="60" t="s">
        <v>196</v>
      </c>
    </row>
    <row r="121" spans="2:65" s="1" customFormat="1" ht="22.8" customHeight="1">
      <c r="B121" s="31"/>
      <c r="C121" s="63" t="s">
        <v>197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7.8272800000000009</v>
      </c>
      <c r="S121" s="52"/>
      <c r="T121" s="117">
        <f>T122</f>
        <v>1.0062</v>
      </c>
      <c r="AT121" s="16" t="s">
        <v>75</v>
      </c>
      <c r="AU121" s="16" t="s">
        <v>177</v>
      </c>
      <c r="BK121" s="118">
        <f>BK122</f>
        <v>0</v>
      </c>
    </row>
    <row r="122" spans="2:65" s="10" customFormat="1" ht="25.95" customHeight="1">
      <c r="B122" s="119"/>
      <c r="D122" s="120" t="s">
        <v>75</v>
      </c>
      <c r="E122" s="121" t="s">
        <v>925</v>
      </c>
      <c r="F122" s="121" t="s">
        <v>926</v>
      </c>
      <c r="I122" s="122"/>
      <c r="J122" s="123">
        <f>BK122</f>
        <v>0</v>
      </c>
      <c r="L122" s="119"/>
      <c r="M122" s="124"/>
      <c r="P122" s="125">
        <f>SUM(P123:P166)</f>
        <v>0</v>
      </c>
      <c r="R122" s="125">
        <f>SUM(R123:R166)</f>
        <v>7.8272800000000009</v>
      </c>
      <c r="T122" s="126">
        <f>SUM(T123:T166)</f>
        <v>1.0062</v>
      </c>
      <c r="AR122" s="120" t="s">
        <v>83</v>
      </c>
      <c r="AT122" s="127" t="s">
        <v>75</v>
      </c>
      <c r="AU122" s="127" t="s">
        <v>76</v>
      </c>
      <c r="AY122" s="120" t="s">
        <v>200</v>
      </c>
      <c r="BK122" s="128">
        <f>SUM(BK123:BK166)</f>
        <v>0</v>
      </c>
    </row>
    <row r="123" spans="2:65" s="1" customFormat="1" ht="16.5" customHeight="1">
      <c r="B123" s="31"/>
      <c r="C123" s="129" t="s">
        <v>83</v>
      </c>
      <c r="D123" s="129" t="s">
        <v>201</v>
      </c>
      <c r="E123" s="130" t="s">
        <v>1647</v>
      </c>
      <c r="F123" s="131" t="s">
        <v>1648</v>
      </c>
      <c r="G123" s="132" t="s">
        <v>941</v>
      </c>
      <c r="H123" s="133">
        <v>20</v>
      </c>
      <c r="I123" s="134"/>
      <c r="J123" s="135">
        <f>ROUND(I123*H123,2)</f>
        <v>0</v>
      </c>
      <c r="K123" s="131" t="s">
        <v>930</v>
      </c>
      <c r="L123" s="31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206</v>
      </c>
      <c r="AT123" s="140" t="s">
        <v>201</v>
      </c>
      <c r="AU123" s="140" t="s">
        <v>83</v>
      </c>
      <c r="AY123" s="16" t="s">
        <v>200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83</v>
      </c>
      <c r="BK123" s="141">
        <f>ROUND(I123*H123,2)</f>
        <v>0</v>
      </c>
      <c r="BL123" s="16" t="s">
        <v>206</v>
      </c>
      <c r="BM123" s="140" t="s">
        <v>1649</v>
      </c>
    </row>
    <row r="124" spans="2:65" s="1" customFormat="1">
      <c r="B124" s="31"/>
      <c r="D124" s="142" t="s">
        <v>208</v>
      </c>
      <c r="F124" s="143" t="s">
        <v>1650</v>
      </c>
      <c r="I124" s="144"/>
      <c r="L124" s="31"/>
      <c r="M124" s="145"/>
      <c r="T124" s="55"/>
      <c r="AT124" s="16" t="s">
        <v>208</v>
      </c>
      <c r="AU124" s="16" t="s">
        <v>83</v>
      </c>
    </row>
    <row r="125" spans="2:65" s="1" customFormat="1" ht="21.75" customHeight="1">
      <c r="B125" s="31"/>
      <c r="C125" s="129" t="s">
        <v>85</v>
      </c>
      <c r="D125" s="129" t="s">
        <v>201</v>
      </c>
      <c r="E125" s="130" t="s">
        <v>1651</v>
      </c>
      <c r="F125" s="131" t="s">
        <v>1652</v>
      </c>
      <c r="G125" s="132" t="s">
        <v>941</v>
      </c>
      <c r="H125" s="133">
        <v>10</v>
      </c>
      <c r="I125" s="134"/>
      <c r="J125" s="135">
        <f>ROUND(I125*H125,2)</f>
        <v>0</v>
      </c>
      <c r="K125" s="131" t="s">
        <v>930</v>
      </c>
      <c r="L125" s="31"/>
      <c r="M125" s="136" t="s">
        <v>1</v>
      </c>
      <c r="N125" s="137" t="s">
        <v>41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206</v>
      </c>
      <c r="AT125" s="140" t="s">
        <v>201</v>
      </c>
      <c r="AU125" s="140" t="s">
        <v>83</v>
      </c>
      <c r="AY125" s="16" t="s">
        <v>200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83</v>
      </c>
      <c r="BK125" s="141">
        <f>ROUND(I125*H125,2)</f>
        <v>0</v>
      </c>
      <c r="BL125" s="16" t="s">
        <v>206</v>
      </c>
      <c r="BM125" s="140" t="s">
        <v>1653</v>
      </c>
    </row>
    <row r="126" spans="2:65" s="1" customFormat="1" ht="19.2">
      <c r="B126" s="31"/>
      <c r="D126" s="142" t="s">
        <v>208</v>
      </c>
      <c r="F126" s="143" t="s">
        <v>1654</v>
      </c>
      <c r="I126" s="144"/>
      <c r="L126" s="31"/>
      <c r="M126" s="145"/>
      <c r="T126" s="55"/>
      <c r="AT126" s="16" t="s">
        <v>208</v>
      </c>
      <c r="AU126" s="16" t="s">
        <v>83</v>
      </c>
    </row>
    <row r="127" spans="2:65" s="1" customFormat="1" ht="21.75" customHeight="1">
      <c r="B127" s="31"/>
      <c r="C127" s="129" t="s">
        <v>222</v>
      </c>
      <c r="D127" s="129" t="s">
        <v>201</v>
      </c>
      <c r="E127" s="130" t="s">
        <v>1655</v>
      </c>
      <c r="F127" s="131" t="s">
        <v>1656</v>
      </c>
      <c r="G127" s="132" t="s">
        <v>941</v>
      </c>
      <c r="H127" s="133">
        <v>1</v>
      </c>
      <c r="I127" s="134"/>
      <c r="J127" s="135">
        <f>ROUND(I127*H127,2)</f>
        <v>0</v>
      </c>
      <c r="K127" s="131" t="s">
        <v>930</v>
      </c>
      <c r="L127" s="31"/>
      <c r="M127" s="136" t="s">
        <v>1</v>
      </c>
      <c r="N127" s="137" t="s">
        <v>41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206</v>
      </c>
      <c r="AT127" s="140" t="s">
        <v>201</v>
      </c>
      <c r="AU127" s="140" t="s">
        <v>83</v>
      </c>
      <c r="AY127" s="16" t="s">
        <v>200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6" t="s">
        <v>83</v>
      </c>
      <c r="BK127" s="141">
        <f>ROUND(I127*H127,2)</f>
        <v>0</v>
      </c>
      <c r="BL127" s="16" t="s">
        <v>206</v>
      </c>
      <c r="BM127" s="140" t="s">
        <v>1657</v>
      </c>
    </row>
    <row r="128" spans="2:65" s="1" customFormat="1" ht="19.2">
      <c r="B128" s="31"/>
      <c r="D128" s="142" t="s">
        <v>208</v>
      </c>
      <c r="F128" s="143" t="s">
        <v>1658</v>
      </c>
      <c r="I128" s="144"/>
      <c r="L128" s="31"/>
      <c r="M128" s="145"/>
      <c r="T128" s="55"/>
      <c r="AT128" s="16" t="s">
        <v>208</v>
      </c>
      <c r="AU128" s="16" t="s">
        <v>83</v>
      </c>
    </row>
    <row r="129" spans="2:65" s="1" customFormat="1" ht="16.5" customHeight="1">
      <c r="B129" s="31"/>
      <c r="C129" s="129" t="s">
        <v>206</v>
      </c>
      <c r="D129" s="129" t="s">
        <v>201</v>
      </c>
      <c r="E129" s="130" t="s">
        <v>1659</v>
      </c>
      <c r="F129" s="131" t="s">
        <v>1660</v>
      </c>
      <c r="G129" s="132" t="s">
        <v>941</v>
      </c>
      <c r="H129" s="133">
        <v>20</v>
      </c>
      <c r="I129" s="134"/>
      <c r="J129" s="135">
        <f>ROUND(I129*H129,2)</f>
        <v>0</v>
      </c>
      <c r="K129" s="131" t="s">
        <v>930</v>
      </c>
      <c r="L129" s="31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206</v>
      </c>
      <c r="AT129" s="140" t="s">
        <v>201</v>
      </c>
      <c r="AU129" s="140" t="s">
        <v>83</v>
      </c>
      <c r="AY129" s="16" t="s">
        <v>200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83</v>
      </c>
      <c r="BK129" s="141">
        <f>ROUND(I129*H129,2)</f>
        <v>0</v>
      </c>
      <c r="BL129" s="16" t="s">
        <v>206</v>
      </c>
      <c r="BM129" s="140" t="s">
        <v>1661</v>
      </c>
    </row>
    <row r="130" spans="2:65" s="1" customFormat="1">
      <c r="B130" s="31"/>
      <c r="D130" s="142" t="s">
        <v>208</v>
      </c>
      <c r="F130" s="143" t="s">
        <v>1662</v>
      </c>
      <c r="I130" s="144"/>
      <c r="L130" s="31"/>
      <c r="M130" s="145"/>
      <c r="T130" s="55"/>
      <c r="AT130" s="16" t="s">
        <v>208</v>
      </c>
      <c r="AU130" s="16" t="s">
        <v>83</v>
      </c>
    </row>
    <row r="131" spans="2:65" s="1" customFormat="1" ht="16.5" customHeight="1">
      <c r="B131" s="31"/>
      <c r="C131" s="129" t="s">
        <v>234</v>
      </c>
      <c r="D131" s="129" t="s">
        <v>201</v>
      </c>
      <c r="E131" s="130" t="s">
        <v>1663</v>
      </c>
      <c r="F131" s="131" t="s">
        <v>1664</v>
      </c>
      <c r="G131" s="132" t="s">
        <v>225</v>
      </c>
      <c r="H131" s="133">
        <v>10</v>
      </c>
      <c r="I131" s="134"/>
      <c r="J131" s="135">
        <f>ROUND(I131*H131,2)</f>
        <v>0</v>
      </c>
      <c r="K131" s="131" t="s">
        <v>930</v>
      </c>
      <c r="L131" s="31"/>
      <c r="M131" s="136" t="s">
        <v>1</v>
      </c>
      <c r="N131" s="137" t="s">
        <v>41</v>
      </c>
      <c r="P131" s="138">
        <f>O131*H131</f>
        <v>0</v>
      </c>
      <c r="Q131" s="138">
        <v>3.6900000000000002E-2</v>
      </c>
      <c r="R131" s="138">
        <f>Q131*H131</f>
        <v>0.36899999999999999</v>
      </c>
      <c r="S131" s="138">
        <v>0</v>
      </c>
      <c r="T131" s="139">
        <f>S131*H131</f>
        <v>0</v>
      </c>
      <c r="AR131" s="140" t="s">
        <v>206</v>
      </c>
      <c r="AT131" s="140" t="s">
        <v>201</v>
      </c>
      <c r="AU131" s="140" t="s">
        <v>83</v>
      </c>
      <c r="AY131" s="16" t="s">
        <v>200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83</v>
      </c>
      <c r="BK131" s="141">
        <f>ROUND(I131*H131,2)</f>
        <v>0</v>
      </c>
      <c r="BL131" s="16" t="s">
        <v>206</v>
      </c>
      <c r="BM131" s="140" t="s">
        <v>1665</v>
      </c>
    </row>
    <row r="132" spans="2:65" s="1" customFormat="1" ht="28.8">
      <c r="B132" s="31"/>
      <c r="D132" s="142" t="s">
        <v>208</v>
      </c>
      <c r="F132" s="143" t="s">
        <v>1666</v>
      </c>
      <c r="I132" s="144"/>
      <c r="L132" s="31"/>
      <c r="M132" s="145"/>
      <c r="T132" s="55"/>
      <c r="AT132" s="16" t="s">
        <v>208</v>
      </c>
      <c r="AU132" s="16" t="s">
        <v>83</v>
      </c>
    </row>
    <row r="133" spans="2:65" s="11" customFormat="1">
      <c r="B133" s="146"/>
      <c r="D133" s="142" t="s">
        <v>214</v>
      </c>
      <c r="E133" s="147" t="s">
        <v>1</v>
      </c>
      <c r="F133" s="148" t="s">
        <v>261</v>
      </c>
      <c r="H133" s="149">
        <v>10</v>
      </c>
      <c r="I133" s="150"/>
      <c r="L133" s="146"/>
      <c r="M133" s="151"/>
      <c r="T133" s="152"/>
      <c r="AT133" s="147" t="s">
        <v>214</v>
      </c>
      <c r="AU133" s="147" t="s">
        <v>83</v>
      </c>
      <c r="AV133" s="11" t="s">
        <v>85</v>
      </c>
      <c r="AW133" s="11" t="s">
        <v>33</v>
      </c>
      <c r="AX133" s="11" t="s">
        <v>83</v>
      </c>
      <c r="AY133" s="147" t="s">
        <v>200</v>
      </c>
    </row>
    <row r="134" spans="2:65" s="1" customFormat="1" ht="16.5" customHeight="1">
      <c r="B134" s="31"/>
      <c r="C134" s="129" t="s">
        <v>239</v>
      </c>
      <c r="D134" s="129" t="s">
        <v>201</v>
      </c>
      <c r="E134" s="130" t="s">
        <v>1667</v>
      </c>
      <c r="F134" s="131" t="s">
        <v>1668</v>
      </c>
      <c r="G134" s="132" t="s">
        <v>225</v>
      </c>
      <c r="H134" s="133">
        <v>1</v>
      </c>
      <c r="I134" s="134"/>
      <c r="J134" s="135">
        <f>ROUND(I134*H134,2)</f>
        <v>0</v>
      </c>
      <c r="K134" s="131" t="s">
        <v>930</v>
      </c>
      <c r="L134" s="31"/>
      <c r="M134" s="136" t="s">
        <v>1</v>
      </c>
      <c r="N134" s="137" t="s">
        <v>41</v>
      </c>
      <c r="P134" s="138">
        <f>O134*H134</f>
        <v>0</v>
      </c>
      <c r="Q134" s="138">
        <v>6.053E-2</v>
      </c>
      <c r="R134" s="138">
        <f>Q134*H134</f>
        <v>6.053E-2</v>
      </c>
      <c r="S134" s="138">
        <v>0</v>
      </c>
      <c r="T134" s="139">
        <f>S134*H134</f>
        <v>0</v>
      </c>
      <c r="AR134" s="140" t="s">
        <v>206</v>
      </c>
      <c r="AT134" s="140" t="s">
        <v>201</v>
      </c>
      <c r="AU134" s="140" t="s">
        <v>83</v>
      </c>
      <c r="AY134" s="16" t="s">
        <v>200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83</v>
      </c>
      <c r="BK134" s="141">
        <f>ROUND(I134*H134,2)</f>
        <v>0</v>
      </c>
      <c r="BL134" s="16" t="s">
        <v>206</v>
      </c>
      <c r="BM134" s="140" t="s">
        <v>1669</v>
      </c>
    </row>
    <row r="135" spans="2:65" s="1" customFormat="1" ht="28.8">
      <c r="B135" s="31"/>
      <c r="D135" s="142" t="s">
        <v>208</v>
      </c>
      <c r="F135" s="143" t="s">
        <v>1670</v>
      </c>
      <c r="I135" s="144"/>
      <c r="L135" s="31"/>
      <c r="M135" s="145"/>
      <c r="T135" s="55"/>
      <c r="AT135" s="16" t="s">
        <v>208</v>
      </c>
      <c r="AU135" s="16" t="s">
        <v>83</v>
      </c>
    </row>
    <row r="136" spans="2:65" s="1" customFormat="1" ht="16.5" customHeight="1">
      <c r="B136" s="31"/>
      <c r="C136" s="129" t="s">
        <v>245</v>
      </c>
      <c r="D136" s="129" t="s">
        <v>201</v>
      </c>
      <c r="E136" s="130" t="s">
        <v>1671</v>
      </c>
      <c r="F136" s="131" t="s">
        <v>1672</v>
      </c>
      <c r="G136" s="132" t="s">
        <v>225</v>
      </c>
      <c r="H136" s="133">
        <v>1</v>
      </c>
      <c r="I136" s="134"/>
      <c r="J136" s="135">
        <f>ROUND(I136*H136,2)</f>
        <v>0</v>
      </c>
      <c r="K136" s="131" t="s">
        <v>930</v>
      </c>
      <c r="L136" s="31"/>
      <c r="M136" s="136" t="s">
        <v>1</v>
      </c>
      <c r="N136" s="137" t="s">
        <v>41</v>
      </c>
      <c r="P136" s="138">
        <f>O136*H136</f>
        <v>0</v>
      </c>
      <c r="Q136" s="138">
        <v>0.10775</v>
      </c>
      <c r="R136" s="138">
        <f>Q136*H136</f>
        <v>0.10775</v>
      </c>
      <c r="S136" s="138">
        <v>0</v>
      </c>
      <c r="T136" s="139">
        <f>S136*H136</f>
        <v>0</v>
      </c>
      <c r="AR136" s="140" t="s">
        <v>206</v>
      </c>
      <c r="AT136" s="140" t="s">
        <v>201</v>
      </c>
      <c r="AU136" s="140" t="s">
        <v>83</v>
      </c>
      <c r="AY136" s="16" t="s">
        <v>200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83</v>
      </c>
      <c r="BK136" s="141">
        <f>ROUND(I136*H136,2)</f>
        <v>0</v>
      </c>
      <c r="BL136" s="16" t="s">
        <v>206</v>
      </c>
      <c r="BM136" s="140" t="s">
        <v>1673</v>
      </c>
    </row>
    <row r="137" spans="2:65" s="1" customFormat="1" ht="28.8">
      <c r="B137" s="31"/>
      <c r="D137" s="142" t="s">
        <v>208</v>
      </c>
      <c r="F137" s="143" t="s">
        <v>1674</v>
      </c>
      <c r="I137" s="144"/>
      <c r="L137" s="31"/>
      <c r="M137" s="145"/>
      <c r="T137" s="55"/>
      <c r="AT137" s="16" t="s">
        <v>208</v>
      </c>
      <c r="AU137" s="16" t="s">
        <v>83</v>
      </c>
    </row>
    <row r="138" spans="2:65" s="1" customFormat="1" ht="16.5" customHeight="1">
      <c r="B138" s="31"/>
      <c r="C138" s="129" t="s">
        <v>250</v>
      </c>
      <c r="D138" s="129" t="s">
        <v>201</v>
      </c>
      <c r="E138" s="130" t="s">
        <v>1675</v>
      </c>
      <c r="F138" s="131" t="s">
        <v>1676</v>
      </c>
      <c r="G138" s="132" t="s">
        <v>941</v>
      </c>
      <c r="H138" s="133">
        <v>20</v>
      </c>
      <c r="I138" s="134"/>
      <c r="J138" s="135">
        <f>ROUND(I138*H138,2)</f>
        <v>0</v>
      </c>
      <c r="K138" s="131" t="s">
        <v>930</v>
      </c>
      <c r="L138" s="31"/>
      <c r="M138" s="136" t="s">
        <v>1</v>
      </c>
      <c r="N138" s="137" t="s">
        <v>41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206</v>
      </c>
      <c r="AT138" s="140" t="s">
        <v>201</v>
      </c>
      <c r="AU138" s="140" t="s">
        <v>83</v>
      </c>
      <c r="AY138" s="16" t="s">
        <v>200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83</v>
      </c>
      <c r="BK138" s="141">
        <f>ROUND(I138*H138,2)</f>
        <v>0</v>
      </c>
      <c r="BL138" s="16" t="s">
        <v>206</v>
      </c>
      <c r="BM138" s="140" t="s">
        <v>1677</v>
      </c>
    </row>
    <row r="139" spans="2:65" s="1" customFormat="1" ht="19.2">
      <c r="B139" s="31"/>
      <c r="D139" s="142" t="s">
        <v>208</v>
      </c>
      <c r="F139" s="143" t="s">
        <v>1678</v>
      </c>
      <c r="I139" s="144"/>
      <c r="L139" s="31"/>
      <c r="M139" s="145"/>
      <c r="T139" s="55"/>
      <c r="AT139" s="16" t="s">
        <v>208</v>
      </c>
      <c r="AU139" s="16" t="s">
        <v>83</v>
      </c>
    </row>
    <row r="140" spans="2:65" s="1" customFormat="1" ht="16.5" customHeight="1">
      <c r="B140" s="31"/>
      <c r="C140" s="129" t="s">
        <v>255</v>
      </c>
      <c r="D140" s="129" t="s">
        <v>201</v>
      </c>
      <c r="E140" s="130" t="s">
        <v>1679</v>
      </c>
      <c r="F140" s="131" t="s">
        <v>1680</v>
      </c>
      <c r="G140" s="132" t="s">
        <v>225</v>
      </c>
      <c r="H140" s="133">
        <v>5.8</v>
      </c>
      <c r="I140" s="134"/>
      <c r="J140" s="135">
        <f>ROUND(I140*H140,2)</f>
        <v>0</v>
      </c>
      <c r="K140" s="131" t="s">
        <v>930</v>
      </c>
      <c r="L140" s="31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0.129</v>
      </c>
      <c r="T140" s="139">
        <f>S140*H140</f>
        <v>0.74819999999999998</v>
      </c>
      <c r="AR140" s="140" t="s">
        <v>206</v>
      </c>
      <c r="AT140" s="140" t="s">
        <v>201</v>
      </c>
      <c r="AU140" s="140" t="s">
        <v>83</v>
      </c>
      <c r="AY140" s="16" t="s">
        <v>200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83</v>
      </c>
      <c r="BK140" s="141">
        <f>ROUND(I140*H140,2)</f>
        <v>0</v>
      </c>
      <c r="BL140" s="16" t="s">
        <v>206</v>
      </c>
      <c r="BM140" s="140" t="s">
        <v>1681</v>
      </c>
    </row>
    <row r="141" spans="2:65" s="1" customFormat="1" ht="19.2">
      <c r="B141" s="31"/>
      <c r="D141" s="142" t="s">
        <v>208</v>
      </c>
      <c r="F141" s="143" t="s">
        <v>1682</v>
      </c>
      <c r="I141" s="144"/>
      <c r="L141" s="31"/>
      <c r="M141" s="145"/>
      <c r="T141" s="55"/>
      <c r="AT141" s="16" t="s">
        <v>208</v>
      </c>
      <c r="AU141" s="16" t="s">
        <v>83</v>
      </c>
    </row>
    <row r="142" spans="2:65" s="11" customFormat="1">
      <c r="B142" s="146"/>
      <c r="D142" s="142" t="s">
        <v>214</v>
      </c>
      <c r="E142" s="147" t="s">
        <v>1</v>
      </c>
      <c r="F142" s="148" t="s">
        <v>1683</v>
      </c>
      <c r="H142" s="149">
        <v>5.8</v>
      </c>
      <c r="I142" s="150"/>
      <c r="L142" s="146"/>
      <c r="M142" s="151"/>
      <c r="T142" s="152"/>
      <c r="AT142" s="147" t="s">
        <v>214</v>
      </c>
      <c r="AU142" s="147" t="s">
        <v>83</v>
      </c>
      <c r="AV142" s="11" t="s">
        <v>85</v>
      </c>
      <c r="AW142" s="11" t="s">
        <v>33</v>
      </c>
      <c r="AX142" s="11" t="s">
        <v>83</v>
      </c>
      <c r="AY142" s="147" t="s">
        <v>200</v>
      </c>
    </row>
    <row r="143" spans="2:65" s="1" customFormat="1" ht="16.5" customHeight="1">
      <c r="B143" s="31"/>
      <c r="C143" s="129" t="s">
        <v>261</v>
      </c>
      <c r="D143" s="129" t="s">
        <v>201</v>
      </c>
      <c r="E143" s="130" t="s">
        <v>1684</v>
      </c>
      <c r="F143" s="131" t="s">
        <v>1685</v>
      </c>
      <c r="G143" s="132" t="s">
        <v>225</v>
      </c>
      <c r="H143" s="133">
        <v>1</v>
      </c>
      <c r="I143" s="134"/>
      <c r="J143" s="135">
        <f>ROUND(I143*H143,2)</f>
        <v>0</v>
      </c>
      <c r="K143" s="131" t="s">
        <v>930</v>
      </c>
      <c r="L143" s="31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0.25800000000000001</v>
      </c>
      <c r="T143" s="139">
        <f>S143*H143</f>
        <v>0.25800000000000001</v>
      </c>
      <c r="AR143" s="140" t="s">
        <v>206</v>
      </c>
      <c r="AT143" s="140" t="s">
        <v>201</v>
      </c>
      <c r="AU143" s="140" t="s">
        <v>83</v>
      </c>
      <c r="AY143" s="16" t="s">
        <v>200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83</v>
      </c>
      <c r="BK143" s="141">
        <f>ROUND(I143*H143,2)</f>
        <v>0</v>
      </c>
      <c r="BL143" s="16" t="s">
        <v>206</v>
      </c>
      <c r="BM143" s="140" t="s">
        <v>1686</v>
      </c>
    </row>
    <row r="144" spans="2:65" s="1" customFormat="1" ht="19.2">
      <c r="B144" s="31"/>
      <c r="D144" s="142" t="s">
        <v>208</v>
      </c>
      <c r="F144" s="143" t="s">
        <v>1687</v>
      </c>
      <c r="I144" s="144"/>
      <c r="L144" s="31"/>
      <c r="M144" s="145"/>
      <c r="T144" s="55"/>
      <c r="AT144" s="16" t="s">
        <v>208</v>
      </c>
      <c r="AU144" s="16" t="s">
        <v>83</v>
      </c>
    </row>
    <row r="145" spans="2:65" s="1" customFormat="1" ht="16.5" customHeight="1">
      <c r="B145" s="31"/>
      <c r="C145" s="129" t="s">
        <v>266</v>
      </c>
      <c r="D145" s="129" t="s">
        <v>201</v>
      </c>
      <c r="E145" s="130" t="s">
        <v>1688</v>
      </c>
      <c r="F145" s="131" t="s">
        <v>1689</v>
      </c>
      <c r="G145" s="132" t="s">
        <v>964</v>
      </c>
      <c r="H145" s="133">
        <v>3.51</v>
      </c>
      <c r="I145" s="134"/>
      <c r="J145" s="135">
        <f>ROUND(I145*H145,2)</f>
        <v>0</v>
      </c>
      <c r="K145" s="131" t="s">
        <v>930</v>
      </c>
      <c r="L145" s="31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206</v>
      </c>
      <c r="AT145" s="140" t="s">
        <v>201</v>
      </c>
      <c r="AU145" s="140" t="s">
        <v>83</v>
      </c>
      <c r="AY145" s="16" t="s">
        <v>200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206</v>
      </c>
      <c r="BM145" s="140" t="s">
        <v>1690</v>
      </c>
    </row>
    <row r="146" spans="2:65" s="1" customFormat="1" ht="19.2">
      <c r="B146" s="31"/>
      <c r="D146" s="142" t="s">
        <v>208</v>
      </c>
      <c r="F146" s="143" t="s">
        <v>1691</v>
      </c>
      <c r="I146" s="144"/>
      <c r="L146" s="31"/>
      <c r="M146" s="145"/>
      <c r="T146" s="55"/>
      <c r="AT146" s="16" t="s">
        <v>208</v>
      </c>
      <c r="AU146" s="16" t="s">
        <v>83</v>
      </c>
    </row>
    <row r="147" spans="2:65" s="1" customFormat="1" ht="16.5" customHeight="1">
      <c r="B147" s="31"/>
      <c r="C147" s="129" t="s">
        <v>8</v>
      </c>
      <c r="D147" s="129" t="s">
        <v>201</v>
      </c>
      <c r="E147" s="130" t="s">
        <v>1692</v>
      </c>
      <c r="F147" s="131" t="s">
        <v>1693</v>
      </c>
      <c r="G147" s="132" t="s">
        <v>964</v>
      </c>
      <c r="H147" s="133">
        <v>1</v>
      </c>
      <c r="I147" s="134"/>
      <c r="J147" s="135">
        <f>ROUND(I147*H147,2)</f>
        <v>0</v>
      </c>
      <c r="K147" s="131" t="s">
        <v>930</v>
      </c>
      <c r="L147" s="31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206</v>
      </c>
      <c r="AT147" s="140" t="s">
        <v>201</v>
      </c>
      <c r="AU147" s="140" t="s">
        <v>83</v>
      </c>
      <c r="AY147" s="16" t="s">
        <v>200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83</v>
      </c>
      <c r="BK147" s="141">
        <f>ROUND(I147*H147,2)</f>
        <v>0</v>
      </c>
      <c r="BL147" s="16" t="s">
        <v>206</v>
      </c>
      <c r="BM147" s="140" t="s">
        <v>1694</v>
      </c>
    </row>
    <row r="148" spans="2:65" s="1" customFormat="1" ht="28.8">
      <c r="B148" s="31"/>
      <c r="D148" s="142" t="s">
        <v>208</v>
      </c>
      <c r="F148" s="143" t="s">
        <v>1695</v>
      </c>
      <c r="I148" s="144"/>
      <c r="L148" s="31"/>
      <c r="M148" s="145"/>
      <c r="T148" s="55"/>
      <c r="AT148" s="16" t="s">
        <v>208</v>
      </c>
      <c r="AU148" s="16" t="s">
        <v>83</v>
      </c>
    </row>
    <row r="149" spans="2:65" s="1" customFormat="1" ht="16.5" customHeight="1">
      <c r="B149" s="31"/>
      <c r="C149" s="129" t="s">
        <v>273</v>
      </c>
      <c r="D149" s="129" t="s">
        <v>201</v>
      </c>
      <c r="E149" s="130" t="s">
        <v>1696</v>
      </c>
      <c r="F149" s="131" t="s">
        <v>1697</v>
      </c>
      <c r="G149" s="132" t="s">
        <v>964</v>
      </c>
      <c r="H149" s="133">
        <v>3.51</v>
      </c>
      <c r="I149" s="134"/>
      <c r="J149" s="135">
        <f>ROUND(I149*H149,2)</f>
        <v>0</v>
      </c>
      <c r="K149" s="131" t="s">
        <v>930</v>
      </c>
      <c r="L149" s="31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206</v>
      </c>
      <c r="AT149" s="140" t="s">
        <v>201</v>
      </c>
      <c r="AU149" s="140" t="s">
        <v>83</v>
      </c>
      <c r="AY149" s="16" t="s">
        <v>200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83</v>
      </c>
      <c r="BK149" s="141">
        <f>ROUND(I149*H149,2)</f>
        <v>0</v>
      </c>
      <c r="BL149" s="16" t="s">
        <v>206</v>
      </c>
      <c r="BM149" s="140" t="s">
        <v>1698</v>
      </c>
    </row>
    <row r="150" spans="2:65" s="1" customFormat="1">
      <c r="B150" s="31"/>
      <c r="D150" s="142" t="s">
        <v>208</v>
      </c>
      <c r="F150" s="143" t="s">
        <v>1699</v>
      </c>
      <c r="I150" s="144"/>
      <c r="L150" s="31"/>
      <c r="M150" s="145"/>
      <c r="T150" s="55"/>
      <c r="AT150" s="16" t="s">
        <v>208</v>
      </c>
      <c r="AU150" s="16" t="s">
        <v>83</v>
      </c>
    </row>
    <row r="151" spans="2:65" s="11" customFormat="1">
      <c r="B151" s="146"/>
      <c r="D151" s="142" t="s">
        <v>214</v>
      </c>
      <c r="E151" s="147" t="s">
        <v>1</v>
      </c>
      <c r="F151" s="148" t="s">
        <v>1700</v>
      </c>
      <c r="H151" s="149">
        <v>2.61</v>
      </c>
      <c r="I151" s="150"/>
      <c r="L151" s="146"/>
      <c r="M151" s="151"/>
      <c r="T151" s="152"/>
      <c r="AT151" s="147" t="s">
        <v>214</v>
      </c>
      <c r="AU151" s="147" t="s">
        <v>83</v>
      </c>
      <c r="AV151" s="11" t="s">
        <v>85</v>
      </c>
      <c r="AW151" s="11" t="s">
        <v>33</v>
      </c>
      <c r="AX151" s="11" t="s">
        <v>76</v>
      </c>
      <c r="AY151" s="147" t="s">
        <v>200</v>
      </c>
    </row>
    <row r="152" spans="2:65" s="11" customFormat="1">
      <c r="B152" s="146"/>
      <c r="D152" s="142" t="s">
        <v>214</v>
      </c>
      <c r="E152" s="147" t="s">
        <v>1</v>
      </c>
      <c r="F152" s="148" t="s">
        <v>1701</v>
      </c>
      <c r="H152" s="149">
        <v>0.9</v>
      </c>
      <c r="I152" s="150"/>
      <c r="L152" s="146"/>
      <c r="M152" s="151"/>
      <c r="T152" s="152"/>
      <c r="AT152" s="147" t="s">
        <v>214</v>
      </c>
      <c r="AU152" s="147" t="s">
        <v>83</v>
      </c>
      <c r="AV152" s="11" t="s">
        <v>85</v>
      </c>
      <c r="AW152" s="11" t="s">
        <v>33</v>
      </c>
      <c r="AX152" s="11" t="s">
        <v>76</v>
      </c>
      <c r="AY152" s="147" t="s">
        <v>200</v>
      </c>
    </row>
    <row r="153" spans="2:65" s="13" customFormat="1">
      <c r="B153" s="159"/>
      <c r="D153" s="142" t="s">
        <v>214</v>
      </c>
      <c r="E153" s="160" t="s">
        <v>1</v>
      </c>
      <c r="F153" s="161" t="s">
        <v>221</v>
      </c>
      <c r="H153" s="162">
        <v>3.51</v>
      </c>
      <c r="I153" s="163"/>
      <c r="L153" s="159"/>
      <c r="M153" s="164"/>
      <c r="T153" s="165"/>
      <c r="AT153" s="160" t="s">
        <v>214</v>
      </c>
      <c r="AU153" s="160" t="s">
        <v>83</v>
      </c>
      <c r="AV153" s="13" t="s">
        <v>206</v>
      </c>
      <c r="AW153" s="13" t="s">
        <v>33</v>
      </c>
      <c r="AX153" s="13" t="s">
        <v>83</v>
      </c>
      <c r="AY153" s="160" t="s">
        <v>200</v>
      </c>
    </row>
    <row r="154" spans="2:65" s="1" customFormat="1" ht="16.5" customHeight="1">
      <c r="B154" s="31"/>
      <c r="C154" s="129" t="s">
        <v>279</v>
      </c>
      <c r="D154" s="129" t="s">
        <v>201</v>
      </c>
      <c r="E154" s="130" t="s">
        <v>1702</v>
      </c>
      <c r="F154" s="131" t="s">
        <v>1703</v>
      </c>
      <c r="G154" s="132" t="s">
        <v>964</v>
      </c>
      <c r="H154" s="133">
        <v>3.51</v>
      </c>
      <c r="I154" s="134"/>
      <c r="J154" s="135">
        <f>ROUND(I154*H154,2)</f>
        <v>0</v>
      </c>
      <c r="K154" s="131" t="s">
        <v>930</v>
      </c>
      <c r="L154" s="31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206</v>
      </c>
      <c r="AT154" s="140" t="s">
        <v>201</v>
      </c>
      <c r="AU154" s="140" t="s">
        <v>83</v>
      </c>
      <c r="AY154" s="16" t="s">
        <v>200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83</v>
      </c>
      <c r="BK154" s="141">
        <f>ROUND(I154*H154,2)</f>
        <v>0</v>
      </c>
      <c r="BL154" s="16" t="s">
        <v>206</v>
      </c>
      <c r="BM154" s="140" t="s">
        <v>1704</v>
      </c>
    </row>
    <row r="155" spans="2:65" s="1" customFormat="1">
      <c r="B155" s="31"/>
      <c r="D155" s="142" t="s">
        <v>208</v>
      </c>
      <c r="F155" s="143" t="s">
        <v>1705</v>
      </c>
      <c r="I155" s="144"/>
      <c r="L155" s="31"/>
      <c r="M155" s="145"/>
      <c r="T155" s="55"/>
      <c r="AT155" s="16" t="s">
        <v>208</v>
      </c>
      <c r="AU155" s="16" t="s">
        <v>83</v>
      </c>
    </row>
    <row r="156" spans="2:65" s="1" customFormat="1" ht="16.5" customHeight="1">
      <c r="B156" s="31"/>
      <c r="C156" s="129" t="s">
        <v>283</v>
      </c>
      <c r="D156" s="129" t="s">
        <v>201</v>
      </c>
      <c r="E156" s="130" t="s">
        <v>1706</v>
      </c>
      <c r="F156" s="131" t="s">
        <v>1707</v>
      </c>
      <c r="G156" s="132" t="s">
        <v>964</v>
      </c>
      <c r="H156" s="133">
        <v>101.79</v>
      </c>
      <c r="I156" s="134"/>
      <c r="J156" s="135">
        <f>ROUND(I156*H156,2)</f>
        <v>0</v>
      </c>
      <c r="K156" s="131" t="s">
        <v>930</v>
      </c>
      <c r="L156" s="31"/>
      <c r="M156" s="136" t="s">
        <v>1</v>
      </c>
      <c r="N156" s="137" t="s">
        <v>41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206</v>
      </c>
      <c r="AT156" s="140" t="s">
        <v>201</v>
      </c>
      <c r="AU156" s="140" t="s">
        <v>83</v>
      </c>
      <c r="AY156" s="16" t="s">
        <v>200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83</v>
      </c>
      <c r="BK156" s="141">
        <f>ROUND(I156*H156,2)</f>
        <v>0</v>
      </c>
      <c r="BL156" s="16" t="s">
        <v>206</v>
      </c>
      <c r="BM156" s="140" t="s">
        <v>1708</v>
      </c>
    </row>
    <row r="157" spans="2:65" s="1" customFormat="1" ht="19.2">
      <c r="B157" s="31"/>
      <c r="D157" s="142" t="s">
        <v>208</v>
      </c>
      <c r="F157" s="143" t="s">
        <v>1709</v>
      </c>
      <c r="I157" s="144"/>
      <c r="L157" s="31"/>
      <c r="M157" s="145"/>
      <c r="T157" s="55"/>
      <c r="AT157" s="16" t="s">
        <v>208</v>
      </c>
      <c r="AU157" s="16" t="s">
        <v>83</v>
      </c>
    </row>
    <row r="158" spans="2:65" s="11" customFormat="1">
      <c r="B158" s="146"/>
      <c r="D158" s="142" t="s">
        <v>214</v>
      </c>
      <c r="E158" s="147" t="s">
        <v>1</v>
      </c>
      <c r="F158" s="148" t="s">
        <v>1710</v>
      </c>
      <c r="H158" s="149">
        <v>101.79</v>
      </c>
      <c r="I158" s="150"/>
      <c r="L158" s="146"/>
      <c r="M158" s="151"/>
      <c r="T158" s="152"/>
      <c r="AT158" s="147" t="s">
        <v>214</v>
      </c>
      <c r="AU158" s="147" t="s">
        <v>83</v>
      </c>
      <c r="AV158" s="11" t="s">
        <v>85</v>
      </c>
      <c r="AW158" s="11" t="s">
        <v>33</v>
      </c>
      <c r="AX158" s="11" t="s">
        <v>83</v>
      </c>
      <c r="AY158" s="147" t="s">
        <v>200</v>
      </c>
    </row>
    <row r="159" spans="2:65" s="1" customFormat="1" ht="16.5" customHeight="1">
      <c r="B159" s="31"/>
      <c r="C159" s="129" t="s">
        <v>287</v>
      </c>
      <c r="D159" s="129" t="s">
        <v>201</v>
      </c>
      <c r="E159" s="130" t="s">
        <v>1711</v>
      </c>
      <c r="F159" s="131" t="s">
        <v>1712</v>
      </c>
      <c r="G159" s="132" t="s">
        <v>964</v>
      </c>
      <c r="H159" s="133">
        <v>3.51</v>
      </c>
      <c r="I159" s="134"/>
      <c r="J159" s="135">
        <f>ROUND(I159*H159,2)</f>
        <v>0</v>
      </c>
      <c r="K159" s="131" t="s">
        <v>930</v>
      </c>
      <c r="L159" s="31"/>
      <c r="M159" s="136" t="s">
        <v>1</v>
      </c>
      <c r="N159" s="137" t="s">
        <v>41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206</v>
      </c>
      <c r="AT159" s="140" t="s">
        <v>201</v>
      </c>
      <c r="AU159" s="140" t="s">
        <v>83</v>
      </c>
      <c r="AY159" s="16" t="s">
        <v>200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83</v>
      </c>
      <c r="BK159" s="141">
        <f>ROUND(I159*H159,2)</f>
        <v>0</v>
      </c>
      <c r="BL159" s="16" t="s">
        <v>206</v>
      </c>
      <c r="BM159" s="140" t="s">
        <v>1713</v>
      </c>
    </row>
    <row r="160" spans="2:65" s="1" customFormat="1" ht="19.2">
      <c r="B160" s="31"/>
      <c r="D160" s="142" t="s">
        <v>208</v>
      </c>
      <c r="F160" s="143" t="s">
        <v>1714</v>
      </c>
      <c r="I160" s="144"/>
      <c r="L160" s="31"/>
      <c r="M160" s="145"/>
      <c r="T160" s="55"/>
      <c r="AT160" s="16" t="s">
        <v>208</v>
      </c>
      <c r="AU160" s="16" t="s">
        <v>83</v>
      </c>
    </row>
    <row r="161" spans="2:65" s="1" customFormat="1" ht="16.5" customHeight="1">
      <c r="B161" s="31"/>
      <c r="C161" s="129" t="s">
        <v>291</v>
      </c>
      <c r="D161" s="129" t="s">
        <v>201</v>
      </c>
      <c r="E161" s="130" t="s">
        <v>1715</v>
      </c>
      <c r="F161" s="131" t="s">
        <v>1716</v>
      </c>
      <c r="G161" s="132" t="s">
        <v>204</v>
      </c>
      <c r="H161" s="133">
        <v>3</v>
      </c>
      <c r="I161" s="134"/>
      <c r="J161" s="135">
        <f>ROUND(I161*H161,2)</f>
        <v>0</v>
      </c>
      <c r="K161" s="131" t="s">
        <v>930</v>
      </c>
      <c r="L161" s="31"/>
      <c r="M161" s="136" t="s">
        <v>1</v>
      </c>
      <c r="N161" s="137" t="s">
        <v>41</v>
      </c>
      <c r="P161" s="138">
        <f>O161*H161</f>
        <v>0</v>
      </c>
      <c r="Q161" s="138">
        <v>2.4300000000000002</v>
      </c>
      <c r="R161" s="138">
        <f>Q161*H161</f>
        <v>7.2900000000000009</v>
      </c>
      <c r="S161" s="138">
        <v>0</v>
      </c>
      <c r="T161" s="139">
        <f>S161*H161</f>
        <v>0</v>
      </c>
      <c r="AR161" s="140" t="s">
        <v>206</v>
      </c>
      <c r="AT161" s="140" t="s">
        <v>201</v>
      </c>
      <c r="AU161" s="140" t="s">
        <v>83</v>
      </c>
      <c r="AY161" s="16" t="s">
        <v>200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83</v>
      </c>
      <c r="BK161" s="141">
        <f>ROUND(I161*H161,2)</f>
        <v>0</v>
      </c>
      <c r="BL161" s="16" t="s">
        <v>206</v>
      </c>
      <c r="BM161" s="140" t="s">
        <v>1717</v>
      </c>
    </row>
    <row r="162" spans="2:65" s="1" customFormat="1">
      <c r="B162" s="31"/>
      <c r="D162" s="142" t="s">
        <v>208</v>
      </c>
      <c r="F162" s="143" t="s">
        <v>1716</v>
      </c>
      <c r="I162" s="144"/>
      <c r="L162" s="31"/>
      <c r="M162" s="145"/>
      <c r="T162" s="55"/>
      <c r="AT162" s="16" t="s">
        <v>208</v>
      </c>
      <c r="AU162" s="16" t="s">
        <v>83</v>
      </c>
    </row>
    <row r="163" spans="2:65" s="1" customFormat="1" ht="16.5" customHeight="1">
      <c r="B163" s="31"/>
      <c r="C163" s="129" t="s">
        <v>295</v>
      </c>
      <c r="D163" s="129" t="s">
        <v>201</v>
      </c>
      <c r="E163" s="130" t="s">
        <v>1718</v>
      </c>
      <c r="F163" s="131" t="s">
        <v>1719</v>
      </c>
      <c r="G163" s="132" t="s">
        <v>941</v>
      </c>
      <c r="H163" s="133">
        <v>5</v>
      </c>
      <c r="I163" s="134"/>
      <c r="J163" s="135">
        <f>ROUND(I163*H163,2)</f>
        <v>0</v>
      </c>
      <c r="K163" s="131" t="s">
        <v>930</v>
      </c>
      <c r="L163" s="31"/>
      <c r="M163" s="136" t="s">
        <v>1</v>
      </c>
      <c r="N163" s="137" t="s">
        <v>41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206</v>
      </c>
      <c r="AT163" s="140" t="s">
        <v>201</v>
      </c>
      <c r="AU163" s="140" t="s">
        <v>83</v>
      </c>
      <c r="AY163" s="16" t="s">
        <v>200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83</v>
      </c>
      <c r="BK163" s="141">
        <f>ROUND(I163*H163,2)</f>
        <v>0</v>
      </c>
      <c r="BL163" s="16" t="s">
        <v>206</v>
      </c>
      <c r="BM163" s="140" t="s">
        <v>1720</v>
      </c>
    </row>
    <row r="164" spans="2:65" s="1" customFormat="1" ht="19.2">
      <c r="B164" s="31"/>
      <c r="D164" s="142" t="s">
        <v>208</v>
      </c>
      <c r="F164" s="143" t="s">
        <v>1721</v>
      </c>
      <c r="I164" s="144"/>
      <c r="L164" s="31"/>
      <c r="M164" s="145"/>
      <c r="T164" s="55"/>
      <c r="AT164" s="16" t="s">
        <v>208</v>
      </c>
      <c r="AU164" s="16" t="s">
        <v>83</v>
      </c>
    </row>
    <row r="165" spans="2:65" s="1" customFormat="1" ht="16.5" customHeight="1">
      <c r="B165" s="31"/>
      <c r="C165" s="129" t="s">
        <v>299</v>
      </c>
      <c r="D165" s="129" t="s">
        <v>201</v>
      </c>
      <c r="E165" s="130" t="s">
        <v>1722</v>
      </c>
      <c r="F165" s="131" t="s">
        <v>1723</v>
      </c>
      <c r="G165" s="132" t="s">
        <v>964</v>
      </c>
      <c r="H165" s="133">
        <v>7.827</v>
      </c>
      <c r="I165" s="134"/>
      <c r="J165" s="135">
        <f>ROUND(I165*H165,2)</f>
        <v>0</v>
      </c>
      <c r="K165" s="131" t="s">
        <v>930</v>
      </c>
      <c r="L165" s="31"/>
      <c r="M165" s="136" t="s">
        <v>1</v>
      </c>
      <c r="N165" s="137" t="s">
        <v>41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206</v>
      </c>
      <c r="AT165" s="140" t="s">
        <v>201</v>
      </c>
      <c r="AU165" s="140" t="s">
        <v>83</v>
      </c>
      <c r="AY165" s="16" t="s">
        <v>200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83</v>
      </c>
      <c r="BK165" s="141">
        <f>ROUND(I165*H165,2)</f>
        <v>0</v>
      </c>
      <c r="BL165" s="16" t="s">
        <v>206</v>
      </c>
      <c r="BM165" s="140" t="s">
        <v>1724</v>
      </c>
    </row>
    <row r="166" spans="2:65" s="1" customFormat="1" ht="19.2">
      <c r="B166" s="31"/>
      <c r="D166" s="142" t="s">
        <v>208</v>
      </c>
      <c r="F166" s="143" t="s">
        <v>1725</v>
      </c>
      <c r="I166" s="144"/>
      <c r="L166" s="31"/>
      <c r="M166" s="176"/>
      <c r="N166" s="177"/>
      <c r="O166" s="177"/>
      <c r="P166" s="177"/>
      <c r="Q166" s="177"/>
      <c r="R166" s="177"/>
      <c r="S166" s="177"/>
      <c r="T166" s="178"/>
      <c r="AT166" s="16" t="s">
        <v>208</v>
      </c>
      <c r="AU166" s="16" t="s">
        <v>83</v>
      </c>
    </row>
    <row r="167" spans="2:65" s="1" customFormat="1" ht="6.9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31"/>
    </row>
  </sheetData>
  <sheetProtection algorithmName="SHA-512" hashValue="mQ3knaznUPk10pZsA9Wi2UIZrUNOmG/79ykfqfMPEmJ0WjsK4KYApBihzfTWNAt4kJDN2p9xqVHRcQ62+/S9yw==" saltValue="ZusXG6bmXM+CJ/LCqroDOo71zDHlQIb9wCs5ixbgX5amj1j6ngx3Biwtz+4zAX1uMMuwH+aNVRgaI5rygymEsg==" spinCount="100000" sheet="1" objects="1" scenarios="1" formatColumns="0" formatRows="0" autoFilter="0"/>
  <autoFilter ref="C120:K166" xr:uid="{00000000-0009-0000-0000-000008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26</vt:i4>
      </vt:variant>
      <vt:variant>
        <vt:lpstr>Pojmenované oblasti</vt:lpstr>
      </vt:variant>
      <vt:variant>
        <vt:i4>52</vt:i4>
      </vt:variant>
    </vt:vector>
  </HeadingPairs>
  <TitlesOfParts>
    <vt:vector size="78" baseType="lpstr">
      <vt:lpstr>Rekapitulace stavby</vt:lpstr>
      <vt:lpstr>PS 01-01 - PZZ P7752 v km...</vt:lpstr>
      <vt:lpstr>PS 01-02 - TZZ Krnov-Skro...</vt:lpstr>
      <vt:lpstr>PS 01-03 - ÚRS</vt:lpstr>
      <vt:lpstr>SO 01 - SO 01 TÚ Krnov - ...</vt:lpstr>
      <vt:lpstr>SO 02 - SO 02 TÚ Krnov - ...</vt:lpstr>
      <vt:lpstr>SO 03 - SO 03 Úprava žele...</vt:lpstr>
      <vt:lpstr>SO 04 - SO 04 Úprava žele...</vt:lpstr>
      <vt:lpstr>SO 05.01 - SO 05.01 Propu...</vt:lpstr>
      <vt:lpstr>SO 05.02 - SO 05.02 Propu...</vt:lpstr>
      <vt:lpstr>SO 05.03 - SO 05.03 Propu...</vt:lpstr>
      <vt:lpstr>SO 05.04 - SO 05.04 Propu...</vt:lpstr>
      <vt:lpstr>SO 05.05 - SO 05.05 Propu...</vt:lpstr>
      <vt:lpstr>SO 05.06 - SO 05.06 Propu...</vt:lpstr>
      <vt:lpstr>SO 05.07 - SO 05.07 Propu...</vt:lpstr>
      <vt:lpstr>SO 05.08 - SO 05.08 Propu...</vt:lpstr>
      <vt:lpstr>SO 05.09 - SO 05.09 Most ...</vt:lpstr>
      <vt:lpstr>SO 05.10 - SO 05.10 Most ...</vt:lpstr>
      <vt:lpstr>SO 05.11 - SO 05.11 Most ...</vt:lpstr>
      <vt:lpstr>SO 05.12 - SO 05.12 Most ...</vt:lpstr>
      <vt:lpstr>SO 05.13 - SO 05.13 Most ...</vt:lpstr>
      <vt:lpstr>SO 05.14 - SO 05.14 Most ...</vt:lpstr>
      <vt:lpstr>SO 06 - SO 06 Přípojky nn...</vt:lpstr>
      <vt:lpstr>SO 06 ZP - SO 06 ZP Přípo...</vt:lpstr>
      <vt:lpstr>SO 07 - SO 07 Dopravy</vt:lpstr>
      <vt:lpstr>VON - Vedlejší rozpočtové...</vt:lpstr>
      <vt:lpstr>'PS 01-01 - PZZ P7752 v km...'!Názvy_tisku</vt:lpstr>
      <vt:lpstr>'PS 01-02 - TZZ Krnov-Skro...'!Názvy_tisku</vt:lpstr>
      <vt:lpstr>'PS 01-03 - ÚRS'!Názvy_tisku</vt:lpstr>
      <vt:lpstr>'Rekapitulace stavby'!Názvy_tisku</vt:lpstr>
      <vt:lpstr>'SO 01 - SO 01 TÚ Krnov - ...'!Názvy_tisku</vt:lpstr>
      <vt:lpstr>'SO 02 - SO 02 TÚ Krnov - ...'!Názvy_tisku</vt:lpstr>
      <vt:lpstr>'SO 03 - SO 03 Úprava žele...'!Názvy_tisku</vt:lpstr>
      <vt:lpstr>'SO 04 - SO 04 Úprava žele...'!Názvy_tisku</vt:lpstr>
      <vt:lpstr>'SO 05.01 - SO 05.01 Propu...'!Názvy_tisku</vt:lpstr>
      <vt:lpstr>'SO 05.02 - SO 05.02 Propu...'!Názvy_tisku</vt:lpstr>
      <vt:lpstr>'SO 05.03 - SO 05.03 Propu...'!Názvy_tisku</vt:lpstr>
      <vt:lpstr>'SO 05.04 - SO 05.04 Propu...'!Názvy_tisku</vt:lpstr>
      <vt:lpstr>'SO 05.05 - SO 05.05 Propu...'!Názvy_tisku</vt:lpstr>
      <vt:lpstr>'SO 05.06 - SO 05.06 Propu...'!Názvy_tisku</vt:lpstr>
      <vt:lpstr>'SO 05.07 - SO 05.07 Propu...'!Názvy_tisku</vt:lpstr>
      <vt:lpstr>'SO 05.08 - SO 05.08 Propu...'!Názvy_tisku</vt:lpstr>
      <vt:lpstr>'SO 05.09 - SO 05.09 Most ...'!Názvy_tisku</vt:lpstr>
      <vt:lpstr>'SO 05.10 - SO 05.10 Most ...'!Názvy_tisku</vt:lpstr>
      <vt:lpstr>'SO 05.11 - SO 05.11 Most ...'!Názvy_tisku</vt:lpstr>
      <vt:lpstr>'SO 05.12 - SO 05.12 Most ...'!Názvy_tisku</vt:lpstr>
      <vt:lpstr>'SO 05.13 - SO 05.13 Most ...'!Názvy_tisku</vt:lpstr>
      <vt:lpstr>'SO 05.14 - SO 05.14 Most ...'!Názvy_tisku</vt:lpstr>
      <vt:lpstr>'SO 06 - SO 06 Přípojky nn...'!Názvy_tisku</vt:lpstr>
      <vt:lpstr>'SO 06 ZP - SO 06 ZP Přípo...'!Názvy_tisku</vt:lpstr>
      <vt:lpstr>'SO 07 - SO 07 Dopravy'!Názvy_tisku</vt:lpstr>
      <vt:lpstr>'VON - Vedlejší rozpočtové...'!Názvy_tisku</vt:lpstr>
      <vt:lpstr>'PS 01-01 - PZZ P7752 v km...'!Oblast_tisku</vt:lpstr>
      <vt:lpstr>'PS 01-02 - TZZ Krnov-Skro...'!Oblast_tisku</vt:lpstr>
      <vt:lpstr>'PS 01-03 - ÚRS'!Oblast_tisku</vt:lpstr>
      <vt:lpstr>'Rekapitulace stavby'!Oblast_tisku</vt:lpstr>
      <vt:lpstr>'SO 01 - SO 01 TÚ Krnov - ...'!Oblast_tisku</vt:lpstr>
      <vt:lpstr>'SO 02 - SO 02 TÚ Krnov - ...'!Oblast_tisku</vt:lpstr>
      <vt:lpstr>'SO 03 - SO 03 Úprava žele...'!Oblast_tisku</vt:lpstr>
      <vt:lpstr>'SO 04 - SO 04 Úprava žele...'!Oblast_tisku</vt:lpstr>
      <vt:lpstr>'SO 05.01 - SO 05.01 Propu...'!Oblast_tisku</vt:lpstr>
      <vt:lpstr>'SO 05.02 - SO 05.02 Propu...'!Oblast_tisku</vt:lpstr>
      <vt:lpstr>'SO 05.03 - SO 05.03 Propu...'!Oblast_tisku</vt:lpstr>
      <vt:lpstr>'SO 05.04 - SO 05.04 Propu...'!Oblast_tisku</vt:lpstr>
      <vt:lpstr>'SO 05.05 - SO 05.05 Propu...'!Oblast_tisku</vt:lpstr>
      <vt:lpstr>'SO 05.06 - SO 05.06 Propu...'!Oblast_tisku</vt:lpstr>
      <vt:lpstr>'SO 05.07 - SO 05.07 Propu...'!Oblast_tisku</vt:lpstr>
      <vt:lpstr>'SO 05.08 - SO 05.08 Propu...'!Oblast_tisku</vt:lpstr>
      <vt:lpstr>'SO 05.09 - SO 05.09 Most ...'!Oblast_tisku</vt:lpstr>
      <vt:lpstr>'SO 05.10 - SO 05.10 Most ...'!Oblast_tisku</vt:lpstr>
      <vt:lpstr>'SO 05.11 - SO 05.11 Most ...'!Oblast_tisku</vt:lpstr>
      <vt:lpstr>'SO 05.12 - SO 05.12 Most ...'!Oblast_tisku</vt:lpstr>
      <vt:lpstr>'SO 05.13 - SO 05.13 Most ...'!Oblast_tisku</vt:lpstr>
      <vt:lpstr>'SO 05.14 - SO 05.14 Most ...'!Oblast_tisku</vt:lpstr>
      <vt:lpstr>'SO 06 - SO 06 Přípojky nn...'!Oblast_tisku</vt:lpstr>
      <vt:lpstr>'SO 06 ZP - SO 06 ZP Přípo...'!Oblast_tisku</vt:lpstr>
      <vt:lpstr>'SO 07 - SO 07 Dopravy'!Oblast_tisku</vt:lpstr>
      <vt:lpstr>'VON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2024-10-09T15:59:31Z</dcterms:created>
  <dcterms:modified xsi:type="dcterms:W3CDTF">2024-10-10T04:48:12Z</dcterms:modified>
</cp:coreProperties>
</file>