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SO 00" sheetId="2" r:id="rId2"/>
    <sheet name="PS 45-02-11" sheetId="3" r:id="rId3"/>
    <sheet name="PS 45-02-21" sheetId="4" r:id="rId4"/>
    <sheet name="PS 45-02-41" sheetId="5" r:id="rId5"/>
    <sheet name="PS 45-02-71" sheetId="6" r:id="rId6"/>
    <sheet name="PS 45-02-91" sheetId="7" r:id="rId7"/>
    <sheet name="PS 45-02-92" sheetId="8" r:id="rId8"/>
    <sheet name="PS 45-07-01" sheetId="9" r:id="rId9"/>
    <sheet name="SO 45-10-01" sheetId="10" r:id="rId10"/>
    <sheet name="SO 45-12-01" sheetId="11" r:id="rId11"/>
    <sheet name="SO 45-30-02" sheetId="12" r:id="rId12"/>
    <sheet name="SO 45-31-01" sheetId="13" r:id="rId13"/>
    <sheet name="SO 45-32-01" sheetId="14" r:id="rId14"/>
    <sheet name="SO 45-50-01" sheetId="15" r:id="rId15"/>
    <sheet name="SO 45-59-01" sheetId="16" r:id="rId16"/>
    <sheet name="POV" sheetId="17" r:id="rId17"/>
    <sheet name="SO 45-71-01.01a" sheetId="18" r:id="rId18"/>
    <sheet name="SO 45-71-01.01b" sheetId="19" r:id="rId19"/>
    <sheet name="SO 45-71-01.02" sheetId="20" r:id="rId20"/>
    <sheet name="SO 45-71-04_41" sheetId="21" r:id="rId21"/>
    <sheet name="SO 45-71-04_42" sheetId="22" r:id="rId22"/>
    <sheet name="SO 45-71-04_43" sheetId="23" r:id="rId23"/>
    <sheet name="SO 45-71-04_44" sheetId="24" r:id="rId24"/>
    <sheet name="SO 45-71-04_45" sheetId="25" r:id="rId25"/>
    <sheet name="SO 45-71-04_46" sheetId="26" r:id="rId26"/>
    <sheet name="SO 45-71-04_47" sheetId="27" r:id="rId27"/>
    <sheet name="SO 45-77-01" sheetId="28" r:id="rId28"/>
    <sheet name="SO 45-78-01" sheetId="29" r:id="rId29"/>
    <sheet name="SO 45-78-02" sheetId="30" r:id="rId30"/>
    <sheet name="SO 45-79-01" sheetId="31" r:id="rId31"/>
    <sheet name="SO 45-93-01" sheetId="32" r:id="rId32"/>
    <sheet name="SO 98-98" sheetId="33" r:id="rId33"/>
    <sheet name="SO 90-90" sheetId="34" r:id="rId34"/>
  </sheets>
  <definedNames/>
  <calcPr/>
  <webPublishing/>
</workbook>
</file>

<file path=xl/sharedStrings.xml><?xml version="1.0" encoding="utf-8"?>
<sst xmlns="http://schemas.openxmlformats.org/spreadsheetml/2006/main" count="31838" uniqueCount="5402">
  <si>
    <t>Aspe</t>
  </si>
  <si>
    <t>Rekapitulace ceny</t>
  </si>
  <si>
    <t>5213520039</t>
  </si>
  <si>
    <t>Rekonstrukce ZST Mladá Boleslav_ZM09</t>
  </si>
  <si>
    <t>1</t>
  </si>
  <si>
    <t/>
  </si>
  <si>
    <t>Celková cena bez DPH:</t>
  </si>
  <si>
    <t>Celková cena s DPH:</t>
  </si>
  <si>
    <t>Objekt</t>
  </si>
  <si>
    <t>Popis</t>
  </si>
  <si>
    <t>Cena bez DPH</t>
  </si>
  <si>
    <t>DPH</t>
  </si>
  <si>
    <t>Cena s DPH</t>
  </si>
  <si>
    <t>Počet neoceněných položek</t>
  </si>
  <si>
    <t>D 00</t>
  </si>
  <si>
    <t>Vybavení interiéru</t>
  </si>
  <si>
    <t xml:space="preserve">  SO 00</t>
  </si>
  <si>
    <t>Vybavení – provozní náklady OŘ</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</si>
  <si>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</si>
  <si>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</si>
  <si>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</si>
  <si>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</si>
  <si>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</si>
  <si>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</si>
  <si>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</si>
  <si>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</si>
  <si>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</si>
  <si>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</si>
  <si>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</si>
  <si>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</si>
  <si>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</si>
  <si>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</si>
  <si>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</si>
  <si>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</si>
  <si>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</si>
  <si>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</si>
  <si>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</si>
  <si>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</si>
  <si>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</si>
  <si>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</si>
  <si>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</si>
  <si>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</si>
  <si>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</si>
  <si>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</si>
  <si>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</si>
  <si>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00</t>
  </si>
  <si>
    <t>SD</t>
  </si>
  <si>
    <t>725</t>
  </si>
  <si>
    <t>Zdravotechnika - zařizovací předměty</t>
  </si>
  <si>
    <t>P</t>
  </si>
  <si>
    <t>55147117</t>
  </si>
  <si>
    <t>madlo invalidní krakorcové sklopné nerez mat 813mm</t>
  </si>
  <si>
    <t>KUS</t>
  </si>
  <si>
    <t>CS ÚRS 2024 01</t>
  </si>
  <si>
    <t>PP</t>
  </si>
  <si>
    <t>VV</t>
  </si>
  <si>
    <t>Tabulka interiérových výrobků 
prvek s ozn.: 
IV/21 1=1.000 [A] 
Celkem: A=1.000 [B]</t>
  </si>
  <si>
    <t>TS</t>
  </si>
  <si>
    <t>725291652</t>
  </si>
  <si>
    <t>Montáž doplňků zařízení koupelen a záchodů dávkovače tekutého mýdla</t>
  </si>
  <si>
    <t>Tabulka interiérových výrobků 
prvek s ozn.: 
IV/10b 1=1.000 [A] 
IV/11 7=7.000 [B] 
Celkem: A+B=8.000 [C]</t>
  </si>
  <si>
    <t>725291653</t>
  </si>
  <si>
    <t>Montáž doplňků zařízení koupelen a záchodů zásobníku toaletních papírů</t>
  </si>
  <si>
    <t>Tabulka interiérových výrobků 
prvek s ozn.: 
IV/17 6=6.000 [A] 
Celkem: A=6.000 [B]</t>
  </si>
  <si>
    <t>4</t>
  </si>
  <si>
    <t>725291654</t>
  </si>
  <si>
    <t>Montáž doplňků zařízení koupelen a záchodů zásobníku papírových ručníků</t>
  </si>
  <si>
    <t>Tabulka interiérových výrobků 
prvek s ozn.: 
IV/12 5=5.000 [A] 
IV/18 3=3.000 [B] 
Celkem: A+B=8.000 [C]</t>
  </si>
  <si>
    <t>5</t>
  </si>
  <si>
    <t>725291655</t>
  </si>
  <si>
    <t>Montáž doplňků zařízení koupelen a záchodů přebalovacího pultu závěsného</t>
  </si>
  <si>
    <t>Tabulka interiérových výrobků 
prvek s ozn.: 
IV/25 1=1.000 [A] 
Celkem: A=1.000 [B]</t>
  </si>
  <si>
    <t>6</t>
  </si>
  <si>
    <t>725291664</t>
  </si>
  <si>
    <t>Montáž doplňků zařízení koupelen a záchodů štětky závěsné</t>
  </si>
  <si>
    <t>Tabulka interiérových výrobků 
prvek s ozn.: 
IV/16 7=7.000 [A] 
Celkem: A=7.000 [B]</t>
  </si>
  <si>
    <t>7</t>
  </si>
  <si>
    <t>725291665</t>
  </si>
  <si>
    <t>Montáž doplňků zařízení koupelen a záchodů police</t>
  </si>
  <si>
    <t>Tabulka interiérových výrobků 
prvek s ozn.: 
IV/26 1=1.000 [A] 
Celkem: A=1.000 [B]</t>
  </si>
  <si>
    <t>8</t>
  </si>
  <si>
    <t>725291666</t>
  </si>
  <si>
    <t>Montáž doplňků zařízení koupelen a záchodů háčku</t>
  </si>
  <si>
    <t>Tabulka interiérových výrobků 
prvek s ozn.: 
IV/13 6=6.000 [A] 
Celkem: A=6.000 [B]</t>
  </si>
  <si>
    <t>9</t>
  </si>
  <si>
    <t>725291668</t>
  </si>
  <si>
    <t>Montáž doplňků zařízení koupelen a záchodů madla invalidního rovného</t>
  </si>
  <si>
    <t>Tabulka interiérových výrobků 
prvek s ozn.: 
IV/20 1=1.000 [A] 
Celkem: A=1.000 [B]</t>
  </si>
  <si>
    <t>10</t>
  </si>
  <si>
    <t>725291670</t>
  </si>
  <si>
    <t>Montáž doplňků zařízení koupelen a záchodů madla invalidního krakorcového sklopného</t>
  </si>
  <si>
    <t>11</t>
  </si>
  <si>
    <t>725291673</t>
  </si>
  <si>
    <t>Montáž doplňků zařízení koupelen a záchodů madla podpěrného do zdi</t>
  </si>
  <si>
    <t>Tabulka interiérových výrobků 
prvek s ozn.: 
IV/22 1=1.000 [A] 
IV/24 1=1.000 [B] 
Celkem: A+B=2.000 [C]</t>
  </si>
  <si>
    <t>12</t>
  </si>
  <si>
    <t>998725112</t>
  </si>
  <si>
    <t>Přesun hmot pro zařizovací předměty stanovený z hmotnosti přesunovaného materiálu vodorovná dopravní vzdálenost do 50 m s omezením mechanizace v objektech výšky</t>
  </si>
  <si>
    <t>T</t>
  </si>
  <si>
    <t>Přesun hmot pro zařizovací předměty stanovený z hmotnosti přesunovaného materiálu vodorovná dopravní vzdálenost do 50 m s omezením mechanizace v objektech výšky přes 6 do 12 m</t>
  </si>
  <si>
    <t>13</t>
  </si>
  <si>
    <t>R_IV/10b</t>
  </si>
  <si>
    <t>dávkovač tekutého mýdla nerez matná</t>
  </si>
  <si>
    <t>R-položka</t>
  </si>
  <si>
    <t>Tabulka interiérových výrobků 
prvek s ozn.: 
IV/10b 1=1.000 [A] 
Celkem: A=1.000 [B]</t>
  </si>
  <si>
    <t>- nástěnný, bezdotykový, uzamykatelný, obsah minimálně 0,8l;  
- reaguje na přítomnost rukou ve snímané zóně spuštěním jedné  dávky mýdla;  
- nastavení pararmetrů pomocí dálkového ovladače</t>
  </si>
  <si>
    <t>14</t>
  </si>
  <si>
    <t>R_IV/11</t>
  </si>
  <si>
    <t>dávkovač dezinfekčního gelu včetně odkapávací misky, nerez matná</t>
  </si>
  <si>
    <t>Tabulka interiérových výrobků 
prvek s ozn.: 
IV/11 7=7.000 [A] 
Celkem: A=7.000 [B]</t>
  </si>
  <si>
    <t>- bezdotykový, uzamykatelný, obsah 0,85l, plastová   
vnitřní nádobka;  
- 3ks alkalických baterií C LR14 1,5V, napájecí napětí 4,5V</t>
  </si>
  <si>
    <t>15</t>
  </si>
  <si>
    <t>R_IV/12</t>
  </si>
  <si>
    <t>kombinace zásobníku na papírové ručníky a odpadkového koše, 330x125x790 mm, nerez matná</t>
  </si>
  <si>
    <t>Tabulka interiérových výrobků 
prvek s ozn.: 
IV/12 5=5.000 [A] 
Celkem: A=5.000 [B]</t>
  </si>
  <si>
    <t>- montáž pod omítku, antivandal, uzamykatelný, kapacita zásobníku cca 600 ks papírových utěrek  
- vyjímatelný odpadkový koš o objemu 7,5l</t>
  </si>
  <si>
    <t>16</t>
  </si>
  <si>
    <t>R_IV/13</t>
  </si>
  <si>
    <t>háček koupelnový, kotvení pod obklad, d 105 mm, nerez matná</t>
  </si>
  <si>
    <t>17</t>
  </si>
  <si>
    <t>R_IV/16</t>
  </si>
  <si>
    <t>štětka na WC závěsná, v.200 mm, r. 45 mm, nerez matná</t>
  </si>
  <si>
    <t>18</t>
  </si>
  <si>
    <t>R_IV/18</t>
  </si>
  <si>
    <t>Zásobník hygienických sáčků, 95x27x136 mm, nerez matná</t>
  </si>
  <si>
    <t>Tabulka interiérových výrobků 
prvek s ozn.: 
IV/18 3=3.000 [A] 
Celkem: A=3.000 [B]</t>
  </si>
  <si>
    <t>19</t>
  </si>
  <si>
    <t>R_IV/19.1</t>
  </si>
  <si>
    <t>Montáž doplňků zařízení koupelen a záchodů koše na stěnu</t>
  </si>
  <si>
    <t>Tabulka interiérových výrobků 
prvek s ozn.: 
IV/19 3=3.000 [A] 
Celkem: A=3.000 [B]</t>
  </si>
  <si>
    <t>20</t>
  </si>
  <si>
    <t>R_IV/19.2</t>
  </si>
  <si>
    <t>Koš na hygienické potřeby, 192x97x253 mm, objem 4l, nerez matná</t>
  </si>
  <si>
    <t>21</t>
  </si>
  <si>
    <t>R_IV/20</t>
  </si>
  <si>
    <t>madlo pevné se zásobníkem toaletního papíru, d. 900 mm, matná nerez</t>
  </si>
  <si>
    <t>22</t>
  </si>
  <si>
    <t>R_IV/22</t>
  </si>
  <si>
    <t>madlo vertikální, d 537 mm, nerez matná</t>
  </si>
  <si>
    <t>Tabulka interiérových výrobků 
prvek s ozn.: 
IV/22 1=1.000 [A] 
Celkem: A=1.000 [B]</t>
  </si>
  <si>
    <t>23</t>
  </si>
  <si>
    <t>R_IV/24</t>
  </si>
  <si>
    <t>zádová opěrka pro bezbariérové WC, d 600 mm</t>
  </si>
  <si>
    <t>Tabulka interiérových výrobků 
prvek s ozn.: 
IV/24 1=1.000 [A] 
Celkem: A=1.000 [B]</t>
  </si>
  <si>
    <t>24</t>
  </si>
  <si>
    <t>R_IV/25</t>
  </si>
  <si>
    <t>pult přebalovací, 870x457x457 mm, nerez matná</t>
  </si>
  <si>
    <t>- závěsný, horizontání, sklopný, certifikovaný výrobek, výrobek musí být schopný uzavřít i hendikepovaný z invaliního vozíku bez nutnosti dalšího zajištění proti samovolnému sklpopení, nosnost 22,7kg;  
- bezpečnostní popruhy, zásobník na hygienické podložky a hygienické sáčky na použité pleny</t>
  </si>
  <si>
    <t>25</t>
  </si>
  <si>
    <t>R_IV/26</t>
  </si>
  <si>
    <t>odkládací polička, 400x150 mm, nerez matná</t>
  </si>
  <si>
    <t>26</t>
  </si>
  <si>
    <t>R_IV/28.1</t>
  </si>
  <si>
    <t>Montáž zrcadla bezbariérového</t>
  </si>
  <si>
    <t>Tabulka interiérových výrobků 
prvek s ozn.: 
IV/28 1=1.000 [A] 
Celkem: A=1.000 [B]</t>
  </si>
  <si>
    <t>27</t>
  </si>
  <si>
    <t>R_IV/28.2</t>
  </si>
  <si>
    <t>Zrcadlo bezbariérové skleněné, 400x900 mm, rám z nerez oceli</t>
  </si>
  <si>
    <t>28</t>
  </si>
  <si>
    <t>R_IV/29.1</t>
  </si>
  <si>
    <t>Montáž zrcadla antivandal</t>
  </si>
  <si>
    <t>Tabulka interiérových výrobků 
prvek s ozn.: 
IV/29 1=1.000 [A] 
Celkem: A=1.000 [B]</t>
  </si>
  <si>
    <t>29</t>
  </si>
  <si>
    <t>R_IV/29.2</t>
  </si>
  <si>
    <t>Zrcadlo antivandal, 400x600 mm, tl. 1 mm, nerez ocel, k montáži na stěnu</t>
  </si>
  <si>
    <t>30</t>
  </si>
  <si>
    <t>R_OV/17</t>
  </si>
  <si>
    <t>zásobník toaletních papírů nerez D 150mm</t>
  </si>
  <si>
    <t>766</t>
  </si>
  <si>
    <t>Konstrukce truhlářské</t>
  </si>
  <si>
    <t>31</t>
  </si>
  <si>
    <t>998766112</t>
  </si>
  <si>
    <t>Přesun hmot pro konstrukce truhlářské stanovený z hmotnosti přesunovaného materiálu vodorovná dopravní vzdálenost do 50 m s omezením mechanizace v objektech výš</t>
  </si>
  <si>
    <t>Přesun hmot pro konstrukce truhlářské stanovený z hmotnosti přesunovaného materiálu vodorovná dopravní vzdálenost do 50 m s omezením mechanizace v objektech výšky přes 6 do 12 m</t>
  </si>
  <si>
    <t>32</t>
  </si>
  <si>
    <t>R_IV/33.1</t>
  </si>
  <si>
    <t>Montáž výstavní vestavěné poličky</t>
  </si>
  <si>
    <t>Tabulka ostatních výrobku 
prvek s ozn.: 
IV/33 1=1.000 [A] 
Celkem: A=1.000 [B]</t>
  </si>
  <si>
    <t>33</t>
  </si>
  <si>
    <t>R_IV/33.2</t>
  </si>
  <si>
    <t>Výstavní polička, 1250x800x245 mm, dřevěná, buk masiv, spárovka tl. 18 mm, povrchová úprava - lak, bílá RAL 9010</t>
  </si>
  <si>
    <t>- polička v interiéru haly na odkládání informačních letáků a tiskovin   
- podoba vestavné nábytkové skříně - pohledová strana z bukové spárovky tl. 18mm  
- povrchová úprava - lakovaná, bílá, matná  
- minimální spáry mezi poličkou a navazující konstrukcí podlahy a SDK niky</t>
  </si>
  <si>
    <t>34</t>
  </si>
  <si>
    <t>R_IV/50.2</t>
  </si>
  <si>
    <t>Kuchyňská linka, 4200x600x900 mm, vč. vestavěných spotřebičů (myčka, lednička), dřezu a stojánkové baterie, pracovní desky obkladu na stěnu</t>
  </si>
  <si>
    <t>Tabulka interiérových výrobků 
prvek s ozn.: 
IV/50 1=1.000 [A] 
Celkem: A=1.000 [B]</t>
  </si>
  <si>
    <t>tvořena 7moduly skříněk o šířce 600mm, korpusy z LTD tl.18mm  
Linka vybavena vestavěnou myčkou, ledničkou, nerezovým dřezem s odkapávačem (celková šířka dřezu 60cm), dřez včetně stojánkové baterie. Korpusy skříněk budou v bílé matné barvě,krycí lišta černá, dvířka z lakované MDF bílá matná. Pracovní deska ze surové dřevotřísky potažené dekoračním vysokotlakým laminátem (HPL) a na přední straně zesílené speciálním výztužným páskem, tl. 38mm, barva bílá   
Obklad stěny shodný s materiálem dvířek  
Veškeré šuplíky budou osazeny pojezdy s dotahem a tlumením. Dvířka skříněk budou osazeny s tlumením.  
Úchyty tvořeny zkosením horních hran dvířek.   
Polička nad pracovní deskou hloubky 10cm s integrovaným LED osvětlením po celé délce.</t>
  </si>
  <si>
    <t>35</t>
  </si>
  <si>
    <t>R_IV/50.a</t>
  </si>
  <si>
    <t>Montáž kuchyňské linky vč. vestavěných spotřebičů (myčka, lednička), dřezu se stojánkovou baterií, pracovní desky a obkladu stěny</t>
  </si>
  <si>
    <t>767</t>
  </si>
  <si>
    <t>Konstrukce zámečnické</t>
  </si>
  <si>
    <t>36</t>
  </si>
  <si>
    <t>998767112</t>
  </si>
  <si>
    <t>Přesun hmot pro zámečnické konstrukce stanovený z hmotnosti přesunovaného materiálu vodorovná dopravní vzdálenost do 50 m s omezením mechanizace v objektech výš</t>
  </si>
  <si>
    <t>Přesun hmot pro zámečnické konstrukce stanovený z hmotnosti přesunovaného materiálu vodorovná dopravní vzdálenost do 50 m s omezením mechanizace v objektech výšky přes 6 do 12 m</t>
  </si>
  <si>
    <t>37</t>
  </si>
  <si>
    <t>R_IV/34.1</t>
  </si>
  <si>
    <t>Montáž poličky z nerez oceli</t>
  </si>
  <si>
    <t>Tabulka ostatních výrobku 
prvek s ozn.: 
IV/34 2=2.000 [A] 
Celkem: A=2.000 [B]</t>
  </si>
  <si>
    <t>38</t>
  </si>
  <si>
    <t>R_IV/34.2</t>
  </si>
  <si>
    <t>Odkládací polička u pokladen, 700x300x40-50 mm, nerez ocel</t>
  </si>
  <si>
    <t>- polička z nerezivějící oceli, tvořená 3 nerezovými trubkami 30x2mm a dvěma bočnicemi;  
- bočnice: tl. 6 mm, šířka 300mm, výška 50mm (směrem dopředu se postupně snižuje na 40mm) - u stěny spojené páskem 700x50x6mm  
- horní hrana ve výšce 500mm nad čistou podlahou</t>
  </si>
  <si>
    <t>Ostatní konstrukce a práce, bourání</t>
  </si>
  <si>
    <t>39</t>
  </si>
  <si>
    <t>44932114</t>
  </si>
  <si>
    <t>přístroj hasicí ruční práškový PG 6 LE</t>
  </si>
  <si>
    <t>Tabulka interiérových výrobků 
prvek s ozn.: 
IV/41 7=7.000 [A] 
Celkem: A=7.000 [B]</t>
  </si>
  <si>
    <t>40</t>
  </si>
  <si>
    <t>44932211</t>
  </si>
  <si>
    <t>přístroj hasicí ruční sněhový KS 5 BG</t>
  </si>
  <si>
    <t>Tabulka interiérových výrobků 
prvek s ozn.: 
IV/40 4=4.000 [A] 
Celkem: A=4.000 [B]</t>
  </si>
  <si>
    <t>41</t>
  </si>
  <si>
    <t>44983131</t>
  </si>
  <si>
    <t>skříňka na RHP</t>
  </si>
  <si>
    <t>Tabulka ostatních výrobku 
prvek s ozn.: 
IV/35 5=5.000 [A] 
Celkem: A=5.000 [B]</t>
  </si>
  <si>
    <t>rozměry 280x560x220 mm  
skříň na hasící přístroj, bílá s červeným popisem, vestavná  
- ocelová skříň s povrchovou úpravou z bílé práškové barvy  
- uzamykatelná - zámek BURG, klíč umístěn ve skříni za rozbitným sklíčkem  
- včetně tabulky s piktogramem hasícího přístroje</t>
  </si>
  <si>
    <t>42</t>
  </si>
  <si>
    <t>953943211</t>
  </si>
  <si>
    <t>Osazování drobných kovových předmětů kotvených do stěny hasicího přístroje</t>
  </si>
  <si>
    <t>Tabulka interiérových výrobků 
prvek s ozn.: 
IV/40 4=4.000 [A] 
IV/41 7=7.000 [B] 
Celkem: A+B=11.000 [C]</t>
  </si>
  <si>
    <t>43</t>
  </si>
  <si>
    <t>953943212</t>
  </si>
  <si>
    <t>Osazování drobných kovových předmětů kotvených do stěny skříně pro hasicí přístroj</t>
  </si>
  <si>
    <t>44</t>
  </si>
  <si>
    <t>R_OV/02</t>
  </si>
  <si>
    <t>skříň na hasící přístroj a hydrant, bílá s červeným popisem, vestavná, 950x640x265 mm</t>
  </si>
  <si>
    <t>Tabulka ostatních výrobku 
prvek s ozn.: 
IV/36 1=1.000 [A] 
Celkem: A=1.000 [B]</t>
  </si>
  <si>
    <t>- ocelová skříň s povrchovou úpravou z bílé práškové barvy  
- včetně tabulky s piktogramem hasícího přístroje  
- včetně bubnu s tvarově stálou hadicí o délce 30 m a jmenovité světlosti   
nejméně 19 mm  
- součástí dodávky je i přípojná hadice dlouhá 1 m + kulový ventil   
- skříň obsahuje prostor pro umístění hasicího přístroje  
- uzamykatelná - zámek BURG, klíč umístěn ve skříni za rozbitným sklíčkem</t>
  </si>
  <si>
    <t>45</t>
  </si>
  <si>
    <t>R953943212</t>
  </si>
  <si>
    <t>Osazování drobných kovových předmětů kotvených do stěny kombinované skříně pro hasicí přístroj a hydrant</t>
  </si>
  <si>
    <t>998</t>
  </si>
  <si>
    <t>Přesun hmot</t>
  </si>
  <si>
    <t>46</t>
  </si>
  <si>
    <t>998012042</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</si>
  <si>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</si>
  <si>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s omezením mechanizace pro budovy výšky přes 6 do 12 m</t>
  </si>
  <si>
    <t>VRN</t>
  </si>
  <si>
    <t>Vedlejší rozpočtové náklady</t>
  </si>
  <si>
    <t>47</t>
  </si>
  <si>
    <t>013294000</t>
  </si>
  <si>
    <t>Výrobní / dílenská dokumentace</t>
  </si>
  <si>
    <t>%</t>
  </si>
  <si>
    <t>Vypracování dílenské dokumentace SŘTP četně svorkových schémat rozvaděčů a kabelového seznamu. Značení veškerých zařízení a technologií v této dokumentaci musí podléhat zavedené metodice LP, a.s.  Dokumentace bude před realizací předložena ke schválení investorovi a provozovateli (LP o.j. ENG).  
Dokumentace dílenská EPS včetně dokumentace výrobní (stavební) a doplnění programovacích tabulek ve spolupráci s ostatními stavebními profesemi a PBŘS.</t>
  </si>
  <si>
    <t>D.1.2</t>
  </si>
  <si>
    <t>Sdělovací zařízení</t>
  </si>
  <si>
    <t xml:space="preserve">  PS 45-02-11</t>
  </si>
  <si>
    <t>Místní kabelizace</t>
  </si>
  <si>
    <t>PS 45-02-11</t>
  </si>
  <si>
    <t>D01</t>
  </si>
  <si>
    <t>kabelové trasy a kabeláž - dodávka a montáž</t>
  </si>
  <si>
    <t>75I321</t>
  </si>
  <si>
    <t>KABEL ZEMNÍ DVOUPLÁŠŤOVÝ S PANCÍŘEM PRŮMĚRU ŽÍLY 0,8 MM DO 5XN</t>
  </si>
  <si>
    <t>KMČTYŘKA</t>
  </si>
  <si>
    <t>OTSKP 2024</t>
  </si>
  <si>
    <t>75I322</t>
  </si>
  <si>
    <t>KABEL ZEMNÍ DVOUPLÁŠŤOVÝ S PANCÍŘEM PRŮMĚRU ŽÍLY 0,8 MM DO 25XN</t>
  </si>
  <si>
    <t>&lt;vv&gt;&lt;/vv&gt; 0.900000 = 0,900 [A]</t>
  </si>
  <si>
    <t>75I32X</t>
  </si>
  <si>
    <t>KABEL ZEMNÍ DVOUPLÁŠŤOVÝ S PANCÍŘEM PRŮMĚRU ŽÍLY 0,8 MM - MONTÁŽ</t>
  </si>
  <si>
    <t>M</t>
  </si>
  <si>
    <t>&lt;vv&gt;&lt;/vv&gt; 0.360000 = 0,360 [A]</t>
  </si>
  <si>
    <t>75I811</t>
  </si>
  <si>
    <t>KABEL OPTICKÝ SINGLEMODE DO 12 VLÁKEN</t>
  </si>
  <si>
    <t>KMVLÁKNO</t>
  </si>
  <si>
    <t>75I81X</t>
  </si>
  <si>
    <t>KABEL OPTICKÝ SINGLEMODE - MONTÁŽ</t>
  </si>
  <si>
    <t>75I851</t>
  </si>
  <si>
    <t>KABEL OPTICKÝ - REZERVA PŘES 500 MM - DODÁVKA</t>
  </si>
  <si>
    <t>75I911</t>
  </si>
  <si>
    <t>OPTOTRUBKA HDPE PRŮMĚRU DO 40 MM</t>
  </si>
  <si>
    <t>75I91X</t>
  </si>
  <si>
    <t>OPTOTRUBKA HDPE - MONTÁŽ</t>
  </si>
  <si>
    <t>75I961</t>
  </si>
  <si>
    <t>OPTOTRUBKA - HERMETIZACE ÚSEKU DO 2000 M</t>
  </si>
  <si>
    <t>ÚSEK</t>
  </si>
  <si>
    <t>75IA61</t>
  </si>
  <si>
    <t>OPTOTRUBKOVÁ KONCOKA S VENTILKEM PRŮMĚRU DO 40 MM - DODÁVKA</t>
  </si>
  <si>
    <t>75IA6X</t>
  </si>
  <si>
    <t>OPTOTRUBKOVÁ KONCOKA S VENTILKEM - MONTÁŽ</t>
  </si>
  <si>
    <t>75IB21</t>
  </si>
  <si>
    <t>MIKROTRUBIČKA PŘES 10/8 MM</t>
  </si>
  <si>
    <t>75IB2X</t>
  </si>
  <si>
    <t>MIKROTRUBIČKA PŘES 10/8 MM - MONTÁŽ</t>
  </si>
  <si>
    <t>D02</t>
  </si>
  <si>
    <t>rozvaděče pro zakončení místní kabelizace - dodávka a montáž</t>
  </si>
  <si>
    <t>741C04</t>
  </si>
  <si>
    <t>OCHRANNÉ POSPOJOVÁNÍ CU VODIČEM DO 16 MM2</t>
  </si>
  <si>
    <t>741C05</t>
  </si>
  <si>
    <t>SPOJOVÁNÍ UZEMŇOVACÍCH VODIČŮ</t>
  </si>
  <si>
    <t>75IEE1</t>
  </si>
  <si>
    <t>OPTICKÝ ROZVADĚČ 19" PROVEDENÍ DO 12 VLÁKEN - DODÁVKA</t>
  </si>
  <si>
    <t>75IEEX</t>
  </si>
  <si>
    <t>OPTICKÝ ROZVADĚČ 19" PROVEDENÍ - MONTÁŽ</t>
  </si>
  <si>
    <t>75IEG1</t>
  </si>
  <si>
    <t>KAZETA PRO ULOŽENÍ SVÁRŮ - DODÁVKA</t>
  </si>
  <si>
    <t>75IEGX</t>
  </si>
  <si>
    <t>KAZETA PRO ULOŽENÍ SVÁRŮ - MONTÁŽ</t>
  </si>
  <si>
    <t>75IEH1</t>
  </si>
  <si>
    <t>KONEKTOROVÝ MODUL 12 VLÁKEN - DODÁVKA</t>
  </si>
  <si>
    <t>75IEHX</t>
  </si>
  <si>
    <t>KONEKTOROVÝ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</si>
  <si>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</si>
  <si>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</si>
  <si>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</si>
  <si>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</si>
  <si>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</si>
  <si>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</si>
  <si>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</si>
  <si>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</si>
  <si>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75IF51</t>
  </si>
  <si>
    <t>MONTÁŽNÍ RÁM 15+1 - DODÁVKA</t>
  </si>
  <si>
    <t>75IF5X</t>
  </si>
  <si>
    <t>MONTÁŽNÍ RÁM 15+1 - MONTÁŽ</t>
  </si>
  <si>
    <t>75IF91</t>
  </si>
  <si>
    <t>KONSTRUKCE DO SKŘÍNĚ 19" PRO UPEVNĚNÍ ZAŘÍZENÍ - DODÁVKA</t>
  </si>
  <si>
    <t>75IF9X</t>
  </si>
  <si>
    <t>KONSTRUKCE DO SKŘÍNĚ 19" PRO UPEVNĚNÍ ZAŘÍZENÍ - MONTÁŽ</t>
  </si>
  <si>
    <t>75IFA1</t>
  </si>
  <si>
    <t>NOSNÍK BLESKOJISTEK - DODÁVKA</t>
  </si>
  <si>
    <t>75IFAX</t>
  </si>
  <si>
    <t>NOSNÍK BLESKOJISTEK - MONTÁŽ</t>
  </si>
  <si>
    <t>75IFB1</t>
  </si>
  <si>
    <t>BLESKOJISTKA - DODÁVKA</t>
  </si>
  <si>
    <t>75IFBX</t>
  </si>
  <si>
    <t>BLESKOJISTKA - MONTÁŽ</t>
  </si>
  <si>
    <t>75IH31</t>
  </si>
  <si>
    <t>UKONČENÍ KABELU FORMA KABELOVÁ DÉLKY DO 0,5 M DO 5XN</t>
  </si>
  <si>
    <t>75IH32</t>
  </si>
  <si>
    <t>UKONČENÍ KABELU FORMA KABELOVÁ DÉLKY DO 0,5 M DO 25XN</t>
  </si>
  <si>
    <t>75IH61</t>
  </si>
  <si>
    <t>UKONČENÍ KABELU OPTICKÉHO DO 12 VLÁKEN</t>
  </si>
  <si>
    <t>75IH81</t>
  </si>
  <si>
    <t>UKONČENÍ KABELU OBJÍMKA KABELOVÁ - DODÁVKA</t>
  </si>
  <si>
    <t>75IH8X</t>
  </si>
  <si>
    <t>UKONČENÍ KABELU OBJÍMKA KABELOVÁ - MONTÁŽ</t>
  </si>
  <si>
    <t>75IH91</t>
  </si>
  <si>
    <t>UKONČENÍ KABELU ŠTÍTEK KABELOVÝ - DODÁVKA</t>
  </si>
  <si>
    <t>75IH9X</t>
  </si>
  <si>
    <t>UKONČENÍ KABELU ŠTÍTEK KABELOVÝ - MONTÁŽ</t>
  </si>
  <si>
    <t>75IJ11</t>
  </si>
  <si>
    <t>MĚŘENÍ - ZŘÍZENÍ VÝVODU KABELOVÉHO PLÁŠTĚ PRO MĚŘENÍ</t>
  </si>
  <si>
    <t>75IJ12</t>
  </si>
  <si>
    <t>MĚŘENÍ JEDNOSMĚRNÉ NA SDĚLOVACÍM KABELU</t>
  </si>
  <si>
    <t>75IJ14</t>
  </si>
  <si>
    <t>MĚŘENÍ ÚTLUMU PŘESLECHU NA BLÍZKÉM KONCI NA MÍSTNÍM SDĚL. KABELU ZA 1 ČTYŘKU XN A 1 MĚŘENÝ ÚSEK</t>
  </si>
  <si>
    <t>75IJ15</t>
  </si>
  <si>
    <t>MĚŘENÍ A VYROVNÁNÍ KAPACITNÍCH NEROVNOVÁH NA MÍSTNÍM SDĚLOVACÍM KABELU, KABEL DO 4 KM DÉLKY, 1 ČTYŘKA</t>
  </si>
  <si>
    <t>75IK21</t>
  </si>
  <si>
    <t>MĚŘENÍ KOMPLEXNÍ OPTICKÉHO KABELU</t>
  </si>
  <si>
    <t>VLÁKNO</t>
  </si>
  <si>
    <t>75J111</t>
  </si>
  <si>
    <t>NOSNÁ LIŠTA PLASTOVÁ - DODÁVKA</t>
  </si>
  <si>
    <t>75J11X</t>
  </si>
  <si>
    <t>NOSNÁ LIŠTA PLASTOVÁ - MONTÁŽ</t>
  </si>
  <si>
    <t>48</t>
  </si>
  <si>
    <t>75J821</t>
  </si>
  <si>
    <t>OPTICKÝ PIGTAIL SINGLEMODE DO 2 M - DODÁVKA</t>
  </si>
  <si>
    <t>49</t>
  </si>
  <si>
    <t>75J82X</t>
  </si>
  <si>
    <t>OPTICKÝ PIGTAIL SINGLEMODE - MONTÁŽ</t>
  </si>
  <si>
    <t>50</t>
  </si>
  <si>
    <t>75J921</t>
  </si>
  <si>
    <t>OPTICKÝ PATCHCORD SINGLEMODE DO 5 M</t>
  </si>
  <si>
    <t>51</t>
  </si>
  <si>
    <t>75J92X</t>
  </si>
  <si>
    <t>OPTICKÝ PATCHCORD SINGLEMODE - MONTÁŽ</t>
  </si>
  <si>
    <t>D03</t>
  </si>
  <si>
    <t>zemní práce</t>
  </si>
  <si>
    <t>52</t>
  </si>
  <si>
    <t>13173</t>
  </si>
  <si>
    <t>HLOUBENÍ JAM ZAPAŽ I NEPAŽ TŘ. I</t>
  </si>
  <si>
    <t>M3</t>
  </si>
  <si>
    <t>53</t>
  </si>
  <si>
    <t>131738</t>
  </si>
  <si>
    <t>HLOUBENÍ JAM ZAPAŽ I NEPAŽ TŘ. I, ODVOZ DO 20KM</t>
  </si>
  <si>
    <t>54</t>
  </si>
  <si>
    <t>13273</t>
  </si>
  <si>
    <t>HLOUBENÍ RÝH ŠÍŘ DO 2M PAŽ I NEPAŽ TŘ. I</t>
  </si>
  <si>
    <t>55</t>
  </si>
  <si>
    <t>17411</t>
  </si>
  <si>
    <t>ZÁSYP JAM A RÝH ZEMINOU SE ZHUTNĚNÍM</t>
  </si>
  <si>
    <t>56</t>
  </si>
  <si>
    <t>R460010021</t>
  </si>
  <si>
    <t>Vytyčení trasy vedení podzemního v obvodu železniční stanice</t>
  </si>
  <si>
    <t>KM</t>
  </si>
  <si>
    <t>R položka</t>
  </si>
  <si>
    <t>D04</t>
  </si>
  <si>
    <t>ostatní položky</t>
  </si>
  <si>
    <t>57</t>
  </si>
  <si>
    <t>701001</t>
  </si>
  <si>
    <t>OZNAČOVACÍ ŠTÍTEK KABELOVÉHO VEDENÍ, SPOJKY NEBO KABELOVÉ SKŘÍNĚ (VČETNĚ OBJÍMKY)</t>
  </si>
  <si>
    <t>58</t>
  </si>
  <si>
    <t>701004</t>
  </si>
  <si>
    <t>VYHLEDÁVACÍ MARKER ZEMNÍ</t>
  </si>
  <si>
    <t>59</t>
  </si>
  <si>
    <t>702311</t>
  </si>
  <si>
    <t>ZAKRYTÍ KABELŮ VÝSTRAŽNOU FÓLIÍ ŠÍŘKY DO 20 CM</t>
  </si>
  <si>
    <t>60</t>
  </si>
  <si>
    <t>702511</t>
  </si>
  <si>
    <t>PRŮRAZ ZDIVEM (PŘÍČKOU) ZDĚNÝM TLOUŠŤKY DO 45 CM</t>
  </si>
  <si>
    <t>61</t>
  </si>
  <si>
    <t>702820</t>
  </si>
  <si>
    <t>VYČIŠTĚNÍ STÁVAJÍCÍHO KABELOVÉHO PROSTUPU Z TVÁRNIC NEBO CHRÁNIČEK BEZ KABELOVÉ KOMORY</t>
  </si>
  <si>
    <t>62</t>
  </si>
  <si>
    <t>703756</t>
  </si>
  <si>
    <t>PROTIPOŽÁRNÍ TMEL ( TUBA - 1000ML ), DO EI 90 MIN.</t>
  </si>
  <si>
    <t>63</t>
  </si>
  <si>
    <t>703762</t>
  </si>
  <si>
    <t>KABELOVÁ UCPÁVKA VODĚ ODOLNÁ PRO VNITŘNÍ PRŮMĚR OTVORU 65 - 110MM</t>
  </si>
  <si>
    <t>64</t>
  </si>
  <si>
    <t>R013294002</t>
  </si>
  <si>
    <t>Dílenská dokumentace</t>
  </si>
  <si>
    <t>HOD</t>
  </si>
  <si>
    <t>65</t>
  </si>
  <si>
    <t>R7499451010</t>
  </si>
  <si>
    <t>Vydání průkazu způsobilosti pro funkční celek, provizorní stav</t>
  </si>
  <si>
    <t>66</t>
  </si>
  <si>
    <t>R7499451510</t>
  </si>
  <si>
    <t>Vyhotovení zprávy o posouzení bezpečnosti (rizik) včetně analýzy a hodnocení rizik</t>
  </si>
  <si>
    <t>67</t>
  </si>
  <si>
    <t>R7499751010</t>
  </si>
  <si>
    <t>Dokončovací práce na elektrickém zařízení</t>
  </si>
  <si>
    <t>68</t>
  </si>
  <si>
    <t>R7499751020</t>
  </si>
  <si>
    <t>Dokončovací práce úprava zapojení stávajících kabelových skříní/rozvaděčů</t>
  </si>
  <si>
    <t>69</t>
  </si>
  <si>
    <t>R7499751030</t>
  </si>
  <si>
    <t>Dokončovací práce zkušební provoz</t>
  </si>
  <si>
    <t xml:space="preserve">  PS 45-02-21</t>
  </si>
  <si>
    <t>Rozhlasové zařízení</t>
  </si>
  <si>
    <t>PS 45-02-21</t>
  </si>
  <si>
    <t>technologie - dodávka a montáž</t>
  </si>
  <si>
    <t>75L161</t>
  </si>
  <si>
    <t>ROZHLASOVÉ PŘÍSLUŠENSTVÍ - KONZOLA PRO REPRODUKTOR - DODÁVKA</t>
  </si>
  <si>
    <t>75L186</t>
  </si>
  <si>
    <t>REPRODUKTOR VNITŘNÍ STROPNÍ S NASTAVITELNÝM VÝKONEM - DODÁVKA</t>
  </si>
  <si>
    <t>75L188</t>
  </si>
  <si>
    <t>REPRODUKTOR VNITŘNÍ SLOUPCOVÝ - DODÁVKA</t>
  </si>
  <si>
    <t>75L18X</t>
  </si>
  <si>
    <t>REPRODUKTOR VNITŘNÍ - MONTÁŽ</t>
  </si>
  <si>
    <t>75L18X.</t>
  </si>
  <si>
    <t>kabeláž, instalační materiál - dodávka a montáž</t>
  </si>
  <si>
    <t>703411</t>
  </si>
  <si>
    <t>ELEKTROINSTALAČNÍ TRUBKA PLASTOVÁ VČETNĚ UPEVNĚNÍ A PŘÍSLUŠENSTVÍ DN PRŮMĚRU DO 25 MM</t>
  </si>
  <si>
    <t>703512</t>
  </si>
  <si>
    <t>ELEKTROINSTALAČNÍ LIŠTA ŠÍŘKY PŘES 30 DO 60 MM</t>
  </si>
  <si>
    <t>75L19X</t>
  </si>
  <si>
    <t>KABEL SILOVÝ PRO ROZHLAS - MONTÁŽ</t>
  </si>
  <si>
    <t>kmžíla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</si>
  <si>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kmžílách. 
&lt;vv&gt;&lt;/vv&gt; 0.150000 = 0,150 [A]</t>
  </si>
  <si>
    <t>R2000000503</t>
  </si>
  <si>
    <t>NYY-O 2x1,5 RE</t>
  </si>
  <si>
    <t>R7491510070</t>
  </si>
  <si>
    <t>Protipožární a kabelové ucpávky Protipožární ucpávky a tmely prostupu kabelového pr.do 110 mm, do EI 90 min.</t>
  </si>
  <si>
    <t>R7491552020</t>
  </si>
  <si>
    <t>Montáž protipožárních ucpávek a tmelů protipožární ucpávka kabelového prostupu, průměru do 110 mm, do EI 90 min.</t>
  </si>
  <si>
    <t>R7499751040</t>
  </si>
  <si>
    <t>Dokončovací práce zaškolení obsluhy</t>
  </si>
  <si>
    <t>R7499751050</t>
  </si>
  <si>
    <t>Dokončovací práce manipulace na zařízeních prováděné provozovatelem</t>
  </si>
  <si>
    <t xml:space="preserve">  PS 45-02-41</t>
  </si>
  <si>
    <t>Poplachový zabezpečovací a tísňový systém</t>
  </si>
  <si>
    <t>PS 45-02-41</t>
  </si>
  <si>
    <t>34621008</t>
  </si>
  <si>
    <t>akumulátor VRLA, 12 V, pól 12x12x2, kapacita 17 Ah</t>
  </si>
  <si>
    <t>34621008.</t>
  </si>
  <si>
    <t>40461026</t>
  </si>
  <si>
    <t>detektor pohybu, záclonová charakteristika, dosah 6m</t>
  </si>
  <si>
    <t>40461031</t>
  </si>
  <si>
    <t>detektor tříštění skla</t>
  </si>
  <si>
    <t>40461036</t>
  </si>
  <si>
    <t>kontakt magnetický, plochý</t>
  </si>
  <si>
    <t>40462009</t>
  </si>
  <si>
    <t>ústředna PZTS v krytu bez klávesnice, s komunikátorem a zdrojem, 520 zón, 32 podsystémů</t>
  </si>
  <si>
    <t>40463008</t>
  </si>
  <si>
    <t>zdroj ústředny, systémový, 12V DC/18Ah</t>
  </si>
  <si>
    <t>40466007</t>
  </si>
  <si>
    <t>komunikátor TCP/IP</t>
  </si>
  <si>
    <t>40466019</t>
  </si>
  <si>
    <t>koncentrátor v kovovém krytu</t>
  </si>
  <si>
    <t>40466067</t>
  </si>
  <si>
    <t>krabice plastová, propojovací</t>
  </si>
  <si>
    <t>40467027</t>
  </si>
  <si>
    <t>klávesnice ústředny PZTS, grafická</t>
  </si>
  <si>
    <t>59081430</t>
  </si>
  <si>
    <t>hlásič kouře optický konvenční</t>
  </si>
  <si>
    <t>742220005</t>
  </si>
  <si>
    <t>Montáž ústředny PZTS se zdrojem a komunikátorem přes 1 do 4 linek</t>
  </si>
  <si>
    <t>742220031</t>
  </si>
  <si>
    <t>Montáž koncentrátoru nebo expanderu v krytu do 8 vstupů</t>
  </si>
  <si>
    <t>742220031.</t>
  </si>
  <si>
    <t>742220053</t>
  </si>
  <si>
    <t>Montáž krabice propojovací pro magnetický kontakt</t>
  </si>
  <si>
    <t>742220141</t>
  </si>
  <si>
    <t>Montáž ovládací klávesnice pro dodanou ústřednu</t>
  </si>
  <si>
    <t>742220161</t>
  </si>
  <si>
    <t>Montáž akumulátoru 12 V</t>
  </si>
  <si>
    <t>742220161.</t>
  </si>
  <si>
    <t>742220232</t>
  </si>
  <si>
    <t>Montáž detektoru na stěnu nebo na strop</t>
  </si>
  <si>
    <t>742220236</t>
  </si>
  <si>
    <t>Montáž magnetického kontaktu závrtného čtyřdrátového</t>
  </si>
  <si>
    <t>742220401</t>
  </si>
  <si>
    <t>Programování základních parametrů ústředny PZTS</t>
  </si>
  <si>
    <t>742220402</t>
  </si>
  <si>
    <t>Programování systému na jeden detektor PZTS</t>
  </si>
  <si>
    <t>742220411</t>
  </si>
  <si>
    <t>Oživení systému na jeden detektor PZTS</t>
  </si>
  <si>
    <t>742220511</t>
  </si>
  <si>
    <t>Výchozí revize systému PZTS</t>
  </si>
  <si>
    <t>R0031711</t>
  </si>
  <si>
    <t>Řídící modul pro připojení dvou bezkontaktních čteček</t>
  </si>
  <si>
    <t>R0033926</t>
  </si>
  <si>
    <t>Bezkontakt.čtečka (podpora SIO) iCLASS/Mifare/DESFire, úzká</t>
  </si>
  <si>
    <t>R7498356370</t>
  </si>
  <si>
    <t>Montáž dálkové diagnostiky TS ŽDC SW integrace jedné ústředny PZTS do integračního koncentrátoru</t>
  </si>
  <si>
    <t>R7498356550</t>
  </si>
  <si>
    <t>Montáž dálkové diagnostiky TS ŽDC doplnění parametrizace PZTS do integračního koncentrátoru</t>
  </si>
  <si>
    <t>R7498356600</t>
  </si>
  <si>
    <t>Montáž dálkové diagnostiky TS ŽDC SW integrace jednoho rozváděče nebo ústředny z technologického systému integrované žst/zast. do integračního serveru</t>
  </si>
  <si>
    <t>R7597111258</t>
  </si>
  <si>
    <t>PZTS Instalační materiál pro instalaci PZTS ústředny s integrací do diagnostické ústředny</t>
  </si>
  <si>
    <t>R7597125030</t>
  </si>
  <si>
    <t>Montáž příšlušenství pro PZTS konfigurace a nastavení komunikačního modulu (UNI1TN,E080,UDS)</t>
  </si>
  <si>
    <t>R7597125035</t>
  </si>
  <si>
    <t>Montáž příšlušenství pro PZTS oživení a nastavení systému PZTS</t>
  </si>
  <si>
    <t>SOUBOR</t>
  </si>
  <si>
    <t>R7597125040</t>
  </si>
  <si>
    <t>Montáž příšlušenství pro PZTS naprogramování ústředny PZTS</t>
  </si>
  <si>
    <t>R7597125045</t>
  </si>
  <si>
    <t>Montáž příšlušenství pro PZTS vizualizace na PC pro dálkovou správu dat PZTS za 1 žst.</t>
  </si>
  <si>
    <t>R7598045015</t>
  </si>
  <si>
    <t>Zařízení PZTS odzkoušení v rozsahu 1 ústředny</t>
  </si>
  <si>
    <t>R7598045020</t>
  </si>
  <si>
    <t>Zařízení PZTS revize zařízení v rozsahu 1 ústředny</t>
  </si>
  <si>
    <t>R7598045035</t>
  </si>
  <si>
    <t>Zařízení PZTS zaškolení obsluhy</t>
  </si>
  <si>
    <t>R7598045040</t>
  </si>
  <si>
    <t>Zařízení PZTS vyhotovení protokolu o funkční zkoušce</t>
  </si>
  <si>
    <t>34111453</t>
  </si>
  <si>
    <t>kabel silový stíněný Cu koncentrickým vodičem s Cu protispirálou jádro Cu izolace PVC plášť PVC 0,6/1kV (NYCY) 2x1,5/1,5mm2</t>
  </si>
  <si>
    <t>34121044</t>
  </si>
  <si>
    <t>kabel sdělovací stíněný laminovanou Al fólií s příložným Cu drátem jádro Cu plné izolace PVC plášť PVC 100V 2x2x0,5mm2</t>
  </si>
  <si>
    <t>34121046</t>
  </si>
  <si>
    <t>kabel sdělovací stíněný laminovanou Al fólií s příložným Cu drátem jádro Cu plné izolace PVC plášť PVC 100V 3x2x0,5mm2</t>
  </si>
  <si>
    <t>34121239</t>
  </si>
  <si>
    <t>kabel sdělovací stíněný laminovanou Al fólií s příložným Cu drátem jádro Cu plné izolace PVC plášť PVC 300V (J-Y(St)Y…Lg) 5x2x0,8mm2</t>
  </si>
  <si>
    <t>34121269</t>
  </si>
  <si>
    <t>kabel datový celkově stíněný Al fólií jádro Cu plné plášť PVC (F/UTP) kategorie 6</t>
  </si>
  <si>
    <t>34571072</t>
  </si>
  <si>
    <t>trubka elektroinstalační ohebná z PVC (EN) 2320</t>
  </si>
  <si>
    <t>34571074</t>
  </si>
  <si>
    <t>trubka elektroinstalační ohebná z PVC (EN) 2332</t>
  </si>
  <si>
    <t>34571075</t>
  </si>
  <si>
    <t>trubka elektroinstalační ohebná z PVC (EN) 2340</t>
  </si>
  <si>
    <t>34571450</t>
  </si>
  <si>
    <t>krabice pod omítku PVC přístrojová kruhová D 70mm</t>
  </si>
  <si>
    <t>34571524</t>
  </si>
  <si>
    <t>krabice pod omítku PVC odbočná čtvercová 125x125mm s víčkem</t>
  </si>
  <si>
    <t>741112001</t>
  </si>
  <si>
    <t>Montáž krabice zapuštěná plastová kruhová</t>
  </si>
  <si>
    <t>741112003</t>
  </si>
  <si>
    <t>Montáž krabice zapuštěná plastová čtyřhranná</t>
  </si>
  <si>
    <t>741122011</t>
  </si>
  <si>
    <t>Montáž kabel Cu bez ukončení uložený pod omítku plný kulatý 2x1,5 až 2,5 mm2</t>
  </si>
  <si>
    <t>741122015</t>
  </si>
  <si>
    <t>Montáž kabel Cu bez ukončení uložený pod omítku plný kulatý 3x1,5 mm2</t>
  </si>
  <si>
    <t>742110002</t>
  </si>
  <si>
    <t>Montáž trubek pro slaboproud plastových ohebných uložených pod omítku</t>
  </si>
  <si>
    <t>742110002.</t>
  </si>
  <si>
    <t>742110002..</t>
  </si>
  <si>
    <t>742121001</t>
  </si>
  <si>
    <t>Montáž kabelů sdělovacích pro vnitřní rozvody do 15 žil</t>
  </si>
  <si>
    <t>742121001.</t>
  </si>
  <si>
    <t>742121001..</t>
  </si>
  <si>
    <t>742121001...</t>
  </si>
  <si>
    <t>R7492502570</t>
  </si>
  <si>
    <t>NYY-J 3x1,5</t>
  </si>
  <si>
    <t>napájení - dodávka a montáž</t>
  </si>
  <si>
    <t>35822115</t>
  </si>
  <si>
    <t>jistič 1-pólový 10 A vypínací charakteristika B vypínací schopnost 6 kA</t>
  </si>
  <si>
    <t>741320105</t>
  </si>
  <si>
    <t>Montáž jističů jednopólových nn do 25 A ve skříni se zapojením vodičů</t>
  </si>
  <si>
    <t>742123001</t>
  </si>
  <si>
    <t>Montáž přepěťové ochrany pro slaboproudá zařízení</t>
  </si>
  <si>
    <t>R7499252512</t>
  </si>
  <si>
    <t>Vyhotovení pravidelné revizní zprávy pro jistících prvky, objekty, zařízení, technologie počtu přes 5 do 20</t>
  </si>
  <si>
    <t>R7593321520</t>
  </si>
  <si>
    <t>Prvky Ochrana přepěťová SLP-275 V/4 S, 40 kA (8/20) - čtyřpólový varistorový svodič přepětí, vyjímatelný modul, optická signalizace poruchy, možnost blokace modulu</t>
  </si>
  <si>
    <t>R7598095667</t>
  </si>
  <si>
    <t>Vyhotovení revizní zprávy pro napájecí zdroj jedné napěťové soustavy</t>
  </si>
  <si>
    <t>468081312</t>
  </si>
  <si>
    <t>Vybourání otvorů pro elektroinstalace ve zdivu cihelném pl do 0,0225 m2 tl přes 15 do 30 cm</t>
  </si>
  <si>
    <t>741128002</t>
  </si>
  <si>
    <t>Ostatní práce při montáži vodičů a kabelů - označení dalším štítkem</t>
  </si>
  <si>
    <t>70</t>
  </si>
  <si>
    <t>998742102</t>
  </si>
  <si>
    <t>Přesun hmot tonážní pro slaboproud v objektech v do 12 m</t>
  </si>
  <si>
    <t>71</t>
  </si>
  <si>
    <t>72</t>
  </si>
  <si>
    <t>73</t>
  </si>
  <si>
    <t>74</t>
  </si>
  <si>
    <t>75</t>
  </si>
  <si>
    <t>76</t>
  </si>
  <si>
    <t>77</t>
  </si>
  <si>
    <t>78</t>
  </si>
  <si>
    <t>79</t>
  </si>
  <si>
    <t>80</t>
  </si>
  <si>
    <t>R75O94L</t>
  </si>
  <si>
    <t>DDTS ŽDC, INTEGRACE ROZ DO SERVERŮ A KLIENTŮ DDTS ŽDC</t>
  </si>
  <si>
    <t>&lt;vv&gt;&lt;/vv&gt; 1.000000 = 1,000 [A]</t>
  </si>
  <si>
    <t>81</t>
  </si>
  <si>
    <t>R75O94M</t>
  </si>
  <si>
    <t>DDTS ŽDC, INTEGRACE ROZ DO INK DDTS ŽDC</t>
  </si>
  <si>
    <t xml:space="preserve">  PS 45-02-71</t>
  </si>
  <si>
    <t>Informační systém, hodinové zařízení</t>
  </si>
  <si>
    <t>PS 45-02-71</t>
  </si>
  <si>
    <t>informační systém - technologie - dodávka a montáž</t>
  </si>
  <si>
    <t>34571473</t>
  </si>
  <si>
    <t>krabice do dutých stěn PVC přístrojová obdélníková 250x200mm s víčkem</t>
  </si>
  <si>
    <t>37451145</t>
  </si>
  <si>
    <t>panel vyvazovací 5x plastové oko s průchody 1U 19"</t>
  </si>
  <si>
    <t>37459020</t>
  </si>
  <si>
    <t>konektor na drát/lanko s vložkou RJ45 UTP Cat6 nestíněný</t>
  </si>
  <si>
    <t>37459040</t>
  </si>
  <si>
    <t>botka ochranná pro konektory RJ45 s výřezem bez krytu zámku</t>
  </si>
  <si>
    <t>741112023</t>
  </si>
  <si>
    <t>Montáž krabice nástěnná plastová čtyřhranná do 250x250 mm</t>
  </si>
  <si>
    <t>742123001.</t>
  </si>
  <si>
    <t>742124005</t>
  </si>
  <si>
    <t>Montáž kabelů datových FTP, UTP, STP ukončení kabelu konektorem</t>
  </si>
  <si>
    <t>742330023</t>
  </si>
  <si>
    <t>Montáž vyvazovacího panelu 1U</t>
  </si>
  <si>
    <t>742330024</t>
  </si>
  <si>
    <t>Montáž patch panelu 24 portů</t>
  </si>
  <si>
    <t>R7590540601</t>
  </si>
  <si>
    <t>propojovací kabel RJ45/RJ45, délka 3m, kategorie 6, 250MHz 1Gbps UTP</t>
  </si>
  <si>
    <t>R7590560529.1</t>
  </si>
  <si>
    <t>Patch panel 24 portů CAT 6, modulární, plně osazený</t>
  </si>
  <si>
    <t>R7596510010</t>
  </si>
  <si>
    <t>Řídící systém Server hlavní</t>
  </si>
  <si>
    <t>R7596515010</t>
  </si>
  <si>
    <t>Montáž PC pro informační zařízení řídící jednotka</t>
  </si>
  <si>
    <t>R7596515030</t>
  </si>
  <si>
    <t>Konfigurace a oživení informačního zařízení pro cestující</t>
  </si>
  <si>
    <t>R7596515040</t>
  </si>
  <si>
    <t>Školení operátora obsluhy editačního pracoviště informačního zařízení na ovládací SW</t>
  </si>
  <si>
    <t>R7596515070</t>
  </si>
  <si>
    <t>Montáž modulu dálkového ovládání spouštění hlášení pomocí dálkového ovladače (tzv. klíčenky)</t>
  </si>
  <si>
    <t>R7596520020</t>
  </si>
  <si>
    <t>nástupištní tabule NT01 a NT02, oboustranné provedení, připojení pomocí TCP/IP Ethernetu do TECHLAN, včetně kotvení do fasády a ochrany proti ptactvu</t>
  </si>
  <si>
    <t>R7596520070.1</t>
  </si>
  <si>
    <t>odjezdový monitor informačního systému OM01</t>
  </si>
  <si>
    <t>Odjezdový monitor informačního systému OM01, ve zkrácené verzi, připojení pomocí TCP/IP Ethernet do TECHLAN, úhlopříčka 55“, s hlasovým výstupem pro slabozraké a nevidomé, hliníkový a nerezový plášť v kombinaci s ocelovými profily, včetně sklopného držáku</t>
  </si>
  <si>
    <t>R7596520070.2</t>
  </si>
  <si>
    <t>příjezdový monitor informačního systému PrM01, připojení pomocí TCP/IP Ethernet do TECHLAN, úhlopříčka 43“, s hlasovým výstupem pro slabozraké a nevidomé, včetně držáku</t>
  </si>
  <si>
    <t>R7596525016</t>
  </si>
  <si>
    <t>Montáž informační tabule na nosnou konstrukci hmotnosti tabule jednotlivě do 400 kg</t>
  </si>
  <si>
    <t>&lt;vv&gt;&lt;/vv&gt; 5.000000 = 5,000 [A]</t>
  </si>
  <si>
    <t>R7596550010</t>
  </si>
  <si>
    <t>Majáčky a akustické úpravy pro nevidomé Orientační hlasový majáček pro nevidomé a slabozraké - 2 hlasové fráze, audio záznam MP3 na kartě SD/MMC přeprogramovatelný, digitální, exteriérový</t>
  </si>
  <si>
    <t>R7596555015</t>
  </si>
  <si>
    <t>Montáž majáčku orientačního hlasového (OHM)</t>
  </si>
  <si>
    <t>R7596731439</t>
  </si>
  <si>
    <t>Přepěťová ochrana pro ethernet 1GB s PoE</t>
  </si>
  <si>
    <t>R75L3A1</t>
  </si>
  <si>
    <t>INFORMAČNÍ PRVEK, HLASOVÝ MODUL PRO NEVIDOMÉ - DODÁVKA</t>
  </si>
  <si>
    <t>&lt;vv&gt;&lt;/vv&gt; 4.000000 = 4,000 [A]</t>
  </si>
  <si>
    <t>R75L3A3</t>
  </si>
  <si>
    <t>INFORMAČNÍ PRVEK, PŘÍPLATEK ZA VESTAVĚNÉ HODINY OBOUSTRANNÉ - DODÁVKA</t>
  </si>
  <si>
    <t>&lt;vv&gt;&lt;/vv&gt; 2.000000 = 2,000 [A]</t>
  </si>
  <si>
    <t>R75L3AX</t>
  </si>
  <si>
    <t>INFORMAČNÍ PRVEK,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</si>
  <si>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 
&lt;vv&gt;&lt;/vv&gt; 4.000000 = 4,000 [A]</t>
  </si>
  <si>
    <t>R75L3E2</t>
  </si>
  <si>
    <t>SW PRO ŘÍZENÍ SYSTÉMU (TRAŤOVÉ NASAZENÍ) - SW CŘP(KLIENT + SERVER) PRO 6-15 STANIC</t>
  </si>
  <si>
    <t>R75L3E5</t>
  </si>
  <si>
    <t>SW PRO ŘÍZENÍ SYSTÉMU (TRAŤOVÉ NASAZENÍ) - SW MODUL PRO ŘÍZENÍ RÚ</t>
  </si>
  <si>
    <t>&lt;vv&gt;&lt;/vv&gt; 9.000000 = 9,000 [A]</t>
  </si>
  <si>
    <t>R75L3E7</t>
  </si>
  <si>
    <t>SW PRO ŘÍZENÍ SYSTÉMU (TRAŤOVÉ NASAZENÍ) - SW MODUL ŘÍZENÍ TABULÍ - NAD 3 KS INF. TABULÍ / DISPLEJŮ VE STANICI</t>
  </si>
  <si>
    <t>R75L3E8</t>
  </si>
  <si>
    <t>SW PRO ŘÍZENÍ SYSTÉMU (TRAŤOVÉ NASAZENÍ) - SW MODUL HLÁŠENÍ</t>
  </si>
  <si>
    <t>R75L3E9</t>
  </si>
  <si>
    <t>SW PRO ŘÍZENÍ SYSTÉMU (TRAŤOVÉ NASAZENÍ) - SW MODUL PRO PODPORU HLÁSIČE PRO NEVIDOMÉ</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</si>
  <si>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 
&lt;vv&gt;&lt;/vv&gt; 1.000000 = 1,000 [A]</t>
  </si>
  <si>
    <t>R75L461</t>
  </si>
  <si>
    <t>Klientské pracoviště – kompletní pracovní stanice (HW, SW, monitor) - dodávka</t>
  </si>
  <si>
    <t>hodinová zařízení - technologie - dodávka a montáž</t>
  </si>
  <si>
    <t>742340001</t>
  </si>
  <si>
    <t>Montáž závěsných hodin</t>
  </si>
  <si>
    <t>742340002</t>
  </si>
  <si>
    <t>Montáž nástěnných hodin</t>
  </si>
  <si>
    <t>742340003</t>
  </si>
  <si>
    <t>Montáž hlavních hodin jednotného času</t>
  </si>
  <si>
    <t>R7596610305</t>
  </si>
  <si>
    <t>Hlavní hodiny hlavní mikroprocesorové hodiny s vestavěným akumulátorem, dvoulinkové, možno připojit přijímač DCF</t>
  </si>
  <si>
    <t>R7596615010</t>
  </si>
  <si>
    <t>Montáž přijímače DCF</t>
  </si>
  <si>
    <t>R7596620040</t>
  </si>
  <si>
    <t>Interiérové hodiny ručičkové podružné, dle platné směrnice SŽ</t>
  </si>
  <si>
    <t>R7596620100</t>
  </si>
  <si>
    <t>Přijímač radiosignálu DCF 77,5 kHz, pro běžné použití</t>
  </si>
  <si>
    <t>R7596620155</t>
  </si>
  <si>
    <t>Záložní baterie 24 V / 0,8 Ah</t>
  </si>
  <si>
    <t>R7596630172.1</t>
  </si>
  <si>
    <t>Exteriérové hodiny ručičkové kruhové venkovní jednostranné, závěs sloup-středový, průměr 50 cm, dle platné směrnice SŽ</t>
  </si>
  <si>
    <t>34121233</t>
  </si>
  <si>
    <t>kabel sdělovací stíněný laminovanou Al fólií s příložným Cu drátem jádro Cu plné izolace PVC plášť PVC 300V (J-Y(St)Y…Lg) 2x2x0,8mm2</t>
  </si>
  <si>
    <t>34121263</t>
  </si>
  <si>
    <t>kabel datový jádro Cu plné plášť PVC (U/UTP) kategorie 6</t>
  </si>
  <si>
    <t>34121265</t>
  </si>
  <si>
    <t>kabel datový venkovní jádro Cu plné plášť PE (U/UTP) kategorie 6</t>
  </si>
  <si>
    <t>34571004</t>
  </si>
  <si>
    <t>lišta elektroinstalační hranatá PVC 20x20mm</t>
  </si>
  <si>
    <t>34571007</t>
  </si>
  <si>
    <t>lišta elektroinstalační hranatá PVC 40x20mm</t>
  </si>
  <si>
    <t>741120003</t>
  </si>
  <si>
    <t>Montáž vodič Cu izolovaný plný a laněný žíla 10-16 mm2 pod omítku</t>
  </si>
  <si>
    <t>741122016</t>
  </si>
  <si>
    <t>Montáž kabel Cu bez ukončení uložený pod omítku plný kulatý 3x2,5 až 6 mm2</t>
  </si>
  <si>
    <t>741122041</t>
  </si>
  <si>
    <t>Montáž kabel Cu bez ukončení uložený pod omítku plný kulatý 7x1,5 až 2,5 mm2</t>
  </si>
  <si>
    <t>742110041</t>
  </si>
  <si>
    <t>Montáž lišt vkládacích pro slaboproud</t>
  </si>
  <si>
    <t>742110041.</t>
  </si>
  <si>
    <t>R2000001333</t>
  </si>
  <si>
    <t>NYY-J 3x2,5 RE</t>
  </si>
  <si>
    <t>R7492502580</t>
  </si>
  <si>
    <t>NYY-J 7x1,5</t>
  </si>
  <si>
    <t>R7492502585</t>
  </si>
  <si>
    <t>NYY-1x16</t>
  </si>
  <si>
    <t>35822120</t>
  </si>
  <si>
    <t>jistič 1-pólový 13 A vypínací charakteristika B vypínací schopnost 10 kA</t>
  </si>
  <si>
    <t>35829001</t>
  </si>
  <si>
    <t>chránič proudový 2 pólový 16A typ AC 0,03A</t>
  </si>
  <si>
    <t>741321013</t>
  </si>
  <si>
    <t>Montáž proudových chráničů dvoupólových nn do 63 A ve skříni se zapojením vodičů</t>
  </si>
  <si>
    <t>R12740271.0001</t>
  </si>
  <si>
    <t>Montáž rozvaděče</t>
  </si>
  <si>
    <t>R12740271.1001</t>
  </si>
  <si>
    <t>rozvaděč pro napájení informačního systému, včetně vybavení a montážního příslušenství</t>
  </si>
  <si>
    <t>Ochrana přepěťová SLP-275 V/4 S, 40 kA (8/20) - čtyřpólový varistorový svodič přepětí, vyjímatelný modul, optická signalizace poruchy, možnost blokace modulu</t>
  </si>
  <si>
    <t>D05</t>
  </si>
  <si>
    <t>R12740271.2001</t>
  </si>
  <si>
    <t>zařízení indukční smyčky pro nedoslýchavé, přenosné zařízení pro vybavení pokladny, dle ČSN EN 60118-4 ED.3 + A1</t>
  </si>
  <si>
    <t>R450271.1001</t>
  </si>
  <si>
    <t>signalizace obsazenosti WC, přítomnostní čidlo, optický signalizační panel, napájecí zdroj, propojovací kabeláž - dodávka</t>
  </si>
  <si>
    <t>82</t>
  </si>
  <si>
    <t>R450271.2001</t>
  </si>
  <si>
    <t>signalizace obsazenosti WC, přítomnostní čidlo, optický signalizační panel, napájecí zdroj, propojovací kabeláž - montáž</t>
  </si>
  <si>
    <t>83</t>
  </si>
  <si>
    <t>84</t>
  </si>
  <si>
    <t>85</t>
  </si>
  <si>
    <t>86</t>
  </si>
  <si>
    <t>87</t>
  </si>
  <si>
    <t>88</t>
  </si>
  <si>
    <t>89</t>
  </si>
  <si>
    <t>90</t>
  </si>
  <si>
    <t>91</t>
  </si>
  <si>
    <t>92</t>
  </si>
  <si>
    <t>R75O94Y</t>
  </si>
  <si>
    <t>DDTS ŽDC, INTEGRACE ISC DO INK DDTS ŽDC</t>
  </si>
  <si>
    <t>93</t>
  </si>
  <si>
    <t>R75O95O.01</t>
  </si>
  <si>
    <t>DDTS ŽDC, INTEGRACE PRVKŮ INFORMAČNÍHO SYSTÉMU DO SERVERŮ A KLIENTŮ DDTS ŽDC</t>
  </si>
  <si>
    <t xml:space="preserve">  PS 45-02-91</t>
  </si>
  <si>
    <t>Kamerový systém</t>
  </si>
  <si>
    <t>PS 45-02-91</t>
  </si>
  <si>
    <t>38471028</t>
  </si>
  <si>
    <t>videorekordér síťový (NVR) pro záznam 64 IP kamer bez HDD maximální rozlišení záznamu 12MP pro 16 HDD podpora RAID</t>
  </si>
  <si>
    <t>38475078</t>
  </si>
  <si>
    <t>kamera venkovní IP bullet MZVF 2,8 - 12mm maximální rozlišení záznamu 4MP WDR 120dB přísvit IR 30m IP67</t>
  </si>
  <si>
    <t>38475143</t>
  </si>
  <si>
    <t>kamera venkovní IP dome MZVF 2,8 - 12mm maximální rozlišení záznamu 4MP WDR 120dB přísvit IR 30m IP67</t>
  </si>
  <si>
    <t>40332007</t>
  </si>
  <si>
    <t>HDD k rekordérům kamerových systémů 10TB</t>
  </si>
  <si>
    <t>73558005</t>
  </si>
  <si>
    <t>samolepka "Střeženo kamerovým systémem" 10x10 cm černý piktogram ve žlutém čtverci</t>
  </si>
  <si>
    <t>742230001</t>
  </si>
  <si>
    <t>Montáž DVR nebo NAS, nahrávacího zařízení pro kamery</t>
  </si>
  <si>
    <t>742230002</t>
  </si>
  <si>
    <t>Montáž PC pro sledování kamerového systému, OS, monitor, klávesnice myš</t>
  </si>
  <si>
    <t>742230003</t>
  </si>
  <si>
    <t>Montáž venkovní kamery</t>
  </si>
  <si>
    <t>742230004</t>
  </si>
  <si>
    <t>Montáž vnitřní kamery</t>
  </si>
  <si>
    <t>742230009</t>
  </si>
  <si>
    <t>Montáž samolepky "Střeženo kamerovým systémem"</t>
  </si>
  <si>
    <t>742230101</t>
  </si>
  <si>
    <t>Licence k připojení jedné kamery k SW</t>
  </si>
  <si>
    <t>742230102</t>
  </si>
  <si>
    <t>Instalace a nastavení SW pro sledování kamer</t>
  </si>
  <si>
    <t>742230103</t>
  </si>
  <si>
    <t>Nastavení záběru podle přání uživatele</t>
  </si>
  <si>
    <t>95321001</t>
  </si>
  <si>
    <t>licence základní bez kamerových licencí</t>
  </si>
  <si>
    <t>95321002</t>
  </si>
  <si>
    <t>licence pro připojení jedné kamery</t>
  </si>
  <si>
    <t>R7590540599</t>
  </si>
  <si>
    <t>propojovací kabel RJ45/RJ45, délka 1m, kategorie 6, 250MHz 1Gbps UTP</t>
  </si>
  <si>
    <t>R7592600070</t>
  </si>
  <si>
    <t>Počítače, SW Počítač - PC klient pro klientské pracoviště kamerového systému</t>
  </si>
  <si>
    <t>Přepěťová ochrana pro ethernet 1GB s PoE, konektory RJ45</t>
  </si>
  <si>
    <t>34121267</t>
  </si>
  <si>
    <t>kabel datový venkovní celkově stíněný Al fólií jádro Cu plné plášť PE (F/UTP) kategorie 6</t>
  </si>
  <si>
    <t>34571008</t>
  </si>
  <si>
    <t>lišta elektroinstalační hranatá PVC 40x40mm</t>
  </si>
  <si>
    <t>34571073</t>
  </si>
  <si>
    <t>trubka elektroinstalační ohebná z PVC (EN) 2325</t>
  </si>
  <si>
    <t>742124002</t>
  </si>
  <si>
    <t>Montáž kabelů datových FTP, UTP, STP pro vnitřní rozvody do trubky</t>
  </si>
  <si>
    <t>742124002.</t>
  </si>
  <si>
    <t>aktivní prvky - dodávka a montáž</t>
  </si>
  <si>
    <t>R7595200520</t>
  </si>
  <si>
    <t>SFP modul pro switch</t>
  </si>
  <si>
    <t>R759560008003</t>
  </si>
  <si>
    <t>Přenosová a datová zařízení Přenosové 1G ethernet Switch L2, 24 portů PoE 10 / 100 / 1000</t>
  </si>
  <si>
    <t>Přenosová a datová zařízení Přenosové 1G ethernet Switch L2, 24 portů PoE 10 / 100 / 1000, kompatibilní s kruhovou topologií ethernet switchů včetně směřování DNL licence na Smart Account investora SŽ, včetně licence na 3 roky, dva redundantní zdroje 230V</t>
  </si>
  <si>
    <t>R7595605140</t>
  </si>
  <si>
    <t>Montáž modulu SFP</t>
  </si>
  <si>
    <t>R7595605170</t>
  </si>
  <si>
    <t>Montáž routeru (směrovače), switche (přepínače) a huby (rozbočovače) instalace a konfigurace routeru upevněného expertní</t>
  </si>
  <si>
    <t>R75O94Q</t>
  </si>
  <si>
    <t>DDTS ŽDC, INTEGRACE KAM DO SERVERŮ A KLIENTŮ DDTS ŽDC</t>
  </si>
  <si>
    <t>R75O94S</t>
  </si>
  <si>
    <t>DDTS ŽDC, INTEGRACE KAM DO INK DDTS ŽDC</t>
  </si>
  <si>
    <t xml:space="preserve">  PS 45-02-92</t>
  </si>
  <si>
    <t>Strukturovaná kabeláž</t>
  </si>
  <si>
    <t>PS 45-02-92</t>
  </si>
  <si>
    <t>D01.01</t>
  </si>
  <si>
    <t>datové rozvaděče</t>
  </si>
  <si>
    <t>220450007</t>
  </si>
  <si>
    <t>Montáž datové skříně rack</t>
  </si>
  <si>
    <t>742330022</t>
  </si>
  <si>
    <t>Montáž napájecího panelu do rozvaděče</t>
  </si>
  <si>
    <t>R37451145.1</t>
  </si>
  <si>
    <t>panel vyvazovací 5x plastové oko s průchody 2U 19"</t>
  </si>
  <si>
    <t>R450292.1001</t>
  </si>
  <si>
    <t>Zemnící 19" přípojnice měděná</t>
  </si>
  <si>
    <t>R742330023.1</t>
  </si>
  <si>
    <t>Montáž vyvazovacího panelu 2U</t>
  </si>
  <si>
    <t>R759331062701</t>
  </si>
  <si>
    <t>Konstrukční díly RACK 19" 42U v provedení tří samostatných separovaných sekcí</t>
  </si>
  <si>
    <t>Konstrukční díly RACK 19" 42U v provedení tří samostatných separovaných sekcí, perforované dveře, odnímatelné boky, ventilační jednotka horní, rozvodný panel 230V s přepěťovou ochranou a 5 zásuvkami, se zámkem, rozměr 600x600mm</t>
  </si>
  <si>
    <t>R759331062702</t>
  </si>
  <si>
    <t>Konstrukční díly RACK 19" 47U přední i zadní dvoukřídlé dveře s perforací 80-86%</t>
  </si>
  <si>
    <t>Konstrukční díly RACK 19" 47U přední i zadní dvoukřídlé dveře s perforací 80-86%, odnímatelné boky, ventilační jednotka horní, napájecí panel 230V, napájecí panel 48VDC, se zámkem, rozměr 800x800mm, 4x vertikální kabelové organizéry 47U</t>
  </si>
  <si>
    <t>D01.02</t>
  </si>
  <si>
    <t>vybavení datových rozvaděčů</t>
  </si>
  <si>
    <t>37451135</t>
  </si>
  <si>
    <t>patch panel telefonní ISDN 1U 25 portů 19"</t>
  </si>
  <si>
    <t>742330035</t>
  </si>
  <si>
    <t>Montáž patch panelu IDSN, 25 portů</t>
  </si>
  <si>
    <t>742330052</t>
  </si>
  <si>
    <t>Popis portů patchpanelu</t>
  </si>
  <si>
    <t>R7590525670</t>
  </si>
  <si>
    <t>Montáž ukončení celoplastového kabelu v závěru nebo rozvaděči se zářezovými svorkovnicemi zářezová technologie LSA do 10 čtyřek</t>
  </si>
  <si>
    <t>R7590525725</t>
  </si>
  <si>
    <t>Montáž svorkovnice LSA-PLUS</t>
  </si>
  <si>
    <t>R7590550099</t>
  </si>
  <si>
    <t>Montážní rám pro LSA lišty hloubky 50,10 pozic</t>
  </si>
  <si>
    <t>R7590550149</t>
  </si>
  <si>
    <t>Montážní rám pro LSA lišty Profilový nosič konstrukčních skupin LSA do 19“ skříní</t>
  </si>
  <si>
    <t>R7590550194</t>
  </si>
  <si>
    <t>LSA-PLUS lišta rozpojovací 2/10</t>
  </si>
  <si>
    <t>R7590550199</t>
  </si>
  <si>
    <t>Zemnící lišta pro moduly 2/10</t>
  </si>
  <si>
    <t>R7590550204</t>
  </si>
  <si>
    <t>Štítek sklopný pro LSA-PLUS 10 párů</t>
  </si>
  <si>
    <t>R7590550209</t>
  </si>
  <si>
    <t>Magazín přepěťové ochrany pro LSA-PLUS 2/10</t>
  </si>
  <si>
    <t>R7590550214</t>
  </si>
  <si>
    <t>Přepěťové ochrany 8x6, MK, 230V 10kA/10A</t>
  </si>
  <si>
    <t>R7590560539</t>
  </si>
  <si>
    <t>Pigtail SC/PC, 9um SM, 1m</t>
  </si>
  <si>
    <t>R7590560559</t>
  </si>
  <si>
    <t>Patch panel pro 24 optických vláken</t>
  </si>
  <si>
    <t>R7590560589</t>
  </si>
  <si>
    <t>Kazeta pro uložení svárů</t>
  </si>
  <si>
    <t>R7590560597</t>
  </si>
  <si>
    <t>Optické kabely Spojky a příslušenství pro optické sítě Ostatní HDC 3000 - 19“ vedení patchcordů</t>
  </si>
  <si>
    <t>R7590560601</t>
  </si>
  <si>
    <t>19“ zásobník rezervních délek patchcordů</t>
  </si>
  <si>
    <t>R7590560611</t>
  </si>
  <si>
    <t>Konektorový modul E-2000, včetně 12x adaptérů a pigtailů, plně osazen</t>
  </si>
  <si>
    <t>R7590565012</t>
  </si>
  <si>
    <t>Spojování a ukončení kabelů optických v optickém rozvaděči pro 12 vláken</t>
  </si>
  <si>
    <t>R7593315010</t>
  </si>
  <si>
    <t>Montáž montážního rámu LSA-PLUS</t>
  </si>
  <si>
    <t>R7593315020</t>
  </si>
  <si>
    <t>Montáž zářezové lišty LSA-PLUS</t>
  </si>
  <si>
    <t>R7593315030</t>
  </si>
  <si>
    <t>Montáž označovacích štítků LSA-PLUS včetně popisu</t>
  </si>
  <si>
    <t>R7593315065</t>
  </si>
  <si>
    <t>Montáž optického rozvaděče</t>
  </si>
  <si>
    <t>R7593315070</t>
  </si>
  <si>
    <t>Montáž vany do optického rozvaděče</t>
  </si>
  <si>
    <t>R7593315070.</t>
  </si>
  <si>
    <t>R7593325010</t>
  </si>
  <si>
    <t>Montáž do LSA pásku bleskojistky</t>
  </si>
  <si>
    <t>D01.03</t>
  </si>
  <si>
    <t>datové zásuvky</t>
  </si>
  <si>
    <t>34539100</t>
  </si>
  <si>
    <t>rámeček datové zásuvky pro 2 moduly 22,5x45mm</t>
  </si>
  <si>
    <t>37451004</t>
  </si>
  <si>
    <t>třmen se soklem (pro 2x keystone)</t>
  </si>
  <si>
    <t>37451155</t>
  </si>
  <si>
    <t>zásuvka s rámečkem úhlová se záclonkou (neosazená) pro 2 keystone</t>
  </si>
  <si>
    <t>37451170</t>
  </si>
  <si>
    <t>modul zásuvkový se záclonkou přímý (neosazený) pro keystone 2xRJ45 45x45mm</t>
  </si>
  <si>
    <t>37451190</t>
  </si>
  <si>
    <t>krabička nástěnná zásuvková pro keystone moduly plast bílá 2 porty (neosazený)</t>
  </si>
  <si>
    <t>37451205</t>
  </si>
  <si>
    <t>krabička datové zásuvky na omítku PVC čtvercová 80x80mm hloubka 42mm</t>
  </si>
  <si>
    <t>37452030</t>
  </si>
  <si>
    <t>prvek ukončovací datového rozvodu keystone 1xRJ45 UTP Cat6 samořezný kabelová pojistka</t>
  </si>
  <si>
    <t>742330044</t>
  </si>
  <si>
    <t>Montáž datové zásuvky 1 až 6 pozic</t>
  </si>
  <si>
    <t>742330051</t>
  </si>
  <si>
    <t>Popis portu datové zásuvky</t>
  </si>
  <si>
    <t>D01.04</t>
  </si>
  <si>
    <t>ostatní</t>
  </si>
  <si>
    <t>34123150</t>
  </si>
  <si>
    <t>patchcord optický duplex délka 5m</t>
  </si>
  <si>
    <t>742330101</t>
  </si>
  <si>
    <t>Měření metalického segmentu s vyhotovením protokolu</t>
  </si>
  <si>
    <t>742330102</t>
  </si>
  <si>
    <t>Měření optického segmentu, měření útlumu, 2 okna</t>
  </si>
  <si>
    <t>742350001</t>
  </si>
  <si>
    <t>Montáž signalizačního světla s elektronikou a akustickou signalizací k zařízení pro ZTP</t>
  </si>
  <si>
    <t>742350002</t>
  </si>
  <si>
    <t>Montáž potvrzovacího tlačítka k zařízení pro ZTP</t>
  </si>
  <si>
    <t>742350003</t>
  </si>
  <si>
    <t>Montáž volacího tlačítka do výšky 900 mm a táhla do výšky 150 mm k zařízení pro ZTP</t>
  </si>
  <si>
    <t>R742350003</t>
  </si>
  <si>
    <t>volací tahové tlačítko nouzové signalizace</t>
  </si>
  <si>
    <t>KS</t>
  </si>
  <si>
    <t>R742350004</t>
  </si>
  <si>
    <t>vybavovací tlačítko nouzové signalizace</t>
  </si>
  <si>
    <t>R742350005</t>
  </si>
  <si>
    <t>signální lampa LED nouzové signalizace</t>
  </si>
  <si>
    <t>R7590540604</t>
  </si>
  <si>
    <t>propojovací kabel RJ45/RJ45, délka 7m, kategorie 6, 250MHz 1Gbps UTP</t>
  </si>
  <si>
    <t>R7595115130</t>
  </si>
  <si>
    <t>Instalace a konfigurace IP telefonu</t>
  </si>
  <si>
    <t>R7595115130.</t>
  </si>
  <si>
    <t>R7595115130.01</t>
  </si>
  <si>
    <t>Instalace a konfigurace IP telefonu, konfigurace funkcí nouzové signalizace</t>
  </si>
  <si>
    <t>R7595120040</t>
  </si>
  <si>
    <t>VoIP interkom, PoE, SIP, 1 tlačítko s možností rozšíření, včetně montážního příslušenství, komplet</t>
  </si>
  <si>
    <t>R7595120040.01</t>
  </si>
  <si>
    <t>VoIP interkom, PoE, SIP, 1 tlačítko s IO modulem pro připojení signalizační tlačítek</t>
  </si>
  <si>
    <t>VoIP interkom, PoE, SIP, 1 tlačítko s IO modulem pro připojení signalizační tlačítek, optické signalizace, vybavovacího tlačítka nouzové signalizace toalety pro imobilní, včetně montážního příslušenství, komplet</t>
  </si>
  <si>
    <t>R7595140010</t>
  </si>
  <si>
    <t>Telefon VoIP s přímou volbou, 3 konta SIP</t>
  </si>
  <si>
    <t>220182034</t>
  </si>
  <si>
    <t>Zafukování optického kabelu do trubky nebo mikrotrubičky HDPE</t>
  </si>
  <si>
    <t>34121070</t>
  </si>
  <si>
    <t>kabel sdělovací stíněný laminovanou Al fólií s příložným Cu drátem jádro Cu plné izolace PVC plášť PVC 100V (SYKFY) 25x2x0,5mm2</t>
  </si>
  <si>
    <t>34123032</t>
  </si>
  <si>
    <t>kabel datový optický OS zafukovací MICRO 12 vláken 9/125 plášť HDPE</t>
  </si>
  <si>
    <t>34571852</t>
  </si>
  <si>
    <t>mikrotrubička HDPE venkovní tenkostěnná vnitřní lubrikační vrstva hnědá D 10/8mm</t>
  </si>
  <si>
    <t>742110002...</t>
  </si>
  <si>
    <t>742121002</t>
  </si>
  <si>
    <t>Montáž kabelů sdělovacích pro vnitřní rozvody přes 15 žil</t>
  </si>
  <si>
    <t>R740231.0002</t>
  </si>
  <si>
    <t>napájecí systém 48VDC dle dílenské dokumentace dodavatele stavby</t>
  </si>
  <si>
    <t>napájecí systém 48VDC dle dílenské dokumentace dodavatele stavby, provedení do rozvaděče RACK, vč. umístění aku. ve skříni, střídač 2x modul 750VA, napájecí zdroj 2x 800W, 4x AKU 12V/62Ah, včetně jištění, kabeláže a montážního přáíslušenství</t>
  </si>
  <si>
    <t>R740231.1002</t>
  </si>
  <si>
    <t>montáž záložního napájecího systému 48VDC, projektová dokumentace, instalace, oživení, revize, zkušební provoz</t>
  </si>
  <si>
    <t>R7402310001</t>
  </si>
  <si>
    <t>rozváděč napájení pro napájení sdělovací techniky</t>
  </si>
  <si>
    <t>rozváděč napájení pro napájení sdělovací techniky, dílenská dokumentace rozváděče včetně schéma zapojení, 30x jednofázový vývod, jističe, přepěťové ochrany, svorkovnice, montážní příslušenství, dokumentace rozváděče</t>
  </si>
  <si>
    <t>94</t>
  </si>
  <si>
    <t>R7402311001</t>
  </si>
  <si>
    <t>montáž rozváděče pro napájení sdělovací technikyi, včetně vyhotovení revize</t>
  </si>
  <si>
    <t>95</t>
  </si>
  <si>
    <t>96</t>
  </si>
  <si>
    <t>97</t>
  </si>
  <si>
    <t>98</t>
  </si>
  <si>
    <t>R759560008001</t>
  </si>
  <si>
    <t>Přenosová a datová zařízení Přenosové 1G ethernet Switch L2, 48 portů PoE 10 / 100 / 1000</t>
  </si>
  <si>
    <t>Přenosová a datová zařízení Přenosové 1G ethernet Switch L2, 48 portů PoE 10 / 100 / 1000, kompatibilní s kruhovou topologií ethernet switchů včetně směřování DNL licence na Smart Account investora SŽ, včetně licence na 3 roky, dva redundantní zdroje 230V</t>
  </si>
  <si>
    <t>99</t>
  </si>
  <si>
    <t>R759560008002</t>
  </si>
  <si>
    <t>Přenosová a datová zařízení Přenosové 1G ethernet Switch L2, 24 portů 10 / 100 / 1000</t>
  </si>
  <si>
    <t>Přenosová a datová zařízení Přenosové 1G ethernet Switch L2, 24 portů 10 / 100 / 1000, kompatibilní s kruhovou topologií ethernet switchů včetně směřování DNL licence na Smart Account investora SŽ, včetně licence na 3 roky, dva redundantní zdroje 230VAC</t>
  </si>
  <si>
    <t>100</t>
  </si>
  <si>
    <t>101</t>
  </si>
  <si>
    <t>102</t>
  </si>
  <si>
    <t>103</t>
  </si>
  <si>
    <t>R7595605170.</t>
  </si>
  <si>
    <t>104</t>
  </si>
  <si>
    <t>R7595605170..</t>
  </si>
  <si>
    <t>hlavní kabelová trasa</t>
  </si>
  <si>
    <t>105</t>
  </si>
  <si>
    <t>741910415</t>
  </si>
  <si>
    <t>Montáž žlab kovový šířky do 500 mm bez víka</t>
  </si>
  <si>
    <t>106</t>
  </si>
  <si>
    <t>742190003</t>
  </si>
  <si>
    <t>Vyvazování kabeláže ve žlabech pro slaboproud</t>
  </si>
  <si>
    <t>107</t>
  </si>
  <si>
    <t>R34575495.01</t>
  </si>
  <si>
    <t>Kabelový žlab plný, rozměr 250x100mm, včetně montážního materiálu, závitové tyče, tvarovek, hmoždinek a spojovacího materiálu</t>
  </si>
  <si>
    <t>D06</t>
  </si>
  <si>
    <t>108</t>
  </si>
  <si>
    <t>109</t>
  </si>
  <si>
    <t>110</t>
  </si>
  <si>
    <t>111</t>
  </si>
  <si>
    <t>R01</t>
  </si>
  <si>
    <t>integrace STŘÍDAČE do serverů, klientů včetně InK</t>
  </si>
  <si>
    <t>112</t>
  </si>
  <si>
    <t>113</t>
  </si>
  <si>
    <t>114</t>
  </si>
  <si>
    <t>R7491510080</t>
  </si>
  <si>
    <t>Protipožární a kabelové ucpávky Protipožární ucpávky a tmely prostupu kabelového pr.do 200 mm, do EI 90 min.</t>
  </si>
  <si>
    <t>115</t>
  </si>
  <si>
    <t>116</t>
  </si>
  <si>
    <t>R7491552022</t>
  </si>
  <si>
    <t>Montáž protipožárních ucpávek a tmelů protipožární ucpávka kabelového prostupu, průměru do 200 mm, do EI 90 min.</t>
  </si>
  <si>
    <t>117</t>
  </si>
  <si>
    <t>118</t>
  </si>
  <si>
    <t>119</t>
  </si>
  <si>
    <t>120</t>
  </si>
  <si>
    <t>121</t>
  </si>
  <si>
    <t>122</t>
  </si>
  <si>
    <t>123</t>
  </si>
  <si>
    <t>R7596937040.1</t>
  </si>
  <si>
    <t>Koordinace se správcem sítě SEK při instalaci přípojky SEK CETIN</t>
  </si>
  <si>
    <t>124</t>
  </si>
  <si>
    <t>R75O94Z</t>
  </si>
  <si>
    <t>DDTS ŽDC, INTEGRACE NAPÁJECÍHO ZDROJE DO SERVERŮ A KLIENTŮ DDTS ŽDC</t>
  </si>
  <si>
    <t>125</t>
  </si>
  <si>
    <t>R75O951</t>
  </si>
  <si>
    <t>DDTS ŽDC, INTEGRACE NAPÁJECÍHO ZDROJE DO INK DDTS ŽDC</t>
  </si>
  <si>
    <t>D.1.3.7</t>
  </si>
  <si>
    <t>Rozvody VN, NN, osvětlení a dálkové ovládání odpojovačů</t>
  </si>
  <si>
    <t xml:space="preserve">  PS 45-07-01</t>
  </si>
  <si>
    <t>Přeložka přípojky NN</t>
  </si>
  <si>
    <t>PS 45-07-01</t>
  </si>
  <si>
    <t>Rozvaděče</t>
  </si>
  <si>
    <t>460905131</t>
  </si>
  <si>
    <t>Montáž kompaktního plastového pilíře pro rozvod nn samostatého š přes 55 do 75 cm (např. SR301)</t>
  </si>
  <si>
    <t>CS ÚRS 2024/I</t>
  </si>
  <si>
    <t>Montáž kompaktního plastového pilíře pro rozvod nn samostatného šířky přes 55 do 75 cm (např. SR301)</t>
  </si>
  <si>
    <t>položky 30 (1 pilíř) + 33 (2 pilíře)  
Celkem 3=3.000 [A]</t>
  </si>
  <si>
    <t>Technická specifikace položky odpovídá příslušné cenové soustavě</t>
  </si>
  <si>
    <t>741210201</t>
  </si>
  <si>
    <t>Montáž rozváděč skříňový nebo panelový dělitelný pole do 200 kg</t>
  </si>
  <si>
    <t>Montáž rozváděčů skříňových nebo panelových bez zapojení vodičů dělitelných, hmotnosti jednoho pole do 200 kg</t>
  </si>
  <si>
    <t>3 pole rozvaděče RKS10  
Celkem 3=3.000 [A]</t>
  </si>
  <si>
    <t>R05</t>
  </si>
  <si>
    <t>Rozpojovací jistící skříň - projektové označení RIS.VB</t>
  </si>
  <si>
    <t>Rozpojovací jistící skříň - projektové označení RIS.VB, 3x sada pojistkových spodků vel.2, třmeny, In=400A, kompaktní plastový pilíř SR302/NKW2</t>
  </si>
  <si>
    <t>Kompletní dodávka rozvaděče</t>
  </si>
  <si>
    <t>R06</t>
  </si>
  <si>
    <t>Rozvaděč RKS10</t>
  </si>
  <si>
    <t>Oceloplechový skříňový rozvaděč, 3-pole hloubky 600 mm, výšky 2000 mm, šířek (600+800+800)mm, In=400A - výzbroj rozvaděče dle výkresové části PD (v.č.104), dodávka včetně hrazené kompenzace s filtry vyšších harmonických 66 kVAr (12x5,5 kVAr)</t>
  </si>
  <si>
    <t>R07</t>
  </si>
  <si>
    <t>Provizorní rozvaděč po dobu výstavby - projektové označení KS10p</t>
  </si>
  <si>
    <t>Rozpojovací jistící skříň - projektové označení RIS.VB, 3x sada pojistkových spodků vel.2, třmeny, In=400A, kompaktní plastový pilíř SR302/NKW2, elektroměrový rozvaděč pro přímé měření do 100A, kompaktní plastový pilíř ER513/PKP7P (atyp do 100A) - jistič 80A</t>
  </si>
  <si>
    <t>Demontáže</t>
  </si>
  <si>
    <t>218191509</t>
  </si>
  <si>
    <t>Demontáž skříní tenkocementových rozpojovacích SR 4.1, 8.1 bez odpojení vodičů</t>
  </si>
  <si>
    <t>228180302</t>
  </si>
  <si>
    <t>Demontáž kabelu z lože v řídké zástavbě přes 3 do 5 kg/m</t>
  </si>
  <si>
    <t>Kabely a vodiče</t>
  </si>
  <si>
    <t>210220021</t>
  </si>
  <si>
    <t>Montáž uzemňovacího vedení vodičů FeZn pomocí svorek v zemi páskou do 120 mm2 v průmyslové výstavbě</t>
  </si>
  <si>
    <t>3x 20 m z každého rozvaděče v kabelové trase = 60* 0,95 (kg/m)  
Celkem 60=60.000 [A]</t>
  </si>
  <si>
    <t>210902016</t>
  </si>
  <si>
    <t>Montáž kabelu Al do 1 kV plného nebo laněného kulatého žíly 4x95 mm2 bez ukončení uloženého volně</t>
  </si>
  <si>
    <t>vzdálenost RKS10 -&gt; KS14 = 1*100 m  
Celkem 100=100.000 [A]</t>
  </si>
  <si>
    <t>210902021</t>
  </si>
  <si>
    <t>Montáž kabelu Al do 1 kV plného nebo laněného kulatého žíly 4x185 mm2 bez ukončení uloženého volně</t>
  </si>
  <si>
    <t>2x vzdálenost RIS.VB -&gt; RKS10 = 2*270 m  
Celkem 540=540.000 [A]</t>
  </si>
  <si>
    <t>210902022</t>
  </si>
  <si>
    <t>Montáž kabelu Al do 1 kV plného nebo laněného kulatého žíly 4x240 mm2 bez ukončení uloženého volně</t>
  </si>
  <si>
    <t>1x vzdálenost RST -&gt; RIS.VB = 1*8 m  
Celkem 8=8.000 [A]</t>
  </si>
  <si>
    <t>34113081</t>
  </si>
  <si>
    <t>kabel silový jádro Al izolace PVC plášť PVC 0,6/1kV 4x95mm2</t>
  </si>
  <si>
    <t>dtto montáž  
Celkem 100=100.000 [A]</t>
  </si>
  <si>
    <t>34113084</t>
  </si>
  <si>
    <t>kabel silový jádro Al izolace PVC plášť PVC 0,6/1kV 4x185mm2</t>
  </si>
  <si>
    <t>dtto montáž  
Celkem 540=540.000 [A]</t>
  </si>
  <si>
    <t>34113085</t>
  </si>
  <si>
    <t>kabel silový jádro Al izolace PVC plášť PVC 0,6/1kV 4x240mm2</t>
  </si>
  <si>
    <t>dtto montáž  
Celkem 8=8.000 [A]</t>
  </si>
  <si>
    <t>35442062</t>
  </si>
  <si>
    <t>pás zemnící 30x4mm FeZn</t>
  </si>
  <si>
    <t>KG</t>
  </si>
  <si>
    <t>dtto montáž  
Celkem 57=57.000 [A]</t>
  </si>
  <si>
    <t>Instalační materiál</t>
  </si>
  <si>
    <t>210220301</t>
  </si>
  <si>
    <t>Montáž svorek hromosvodných se 2 šrouby</t>
  </si>
  <si>
    <t>35441996</t>
  </si>
  <si>
    <t>svorka odbočovací a spojovací pro spojování kruhových a páskových vodičů, FeZn</t>
  </si>
  <si>
    <t>460671113</t>
  </si>
  <si>
    <t>Výstražná fólie pro krytí kabelů šířky 34 cm</t>
  </si>
  <si>
    <t>Výstražná fólie z PVC pro krytí kabelů včetně vyrovnání povrchu rýhy, rozvinutí a uložení fólie šířky do 34 cm</t>
  </si>
  <si>
    <t>délka trasy 4 + 102 + 36 +13  
Celkem 155=155.000 [A]</t>
  </si>
  <si>
    <t>460771122</t>
  </si>
  <si>
    <t>Osazení multikanálů plastových do rýhy s obsypem z písku bez výkopových prací 6-cestných</t>
  </si>
  <si>
    <t>Osazení kabelových multikanálů plastových včetně osazení, utěsnění a spojování do rýhy, bez výkopových prací s obsypem z písku 6-cestnýc</t>
  </si>
  <si>
    <t>pod nástupištěm  
Celkem 78=78.000 [A]</t>
  </si>
  <si>
    <t>460791216</t>
  </si>
  <si>
    <t>Montáž trubek ochranných plastových uložených volně do rýhy ohebných přes 133 do 172 mm</t>
  </si>
  <si>
    <t>V místě protlaku 4x*10 m + 4x16 m + 4x56 m  
Celkem 328=328.000 [A]</t>
  </si>
  <si>
    <t>460841122</t>
  </si>
  <si>
    <t>Osazení kabelové komory z dílu HDPE plochy přes 1,0 do 1,5 m2 hl přes 0,7 do 1,0 m pro běžné zatížení</t>
  </si>
  <si>
    <t>3* šachta v nástupišti  
Celkem 3=3.000 [A]</t>
  </si>
  <si>
    <t>460841141</t>
  </si>
  <si>
    <t>Osazení víka z HDPE plochy do 1,0 m2 pro kabelové komory z plastů pro běžné zatížení</t>
  </si>
  <si>
    <t>trubka elektroinstalační ohebná dvouplášťová korugovaná (chránička) D 172/200mm, HDPE+LDPE</t>
  </si>
  <si>
    <t>dtto montáž  
Celkem 328=328.000 [A]</t>
  </si>
  <si>
    <t>R02</t>
  </si>
  <si>
    <t>Multikanál - 6-ti otvorový díl 265x372x1118 mm</t>
  </si>
  <si>
    <t>38/1,118 zaokrouhleno nahoru + 40/1,118 zaokrouhleno nahoru = 37 + 36 = 73  
Celkem 73=73.000 [A]</t>
  </si>
  <si>
    <t>Kompletní dodávka multikanálu včetně dopravy a likvidace obalů</t>
  </si>
  <si>
    <t>R03</t>
  </si>
  <si>
    <t>Těsnění pro 6-ti otvorový díl</t>
  </si>
  <si>
    <t>37+1 + 36+1 =  
Celkem 75=75.000 [A]</t>
  </si>
  <si>
    <t>R04</t>
  </si>
  <si>
    <t>Kabelová šachta plastová, betonové víko B125</t>
  </si>
  <si>
    <t>Rozměry šachty 1400x800x1060 mm (DxŠxH)</t>
  </si>
  <si>
    <t>Kompletní dodávka šachty včetně dopravy a likvidace obalů</t>
  </si>
  <si>
    <t>Zemní práce</t>
  </si>
  <si>
    <t>141721215</t>
  </si>
  <si>
    <t>Řízený zemní protlak délky do 50 m hl do 6 m se zatažením potrubí průměru vrtu přes 180 do 225 mm v hornině třídy těžitelnosti I a II skupiny 1 až 4</t>
  </si>
  <si>
    <t>Řízený zemní protlak délky protlaku do 50 m v hornině třídy těžitelnosti I a II, skupiny 1 až 4 včetně zatažení trub v hloubce do 6 m průměru vrtu přes 180 do 225 mm</t>
  </si>
  <si>
    <t>4*10 + 4*16  
Celkem 104=104.000 [A]</t>
  </si>
  <si>
    <t>141721255</t>
  </si>
  <si>
    <t>Řízený zemní protlak délky přes 50 do 100 m hl do 6 m se zatažením potrubí průměru vrtu přes 180 do 225 mm v hornině třídy I a II skupiny 1 až 4</t>
  </si>
  <si>
    <t>Řízený zemní protlak délky protlaku přes 50 do 100 m v hornině třídy těžitelnosti I a II, skupiny 1 až 4 včetně zatažení trub v hloubce do 6 m průměru vrtu přes 180 do 225 mm</t>
  </si>
  <si>
    <t>4*56  
Celkem 224=224.000 [A]</t>
  </si>
  <si>
    <t>460161172</t>
  </si>
  <si>
    <t>Hloubení kabelových rýh ručně š 35 cm hl 80 cm v hornině tř I skupiny 3</t>
  </si>
  <si>
    <t>Hloubení zapažených i nezapažených kabelových rýh ručně včetně urovnání dna s přemístěním výkopku do vzdálenosti 3 m od okraje jámy nebo s naložením na dopravní prostředek šířky 35 cm hloubky 80 cm v hornině třídy těžitelnosti I skupiny 3</t>
  </si>
  <si>
    <t>4+102+36+13  
Celkem 155=155.000 [A]</t>
  </si>
  <si>
    <t>460451142</t>
  </si>
  <si>
    <t>Zásyp kabelových rýh strojně se zhutněním š 35 cm hl 40 cm z horniny tř I skupiny 3</t>
  </si>
  <si>
    <t>Zásyp kabelových rýh strojně s přemístěním sypaniny ze vzdálenosti do 10 m, s uložením výkopku ve vrstvách včetně zhutnění a urovnání povrchu šířky 35 cm hloubky 40 cm z horniny třídy těžitelnosti I skupiny 3</t>
  </si>
  <si>
    <t>460632113</t>
  </si>
  <si>
    <t>Startovací jáma pro protlak výkop včetně zásypu ručně v hornině tř. těžitelnosti I skupiny 3</t>
  </si>
  <si>
    <t>Zemní protlaky zemní práce nutné k provedení protlaku výkop včetně zásypu ručně startovací jáma v hornině třídy těžitelnosti I skupiny 3</t>
  </si>
  <si>
    <t>460632213</t>
  </si>
  <si>
    <t>Koncová jáma pro protlak výkop včetně zásypu ručně v hornině tř. těžitelnosti I skupiny 3</t>
  </si>
  <si>
    <t>Zemní protlaky zemní práce nutné k provedení protlaku výkop včetně zásypu ručně koncová jáma v hornině třídy těžitelnosti I skupiny 3</t>
  </si>
  <si>
    <t>460661111</t>
  </si>
  <si>
    <t>Kabelové lože z písku pro kabely nn bez zakrytí š lože do 35 cm</t>
  </si>
  <si>
    <t>Kabelové lože z písku včetně podsypu, zhutnění a urovnání povrchu pro kabely nn bez zakrytí, šířky do 35 cm</t>
  </si>
  <si>
    <t>D.2.1.1</t>
  </si>
  <si>
    <t>Kolejový svršek a spodek</t>
  </si>
  <si>
    <t xml:space="preserve">  SO 45-10-01</t>
  </si>
  <si>
    <t>Geometrická úprava koleje č. 4</t>
  </si>
  <si>
    <t>SO 45-10-01</t>
  </si>
  <si>
    <t>0</t>
  </si>
  <si>
    <t>Všeobecné konstrukce a práce</t>
  </si>
  <si>
    <t>R015140.901</t>
  </si>
  <si>
    <t>901</t>
  </si>
  <si>
    <t>POPLATEK ZA LIKVIDACI ODPADU NEKONTAMINOVANÝCH - 17 01 01 BETON Z DEMOLIC OBJEKTU, ZÁKLADY TV VČETNĚ DOPRAVY</t>
  </si>
  <si>
    <t>POPLATEK ZA LIKVIDACI ODPADU NEKONTAMINOVANÝCH - 17 01 01 BETON Z DEMOLIC OBJEKTU, ZÁKLADY TV VČETNĚ DOPRAVY  
viz. výkaz výměr  
Evidenční položka. Neoceňovat v objektu SO/PS, položka se oceňuje pouze v objektu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</si>
  <si>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</si>
  <si>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R015150.936</t>
  </si>
  <si>
    <t>936</t>
  </si>
  <si>
    <t>POPLATKY ZA LIKVIDACI ODPADŮ NEKONTAMINOVANÝCH - 17 05 08  ŠTĚRK Z KOLEJIŠTĚ (ODPAD PO RECYKLACI) VČETNĚ DOPRAVY</t>
  </si>
  <si>
    <t>POPLATKY ZA LIKVIDACI ODPADŮ NEKONTAMINOVANÝCH - 17 05 08  ŠTĚRK Z KOLEJIŠTĚ (ODPAD PO RECYKLACI) VČETNĚ DOPRAVY  
EVIDENČNÍ POLOŽKA. Neoceňovat v objektu SO/PS, položka se oceňuje pouze v objektu SO 90-90  
viz. výkaz výměr</t>
  </si>
  <si>
    <t>R015190.916</t>
  </si>
  <si>
    <t>916</t>
  </si>
  <si>
    <t>POPLATKY ZA LIKVIDACŮ ODPADŮ NEKONTAMINOVANÝCH - 17 02 03  POLYETYLÉNOVÉ  PODLOŽKY (ŽEL. SVRŠEK) VČETNĚ DOPRAVY</t>
  </si>
  <si>
    <t>POPLATKY ZA LIKVIDACŮ ODPADŮ NEKONTAMINOVANÝCH - 17 02 03  POLYETYLÉNOVÉ  PODLOŽKY (ŽEL. SVRŠEK) VČETNĚ DOPRAVY  
EVIDENČNÍ POLOŽKA. Neoceňovat v objektu SO/PS, položka se oceňuje pouze v objektu SO 90-90  
viz. výkaz výměr</t>
  </si>
  <si>
    <t>R015260.940</t>
  </si>
  <si>
    <t>940</t>
  </si>
  <si>
    <t>POPLATKY ZA LIKVIDACI ODPADŮ NEKONTAMINOVANÝCH - 07 02 99  PRYŽOVÉ PODLOŽKY (ŽEL. SVRŠEK) VČETNĚ DOPRAVY</t>
  </si>
  <si>
    <t>POPLATKY ZA LIKVIDACI ODPADŮ NEKONTAMINOVANÝCH - 07 02 99  PRYŽOVÉ PODLOŽKY (ŽEL. SVRŠEK) VČETNĚ DOPRAVY  
EVIDENČNÍ POLOŽKA. Neoceňovat v objektu SO/PS, položka se oceňuje pouze v objektu SO 90-90  
viz. výkaz výměr</t>
  </si>
  <si>
    <t>R015520.919</t>
  </si>
  <si>
    <t>919</t>
  </si>
  <si>
    <t>POPLATKY ZA LIKVIDACI ODPADŮ NEBEZPEČNÝCH - 17 02 04*  ŽELEZNIČNÍ PRAŽCE DŘEVĚNÉ VČETNĚ DOPRAVY</t>
  </si>
  <si>
    <t>POPLATKY ZA LIKVIDACI ODPADŮ NEBEZPEČNÝCH - 17 02 04*  ŽELEZNIČNÍ PRAŽCE DŘEVĚNÉ VČETNĚ DOPRAVY  
EVIDENČNÍ POLOŽKA. Neoceňovat v objektu SO/PS, položka se oceňuje pouze v objektu SO 90-90  
viz. výkaz výměr</t>
  </si>
  <si>
    <t>17110</t>
  </si>
  <si>
    <t>ULOŽENÍ SYPANINY DO NÁSYPŮ SE ZHUTNĚNÍM</t>
  </si>
  <si>
    <t>zásyp drážní stezky  
viz. výkaz výměr</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</si>
  <si>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</si>
  <si>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</si>
  <si>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512550</t>
  </si>
  <si>
    <t>KOLEJOVÉ LOŽE - ZŘÍZENÍ Z KAMENIVA HRUBÉHO DRCENÉHO (ŠTĚRK)</t>
  </si>
  <si>
    <t>viz. výkaz výměr</t>
  </si>
  <si>
    <t>1. Položka obsahuje:  
 – dodávku, dopravu a uložení kameniva předepsané specifikace a frakce v požadované míře zhutnění  
2. Položka neobsahuje:  
 X  
3. Způsob měření:  
Měří se objem kolejového lože v projektovaném profilu.</t>
  </si>
  <si>
    <t>528131</t>
  </si>
  <si>
    <t>KOLEJ 49 E1, ROZD. "C", BEZSTYKOVÁ, PR. BET. PODKLADNICOVÝ, UP. TUHÉ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</si>
  <si>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</si>
  <si>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545122</t>
  </si>
  <si>
    <t>SVAR KOLEJNIC (STEJNÉHO TVARU) 49 E1, T SPOJITĚ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</si>
  <si>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</si>
  <si>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Ostatní konstrukce a práce</t>
  </si>
  <si>
    <t>925110</t>
  </si>
  <si>
    <t>DRÁŽNÍ STEZKY Z DRTI TL. DO 50 MM</t>
  </si>
  <si>
    <t>M2</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</si>
  <si>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</si>
  <si>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</si>
  <si>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</si>
  <si>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včetně odvozu na skládku  
viz. výkaz výměr</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</si>
  <si>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</si>
  <si>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</si>
  <si>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</si>
  <si>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</si>
  <si>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</si>
  <si>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</si>
  <si>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</si>
  <si>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R921610</t>
  </si>
  <si>
    <t>ŽELEZNIČNÍ PŘECHOD DANÉHO TYPU</t>
  </si>
  <si>
    <t>Zpětná montáž celopryžového přechodu. Celková plocha 15,0m2  
Položka obsahuje:  
– úpravu a hutnění podloží přejezdové konstrukce  
– dodávku přechodové konstrukce s veškerými prvky a částmi určeného typu přechodové konstrukce včetně případných závěrných zídek a jejich betonového základu dle odpovídajících vzorových listů a TKP  
– montáž přechodové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 zřízení, pronájem a odstranění dopravního značení obchozí trasy  
– úpravy koleje (např. posun pražců, doplnění kolejového lože, směrová a výšková úprava)</t>
  </si>
  <si>
    <t>R965321</t>
  </si>
  <si>
    <t>ROZEBRÁNÍ PŘECHODU DANÉHO TYPU</t>
  </si>
  <si>
    <t>Přechod celopryžový z panelů mezi kolejnicemi. Celková plocha 20,0m2  
Položka obsahuje:  
– rozebrání stavajícího celopryžového železničního  přechodu do součástí včetně hrubého očištění  
– naložení vybouraného materiálu na dopravní prostředek  
– příplatky za ztížené podmínky při práci v kolejišti, např. za překážky na straně koleje apod.  
– náklady na zřízení a odstranění dopravního značení objízdné trasy  
– odvoz vybouraného materiálu do skladu nebo na likvidaci  
– poplatky za likvidaci odpadů,</t>
  </si>
  <si>
    <t>D.2.1.2</t>
  </si>
  <si>
    <t>Nástupiště</t>
  </si>
  <si>
    <t xml:space="preserve">  SO 45-12-01</t>
  </si>
  <si>
    <t>Dočasné vnější nástupiště</t>
  </si>
  <si>
    <t>SO 45-12-01</t>
  </si>
  <si>
    <t>R015111.926</t>
  </si>
  <si>
    <t>926</t>
  </si>
  <si>
    <t>POPLATEK ZA LIKVIDACI ODPADU NEKONTAMINOVANÝCH - 17 05 04 VYTĚŽENÉ ZEMINY A HORNINY - I. TŘÍDA TĚŽITELNOSTI VČETNĚ DOPRAVY</t>
  </si>
  <si>
    <t>POPLATEK ZA LIKVIDACI ODPADU NEKONTAMINOVANÝCH - 17 05 04 VYTĚŽENÉ ZEMINY A HORNINY - I. TŘÍDA TĚŽITELNOSTI VČETNĚ DOPRAVY  
Evidenční položka. Neoceňovat v objektu SO/PS, položka se oceňuje pouze v objektu SO 90-90  
viz. výkaz výměr</t>
  </si>
  <si>
    <t>R015111.927</t>
  </si>
  <si>
    <t>927</t>
  </si>
  <si>
    <t>R015130.920</t>
  </si>
  <si>
    <t>920</t>
  </si>
  <si>
    <t>POPLATEK ZA LIKVIDACI ODPADU NEKONTAMINOVANÝCH - 17 03 02 VYBOURANÝ ASFALTOVÝ BETON BEZ DEHTU VČETNĚ DOPRAVY</t>
  </si>
  <si>
    <t>POPLATEK ZA LIKVIDACI ODPADU NEKONTAMINOVANÝCH - 17 03 02 VYBOURANÝ ASFALTOVÝ BETON BEZ DEHTU VČETNĚ DOPRAVY  
Evidenční položka. Neoceňovat v objektu SO/PS, položka se oceňuje pouze v objektu SO 90-90  
viz. výkaz výměr</t>
  </si>
  <si>
    <t>R015140.902</t>
  </si>
  <si>
    <t>902</t>
  </si>
  <si>
    <t>POPLATEK ZA LIKVIDACI ODPADŮ NEKONTAMINOVANÝCH - 17 01 01 BETON Z DEMOLIC OBJEKTU, ZÁKLADY TV VČETNĚ DOPRAVY</t>
  </si>
  <si>
    <t>POPLATEK ZA LIKVIDACI ODPADŮ NEKONTAMINOVANÝCH - 17 01 01 BETON Z DEMOLIC OBJEKTU, ZÁKLADY TV VČETNĚ DOPRAVY  
Evidenční položka. Neoceňovat v objektu SO/PS, položka se oceňuje pouze v objektu SO 90-90</t>
  </si>
  <si>
    <t>11313</t>
  </si>
  <si>
    <t>ODSTRANĚNÍ KRYTU ZPEVNĚNÝCH PLOCH S ASFALTOVÝM POJIVEM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</si>
  <si>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</si>
  <si>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11317</t>
  </si>
  <si>
    <t>ODSTRAN KRYTU ZPEVNĚNÝCH PLOCH Z DLAŽEB KOSTEK</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</si>
  <si>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</si>
  <si>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</si>
  <si>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</si>
  <si>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</si>
  <si>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</si>
  <si>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</si>
  <si>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</si>
  <si>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318365</t>
  </si>
  <si>
    <t>VÝZTUŽ ZDÍ ODDĚL A OHRAD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</si>
  <si>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</si>
  <si>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327314</t>
  </si>
  <si>
    <t>ZDI OPĚRNÉ, ZÁRUBNÍ, NÁBŘEŽNÍ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</si>
  <si>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</si>
  <si>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348172</t>
  </si>
  <si>
    <t>ZÁBRADLÍ Z DÍLCŮ KOVOVÝCH ŽÁROVĚ ZINK PONOREM</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</si>
  <si>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</si>
  <si>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58251</t>
  </si>
  <si>
    <t>DLÁŽDĚNÉ KRYTY Z BETONOVÝCH DLAŽDIC DO LOŽE Z KAMENIVA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</si>
  <si>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</si>
  <si>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917223</t>
  </si>
  <si>
    <t>SILNIČNÍ A CHODNÍKOVÉ OBRUBY Z BETONOVÝCH OBRUBNÍKŮ ŠÍŘ 100MM</t>
  </si>
  <si>
    <t>Položka zahrnuje:  
dodání a pokládku betonových obrubníků o rozměrech předepsaných zadávací dokumentací  
betonové lože i boční betonovou opěrku.</t>
  </si>
  <si>
    <t>924312</t>
  </si>
  <si>
    <t>NÁSTUPIŠTĚ SUDOP DO 300 MM S U 65, ZADNÍ HRANA PODEPŘENA TV. TISCHER S KONZOLOVÝMI DESKAMI 145/150 Z UŽITÉHO MATERIÁLU</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</si>
  <si>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</si>
  <si>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924365</t>
  </si>
  <si>
    <t>NÁSTUPIŠTĚ SUDOP PŘES 500 MM S U 95, ZADNÍ HRANA NA OPĚŘE Z DRTI S KONZOLOVÝMI DESKAMI 230</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</si>
  <si>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</si>
  <si>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</si>
  <si>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</si>
  <si>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</si>
  <si>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</si>
  <si>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</si>
  <si>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</si>
  <si>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D.2.1.5</t>
  </si>
  <si>
    <t>Ostatní inženýrské objekty</t>
  </si>
  <si>
    <t xml:space="preserve">  SO 45-30-02</t>
  </si>
  <si>
    <t>Veřejné osvětlení</t>
  </si>
  <si>
    <t>SO 45-30-02</t>
  </si>
  <si>
    <t>210220022</t>
  </si>
  <si>
    <t>Montáž uzemňovacího vedení vodičů FeZn pomocí svorek v zemi drátem průměru do 10 mm ve městské zástavbě</t>
  </si>
  <si>
    <t>trasa 103 m + 4x odbočení do stožáru á 2 m  
Celkem 111=111.000 [A]</t>
  </si>
  <si>
    <t>210812011</t>
  </si>
  <si>
    <t>Montáž kabelu Cu plného nebo laněného do 1 kV žíly 3x1,5 až 6 mm2 bez ukončení uloženého volně nebo v liště</t>
  </si>
  <si>
    <t>Montáž izolovaných kabelů měděných do 1 kV bez ukončení plných nebo laněných kulatých (např. CYKY, CHKE-R) uložených volně nebo v liště počtu a průřezu žil 3x1,5 až 6 mm2</t>
  </si>
  <si>
    <t>4x ve stožáru od svorkovnice ke svítidlu - 4x 15m  
Celkem 60=60.000 [A]</t>
  </si>
  <si>
    <t>210812035</t>
  </si>
  <si>
    <t>Montáž kabelu Cu plného nebo laněného do 1 kV žíly 4x16 mm2 bez ukončení uloženého volně nebo v liště</t>
  </si>
  <si>
    <t>trasa 103 m + 6x odbočení do stožáru á 2,5 m  
Celkem 118=118.000 [A]</t>
  </si>
  <si>
    <t>34111030</t>
  </si>
  <si>
    <t>kabel instalační jádro Cu plné izolace PVC plášť PVC 450/750V 3x1,5mm2</t>
  </si>
  <si>
    <t>34111080</t>
  </si>
  <si>
    <t>kabel instalační jádro Cu plné izolace PVC plášť PVC 450/750V 4x16mm2</t>
  </si>
  <si>
    <t>35441073</t>
  </si>
  <si>
    <t>drát D 10mm FeZn</t>
  </si>
  <si>
    <t>111 m * 0,63 kg/m  
Celkem 69,93=69.930 [A]</t>
  </si>
  <si>
    <t>460131113</t>
  </si>
  <si>
    <t>Hloubení nezapažených jam při elektromontážích ručně v hornině tř I skupiny 3</t>
  </si>
  <si>
    <t>Hloubení nezapažených jam ručně včetně urovnání dna s přemístěním výkopku do vzdálenosti 3 m od okraje jámy nebo s naložením na dopravní prostředek v hornině třídy těžitelnosti I skupiny 3</t>
  </si>
  <si>
    <t>4*(0,9*0,9*1,75)  
Celkem 5,67=5.670 [A]</t>
  </si>
  <si>
    <t>58932941</t>
  </si>
  <si>
    <t>beton C 25/30 XF3 kamenivo frakce 0/16</t>
  </si>
  <si>
    <t>obetonování chrániček pod komunikací + betonový základ stožárů</t>
  </si>
  <si>
    <t>OSM.225130</t>
  </si>
  <si>
    <t>Trubka DN 315/3000, plnostěnná SN10 EN 1401-1</t>
  </si>
  <si>
    <t>trubka PVC pro stožárový základ</t>
  </si>
  <si>
    <t>4* - jedna trubka na 2x základ  
Celkem 2=2.000 [A]</t>
  </si>
  <si>
    <t>TSH.0007586</t>
  </si>
  <si>
    <t>DLAŽDICE BETONOVÉ DVOUVRSTVÉ 40x40x4,5 cm dle ČSN EN 1339, šedé, hladké</t>
  </si>
  <si>
    <t>betonová deska pod stožár</t>
  </si>
  <si>
    <t>4*0,4*0,4  
Celkem 0,64=0.640 [A]</t>
  </si>
  <si>
    <t>34571353</t>
  </si>
  <si>
    <t>Trubka elektroinstalační ohebná dvouplášťová korugovaná (chránička) D 61/75mm, HDPE+LDPE</t>
  </si>
  <si>
    <t>53*4 = 212  
Celkem 16=16.000 [A]</t>
  </si>
  <si>
    <t>Svorka odbočovací a spojovací pro spojování kruhových a páskových vodičů, FeZn</t>
  </si>
  <si>
    <t>délka trasy 103 m  
Celkem 103=103.000 [A]</t>
  </si>
  <si>
    <t>460791213</t>
  </si>
  <si>
    <t>Montáž trubek ochranných plastových uložených volně do rýhy ohebných přes 50 do 90 mm</t>
  </si>
  <si>
    <t>Montáž trubek ochranných uložených volně do rýhy plastových ohebných, vnitřního průměru přes 50 do 90 mm</t>
  </si>
  <si>
    <t>4*4 = 16  
Celkem 16=16.000 [A]</t>
  </si>
  <si>
    <t>218202013</t>
  </si>
  <si>
    <t>Demontáž svítidla výbojkového průmyslového nebo venkovního z výložníku</t>
  </si>
  <si>
    <t>Demontáž svítidel výbojkových s odpojením vodičů průmyslových nebo venkovních z výložníku</t>
  </si>
  <si>
    <t>218204011</t>
  </si>
  <si>
    <t>Demontáž stožárů osvětlení ocelových samostatně stojících délky do 12 m</t>
  </si>
  <si>
    <t>218204125</t>
  </si>
  <si>
    <t>Demontáž patic stožárů osvětlení litinových</t>
  </si>
  <si>
    <t>218204201</t>
  </si>
  <si>
    <t>Demontáž elektrovýzbroje stožárů osvětlení 1 okruh</t>
  </si>
  <si>
    <t>228180301</t>
  </si>
  <si>
    <t>Demontáž kabelu z lože v řídké zástavbě do 3 kg/m</t>
  </si>
  <si>
    <t>viz příloha č. SO453002_2_101_SIT_01  
Celkem 76=76.000 [A]</t>
  </si>
  <si>
    <t>468051121</t>
  </si>
  <si>
    <t>Bourání základu betonového při elektromontážích</t>
  </si>
  <si>
    <t>3* (0,9*0,9*1,75)  
Celkem 4,253=4.253 [A]</t>
  </si>
  <si>
    <t>Ostatní</t>
  </si>
  <si>
    <t>460010024</t>
  </si>
  <si>
    <t>Vytyčení trasy vedení kabelového podzemního v zastavěném prostoru</t>
  </si>
  <si>
    <t>945421110</t>
  </si>
  <si>
    <t>Hydraulická zvedací plošina na automobilovém podvozku výška zdvihu do 18 m včetně obsluhy</t>
  </si>
  <si>
    <t>Hydraulická zvedací plošina včetně obsluhy instalovaná na automobilovém podvozku, výšky zdvihu do 18 m</t>
  </si>
  <si>
    <t>R460010024</t>
  </si>
  <si>
    <t>Zaměření kabelové trasy</t>
  </si>
  <si>
    <t>Osvětlení</t>
  </si>
  <si>
    <t>210203901</t>
  </si>
  <si>
    <t>Montáž svítidel LED se zapojením vodičů průmyslových nebo venkovních na výložník nebo dřík</t>
  </si>
  <si>
    <t>montáž svítidel - projektové značení V1</t>
  </si>
  <si>
    <t>dtto dodávka  
Celkem 4=4.000 [A]</t>
  </si>
  <si>
    <t>210204011</t>
  </si>
  <si>
    <t>Montáž stožárů osvětlení ocelových samostatně stojících délky do 12 m</t>
  </si>
  <si>
    <t>210204103</t>
  </si>
  <si>
    <t>Montáž výložníků osvětlení jednoramenných sloupových hmotnosti do 35 kg</t>
  </si>
  <si>
    <t>220960021</t>
  </si>
  <si>
    <t>Montáž svorkovnice stožárové</t>
  </si>
  <si>
    <t>pro stožáry VO.01 - VO.04  
Celkem 4=4.000 [A]</t>
  </si>
  <si>
    <t>31674002</t>
  </si>
  <si>
    <t>výložník rovný jednoduchý k osvětlovacím stožárům uličním vyložení 1500mm</t>
  </si>
  <si>
    <t>stožár VO.04  
Celkem 1=1.000 [A]</t>
  </si>
  <si>
    <t>31674004</t>
  </si>
  <si>
    <t>výložník rovný jednoduchý k osvětlovacím stožárům uličním vyložení 2500mm</t>
  </si>
  <si>
    <t>stožáry VO.01 - VO.03  
Celkem 3=3.000 [A]</t>
  </si>
  <si>
    <t>31674109</t>
  </si>
  <si>
    <t>stožár osvětlovací uliční Pz 159/133/114 v 10,2m</t>
  </si>
  <si>
    <t>31674134</t>
  </si>
  <si>
    <t>výzbroj stožárová SV 9.16.4</t>
  </si>
  <si>
    <t>R1</t>
  </si>
  <si>
    <t>Svítidlo - projektové značení V1 - dodávka</t>
  </si>
  <si>
    <t>svítidlo LED, uliční, montáž na výložník, osvětlení komunikací</t>
  </si>
  <si>
    <t>viz příloha č. SO453002_2_101_SIT_01  
Celkem 2=2.000 [A]</t>
  </si>
  <si>
    <t>venkovní svítidlo, montáž na sloup / výložník, 230V, 51W, 7110 lm, 100000 hod, 3000K, Ra&gt;70, možnost montáže NEMA / ZHAGA konektor, UV stabilní, IP66, IK09, přepěťová ochrana do 10kV, možnost nastavení 0, 5, 10, 15°, široká silniční optika</t>
  </si>
  <si>
    <t>R2</t>
  </si>
  <si>
    <t>Svítidlo - projektové značení V2 - dodávka</t>
  </si>
  <si>
    <t>viz příloha č. SO453002_2_101_SIT_01  
Celkem 1=1.000 [A]</t>
  </si>
  <si>
    <t>venkovní svítidlo, montáž na sloup / výložník, 230V, 89W, 12636 lm, 100000 hod, 3000K, Ra&gt;70, možnost montáže NEMA / ZHAGA konektor, UV stabilní, IP66, IK09, přepěťová ochrana do 10kV, možnost nastavení 0, 5, 10, 15°, extra široká uliční optika</t>
  </si>
  <si>
    <t>R3</t>
  </si>
  <si>
    <t>Svítidlo - projektové značení V3 - dodávka</t>
  </si>
  <si>
    <t>venkovní svítidlo, montáž na sloup / výložník, 230V, 89W, 12902 lm, 100000 hod, 3000K, Ra&gt;70, možnost montáže NEMA / ZHAGA konektor, UV stabilní, IP66, IK09, přepěťová ochrana do 10kV, možnost nastavení 0, 5, 10, 15°, extra široká silniční optika</t>
  </si>
  <si>
    <t>D.2.1.6</t>
  </si>
  <si>
    <t>Potrubní vedení</t>
  </si>
  <si>
    <t xml:space="preserve">  SO 45-31-01</t>
  </si>
  <si>
    <t>Venkovní splašková kanalizace, dešťová kanalizace a likvidace dešťových vod</t>
  </si>
  <si>
    <t>SO 45-31-01</t>
  </si>
  <si>
    <t>R015111.928</t>
  </si>
  <si>
    <t>928</t>
  </si>
  <si>
    <t>POPLATEK ZA LIKVIDACI ODPADU NEKONTAMINOVANÝCH - 17 05 04 VYTĚŽENÉ ZEMINY A HORNINY - I. TŘÍDA TĚŽITELNOSTI VČETNĚ DOPRAVY  
Evidenční položka. Neoceňovat v objektu SO/PS, položka se oceňuje pouze v objektu SO 90-90  
Zemina (2,0 t/m3)</t>
  </si>
  <si>
    <t>pol 13173 371,77*2,0 = 743,540 [A]  
pol 13273 616,21*2,0 = 1232,420 [B]  
pol 17411 -656,01*2,0 = -1312,020 [C]  
Celkové množství = 663,940</t>
  </si>
  <si>
    <t>12573</t>
  </si>
  <si>
    <t>VYKOPÁVKY ZE ZEMNÍKŮ A SKLÁDEK TŘ. I</t>
  </si>
  <si>
    <t>zemina vhodná dle ČSN 736133  
včetně dopravy na místo uložení  
pro položku 17411  
nutno kordinovat s výkazem výměr konstrukce SO 02-31-01</t>
  </si>
  <si>
    <t>pro pol 17411 656,01 = 656,010 [A]  
Celkové množství = 656,010  
Celkem 656,01=656.010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</si>
  <si>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</si>
  <si>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HLOUBENÍ JAM (z HTU)  
včetně dopravy na mezideponii/skládku  
skládkovné 014102.1  
zemina vhodná dle ČSN 736133 ke zpětnému zásypu</t>
  </si>
  <si>
    <t>Vsakovací objekt vč. akum. Nádrže, RŠ a ŠD1 371,77 = 371,770 [A]  
Celkové množství = 371,770  
Celkem 371,77=371.770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</si>
  <si>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</si>
  <si>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A ŠACHET (z HTU)  
včetně dopravy na mezideponii/skládku  
skládkovné 014102,1  
zemina vhodná dle ČSN 736133 ke zpětnému zásypu</t>
  </si>
  <si>
    <t>Stoka D1 240,36 = 240,360 [A]  
Stoka D1 šachty 52,56 = 52,560 [B]  
Stoka D1-1 96,93 = 96,930 [C]  
Stoka D1-1 šachty (vč. sorpční vpusti 45,71 = 45,710 [D]  
Stoka S1 46,49 = 46,490 [E]  
Stoka S1 šachty 22,05 = 22,050 [F]  
Příp. spl. kanal. 9,36 = 9,360 [G]  
Přípojky dešť. svodů 60,40 = 60,400 [H]  
Přípojky ZTI 42,35 = 42,350 [I]  
Celkové množství = 616,210  
Celkem 616,21=616.210 [A]</t>
  </si>
  <si>
    <t>17120</t>
  </si>
  <si>
    <t>ULOŽENÍ SYPANINY DO NÁSYPŮ A NA SKLÁDKY BEZ ZHUTNĚNÍ</t>
  </si>
  <si>
    <t>SKLÁDKOVNÉ 014102.1</t>
  </si>
  <si>
    <t>pol. 13273 616,21 = 616,210 [A]  
pol 13173 371,77 = 371,770 [B]  
Celkové množství = 987,980  
Celkem 987,98=987.980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</si>
  <si>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</si>
  <si>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hutněný zásyp zeminou vhodnou do násypu pod komunikace</t>
  </si>
  <si>
    <t>Stoka D1 (zásyp po HTU) 179,25 = 179,250 [A]  
Stoka D1-1 (zásyp po HTU) 55,38 = 55,380 [B]  
Stoka S1 (zásyp po HTU) 23,72 = 23,720 [C]  
Příp. spl. kanal. (zásyp po HTU) 7,42 = 7,420 [D]  
Přípojky dešť. svodů (zásyp po HTU) 42,34 = 42,340 [E]  
Přípojky ZTI (zásyp po HTU) 26,68 = 26,680 [F]  
Stoka D1 šachty (zásyp po HTU) 36,95 = 36,950 [G]  
Stoka D1-1 šachty vč. sorpční vpusti (zásyp po HTU) 29,74 = 29,740 [H]  
Stoka S1 šachty (zásyp po HTU) 14,62 = 14,620 [I]  
Vsakovací objekt vč. akumulační nádrže a ŠD1 (zásyp po HTU) 239,91 = 239,910 [J]  
Celkové množství = 656,010  
Celkem 656,01=656.010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</si>
  <si>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</si>
  <si>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</si>
  <si>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</si>
  <si>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ŠP 0/8</t>
  </si>
  <si>
    <t>Stoka D1 (obsyp) 47,97 = 47,970 [A]  
Stoka D1-1 (obsyp) 30,10 = 30,100 [B]  
Stoka S1 (obsyp) 15,89 = 15,890 [C]  
Příp. spl. kanal. (obsyp) 1,82 = 1,820 [D]  
Přípojky dešť. svodů (obsyp) 17,43 = 17,430 [E]  
Přípojky ZTI (obsyp) 13,33 = 13,330 [F]  
Vsakovací objekt  (obsyp) 42,29 = 42,290 [G]  
Celkové množství = 168,830  
Celkem 168,83=168.830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</si>
  <si>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</si>
  <si>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Vodorovné konstrukce</t>
  </si>
  <si>
    <t>451312</t>
  </si>
  <si>
    <t>PODKLADNÍ A VÝPLŇOVÉ VRSTVY Z PROSTÉHO BETONU C12/15</t>
  </si>
  <si>
    <t>C 12/15 X0</t>
  </si>
  <si>
    <t>Stoka D1 šachty 2,36 = 2,360 [A]  
Stoka D1-1 šachty 1,88 = 1,880 [B]  
Stoka S1 šachty 1,25 = 1,250 [C]  
Akumulační nádrž 2,05 = 2,050 [D]  
Celkové množství = 7,540  
Celkem 7,54=7.540 [A]</t>
  </si>
  <si>
    <t>45157</t>
  </si>
  <si>
    <t>PODKLADNÍ A VÝPLŇOVÉ VRSTVY Z KAMENIVA TĚŽENÉHO</t>
  </si>
  <si>
    <t>štěrkopísek  0/8</t>
  </si>
  <si>
    <t>Stoka D1 19,29 = 19,290 [A]  
Stoka D1 šachty 3,54 = 3,540 [B]  
Stoka D1-1 12,09 = 12,090 [C]  
Stoka D1-1 šachty 2,81 = 2,810 [D]  
Stoka S1 6,39 = 6,390 [E]  
Stoka S1 šachty 1,88 = 1,880 [F]  
Příp. spl. kanal. 0,74 = 0,740 [G]  
Přípojky dešť. svodů 6,66 = 6,660 [H]  
Přípojky ZTI 5,17 = 5,170 [I]  
Soprční vpust 0,55 = 0,550 [J]  
Vsakovací objekt vč. RŠ 22,9 = 22,900 [K]  
Celkové množství = 82,020  
Celkem 82,02=82.020 [A]</t>
  </si>
  <si>
    <t>položka zahrnuje dodávku předepsaného kameniva, mimostaveništní a vnitrostaveništní dopravu a jeho uložení  
není-li v zadávací dokumentaci uvedeno jinak, jedná se o nakupovaný materiál</t>
  </si>
  <si>
    <t>Přidružená stavební výroba</t>
  </si>
  <si>
    <t>72124</t>
  </si>
  <si>
    <t>LAPAČE STŘEŠNÍCH SPLAVENIN</t>
  </si>
  <si>
    <t>15 = 15,000 [A]  
Celkové množství = 15,000  
Celkem 15=15.000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</si>
  <si>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</si>
  <si>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Potrubí</t>
  </si>
  <si>
    <t>83433</t>
  </si>
  <si>
    <t>POTRUBÍ Z TRUB KAMENINOVÝCH DN DO 150MM</t>
  </si>
  <si>
    <t>KT DN 150  
výměna ve stávající trase</t>
  </si>
  <si>
    <t>Přípoj. splaškové  kanal. - DN150 4,5 = 4,500 [A]  
Celkové množství = 4,500  
Celkem 4,5=4.500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</si>
  <si>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</si>
  <si>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87433</t>
  </si>
  <si>
    <t>POTRUBÍ Z TRUB PLASTOVÝCH ODPADNÍCH DN DO 150MM</t>
  </si>
  <si>
    <t>plastové potrubí SN16</t>
  </si>
  <si>
    <t>Přípojky dešť. svodů - DN150 48 = 48,000 [A]  
Přípojky ZTI - DN150 30,5 = 30,500 [B]  
Přípojky dešť. svodů (svislé části) - DN125 23 = 23,000 [C]  
Celkové množství = 101,500  
Celkem 101,5=101.500 [A]</t>
  </si>
  <si>
    <t>87444</t>
  </si>
  <si>
    <t>POTRUBÍ Z TRUB PLASTOVÝCH ODPADNÍCH DN DO 250MM</t>
  </si>
  <si>
    <t>Stoka S1 - DN250 32 = 32,000 [A]  
Celkové množství = 32,000  
Celkem 32=32.000 [A]</t>
  </si>
  <si>
    <t>87445</t>
  </si>
  <si>
    <t>POTRUBÍ Z TRUB PLASTOVÝCH ODPADNÍCH DN DO 300MM</t>
  </si>
  <si>
    <t>DN 300 SN16</t>
  </si>
  <si>
    <t>Stoka D1 - DN300 97 = 97,000 [A]  
Stoka D1-1 - DN300 60 = 60,000 [B]  
Celkové množství = 157,000  
Celkem 157=157.000 [A]</t>
  </si>
  <si>
    <t>893387</t>
  </si>
  <si>
    <t>ŠACHTY ARMATUR ZE ŽELBET VČET VÝZT PŮDOR PLOCHY DO 7,5M2</t>
  </si>
  <si>
    <t>Akumulační nádrž V= 8 m3  
vč. ponorného čerpadla (P= 1,1 kW), rozvaděče a armatur</t>
  </si>
  <si>
    <t>1 = 1,000 [A]  
Celkové množství = 1,000  
Celkem 1=1.000 [A]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</si>
  <si>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</si>
  <si>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894145</t>
  </si>
  <si>
    <t>ŠACHTY KANALIZAČNÍ Z BETON DÍLCŮ NA POTRUBÍ DN DO 300MM</t>
  </si>
  <si>
    <t>poklop D 400</t>
  </si>
  <si>
    <t>Stoka D1 4 = 4,000 [A]  
Stoka D1-1 3 = 3,000 [B]  
Stoka S1 2 = 2,000 [C]  
Celkové množství = 9,000  
Celkem 9=9.000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</si>
  <si>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</si>
  <si>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894857</t>
  </si>
  <si>
    <t>ŠACHTY KANALIZAČNÍ PLASTOVÉ D 500MM</t>
  </si>
  <si>
    <t>revizní plastová šachta  DN425, v. 3,2 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</si>
  <si>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</si>
  <si>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894858</t>
  </si>
  <si>
    <t>ŠACHTY KANALIZAČNÍ PLASTOVÉ D 600MM</t>
  </si>
  <si>
    <t>revizní plastová šachta  DN600, v. 2,6 m</t>
  </si>
  <si>
    <t>899309</t>
  </si>
  <si>
    <t>DOPLŇKY NA POTRUBÍ - VÝSTRAŽNÁ FÓLIE</t>
  </si>
  <si>
    <t>101,5+32+157 = 290,500 [A]  
Celkové množství = 290,500  
Celkem 290,5=290.500 [A]</t>
  </si>
  <si>
    <t>- Položka zahrnuje veškerý materiál, výrobky a polotovary, včetně mimostaveništní a vnitrostaveništní dopravy (rovněž přesuny), včetně naložení a složení,případně s uložením.</t>
  </si>
  <si>
    <t>899632</t>
  </si>
  <si>
    <t>ZKOUŠKA VODOTĚSNOSTI POTRUBÍ DN DO 150MM</t>
  </si>
  <si>
    <t>101,5 = 101,500 [A]  
Celkové množství = 101,500  
Celkem 101,5=101.500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</si>
  <si>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</si>
  <si>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899652</t>
  </si>
  <si>
    <t>ZKOUŠKA VODOTĚSNOSTI POTRUBÍ DN DO 300MM</t>
  </si>
  <si>
    <t>STOKA A+B+C</t>
  </si>
  <si>
    <t>32+157 = 189,000 [A]  
Celkové množství = 189,000  
Celkem 189=189.000 [A]</t>
  </si>
  <si>
    <t>89980</t>
  </si>
  <si>
    <t>TELEVIZNÍ PROHLÍDKA POTRUBÍ</t>
  </si>
  <si>
    <t>položka zahrnuje prohlídku potrubí televizní kamerou, záznam prohlídky na nosičích DVD a vyhotovení závěrečného písemného protokolu</t>
  </si>
  <si>
    <t>R895</t>
  </si>
  <si>
    <t>RETENČNÍ A ZASAKOVACÍ BLOKY</t>
  </si>
  <si>
    <t>Vsakovací objekt - plastové boxy 1200x600x600 mm  
včetně geotextilie  
celkem 9,6 x 8,4 x 0,6 m =48,38 m3</t>
  </si>
  <si>
    <t>84 = 84,000 [A]  
Celkové množství = 84,000  
Celkem 84=84.000 [A]</t>
  </si>
  <si>
    <t>R897</t>
  </si>
  <si>
    <t>SORPČNÍ VPUSŤ</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</si>
  <si>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</si>
  <si>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 xml:space="preserve">  SO 45-32-01</t>
  </si>
  <si>
    <t>Venkovní vodovod</t>
  </si>
  <si>
    <t>SO 45-32-01</t>
  </si>
  <si>
    <t>014211</t>
  </si>
  <si>
    <t>POPLATKY ZA ZEMNÍK - ORNICE</t>
  </si>
  <si>
    <t>pro pol.18233 190*0,2 = 38,000 [A]  
Celkové množství = 38,000  
Celkem 38=38.000 [A]</t>
  </si>
  <si>
    <t>zahrnuje veškeré poplatky majiteli zemníku související s nákupem zeminy (nikoliv s otvírkou zemníku)</t>
  </si>
  <si>
    <t>R015111.929</t>
  </si>
  <si>
    <t>929</t>
  </si>
  <si>
    <t>13273 472,64*2,0 = 945,280 [A]  
17411 -252,78*2,0 = -505,560 [B]  
Celkové množství = 439,720</t>
  </si>
  <si>
    <t>11372E</t>
  </si>
  <si>
    <t>FRÉZOVÁNÍ ZPEVNĚNÝCH PLOCH ASFALT DROBNÝCH OPRAV A PLOŠ ROZPADŮ DO 500M2</t>
  </si>
  <si>
    <t>včetně dopravy na mezideponii   
využití na stavbě</t>
  </si>
  <si>
    <t>pro pol 17411 252,78 = 252,780 [A]  
pro pol 18233 190*0,2 = 38,000 [B]  
Celkové množství = 290,780  
Celkem 290,78=290.780 [A]</t>
  </si>
  <si>
    <t>včetně dopravy na mezideponii/skládku  
skládkovné 014102,1  
zemina vhodná dle ČSN 736133 ke zpětnému zásypu</t>
  </si>
  <si>
    <t>Areal. Vodovod 458,79 = 458,790 [A]  
Přípojka vody 6,22 = 6,220 [B]  
Vodovod užitkový z AN 7,63 = 7,630 [C]  
Celkové množství = 472,640  
Celkem 472,64=472.640 [A]</t>
  </si>
  <si>
    <t>pol 13273 472,64 = 472,640 [A]  
Celkové množství = 472,640  
Celkem 472,64=472.640 [A]</t>
  </si>
  <si>
    <t>Areal. Vodovod  (zásyp po HTU nebo po stav. terén) 244,27 = 244,270 [A]  
Přípojka vody (zásyp po HTU) 3,54 = 3,540 [B]  
Vodovod užitkový z AN (zásyp po HTU) 4,97 = 4,970 [C]  
Celkové množství = 252,780  
Celkem 252,78=252.780 [A]</t>
  </si>
  <si>
    <t>Areal. Vodovod (obsyp) 107,94 = 107,940 [A]  
Přípojka vody (obsyp) 1,94 = 1,940 [B]  
Vodovod užitkový z AN (obsyp) 2,56 = 2,560 [C]  
Celkové množství = 112,440  
Celkem 112,44=112.440 [A]</t>
  </si>
  <si>
    <t>18233</t>
  </si>
  <si>
    <t>ROZPROSTŘENÍ ORNICE V ROVINĚ V TL DO 0,20M</t>
  </si>
  <si>
    <t>190 = 190,000 [A]  
Celkové množství = 190,000  
Celkem 190=190.000 [A]</t>
  </si>
  <si>
    <t>položka zahrnuje:  
nutné přemístění ornice z dočasných skládek vzdálených do 50m  
rozprostření ornice v předepsané tloušťce v rovině a ve svahu do 1:5</t>
  </si>
  <si>
    <t>451313</t>
  </si>
  <si>
    <t>PODKLADNÍ A VÝPLŇOVÉ VRSTVY Z PROSTÉHO BETONU C16/20</t>
  </si>
  <si>
    <t>Obetonování provizorní přeložky na povrchu 120*0,5*0,3 = 18,000 [B]  
Celkové množství = 18,000  
Celkem 18=18.000 [A]</t>
  </si>
  <si>
    <t>451314</t>
  </si>
  <si>
    <t>PODKLADNÍ A VÝPLŇOVÉ VRSTVY Z PROSTÉHO BETONU C25/30</t>
  </si>
  <si>
    <t>B1 betonový blok 0,06 = 0,060 [A]  
Celkové množství = 0,060  
Celkem 0,06=0.060 [A]</t>
  </si>
  <si>
    <t>ŠP  0/8</t>
  </si>
  <si>
    <t>Areal. Vodovod 35,9 = 35,900 [A]  
Přípojka vody 0,64 = 0,640 [B]  
Vodovod užitkový z AN 0,85 = 0,850 [C]  
Celkové množství = 37,390  
Celkem 37,39=37.390 [A]</t>
  </si>
  <si>
    <t>56335</t>
  </si>
  <si>
    <t>VOZOVKOVÉ VRSTVY ZE ŠTĚRKODRTI TL. DO 250MM</t>
  </si>
  <si>
    <t>ŠDA 0/63</t>
  </si>
  <si>
    <t>82 = 82,000 [A]  
Celkové množství = 82,000  
Celkem 82=82.000 [A]</t>
  </si>
  <si>
    <t>- dodání kameniva předepsané kvality a zrnitosti  
- rozprostření a zhutnění vrstvy v předepsané tloušťce  
- zřízení vrstvy bez rozlišení šířky, pokládání vrstvy po etapách  
- nezahrnuje postřiky, nátěry</t>
  </si>
  <si>
    <t>574A43</t>
  </si>
  <si>
    <t>ASFALTOVÝ BETON PRO OBRUSNÉ VRSTVY TL. 50MM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</si>
  <si>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</si>
  <si>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</si>
  <si>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</si>
  <si>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574E46</t>
  </si>
  <si>
    <t>ASFALTOVÝ BETON PRO PODKLADNÍ VRSTVY ACP 16+, 16S TL. 50MM</t>
  </si>
  <si>
    <t>58920</t>
  </si>
  <si>
    <t>VÝPLŇ SPAR MODIFIKOVANÝM ASFALTEM</t>
  </si>
  <si>
    <t>160 = 160,000 [A]  
Celkové množství = 160,000  
Celkem 160=160.000 [A]</t>
  </si>
  <si>
    <t>položka zahrnuje:  
- dodávku předepsaného materiálu  
- vyčištění a výplň spar tímto materiálem</t>
  </si>
  <si>
    <t>742F12</t>
  </si>
  <si>
    <t>KABEL NN NEBO VODIČ JEDNOŽÍLOVÝ CU S PLASTOVOU IZOLACÍ OD 4 DO 16 MM2</t>
  </si>
  <si>
    <t>292 = 292,000 [A]  
Celkové množství = 292,000  
Celkem 292=292.000 [A]</t>
  </si>
  <si>
    <t>1. Položka obsahuje:  
 – manipulace a uložení kabelu (do země, chráničky, kanálu, na rošty, na TV a pod.)  
2. Položka neobsahuje:  
 – příchytky, spojky, koncovky, chráničky apod.  
3. Způsob měření:  
Měří se metr délkový.</t>
  </si>
  <si>
    <t>87314</t>
  </si>
  <si>
    <t>POTRUBÍ Z TRUB PLASTOVÝCH TLAKOVÝCH SVAŘOVANÝCH DN DO 40MM</t>
  </si>
  <si>
    <t>Vodovod užitkový z AN - PE100 d32x3,0 SDR11</t>
  </si>
  <si>
    <t>10 = 10,000 [A]  
Celkové množství = 10,000  
Celkem 10=10.000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</si>
  <si>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</si>
  <si>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87326</t>
  </si>
  <si>
    <t>POTRUBÍ Z TRUB PLASTOVÝCH TLAKOVÝCH SVAŘOVANÝCH DN DO 80MM</t>
  </si>
  <si>
    <t>Přípojka vody (vč. svislé části) - PE100 d63x5,8 SDR11</t>
  </si>
  <si>
    <t>9,5 = 9,500 [A]  
Celkové množství = 9,500  
Celkem 9,5=9.500 [A]</t>
  </si>
  <si>
    <t>87327</t>
  </si>
  <si>
    <t>POTRUBÍ Z TRUB PLASTOVÝCH TLAKOVÝCH SVAŘOVANÝCH DN DO 100MM</t>
  </si>
  <si>
    <t>Provizorní přeložka - PE100 d90x8,2 SDR11</t>
  </si>
  <si>
    <t>120 = 120,000 [A]  
Celkové množství = 120,000  
Celkem 120=120.000 [A]</t>
  </si>
  <si>
    <t>87333</t>
  </si>
  <si>
    <t>POTRUBÍ Z TRUB PLASTOVÝCH TLAKOVÝCH SVAŘOVANÝCH DN DO 150MM</t>
  </si>
  <si>
    <t>Areal. Vodovod - PE100 d110x10,0 SDR11</t>
  </si>
  <si>
    <t>891115</t>
  </si>
  <si>
    <t>ŠOUPÁTKA DN DO 50MM</t>
  </si>
  <si>
    <t>šoupátko 2" ( na přípojce)</t>
  </si>
  <si>
    <t>- Položka zahrnuje kompletní montáž dle technologického předpisu, dodávku armatury, veškerou mimostaveništní a vnitrostaveništní dopravu.</t>
  </si>
  <si>
    <t>891126</t>
  </si>
  <si>
    <t>ŠOUPÁTKA DN DO 80MM</t>
  </si>
  <si>
    <t>Š 80  PN 16</t>
  </si>
  <si>
    <t>891426</t>
  </si>
  <si>
    <t>HYDRANTY PODZEMNÍ DN 80MM</t>
  </si>
  <si>
    <t>DN 80 Rd = 1,5m  
včetně plastových orientačních tabulek  
včetně drenážního bloku</t>
  </si>
  <si>
    <t>891926</t>
  </si>
  <si>
    <t>ZEMNÍ SOUPRAVY DN DO 80MM S POKLOPEM</t>
  </si>
  <si>
    <t>Rd 1,3 - 1,8 m</t>
  </si>
  <si>
    <t>Rd 1,8 - 2,5 m</t>
  </si>
  <si>
    <t>89911G</t>
  </si>
  <si>
    <t>LITINOVÝ POKLOP D400</t>
  </si>
  <si>
    <t>poklop šoup samonivelační 2 = 2,000 [A]  
poklop hydrantový samonivelační 1 = 1,000 [B]  
Celkové množství = 3,000  
Celkem 3=3.000 [A]</t>
  </si>
  <si>
    <t>Položka zahrnuje dodávku a osazení předepsané mříže včetně rámu</t>
  </si>
  <si>
    <t>MODROBÍLÁ</t>
  </si>
  <si>
    <t>292+9,5 = 301,500 [A]  
Celkové množství = 301,500  
Celkem 301,5=301.500 [A]</t>
  </si>
  <si>
    <t>899611</t>
  </si>
  <si>
    <t>TLAKOVÉ ZKOUŠKY POTRUBÍ DN DO 80MM</t>
  </si>
  <si>
    <t>10+9,5 = 19,500 [A]  
Celkové množství = 19,500  
Celkem 19,5=19.500 [A]</t>
  </si>
  <si>
    <t>899621</t>
  </si>
  <si>
    <t>TLAKOVÉ ZKOUŠKY POTRUBÍ DN DO 100MM</t>
  </si>
  <si>
    <t>899631</t>
  </si>
  <si>
    <t>TLAKOVÉ ZKOUŠKY POTRUBÍ DN DO 150MM</t>
  </si>
  <si>
    <t>89971</t>
  </si>
  <si>
    <t>PROPLACH A DEZINFEKCE VODOVODNÍHO POTRUBÍ DN DO 80MM</t>
  </si>
  <si>
    <t>- napuštění a vypuštění vody, dodání vody a dezinfekčního prostředku, bakteriologický rozbor vody.</t>
  </si>
  <si>
    <t>89972</t>
  </si>
  <si>
    <t>PROPLACH A DEZINFEKCE VODOVODNÍHO POTRUBÍ DN DO 100MM</t>
  </si>
  <si>
    <t>89973</t>
  </si>
  <si>
    <t>PROPLACH A DEZINFEKCE VODOVODNÍHO POTRUBÍ DN DO 150MM</t>
  </si>
  <si>
    <t>včetně tvarovek dle přílohy 2 004</t>
  </si>
  <si>
    <t>R899</t>
  </si>
  <si>
    <t>DOPLŇKY NA  POTRUBÍ  - PROPOJE</t>
  </si>
  <si>
    <t>KPL</t>
  </si>
  <si>
    <t>tvarovky, armatury a litina podle kladečského schéma  příloha 2 004</t>
  </si>
  <si>
    <t>6 = 6,000 [A]  
Celkové množství = 6,000  
Celkem 6=6.000 [A]</t>
  </si>
  <si>
    <t>- položka propoje zahrnuje dodávku a montáž propojovacího mezikusu, vypracování technologického postupu a práce s ním spojené, dozor správce potrubí.</t>
  </si>
  <si>
    <t>D.2.1.8</t>
  </si>
  <si>
    <t>Pozemní komunikace</t>
  </si>
  <si>
    <t xml:space="preserve">  SO 45-50-01</t>
  </si>
  <si>
    <t>Pozemní komunikace a zpevněné plochy</t>
  </si>
  <si>
    <t>SO 45-50-01</t>
  </si>
  <si>
    <t>24,589 = 24,589 [A]  
Celkové množství = 24,589  
Celkem 24,589=24.589 [A]</t>
  </si>
  <si>
    <t>R015111.930</t>
  </si>
  <si>
    <t>930</t>
  </si>
  <si>
    <t>POPLATEK ZA LIKVIDACI ODPADU NEKONTAMINOVANÝCH - 17 05 04 VYTĚŽENÉ ZEMINY A HORNINY - I. TŘÍDA TĚŽITELNOSTI VČETNĚ DOPRAVY  
Evidenční položka. Neoceňovat v objektu SO/PS, položka se oceňuje pouze v objektu SO 90-90  
suť z podkladních vrstev  1,9 t/m3</t>
  </si>
  <si>
    <t>pol 11332 167,65*1,9 = 318,535 [A]  
Celkové množství = 318,535  
Celkem 318,535=318.535 [A]</t>
  </si>
  <si>
    <t>.   Položka obsahuje:  
Veškeré poplatky provozovateli skládky, recyklační linky nebo jiného zařízení na zpracování nebo likvidaci odpadů související s převzetím, uložením, zpracováním nebo likvidací odpadu  
Náklady spojené s dopravou odpadu z místa stavby na místo převzetí provozovatelem skládky, recyklační linky nebo jiného zařízení na zpracování nebo likvidaci odpadů  
Náklady spojené s vyložením a manipulací s materiálem v místě skládky  
Položka neobsahuje:  
náklady spojené s naložením a manipulací s materiálem  
Způsob měření:  
(měrná jednotka-nejčastěji Tuna) určující množství odpadu vytříděného v souladu se Zákonem č. 185/2001 Sb., o nakládání s odpady v platném znění</t>
  </si>
  <si>
    <t>R015111.931</t>
  </si>
  <si>
    <t>931</t>
  </si>
  <si>
    <t>pol 12373 313,38*2,0 = 626,760 [A]  
Celkové množství = 626,760  
Celkem 626,76=626.760 [A]</t>
  </si>
  <si>
    <t>R015130.921</t>
  </si>
  <si>
    <t>921</t>
  </si>
  <si>
    <t>POPLATEK ZA LIKVIDACI ODPADU NEKONTAMINOVANÝCH - 17 03 02 VYBOURANÝ ASFALTOVÝ BETON BEZ DEHTU VČETNĚ DOPRAVY  
Evidenční položka. Neoceňovat v objektu SO/PS, položka se oceňuje pouze v objektu SO 90-90  
suť asfaltový beton 2,4 t/m3</t>
  </si>
  <si>
    <t>11372 38,16*2,4 = 91,584 [A]  
Celkové množství = 91,584  
Celkem 91,584=91.584 [A]</t>
  </si>
  <si>
    <t>R015140.903</t>
  </si>
  <si>
    <t>903</t>
  </si>
  <si>
    <t>POPLATEK ZA LIKVIDACI ODPADU NEKONTAMINOVANÝCH - 17 01 01 BETON Z DEMOLIC OBJEKTU, ZÁKLADY TV VČETNĚ DOPRAVY  
Evidenční položka. Neoceňovat v objektu SO/PS, položka se oceňuje pouze v objektu SO 90-90</t>
  </si>
  <si>
    <t>pol 11315 27,36*2,3 = 62,928 [A]  
pol 11352 64,5*0,15*0,25 = 2,419 [B]  
Celkové množství = 65,347  
Celkem 65,347=65.347 [A]</t>
  </si>
  <si>
    <t>11315</t>
  </si>
  <si>
    <t>ODSTRANĚNÍ KRYTU ZPEVNĚNÝCH PLOCH Z BETONU</t>
  </si>
  <si>
    <t>betonový povrch, demolice ploch  
včetně naložení a dopravy na skládku  
skládkovné R015140</t>
  </si>
  <si>
    <t>27,36 = 27,360 [A]  
Celkové množství = 27,360  
Celkem 27,36=27.360 [A]</t>
  </si>
  <si>
    <t>Chodník kamenný, odstranění kamenné dlažby  
odkup kamenné dlažby ze strany zhotovitele na základě smlouvy</t>
  </si>
  <si>
    <t>14 = 14,000 [A]  
Celkové množství = 14,000  
Celkem 14=14.000 [A]</t>
  </si>
  <si>
    <t>11332</t>
  </si>
  <si>
    <t>ODSTRANĚNÍ PODKLADŮ ZPEVNĚNÝCH PLOCH Z KAMENIVA NESTMELENÉHO</t>
  </si>
  <si>
    <t>vozovka a chodník , odstranění konstrukčních vrstev  
včetně naložení a dopravy na skládku  
skládkovné R015330</t>
  </si>
  <si>
    <t>vozovka 43,7 = 43,700 [A]  
chodník 88,36 = 88,360 [B]  
chodník kamenný 26,46 = 26,460 [C]  
betonový povrch 9,13 = 9,130 [D]  
Celkové množství = 167,650  
Celkem 167,65=167.650 [A]</t>
  </si>
  <si>
    <t>11352</t>
  </si>
  <si>
    <t>ODSTRANĚNÍ CHODNÍKOVÝCH A SILNIČNÍCH OBRUBNÍKŮ BETONOVÝCH</t>
  </si>
  <si>
    <t>bourání betonových obrub 150*250  
včetně naložení a dopravy na skládku  
skládkovné R015140</t>
  </si>
  <si>
    <t>43+17,5+4 = 64,500 [A]  
Celkové množství = 64,500  
Celkem 64,5=64.500 [A]</t>
  </si>
  <si>
    <t>11372</t>
  </si>
  <si>
    <t>FRÉZOVÁNÍ ZPEVNĚNÝCH PLOCH ASFALTOVÝCH</t>
  </si>
  <si>
    <t>vozovka, frézování asfaltových vrstev  
včetně naložení a dopravy na skládku  
skládkovné R015130</t>
  </si>
  <si>
    <t>vozovka 21,63 = 21,630 [A]  
chodník 16,53 = 16,530 [B]  
Celkové množství = 38,160  
Celkem 38,16=38.160 [A]</t>
  </si>
  <si>
    <t>12373</t>
  </si>
  <si>
    <t>ODKOP PRO SPOD STAVBU SILNIC A ŽELEZNIC TŘ. I</t>
  </si>
  <si>
    <t>včetně naložení a dopravy na mezideponii/skládku  
skládkovné R015111</t>
  </si>
  <si>
    <t>560,55-21,63-43,7-16,53-88,36-14-26,46-27,36-9,13 = 313,380 [A]  
Celkové množství = 313,380  
Celkem 313,38=313.380 [A]</t>
  </si>
  <si>
    <t>sypaniny vhodné  do násypů dle ČSN 73 6133  
včetně dopravy na místo uložení</t>
  </si>
  <si>
    <t>pol 12373 313,38 = 313,380 [A]  
Celkové množství = 313,380  
Celkem 313,38=313.380 [A]</t>
  </si>
  <si>
    <t>17130</t>
  </si>
  <si>
    <t>ULOŽENÍ SYPANINY DO NÁSYPŮ V AKTIVNÍ ZÓNĚ SE ZHUTNĚNÍM</t>
  </si>
  <si>
    <t>PARKOVIŠTĚ  
Aktivní zóna tl. 500 mm, zemina min. podínečně vhodná</t>
  </si>
  <si>
    <t>(101,25+175,13)*0,5 = 138,190 [A]  
Celkové množství = 138,190  
Celkem 138,19=138.190 [A]</t>
  </si>
  <si>
    <t>Násyp ze sypanin vhodných  do násypů dle ČSN 73 6133 hutněných po vrstvách tl. max 300 mm</t>
  </si>
  <si>
    <t>389,594 = 389,594 [A]  
Celkové množství = 389,594  
Celkem 389,594=389.594 [A]</t>
  </si>
  <si>
    <t>17310</t>
  </si>
  <si>
    <t>ZEMNÍ KRAJNICE A DOSYPÁVKY SE ZHUTNĚNÍM</t>
  </si>
  <si>
    <t>Dosyp nenamrzavým materiálem</t>
  </si>
  <si>
    <t>2,419 = 2,419 [A]  
Celkové množství = 2,419  
Celkem 2,419=2.419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</si>
  <si>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</si>
  <si>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18230</t>
  </si>
  <si>
    <t>ROZPROSTŘENÍ ORNICE V ROVINĚ</t>
  </si>
  <si>
    <t>Ohumusování tl. 200 mm</t>
  </si>
  <si>
    <t>18241</t>
  </si>
  <si>
    <t>ZALOŽENÍ TRÁVNÍKU RUČNÍM VÝSEVEM</t>
  </si>
  <si>
    <t>24,589/0,2 = 122,945 [A]  
Celkové množství = 122,945  
Celkem 122,945=122.945 [A]</t>
  </si>
  <si>
    <t>Zahrnuje dodání předepsané travní směsi, její výsev na ornici, zalévání, první pokosení, to vše bez ohledu na sklon terénu</t>
  </si>
  <si>
    <t>18247</t>
  </si>
  <si>
    <t>OŠETŘOVÁNÍ TRÁVNÍKU</t>
  </si>
  <si>
    <t>24,589/0,2*4 = 491,780 [A]  
Celkové množství = 491,780  
Celkem 491,78=491.780 [A]</t>
  </si>
  <si>
    <t>Zahrnuje pokosení se shrabáním, naložení shrabků na dopravní prostředek, s odvozem a se složením, to vše bez ohledu na sklon terénu  
zahrnuje nutné zalití a hnojení</t>
  </si>
  <si>
    <t>183511</t>
  </si>
  <si>
    <t>CHEMICKÉ ODPLEVELENÍ CELOPLOŠNÉ</t>
  </si>
  <si>
    <t>24,589/0,2*1,5 = 184,418 [A]  
Celkové množství = 184,418  
Celkem 184,418=184.418 [A]</t>
  </si>
  <si>
    <t>položka zahrnuje celoplošný postřik a chemickou likvidace nežádoucích rostlin nebo jejích částí a zabránění jejich dalšímu růstu na urovnaném volném terénu</t>
  </si>
  <si>
    <t>Základy</t>
  </si>
  <si>
    <t>212045</t>
  </si>
  <si>
    <t>TRATIVODY KOMPLET Z TRUB NEKOV DN DO 200MM, RÝHA TŘ I</t>
  </si>
  <si>
    <t>Trativod DN 200  
podklad štěrkopísek 0/8, obsyp kamenivo 8/16</t>
  </si>
  <si>
    <t>38,5 = 38,500 [A]  
Celkové množství = 38,500  
Celkem 38,5=38.500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</si>
  <si>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</si>
  <si>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289971</t>
  </si>
  <si>
    <t>OPLÁŠTĚNÍ (ZPEVNĚNÍ) Z GEOTEXTILIE</t>
  </si>
  <si>
    <t>filtrační geotextilie</t>
  </si>
  <si>
    <t>(1,75+0,45)*38,5 = 84,700 [A]  
Celkové množství = 84,700  
Celkem 84,7=84.700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</si>
  <si>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</si>
  <si>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31117</t>
  </si>
  <si>
    <t>ZDI A STĚNY PODPĚR A VOLNÉ Z DÍLCŮ KOVOVÝCH</t>
  </si>
  <si>
    <t>zarážka proti sjetí  
z ohýbané povětrnostně odolné oceli  tl. 2,0mm. Tvar obraceného U šířky 50mm a 300mm nad pochodí plochu, vč. podkladní a kotvící konstrukce + chem. kotvy. Veškeré detaily budou zámečnicky opracovány, hrany a sváry přebroušeny  
Orientační hmotnost: 12,8kg/m</t>
  </si>
  <si>
    <t>50*12,8/1000 = 0,640 [A]  
Celkové množství = 0,640  
Celkem 0,64=0.640 [A]</t>
  </si>
  <si>
    <t>317325</t>
  </si>
  <si>
    <t>ŘÍMSY ZE ŽELEZOBETONU DO C30/37</t>
  </si>
  <si>
    <t>C 30/37 XF4</t>
  </si>
  <si>
    <t>0,035*17,55 = 0,614 [A]  
Celkové množství = 0,614  
Celkem 0,614=0.614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</si>
  <si>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</si>
  <si>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</si>
  <si>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</si>
  <si>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150 kg/m3 0,614*0,15 = 0,092 [A]  
Celkové množství = 0,092  
Celkem 0,092=0.092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</si>
  <si>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</si>
  <si>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327124</t>
  </si>
  <si>
    <t>ZDI OPĚR, ZÁRUB, NÁBŘEŽ Z DÍLCŮ ŽELEZOBETON DO C25/30</t>
  </si>
  <si>
    <t>0,625*17,55 = 10,969 [A]  
Celkové množství = 10,969  
Celkem 10,969=10.969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</si>
  <si>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</si>
  <si>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348945</t>
  </si>
  <si>
    <t>ZÁBRADLÍ A ZÁBRADEL ZÍDKY Z NEREZ OCELI</t>
  </si>
  <si>
    <t>Ocelové zábradlí tvořeno 2 madly ve výšce 900 a 750mm. Madlo trubkové O42,4x4, nosné sloupky O60,3x4 kotveny přes patní plech P10 + 4x chem. kotva.  Součástí dodávky je připevnění ke stavebním konstrukcím včetně spojovacího a připevňovacího materiálu. Veškeré detaily budou zámečnicky opracovány, hrany a sváry přebroušeny, otevřené konce profilů budou zazátkovány.   
Návrh, výroba a montáž ochranných zábradlí dle ČSN 74 3305 a V.398/2009Sb.  
Orientační hmotnost: 17,0kg/m</t>
  </si>
  <si>
    <t>(8,55+3,6+3,6+3,6)*17/1000 = 0,329 [A]  
Celkové množství = 0,329  
Celkem 0,329=0.329 [A]</t>
  </si>
  <si>
    <t>43132</t>
  </si>
  <si>
    <t>SCHODIŠŤ KONSTR ZE ŽELEZOBETONU</t>
  </si>
  <si>
    <t>konstrukce  C 10/16</t>
  </si>
  <si>
    <t>1,5669*38,5 = 60,326 [A]  
Celkové množství = 60,326  
Celkem 60,326=60.326 [A]</t>
  </si>
  <si>
    <t>431366</t>
  </si>
  <si>
    <t>VÝZTUŽ SCHODIŠŤ KONSTR Z KARI SÍTÍ</t>
  </si>
  <si>
    <t>KARI síť, 100x100x10</t>
  </si>
  <si>
    <t>12,35 kg/m2 2*3,56*38,5*12,35/1000 = 3,385 [A]  
Celkové množství = 3,385  
Celkem 3,385=3.385 [A]</t>
  </si>
  <si>
    <t>43194</t>
  </si>
  <si>
    <t>SCHODIŠŤ KONSTR Z KOVU</t>
  </si>
  <si>
    <t>Podstupnice   
svařenec z povětrnostně odolné oceli tvořen pásovinou 200x2 s kotevními plechy 100x100 po cca 1,0m + chem. kotvy. Veškeré detaily budou zámečnicky opracovány, hrany a sváry přebroušeny  
Orientační hmotnost: 3,5kg/m</t>
  </si>
  <si>
    <t>350*3,5/1000 = 1,225 [A]  
Celkové množství = 1,225  
Celkem 1,225=1.225 [A]</t>
  </si>
  <si>
    <t>45152</t>
  </si>
  <si>
    <t>PODKLADNÍ A VÝPLŇOVÉ VRSTVY Z KAMENIVA DRCENÉHO</t>
  </si>
  <si>
    <t>Konstrukce okapového chodníčku</t>
  </si>
  <si>
    <t>40 mm drcenné kamenivo 8/16 5*0,04 = 0,200 [A]  
150 mm štěrkodrť ŠD B 0/32 5*0,15 = 0,750 [B]  
Celkové množství = 0,950  
Celkem 0,95=0.950 [A]</t>
  </si>
  <si>
    <t>lože z kameniva tl. 40 mm pro   
dlažbu bez zkosených hran</t>
  </si>
  <si>
    <t>Položka zahrnuje:  
- dodávku předepsaného kameniva  
- mimostaveništní a vnitrostaveništní dopravu a jeho uložení  
- není-li v zadávací dokumentaci uvedeno jinak, jedná se o nakupovaný materiál  
Položka nezahrnuje:  
- x 
41,75*0,04 = 1,670 [A]  
Celkové množství = 1,670</t>
  </si>
  <si>
    <t>465921</t>
  </si>
  <si>
    <t>DLAŽBY Z BETONOVÝCH DLAŽDIC NA SUCHO</t>
  </si>
  <si>
    <t>Kryty z betonových dlaždic tl. 60 mm do lože z kameniva  
Dlažba bez zkosených hran</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</si>
  <si>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Položka nezahrnuje:  
- podklad pod dlažbu, vykazuje se samostatně položkami SD 45 
41,75 = 41,750 [A]  
Celkové množství = 41,750</t>
  </si>
  <si>
    <t>465922</t>
  </si>
  <si>
    <t>DLAŽBY Z BETONOVÝCH DLAŽDIC NA MC</t>
  </si>
  <si>
    <t>dlažba tl. 60 mm - schodiště</t>
  </si>
  <si>
    <t>Položka zahrnuje:  
-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  
Položka nezahrnuje:  
-  podklad pod dlažbu, vykazuje se samostatně položkami SD 45 
88,4-5,45 = 82,950 [A]  
Celkové množství = 82,950</t>
  </si>
  <si>
    <t>Dvojřádek z betonové dlažby 0,2 x 0,2 tl. 0,06 m   
S vymývaným (zdrsněným) povrchem</t>
  </si>
  <si>
    <t>Položka zahrnuje:  
-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  
Položka nezahrnuje:  
-  podklad pod dlažbu, vykazuje se samostatně položkami SD 45 
0,2*23,5*2 = 9,400 [A]  
Celkové množství = 9,400</t>
  </si>
  <si>
    <t>KONTRASTNÍ STUPEŇ SCHODIŠTĚ</t>
  </si>
  <si>
    <t>Kontrastní označení stupňů schodiště  
tvořeno probarvenou betonovou dlažbou, přeferevce barvy černá, nutno vzorkovat</t>
  </si>
  <si>
    <t>5,45*0,06 = 0,327 [A]  
Celkové množství = 0,327  
Celkem 0,327=0.327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</si>
  <si>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</si>
  <si>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56210</t>
  </si>
  <si>
    <t>VOZOVKOVÉ VRSTVY Z MATERIÁLŮ STABIL CEMENTEM</t>
  </si>
  <si>
    <t>Vrstva ze směsi stmelené cementem SC C8/10 tl. 210 mm</t>
  </si>
  <si>
    <t>27,106 = 27,106 [A]  
Celkové množství = 27,106  
Celkem 27,106=27.106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</si>
  <si>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</si>
  <si>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56330</t>
  </si>
  <si>
    <t>VOZOVKOVÉ VRSTVY ZE ŠTĚRKODRTI</t>
  </si>
  <si>
    <t>PARKOVIŠTĚ  
Hrubé kamenivo fr. 32/63</t>
  </si>
  <si>
    <t>- dodání kameniva předepsané kvality a zrnitosti  
- rozprostření a zhutnění vrstvy v předepsané tloušťce  
- zřízení vrstvy bez rozlišení šířky, pokládání vrstvy po etapách  
- nezahrnuje postřiky, nátěry 
TL. 150 MM 98,483/2 = 49,242 [A]  
 TL. MIN 150 MM 98,483/2 = 49,242 [B]  
 Celkové množství 98.484000 = 98,484 [C]</t>
  </si>
  <si>
    <t>CHODNÍK  
ŠTĚRKODRŤ ŠDA 0/32</t>
  </si>
  <si>
    <t>- dodání kameniva předepsané kvality a zrnitosti  
- rozprostření a zhutnění vrstvy v předepsané tloušťce  
- zřízení vrstvy bez rozlišení šířky, pokládání vrstvy po etapách  
- nezahrnuje postřiky, nátěry 
TL. MIN 150 MM 159 = 159,000 [A]  
 Celkové množství 159.000000 = 159,000 [B]</t>
  </si>
  <si>
    <t>ŠTĚRKODRŤ ŠDA 0/32</t>
  </si>
  <si>
    <t>- dodání kameniva předepsané kvality a zrnitosti  
- rozprostření a zhutnění vrstvy v předepsané tloušťce  
- zřízení vrstvy bez rozlišení šířky, pokládání vrstvy po etapách  
- nezahrnuje postřiky, nátěry 
schodiště TL.  150 MM 0,44*38,5 = 16,940 [A]  
opěrná zeď TL 150 MM 1,65*0,15*17,55 = 4,344 [B]  
Celkové množství 21.284000 = 21,284 [C]</t>
  </si>
  <si>
    <t>56350</t>
  </si>
  <si>
    <t>VOZOVKOVÉ VRSTVY Z MECH ZPEV ZEMINY</t>
  </si>
  <si>
    <t>Mechanicky zpevněná zemina tl. min. 200 mm</t>
  </si>
  <si>
    <t>27,497 = 27,497 [A]  
Celkové množství = 27,497  
Celkem 27,497=27.497 [A]</t>
  </si>
  <si>
    <t>58211</t>
  </si>
  <si>
    <t>DLÁŽDĚNÉ KRYTY Z VELKÝCH KOSTEK DO LOŽE Z KAMENIVA</t>
  </si>
  <si>
    <t>ZASTÁVKA BUS - D1-D-1, TDZ IV, PIII  
Kamenná dlažba tl. 140 mm  
Lože ze štěrkopísku fr. 0/4 tl. 40 mm</t>
  </si>
  <si>
    <t>129 = 129,000 [A]  
Celkové množství = 129,000  
Celkem 129=129.000 [A]</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</si>
  <si>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</si>
  <si>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Dlažba CB tl. 80 mm  
Lože ze štěrkopísku fr. 0/4 tl. 40 mm</t>
  </si>
  <si>
    <t>175,13 = 175,130 [A]  
Celkové množství = 175,130  
Celkem 175,13=175.130 [A]</t>
  </si>
  <si>
    <t>582611</t>
  </si>
  <si>
    <t>KRYTY Z BETON DLAŽDIC SE ZÁMKEM ŠEDÝCH TL 60MM DO LOŽE Z KAM</t>
  </si>
  <si>
    <t>Konstrukce chodník  
Dlažba CB tl. 60 mm  
Lože ze štěrkopísku fr. 0/4 tl. 30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</si>
  <si>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 
733,85 = 733,8500 [A]  
Celkové množství = 733,850</t>
  </si>
  <si>
    <t>582614</t>
  </si>
  <si>
    <t>KRYTY Z BETON DLAŽDIC SE ZÁMKEM BAREV TL 60MM DO LOŽE Z KAM</t>
  </si>
  <si>
    <t>kontrastní pás</t>
  </si>
  <si>
    <t>27*0,3 = 8,100 [A]  
Celkové množství = 8,100  
Celkem 8,1=8.100 [A]</t>
  </si>
  <si>
    <t>58261A</t>
  </si>
  <si>
    <t>KRYTY Z BETON DLAŽDIC SE ZÁMKEM BAREV RELIÉF TL 60MM DO LOŽE Z KAM</t>
  </si>
  <si>
    <t>Reliéfní dlažba CB tl. 60 mm  
Lože ze štěrkopísku fr. 0/4 tl. 30 mm</t>
  </si>
  <si>
    <t>10,59 = 10,590 [A]  
Celkové množství = 10,590  
Celkem 10,59=10.590 [A]</t>
  </si>
  <si>
    <t>58401</t>
  </si>
  <si>
    <t>VOZOVKOVÉ KRYTY Z VEGETAČNÍCH DÍLCŮ DO LOŽE Z KAM TL DO 100MM</t>
  </si>
  <si>
    <t>Vsakovací dlažba CB tl. 80 mm  
Lože ze štěrkopísku fr. 0/4 tl. 40 mm</t>
  </si>
  <si>
    <t>101,25 = 101,250 [A]  
Celkové množství = 101,250  
Celkem 101,25=101.250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</si>
  <si>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</si>
  <si>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89732</t>
  </si>
  <si>
    <t>VPUSŤ DVORNÍ Z BETON DÍLCŮ</t>
  </si>
  <si>
    <t>položka zahrnuje:  
dodávku a osazení předepsaného dílce včetně mříže  
předepsané podkladní konstrukce</t>
  </si>
  <si>
    <t>914121</t>
  </si>
  <si>
    <t>DOPRAVNÍ ZNAČKY ZÁKLADNÍ VELIKOSTI OCELOVÉ FÓLIE TŘ 1 - DODÁVKA A MONTÁŽ</t>
  </si>
  <si>
    <t>2 = 2,000 [A]  
Celkové množství = 2,000  
Celkem 2=2.000 [A]</t>
  </si>
  <si>
    <t>položka zahrnuje:  
- dodávku a montáž značek v požadovaném provedení</t>
  </si>
  <si>
    <t>914123</t>
  </si>
  <si>
    <t>DOPRAVNÍ ZNAČKY ZÁKLADNÍ VELIKOSTI OCELOVÉ FÓLIE TŘ 1 - DEMONTÁŽ</t>
  </si>
  <si>
    <t>Položka zahrnuje odstranění, demontáž a odklizení materiálu s odvozem na předepsané místo</t>
  </si>
  <si>
    <t>914913</t>
  </si>
  <si>
    <t>SLOUPKY A STOJKY DZ Z OCEL TRUBEK ZABETON DEMONTÁŽ</t>
  </si>
  <si>
    <t>včřetně dopravy na určené místo</t>
  </si>
  <si>
    <t>914921</t>
  </si>
  <si>
    <t>SLOUPKY A STOJKY DOPRAVNÍCH ZNAČEK Z OCEL TRUBEK DO PATKY - DODÁVKA A MONTÁŽ</t>
  </si>
  <si>
    <t>položka zahrnuje:  
- sloupky a upevňovací zařízení včetně jejich osazení (betonová patka, zemní práce)</t>
  </si>
  <si>
    <t>915111</t>
  </si>
  <si>
    <t>VODOROVNÉ DOPRAVNÍ ZNAČENÍ BARVOU HLADKÉ - DODÁVKA A POKLÁDKA</t>
  </si>
  <si>
    <t>ŽLUTÁ</t>
  </si>
  <si>
    <t>V12a (22+22)*0,125 = 5,500 [A]  
Celkové množství = 5,500  
Celkem 5,5=5.500 [A]</t>
  </si>
  <si>
    <t>položka zahrnuje:  
- dodání a pokládku nátěrového materiálu (měří se pouze natíraná plocha)  
- předznačení a reflexní úpravu</t>
  </si>
  <si>
    <t>BÍLÁ</t>
  </si>
  <si>
    <t>V11a (38+28+26+12)*0,125 = 13,000 [A]  
Celkové množství = 13,000  
Celkem 13=13.000 [A]</t>
  </si>
  <si>
    <t>915221</t>
  </si>
  <si>
    <t>VODOR DOPRAV ZNAČ PLASTEM STRUKTURÁLNÍ NEHLUČNÉ - DOD A POKLÁDKA</t>
  </si>
  <si>
    <t>V12a (22+22)*0,125 = 5,500 [A]  
Celkem 5,5=5.500 [A]</t>
  </si>
  <si>
    <t>V11a (38+28+26+12)*0,125 = 13,000 [A]  
Celkem 13=13.000 [A]</t>
  </si>
  <si>
    <t>91551</t>
  </si>
  <si>
    <t>VODOROVNÉ DOPRAVNÍ ZNAČENÍ - PŘEDEM PŘIPRAVENÉ SYMBOLY</t>
  </si>
  <si>
    <t>3 = 3,000 [A]  
Celkové množství = 3,000  
Celkem 3=3.000 [A]</t>
  </si>
  <si>
    <t>položka zahrnuje:  
- dodání a pokládku předepsaného symbolu  
- zahrnuje předznačení a reflexní úpravu</t>
  </si>
  <si>
    <t>91552</t>
  </si>
  <si>
    <t>VODOR DOPRAV ZNAČ - PÍSMENA</t>
  </si>
  <si>
    <t>položka zahrnuje:  
- dodání a pokládku nátěrového materiálu  
- předznačení a reflexní úpravu</t>
  </si>
  <si>
    <t>917424</t>
  </si>
  <si>
    <t>CHODNÍKOVÉ OBRUBY Z KAMENNÝCH OBRUBNÍKŮ ŠÍŘ 150MM</t>
  </si>
  <si>
    <t>Kamenná obruba OP6 150x250 do betonového lože C25/30nXF3 tl. min. 100 mm</t>
  </si>
  <si>
    <t>5,63+22,69+4,71+18,82+18+15,5+16,25 = 101,600 [A]  
Celkové množství = 101,600  
Celkem 101,6=101.600 [A]</t>
  </si>
  <si>
    <t>Položka zahrnuje:  
dodání a pokládku kamenných obrubníků o rozměrech předepsaných zadávací dokumentací  
betonové lože i boční betonovou opěrku.</t>
  </si>
  <si>
    <t>917425</t>
  </si>
  <si>
    <t>CHODNÍKOVÉ OBRUBY Z KAMENNÝCH OBRUBNÍKŮ ŠÍŘ 200MM</t>
  </si>
  <si>
    <t>Kamenná obruba OP2 300x200 do betonového lože C25/30nXF3 tl. min. 100 mm</t>
  </si>
  <si>
    <t>65 = 65,000 [A]  
Celkové množství = 65,000  
Celkem 65=65.000 [A]</t>
  </si>
  <si>
    <t>919144</t>
  </si>
  <si>
    <t>ŘEZÁNÍ ŽELEZOBETONOVÝCH KONSTRUKCÍ TL DO 200MM</t>
  </si>
  <si>
    <t>Zaříznutí hrany stávajících panelů (tl. 190 mm)</t>
  </si>
  <si>
    <t>27 = 27,000 [A]  
Celkové množství = 27,000  
Celkem 27=27.000 [A]</t>
  </si>
  <si>
    <t>položka zahrnuje řezání železobetonových konstrukcí v předepsané tloušťce, včetně spotřeby vody</t>
  </si>
  <si>
    <t>924911</t>
  </si>
  <si>
    <t>NÁSTUPIŠTĚ - VODICÍ LINIE ŠÍŘKY 0,40 M Z DLAŽDIC S PODÉLNÝMI DRÁŽKAMI</t>
  </si>
  <si>
    <t>umělá vodicí linie š. 400 mm</t>
  </si>
  <si>
    <t>34 = 34,000 [A]  
Celkové množství = 34,000  
Celkem 34=34.000 [A]</t>
  </si>
  <si>
    <t>CHODNÍKOVÉ OBRUBY Z KAMENNÝCH OBRUBNÍKŮ ŠÍŘ 120MM</t>
  </si>
  <si>
    <t>Kamenná obruba OP7 120x250 do betonového lože C25/30nXF3 tl. min. 100 mm</t>
  </si>
  <si>
    <t>98 = 98,000 [A]  
Celkové množství = 98,000  
Celkem 98=98.000 [A]</t>
  </si>
  <si>
    <t>KOVOVÁ OBRUBA</t>
  </si>
  <si>
    <t>Oddělení jednotlivých parkovacích stání  
Ocelová obruba z povětrnostně odolné oceli L-profilu (79x29x2), vkládáno mezi betonovou dlažbu  
orientační hmostnost: 1,8kg/m</t>
  </si>
  <si>
    <t>31,5 = 31,500 [A]  
Celkové množství = 31,500  
Celkem 31,5=31.500 [A]</t>
  </si>
  <si>
    <t>Položka zahrnuje:  
dodání a pokládku kovových obrubníků z odolné oceli o rozměrech předepsaných zadávací dokumentací  
lože předepsané zadávací dokumentací.</t>
  </si>
  <si>
    <t xml:space="preserve">  SO 45-59-01</t>
  </si>
  <si>
    <t>DIO</t>
  </si>
  <si>
    <t>SO 45-59-01</t>
  </si>
  <si>
    <t>02720</t>
  </si>
  <si>
    <t>POMOC PRÁCE ZŘÍZ NEBO ZAJIŠŤ REGULACI A OCHRANU DOPRAVY</t>
  </si>
  <si>
    <t>Kompletní dopravně inženýrské opatření dle schémat vedení dopravy a RDS.  
Přechodné svislé a vodorovné dopravní značení, dopravní zařízení, jejich dodávka,montáž, demontáž, kontrola údržba, servis, přeznačování a manipulace s nimi  
 Zajištění inženýrské činnosti pro projednání DIO.  
Zajištění veškerých rozhodnutí o uzavírkách a stanovení přechodné úpravy provozu na pozemní komunikaci.</t>
  </si>
  <si>
    <t>1 = 1,000 [A]  
Celkem 1=1.000 [A]</t>
  </si>
  <si>
    <t>zahrnuje veškeré náklady spojené s objednatelem požadovanými zařízeními</t>
  </si>
  <si>
    <t>914122</t>
  </si>
  <si>
    <t>DOPRAVNÍ ZNAČKY ZÁKLADNÍ VELIKOSTI OCELOVÉ FÓLIE TŘ 1 - MONTÁŽ S PŘEMÍSTĚNÍM</t>
  </si>
  <si>
    <t>pro etapy 1,2,3 ( provizorní zuastávka) B121+E131+IP62+IJ4a2+IJ4c2+IP221 = 9,000 [A]  
Etapa 1 IS11c10+IP222 = 12,000 [B]  
Etapa 2 IS11c4+IP221 = 5,000 [C]  
Etapa 3 IS11c4+IP221 = 5,000 [D]  
Etapa 4 IS11c4+IP223 = 7,000 [E]  
Celkové množství = 38,000  
Celkem 38=38.000 [A]</t>
  </si>
  <si>
    <t>položka zahrnuje:  
- dopravu demontované značky z dočasné skládky  
- osazení a montáž značky na místě určeném projektem  
- nutnou opravu poškozených částí  
nezahrnuje dodávku značky</t>
  </si>
  <si>
    <t>914129</t>
  </si>
  <si>
    <t>DOPRAV ZNAČKY ZÁKLAD VEL OCEL FÓLIE TŘ 1 - NÁJEMNÉ</t>
  </si>
  <si>
    <t>KSDEN</t>
  </si>
  <si>
    <t>pro etapy 1,2,3 ( provizorní zuastávka) 514 dní (B121+E131+IP62+IJ4a2+IJ4c2+IP221)*514 = 4626,000 [A]  
Etapa 1 49 dní (IS11c10+IP222)*49 = 588,000 [B]  
Etapa 2  115 dní (IS11c4+IP221)*115 = 575,000 [C]  
Etapa 3  350 dní (IS11c4+IP221)*350 = 1750,000 [D]  
Etapa 4  40 dní (IS11c4+IP223)*40 = 280,000 [E]  
Celkové množství = 7819,000  
Celkem 7819=7 819.000 [A]</t>
  </si>
  <si>
    <t>položka zahrnuje sazbu za pronájem dopravních značek a zařízení, počet jednotek je určen jako součin počtu značek a počtu dní použití</t>
  </si>
  <si>
    <t>V7a 10*3*0,5 = 15,000 [A]  
Celkové množství = 15,000  
Celkem 15=15.000 [A]</t>
  </si>
  <si>
    <t>915112</t>
  </si>
  <si>
    <t>VODOROVNÉ DOPRAVNÍ ZNAČENÍ BARVOU HLADKÉ - ODSTRANĚNÍ</t>
  </si>
  <si>
    <t>V7a 15 = 15,000 [A]  
Celkové množství = 15,000  
Celkem 15=15.000 [A]</t>
  </si>
  <si>
    <t>zahrnuje odstranění značení bez ohledu na způsob provedení (zatření, zbroušení) a odklizení vzniklé suti</t>
  </si>
  <si>
    <t>D.2.2.1</t>
  </si>
  <si>
    <t>Pozemní stavební objekty budov</t>
  </si>
  <si>
    <t xml:space="preserve">  POV</t>
  </si>
  <si>
    <t>Dočasné stavy</t>
  </si>
  <si>
    <t>POV</t>
  </si>
  <si>
    <t>02990</t>
  </si>
  <si>
    <t>OSTATNÍ POŽADAVKY - INFORMAČNÍ TABULE</t>
  </si>
  <si>
    <t>OTSKP - 2024</t>
  </si>
  <si>
    <t>ZOV/01  
Dočasný orientační systém pro 1.etapu stavby  
obsahující zejména tabule označení přístupu na nástupiště pro OSSPO, atd.</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</si>
  <si>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</si>
  <si>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ZOV/02  
Dočasný orientační systém pro 2. a 3.etapu stavby  
obsahující zejména tabule označení stanice, pokladen, čekárny, veřejného WC, směry přístupu na nástupiště, atd.</t>
  </si>
  <si>
    <t>ZOV/03  
Dočasný orientační systém pro 4.etapu stavby  
obsahující zejména tabule označení stanice, směru přístupu k pokladnám, směry přístupu na nástupiště, atd.</t>
  </si>
  <si>
    <t>03210</t>
  </si>
  <si>
    <t>ZAŘÍZENÍ PRO DODÁVKU ELEKTRICKÉHO PROUDU</t>
  </si>
  <si>
    <t>ZOV/13  
Provizorní přívod elektrické energie pro napojení pokladen a hygienického kontejneru a čekáren- přívodní kabel veden ze staveništního rozvaděče  
délka trasy 500m (E)</t>
  </si>
  <si>
    <t>Položka zahrnuje:  
 objednatelem povolené náklady na pořízení (event. pronájem), provozování, udržování a likvidaci zhotovitelova zařízení  
Položka nezahrnuje:  
- x</t>
  </si>
  <si>
    <t>03211</t>
  </si>
  <si>
    <t>ZOV/14  
Provizorní slaboproudá přípojka - přívodní kabel veden z místnosti SLB v ČD Cargo  
délka trasy 120m</t>
  </si>
  <si>
    <t>03220</t>
  </si>
  <si>
    <t>ZAŘÍZENÍ PRO DODÁVKU PITNÉ VODY</t>
  </si>
  <si>
    <t>ZOV/11  
Provizorní vodovodní přípojka DN25 v délce cca 35m pro napojení pokladen a hygienického kontejneru - vedeno v zemi (v případě malé hloubky opatřit potrubí topným kabelem. Napojeno v místě hydrantu v přednádraží (V)</t>
  </si>
  <si>
    <t>03221</t>
  </si>
  <si>
    <t>NAPOJENÍ KANALIZACE</t>
  </si>
  <si>
    <t>ZOV/12  
Provizorní přípojka kanalizace DN150 v délce cca 30 m pro napojení pokladen a hygienického kontejneru. Vedeno v zemi. Napojeno do šachty jednotné kanalizace (K1)</t>
  </si>
  <si>
    <t>R015111.932</t>
  </si>
  <si>
    <t>932</t>
  </si>
  <si>
    <t>POPLATEK ZA LIKVIDACI ODPADU NEKONTAMINOVANÝCH - 17 05 04 VYTĚŽENÉ ZEMINY A HORNINY - I. TŘÍDA TĚŽITELNOSTI VČETNĚ DOPRAVY  
Evidenční položka. Neoceňovat v objektu SO/PS, položka se oceňuje pouze v objektu SO 90-90  
štěrkopísek 1,9 t/m3</t>
  </si>
  <si>
    <t>pol 11346 120*0,05*1,9 = 11,400 [A]  
Celkové množství = 11,400  
Celkem 11,4=11.400 [A]</t>
  </si>
  <si>
    <t>R015170.911</t>
  </si>
  <si>
    <t>911</t>
  </si>
  <si>
    <t>POPLATKY ZA LIKVIDACŮ ODPADŮ NEKONTAMINOVANÝCH - 17 02 01 DŘEVO PO STAVEBNÍM POUŽITÍ, Z DEMOLIC VČETNĚ DOPRAVY</t>
  </si>
  <si>
    <t>POPLATKY ZA LIKVIDACŮ ODPADŮ NEKONTAMINOVANÝCH - 17 02 01 DŘEVO PO STAVEBNÍM POUŽITÍ, Z DEMOLIC VČETNĚ DOPRAVY  
Evidenční položka. Neoceňovat v objektu SO/PS, položka se oceňuje pouze v objektu SO 90-90  
dřevo  (0,7 t/m3)</t>
  </si>
  <si>
    <t>pol 96617 34,356*1,7 = 58,405 [A]  
Celkové množství = 58,405  
Celkem 58,405=58.405 [A]</t>
  </si>
  <si>
    <t>R02900</t>
  </si>
  <si>
    <t>OSTATNÍ POŽADAVKY - PŘEMÍSTĚNÍ JÍZDENKOMATŮ</t>
  </si>
  <si>
    <t>ZOV/8  
Přemístění jízdenkomatů  
ze stávající výpravní budovy do přístřešku provizorních pokladem</t>
  </si>
  <si>
    <t>Položka zahrnuje:  
- veškeré náklady spojené s objednatelem požadovanými pracemi a díly  
Položka nezahrnuje:  
- x</t>
  </si>
  <si>
    <t>11346</t>
  </si>
  <si>
    <t>ODSTRANĚNÍ KRYTU ZPEVNĚNÝCH PLOCH ZE SILNIČ DÍLCŮ (PANELŮ) VČET PODKL</t>
  </si>
  <si>
    <t>Odstranění ochrany kabelových tras - (dočasné překrytí kabelové trasy betonovými panely šířky min. 1,0 m, panely PZD 104/29/9 P5) včetně dopravy  
skládkovné 015330</t>
  </si>
  <si>
    <t>10,8 = 10,800 [A]  
Celkové množství = 10,800  
Celkem 10,8=10.800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</si>
  <si>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</si>
  <si>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R342181</t>
  </si>
  <si>
    <t>STĚNY A PŘÍČKY VÝPLŇ A ODDĚL Z DÍLCŮ ZE DŘEVA MĚKKÉHO</t>
  </si>
  <si>
    <t>ZOV/6  
Koridor pro cestující 2.-3.etapa  
Dřevěné prachotěsné příčky tl. 115 mm - dřevěný rošt tvořený sloupky a příčníky z hranolů 100/50 mm (sloupky po cca 625 mm, příčle po cca 1250 mm), příčka jednostranně opláštěná deskami OSB tl. 12 mm (opláštění na líci směrem k pohybu veřejnosti).   
Spáry prachotěsně utěsněny (přelepeny).  
Koridor bude osvětlen. Přístupové komunikace musí splňovat požadavky  NV č. 362/2005 Sb. a vyhlášky č. 398/2009 Sb.</t>
  </si>
  <si>
    <t>příčky 2*25,6*3,0*0,115 = 17,664 [A]  
Celkové množství = 17,664  
Celkem 17,664=17.664 [A]</t>
  </si>
  <si>
    <t>Položka zahrnuje: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opracování povrchů, včetně úprav pod nátěry a pod izolaci,  
- sestavení dílce na stavbě včetně montážních zařízení, plošin a prahů a pod., včetně zajištění stability v každém okamžiku,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dílenská dokumentace, včetně technologického předpisu spojování,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čištění konstrukce a odstranění všech vrubů (vrypy, otlačeniny a pod.),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 veškeré úpravy dřeva pro zlepšení jeho užitných vlastností (impregnace, zpevňování a pod.),  
- zvláštní spojové prostředky, rozebíratelnost konstrukce,  
- osazení měřících zařízení a úprav pro ně  
Položka nezahrnuje:  
- x 
příčky 2*25,6*3,0*0,115 = 17,664 [A]  
Celkové množství = 17,664   
Celkem 17,664 = 17,664  
cena snížena na 50% z důvodu opětovného použití</t>
  </si>
  <si>
    <t>R381191</t>
  </si>
  <si>
    <t>MOBILNÍ BUŇKY OBYTNÉ/KANCELÁŘSKÉ</t>
  </si>
  <si>
    <t>ZOV/7   
přednádraží  
Provizorní pokladny ČD - 2x kancelářský kontejner (6055 x 2435 mm) spojený v jeden celek s užitnou plochou cca 30 m2,   
vnitřní prostor přepažen na dvě pokladny, denní místnost a šatnu pro 3-4 osoby; 2x vstupní dveře, 2x výdejní okénko, 2x okno, opatřeno mřížemi  
Vybavení: osvětlení, 4x silnoproudé zásuvky, 4x slaboproudé zásuvky na jednu pokladnu, přímotopy, umývátko  
Napojení na: elektro (silno, slabo - datové rozvody, kamera, zabezpečení, telefon), voda, kanalizace  
Nábytek: 2x stůl + židle, šatní a kancelářské skříně  
Pokladny opatřeny přístřeškem pro umístění jízdenkomatů se zpevněnou plochou  
Dodávka + montáž / demontáž + vybavení nábytkem</t>
  </si>
  <si>
    <t>Položka zahrnuje:  
- dodávku a osazení předepsané buňky včetně úpravy plochy pro instalaci a napojení na inženýrské sítě  
- montáž i demontáž  
- vybavení</t>
  </si>
  <si>
    <t>ZOV/10  
Provizorní čekárna -  2x kancelářský kontejner (6055 x 2435 mm) průchozí; 2x vstupní celoprosklenné dveře,  2x okno  
Vybavení: osvětlení, silnoproudé, přímotopy, kamerový systém  
Napojení na: silno a slabo - informační monitor  
Nábytek: sedací nábytek, odpadkový koš  
Dodávka + montáž / demontáž + vybavení nábytkem</t>
  </si>
  <si>
    <t>R381192</t>
  </si>
  <si>
    <t>MOBILNÍ BUŇKY SANITÁRNÍ</t>
  </si>
  <si>
    <t>ZOV/9  
Provizorní WC pro veřejnost - 1x hygienický kontejner (6055 x 2435 mm) rozdělený na dvě části (WC - ženy, WC - muži); 2x vstupní dveře,  2x okénko  
Vybavení: osvětlení, přímotopy  
WC ženy - 2x kabina s WC mísou, 2x umyvcadlo, 1x sklopný přebalovací pult  
WC muži - 2X kabina s WC mísou, 1x pisoár, 1x umyvadlo  
Napojení na: elektro, voda, kanalizace  
Dodávka + montáž / demontáž + vybavení nábytkem</t>
  </si>
  <si>
    <t>411951</t>
  </si>
  <si>
    <t>STROPY ZE DŘEVA MĚKKÉHO</t>
  </si>
  <si>
    <t>ZOV/06  
Koridor pro cestující 2.-3.etapa  
Konstrukce zastřešení . Spáry prachotěsně utěsněny (přelepeny). Konstrukce zastřešení opatřena HI asfaltovým pásem.</t>
  </si>
  <si>
    <t>zastřešení 25,6*5,67*0,115 = 16,692 [A]  
Celkové množství = 16,692  
Celkem 16,692=16.692 [A]</t>
  </si>
  <si>
    <t>Položka zahrnuje:  
- dílenskou dokumentaci,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  
Položka nezahrnuje:  
- x</t>
  </si>
  <si>
    <t>56363</t>
  </si>
  <si>
    <t>VOZOVKOVÉ VRSTVY Z RECYKLOVANÉHO MATERIÁLU TL DO 150MM</t>
  </si>
  <si>
    <t>ZOV/04  
Koridor pro OSSPO 1.etapa stavby  
Přístup na nástupiště upraven zhutněných recyklátem obalovací směsí, vč. nájezdů  
délka trasy 100m, š. 2,0m  
Přístupové komunikace musí splňovat požadavky  NV č. 362/2005 Sb. a vyhlášky č. 398/2009 Sb.</t>
  </si>
  <si>
    <t>100*2,0 = 200,000 [A]  
Celkové množství = 200,000  
Celkem 200=200.000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</si>
  <si>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</si>
  <si>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56366</t>
  </si>
  <si>
    <t>VOZOVKOVÉ VRSTVY Z RECYKLOVANÉHO MATERIÁLU TL DO 300MM</t>
  </si>
  <si>
    <t>ZOV/05  
Úprava přístupu na ostrovní nástupiště  
nájezdy na nástupiště upraveny zhutněných recyklátem obalovací směsí, šířka  min 1,50m  
Přístupové komunikace musí splňovat požadavky  NV č. 362/2005 Sb. a vyhlášky č. 398/2009 Sb.</t>
  </si>
  <si>
    <t>15 ks 15*1,5*2,5 = 56,250 [A]  
Celkové množství = 56,250  
Celkem 56,25=56.250 [A]</t>
  </si>
  <si>
    <t>58300</t>
  </si>
  <si>
    <t>KRYT ZE SILNIČNÍCH DÍLCŮ (PANELŮ)</t>
  </si>
  <si>
    <t>ZOV/06  
vnější nástupiště  
Ochrana kabelových tras - dočasné překrytí kabelové trasy betonovými panely šířky min. 1,0 m. Celková délka kabelových tras 120 m. Panely PZD 104/29/9 P5</t>
  </si>
  <si>
    <t>120*0,09 = 10,800 [A]  
Celkové množství = 10,800  
Celkem 10,8=10.800 [A]</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</si>
  <si>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</si>
  <si>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96617</t>
  </si>
  <si>
    <t>BOURÁNÍ KONSTRUKCÍ ZE DŘEVA</t>
  </si>
  <si>
    <t>demontáž a likvidace koridoru pro cestující 2. a 3. etapa, (dřevěné prachotěsné příčky, zastřešení)  
včetně dopravy na skládku  
skládkovné 015170</t>
  </si>
  <si>
    <t>pol 342181 17,664 = 17,664 [A]  
pol 411951 16,692 = 16,692 [B]  
Celkové množství = 34,356  
Celkem 34,356=34.356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</si>
  <si>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0151** (s výjimkou malého množství bouraného materiálu, kde je možné poplatek zahrnout do jednotkové ceny bourání – tento fakt musí být uveden v doplňujícím textu k položce)</t>
  </si>
  <si>
    <t xml:space="preserve">  SO 45-71-01.01a</t>
  </si>
  <si>
    <t>Architektonicko-stavební část</t>
  </si>
  <si>
    <t>SO 45-71-01.01a</t>
  </si>
  <si>
    <t>153311111</t>
  </si>
  <si>
    <t>Zřízení armování strmých svahů, násypů nebo opěrných stěn vrstvou z geomříže tkané, ve sklonu do 1:2</t>
  </si>
  <si>
    <t>Skladba R01a 
stabilizační geogrid 
půdorys střechy A a B 
střecha část A ((5.27+3.3+10.2+3.3+0.225)*4.71+4.81*3.71+4.64*1.91+8.93*3.71-0.6*0.6+3*3.3*3.26+3.9*3.26-1.21*1.2+36.37*7.17)/0.96592583=485.333 [A] 
střecha část B (14.1*3.71+(25.32-3.42)*7.07-0.725*1.00-3*0.6*0.6-0.6*1.2+3.9*3.26+(3.13+2.63)*0.5/2+9.37*7.17)/0.96592583=296.043 [B] 
Mezisoučet: A+B=781.376 [C] 
Skladba R01b 
stabilizační geogrid 
půdorys střechy A a B 
střecha část A (4.19*7.06/2)/0.96592583=15.312 [D] 
střecha část B (7.19*7.17/2+3.425*7.07)/0.96592583=51.754 [E] 
Mezisoučet: D+E=67.066 [F] 
Celkem: A+B+D+E=848.442 [G]</t>
  </si>
  <si>
    <t>R6312726</t>
  </si>
  <si>
    <t>Sklovláknitá perlinková tkanina kombinovaná se speciálně navrženou povrchovou úpravou</t>
  </si>
  <si>
    <t>Skladba R01a 
stabilizační geogrid 
půdorys střechy A a B 
střecha část A ((5.27+3.3+10.2+3.3+0.225)*4.71+4.81*3.71+4.64*1.91+8.93*3.71-0.6*0.6+3*3.3*3.26+3.9*3.26-1.21*1.2+36.37*7.17)/0.96592583=485.333 [A] 
střecha část B (14.1*3.71+(25.32-3.42)*7.07-0.725*1.00-3*0.6*0.6-0.6*1.2+3.9*3.26+(3.13+2.63)*0.5/2+9.37*7.17)/0.96592583=296.043 [B] 
Mezisoučet: A+B=781.376 [C] 
Skladba R01b 
stabilizační geogrid 
půdorys střechy A a B 
střecha část A (4.19*7.06/2)/0.96592583=15.312 [D] 
střecha část B (7.19*7.17/2+3.425*7.07)/0.96592583=51.754 [E] 
Mezisoučet: D+E=67.066 [F] 
Celkem: A+B+D+E=848.442 [G] 
G * 1.1845Koeficient množství=1 004.980 [H]</t>
  </si>
  <si>
    <t>Zakládání</t>
  </si>
  <si>
    <t>273321211</t>
  </si>
  <si>
    <t>Základy z betonu železového (bez výztuže) desky z betonu bez zvláštních nároků na prostředí tř. C 12/15</t>
  </si>
  <si>
    <t>Tabulka skladeb - podkladní konstrukce 
podkladní beton 
řezy B a C; půdorysné schéma opěrných stěn - část statika 
snížená část (4.5*7.6+19.725*15.7+10.65*5.95+(2*(4.5+19.725+10.65+15.7)*0.2)-4*1.75*1.75)*0.1=41.523 [A] 
horní část ((25.875*15.7-10.65*5.65)+27.00*7.6)*0.14=77.177 [B] 
Celkem: A+B=118.700 [C]</t>
  </si>
  <si>
    <t>273351121</t>
  </si>
  <si>
    <t>Bednění základů desek zřízení</t>
  </si>
  <si>
    <t>Tabulka skladeb - podkladní konstrukce 
bednění podkladního betonu 
řezy B a C; půdorysné schéma opěrných stěn - část statika 
horní část 2*(25.875+15.7+27.00)*0.14=19.201 [A] 
Celkem: A=19.201 [B]</t>
  </si>
  <si>
    <t>273351122</t>
  </si>
  <si>
    <t>Bednění základů desek odstranění</t>
  </si>
  <si>
    <t>273362021</t>
  </si>
  <si>
    <t>Výztuž základů desek ze svařovaných sítí z drátů typu KARI</t>
  </si>
  <si>
    <t>Tabulka skladeb - podkladní konstrukce 
výztuž podkladního betonu 
KARI síť 6/150/150 - 3,033 kg/m2; +10% přesahy 
řezy B a C; půdorysné schéma opěrných stěn - část statika 
snížená část (4.5*7.6+19.725*15.7+10.65*5.95+(2*(4.5+19.725+10.65+15.7)*0.2)-4*1.75*1.75)*1.1*3.033/1000=1.385 [A] 
horní část ((25.875*15.7-10.65*5.65)+27.00*7.6)*1.1*3.033/1000=1.839 [B] 
Celkem: A+B=3.224 [C]</t>
  </si>
  <si>
    <t>Svislé a kompletní konstrukce</t>
  </si>
  <si>
    <t>311234451</t>
  </si>
  <si>
    <t>Zdivo jednovrstvé z cihel děrovaných nebroušených klasických spojených na pero a drážku na tepelněizolační maltu M5, pevnost cihel do P10, tl. zdiva 300 mm</t>
  </si>
  <si>
    <t>viz výkres č.101 (SO 45-71-01.01) 
3.6*4.2*17+5.65*4.2*17+3.6*7.0*2+2.65*7.0/2*2+3.6*4.2*10+3.6*7.8+2.65*7.8/2=919.015 [A] 
odpočet otvorů 
-(1.4*2.68*5+2.95*2.68*4+1.4*2.73*2+13.4*3.41+1.4*2.5+13.4*5.5+8.95*2.75+1.3*2.43+3.9*2.15+1.5*3.8)=- 222.779 [B] 
-(1.6*2.1*2+0.9*2.1+0.8*2.1+0.8*2.8*3+0.83*2.08+4.175*2.83)=-30.552 [C] 
Celkem: A+B+C=665.684 [D]</t>
  </si>
  <si>
    <t>311238937</t>
  </si>
  <si>
    <t>Založení zdiva z broušených cihel na zakládací maltu, tlouštky zdiva přes 250 do 300 mm</t>
  </si>
  <si>
    <t>viz výkres č.101 (SO 45-71-01.01) 
4.2*17+4.2*17+7.0*2+7.0*2+4.2*10+7.8+7.8=228.400 [A] 
Celkem: A=228.400 [B]</t>
  </si>
  <si>
    <t>342151111</t>
  </si>
  <si>
    <t>Montáž opláštění stěn ocelové konstrukce ze sendvičových panelů šroubovaných, výšky budovy do 6 m</t>
  </si>
  <si>
    <t>viz Tabulka vnějších výplní  
výkres pro OW/13 
pohled jihozápadní 
ustoupená část 0.52*5.35+0.315*2.16=3.462 [A] 
Celkem: A=3.462 [B]</t>
  </si>
  <si>
    <t>342244211</t>
  </si>
  <si>
    <t>Příčky jednoduché z cihel děrovaných broušených, na tenkovrstvou maltu, pevnost cihel do P15, tl. příčky 115 mm</t>
  </si>
  <si>
    <t>viz výkres č.101 (SO 45-71-01.01) 
3.4*(8.1*4+34.3+5.515)-0.9*2.7=243.101 [A] 
Celkem: A=243.101 [B]</t>
  </si>
  <si>
    <t>342244221</t>
  </si>
  <si>
    <t>Příčky jednoduché z cihel děrovaných broušených, na tenkovrstvou maltu, pevnost cihel do P15, tl. příčky 140 mm</t>
  </si>
  <si>
    <t>viz výkres č.101 (SO 45-71-01.01) 
3.4*(8.1+1.18)=31.552 [A] 
Celkem: A=31.552 [B]</t>
  </si>
  <si>
    <t>342272215</t>
  </si>
  <si>
    <t>Příčky z pórobetonových tvárnic hladkých na tenké maltové lože objemová hmotnost do 500 kg/m3, tloušťka příčky 75 mm</t>
  </si>
  <si>
    <t>půdorys 1.NP 
obezdívka skříně hasicího přístroje 
2*(2*0.45+2*0.225)*0.56=1.512 [A] 
Celkem: A=1.512 [B]</t>
  </si>
  <si>
    <t>342279113</t>
  </si>
  <si>
    <t>Zakládací vrstva vápenopískových příček z vyrovnávacích bloků, tloušťka příčky 115 mm</t>
  </si>
  <si>
    <t>viz výkres č.101 (SO 45-71-01.01) 
zakládací vrstva 
(8.1*4+34.3+5.515)=72.215 [A] 
(8.1+1.18)=9.280 [B] 
Celkem: A+B=81.495 [C]</t>
  </si>
  <si>
    <t>položka je použita pro zakládací vrstvu příček z keramických bloků</t>
  </si>
  <si>
    <t>342291112</t>
  </si>
  <si>
    <t>Ukotvení příček polyuretanovou pěnou, tl. příčky přes 100 mm</t>
  </si>
  <si>
    <t>viz výkres č.101 (SO 45-71-01.01) 
horní ukončení příček 
(8.1*4+34.3+5.515)=72.215 [A] 
(8.1+1.18)=9.280 [B] 
Celkem: A+B=81.495 [C]</t>
  </si>
  <si>
    <t>342291131</t>
  </si>
  <si>
    <t>Ukotvení příček plochými kotvami, do konstrukce betonové</t>
  </si>
  <si>
    <t>viz výkres č.101 (SO 45-71-01.01) 
2*3.6*17+2*5.65*17+2*3.6*2+2.65*2+2*3.6*10+2*3.6+2.65=416.050 [A] 
Celkem: A=416.050 [B]</t>
  </si>
  <si>
    <t>342291143</t>
  </si>
  <si>
    <t>Ukotvení příček expanzní maltou, tl. příčky přes 100 mm</t>
  </si>
  <si>
    <t>viz výkres č.101 (SO 45-71-01.01) 
5*2*3.4=34.000 [A] 
3*3.4=10.200 [B] 
Celkem: A+B=44.200 [C]</t>
  </si>
  <si>
    <t>55324610</t>
  </si>
  <si>
    <t>panel sendvičový stěnový oboustranně profilovaný izolace PUR tl 40mm</t>
  </si>
  <si>
    <t>viz Tabulka vnějších výplní  
výkres pro OW/13 
pohled jihozápadní 
ustoupená část 0.52*5.35+0.315*2.16=3.462 [A] 
Celkem: A=3.462 [B] 
B * 1.1Koeficient množství=3.808 [C]</t>
  </si>
  <si>
    <t>Úpravy povrchů, podlahy a osazování výplní</t>
  </si>
  <si>
    <t>28376445</t>
  </si>
  <si>
    <t>deska XPS hrana rovná a strukturovaný povrch 300kPA ?=0,035 tl 140mm</t>
  </si>
  <si>
    <t>Skladba F02 
tepelná izolace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Celkem: A+B+C+D+E+F+G=126.900 [I] 
I * 1.05Koeficient množství=133.245 [J]</t>
  </si>
  <si>
    <t>55343022</t>
  </si>
  <si>
    <t>profil rohový Pz s kulatou úzkou hlavou pro vnitřní omítky tl 12mm</t>
  </si>
  <si>
    <t>Skladba OM1 
VPC omítka - podomítkové lišty v rozích 
Půdorys 1.NP 
m.č.: 
1.07 2.1=2.100 [A] 
1.08betonový pilíř +3.4 průvlak +1.95 
1.10 2*3.4=6.800 [C] 
1.12 (2.5)=2.500 [D] 
1.13 (2*2.5)+(2.5)=7.500 [E] 
1.14 (2*2.5)+(2.5)=7.500 [F] 
1.18 3.4=3.400 [G] 
1.21b (2*2.43)=4.860 [H] 
1.22 3.4=3.400 [I] 
1.23 (4*2.5)=10.000 [J] 
1.24 (3*2.5)=7.500 [K] 
1.25 4*3.4=13.600 [L] 
Mezisoučet: A+B+C+D+E+F+G+H+I+J+K+L= 
Celkem: A+B+C+D+E+F+G+H+I+J+K+L= 
N * 1.05Koeficient množství=</t>
  </si>
  <si>
    <t>612121100</t>
  </si>
  <si>
    <t>Zatření spár vnitřních povrchů vápennou maltou, ploch z cihel stěn</t>
  </si>
  <si>
    <t>Skladba OM1 
VPC omítka 
Půdorys 1.NP 
m.č.: 
1.02 (3.375+0.15)*3.5=12.338 [A] 
1.06 (3.25+0.15+2.1)*3.4=18.700 [B] 
1.07 2.1*(0.37+0.1)=0.987 [C] 
1.08 (2.775+0.15)*3.4   betonový pilíř +(0.15+0.3)*3.4 průvlak +1.95*(0.37+0.1)=12.392 [D] 
1.10 (0.075+2*0.3+0.15)*3.4=2.805 [E] 
1.12 (2.85+0.15)*3.4-1.375*2.5+(2.5)*0.41=7.788 [F] 
1.13 (4.35+0.15)*3.4+(-1.425*2.5+(2.5)*0.41+0.15*2.5)+(-1.375*2.5+(2.5)*0.41)=10.725 [G] 
1.14 (4.35+0.15)*3.4+(-1.425*2.5+(2.5)*0.41+0.15*2.5)+(-1.375*2.5+(2*2.5)*0.41)=11.750 [H] 
1.16b,d 6.23*3.4=21.182 [I] 
1.18 (5.2+0.1+0.3+0.15)*3.4-1.00*(2.75+0.2)=16.600 [J] 
1.21a 2*(2.945+7.8)*(3.2+0.2)-1.00*(2.15+0.2)=70.716 [K] 
1.21b 2*(2.945+7.8)*(3.2+0.2)-1.70*(2.15+0.2)-1.3*2.43+(2*2.43)*0.52=68.439 [L] 
1.21c 2*(3.095+7.8)*(3.2+0.2)-0.9*(2.15+0.2)=71.971 [M] 
1.22 2*(4.7+7.8)*3.4-2*0.9*2.83=79.906 [N] 
1.23 (2*5.85+7.8)*3.4-0.9*(2.83+0.2)-4.2*2.5+(2*2.5)*0.41+2*0.1*2.5=55.623 [O] 
1.24 (2*4.275+7.8)*3.4-4.2*(2.88+0.2)+(4.2+2*2.88)*0.3-4.2*2.5+(2*2.5)*0.41+2*0.1*2.5=37.692 [P] 
1.25 (0.5+34.43+1.97+0.475+0.1+31.175+23.12+0.15+0.3)*3.4-2*1.7*(2.15+0.2)-1.00*(2.15+0.2)-0.9*(2.15+0.2)-3*0.9*(2.83+0.2)-4.2*(2.88+0.2)=279.976 [Q] 
Mezisoučet: A+B+C+D+E+F+G+H+I+J+K+L+M+N+O+P+Q=779.590 [R] 
Celkem: A+B+C+D+E+F+G+H+I+J+K+L+M+N+O+P+Q=779.590 [S]</t>
  </si>
  <si>
    <t>612131321</t>
  </si>
  <si>
    <t>Podkladní a spojovací vrstva vnitřních omítaných ploch penetrace disperzní nanášená strojně stěn</t>
  </si>
  <si>
    <t>612142002</t>
  </si>
  <si>
    <t>Pletivo vnitřních ploch v ploše nebo pruzích, na plném podkladu sklovláknité upevněné provizorním přichycením stěn</t>
  </si>
  <si>
    <t>Skladba OM1 
VPC omítka - výztužná tkanina 
Půdorys 1.NP 
m.č.: 
1.12 0.175*3.4=0.595 [A] 
1.13 (0.3+0.1)*3.4=1.360 [B] 
1.14 (0.3+0.1)*3.4=1.360 [C] 
1.21a 2*(0.15+0.1)*(3.2+0.2)=1.700 [D] 
1.21c 2*(0.3+2*0.1)*(3.2+0.2)=3.400 [E] 
1.22 2*(0.3+2*0.1)*3.4=3.400 [F] 
1.23 (2*(0.3+2*0.1)+(0.075+0.1))*3.4=3.995 [G] 
1.25 (9*(0.3+2*0.1)+4*(0.3+0.1))*3.4=20.740 [H] 
Mezisoučet: A+B+C+D+E+F+G+H=36.550 [I] 
Celkem: A+B+C+D+E+F+G+H=36.550 [J]</t>
  </si>
  <si>
    <t>612321321</t>
  </si>
  <si>
    <t>Omítka vápenocementová vnitřních ploch nanášená strojně jednovrstvá, tloušťky do 10 mm hladká svislých konstrukcí stěn</t>
  </si>
  <si>
    <t>619991005</t>
  </si>
  <si>
    <t>Zakrytí vnitřních ploch před znečištěním fólií včetně pozdějšího odkrytí stěn nebo svislých ploch</t>
  </si>
  <si>
    <t>Tabulka vnějších výplní otvorů 
Prvek s ozn.: 
OW/01 1.45*2.72=3.944 [A] 
OW/02 1.45*2.72=3.944 [B] 
OW/03 1.45*2.72=3.944 [C] 
OW/04 2.95*2.72=8.024 [D] 
OW/05 2.95*2.72=8.024 [E] 
OW/06+OD/01 1.5*2.75+1.5*3.43=9.270 [F] 
OW/07 1.45*2.75=3.988 [G] 
OW/08 2.95*2.75=8.113 [H] 
OW/09 2.95*2.75=8.113 [I] 
OW/12 8.95*2.75=24.613 [J] 
OD/02 1.45*3.43=4.974 [K] 
Celkem: A+B+C+D+E+F+G+H+I+J+K=86.951 [L]</t>
  </si>
  <si>
    <t>622131321</t>
  </si>
  <si>
    <t>Podkladní a spojovací vrstva vnějších omítaných ploch penetrace nanášená strojně stěn</t>
  </si>
  <si>
    <t>Skladba F01 a F04 
penetrace podkladu 
pohled jihozápadní 
ustoupená část 4.43*5.325-(4.65+1.455)*3.9/2=11.685 [A] 
nižší část kolem řezů B a C 45.74*3.91-8.93*2.68-1.3*2.43=151.752 [B] 
vyšší část kolem řezu A 18.93*5.25-13.4*4.75+8.07*5.25=78.100 [C] 
pohled jihovýchodní 
štít (5.25+3.19)*7.98/2=33.676 [D] 
ustoupený štít (3.19+5.25)*8.16/2=34.435 [E] 
pohled severovýchodní 
77.05*3.19-4*1.4*2.68-2*2.95*2.68-3.00*2.68-2*2.95*2.68-1.5*2.68-10.45*2.71=158.778 [F] 
pohled severozápadní 
(3.19+5.325)*7.98/2+(5.325+3.19)*8.16/2=68.716 [G] 
Mezisoučet: A+B+C+D+E+F+G=537.142 [H] 
Skladba F02 
penetrace podkladu 
pohled jihozápadní 
ustoupená část 0.45*0.725=0.326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I+J+K+L+M+N+O=126.900 [P] 
Celkem: A+B+C+D+E+F+G+I+J+K+L+M+N+O=664.042 [Q]</t>
  </si>
  <si>
    <t>622143003</t>
  </si>
  <si>
    <t>Montáž omítkových profilů plastových, pozinkovaných nebo dřevěných upevněných vtlačením do podkladní vrstvy nebo přibitím rohových s tkaninou</t>
  </si>
  <si>
    <t>Skladba OM1 
VPC omítka - podomítkové lišty v rozích 
Půdorys 1.NP 
m.č.: 
1.07 2.1=2.100 [A] 
1.08betonový pilíř +3.4 průvlak +1.95 
1.10 2*3.4=6.800 [C] 
1.12 (2.5)=2.500 [D] 
1.13 (2*2.5)+(2.5)=7.500 [E] 
1.14 (2*2.5)+(2.5)=7.500 [F] 
1.18 3.4=3.400 [G] 
1.21b (2*2.43)=4.860 [H] 
1.22 3.4=3.400 [I] 
1.23 (4*2.5)=10.000 [J] 
1.24 (3*2.5)=7.500 [K] 
1.25 4*3.4=13.600 [L] 
Mezisoučet: A+B+C+D+E+F+G+H+I+J+K+L= 
Celkem: A+B+C+D+E+F+G+H+I+J+K+L=</t>
  </si>
  <si>
    <t>622211031</t>
  </si>
  <si>
    <t>Montáž kontaktního zateplení lepením a mechanickým kotvením z polystyrenových desek (dodávka ve specifikaci) na vnější stěny, na podklad betonový nebo z lehčené</t>
  </si>
  <si>
    <t>Montáž kontaktního zateplení lepením a mechanickým kotvením z polystyrenových desek (dodávka ve specifikaci) na vnější stěny, na podklad betonový nebo z lehčeného betonu, z tvárnic keramických nebo vápenopískových, tloušťky desek přes 120 do 160 mm</t>
  </si>
  <si>
    <t>Skladba F02 
lepící hmota, montáž TI, stěrka s výztužnou tkaninou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Celkem: A+B+C+D+E+F+G=126.900 [I]</t>
  </si>
  <si>
    <t>kotvení hmoždinkami pouze v místech, kde hmoždinka nemůže poškodit HI</t>
  </si>
  <si>
    <t>622221141</t>
  </si>
  <si>
    <t>Montáž kontaktního zateplení lepením a mechanickým kotvením z desek z minerální vlny s kolmou orientací vláken (dodávka ve specifikaci) na vnější stěny, na podk</t>
  </si>
  <si>
    <t>Montáž kontaktního zateplení lepením a mechanickým kotvením z desek z minerální vlny s kolmou orientací vláken (dodávka ve specifikaci) na vnější stěny, na podklad betonový nebo z lehčeného betonu, z tvárnic keramických nebo vápenopískových, tloušťky desek přes 160 do 200 mm</t>
  </si>
  <si>
    <t>Skladba F01 a F04 
lepící hmota, montáž TI, stěrka s výztužnou tkaninou 
pohled jihozápadní 
nižší část kolem řezů B a C 45.74*3.91-8.93*2.68-1.3*2.43=151.752 [A] 
vyšší část kolem řezu A 18.93*5.25-13.4*4.75+8.07*5.25=78.100 [B] 
pohled jihovýchodní 
štít (5.25+3.19)*7.98/2=33.676 [C] 
ustoupený štít (3.19+5.25)*8.16/2=34.435 [D] 
pohled severovýchodní 
77.05*3.19-4*1.4*2.68-2*2.95*2.68-3.00*2.68-2*2.95*2.68-1.5*2.68-10.45*2.71=158.778 [E] 
pohled severozápadní 
(3.19+5.325)*7.98/2+(5.325+3.19)*8.16/2=68.716 [F] 
Mezisoučet: A+B+C+D+E+F=525.457 [G] 
Celkem: A+B+C+D+E+F=525.457 [H]</t>
  </si>
  <si>
    <t>622221151</t>
  </si>
  <si>
    <t>Montáž kontaktního zateplení lepením a mechanickým kotvením z desek z minerální vlny s kolmou orientací vláken (dodávka ve specifikaci) na vnější stěny, na podklad betonový nebo z lehčeného betonu, z tvárnic keramických nebo vápenopískových, tloušťky desek přes 200 do 240 mm</t>
  </si>
  <si>
    <t>Skladba F01 a F04 
lepící hmota, montáž TI, stěrka s výztužnou tkaninou 
pohled jihozápadní 
ustoupená část 4.43*5.325-(4.65+1.455)*3.9/2=11.685 [A] 
Mezisoučet: A=11.685 [B] 
Celkem: A=11.685 [C]</t>
  </si>
  <si>
    <t>629991011</t>
  </si>
  <si>
    <t>Zakrytí vnějších ploch před znečištěním včetně pozdějšího odkrytí výplní otvorů a svislých ploch fólií přilepenou lepící páskou</t>
  </si>
  <si>
    <t>631311113</t>
  </si>
  <si>
    <t>Mazanina z betonu prostého bez zvýšených nároků na prostředí tl. přes 50 do 80 mm tř. C 12/15</t>
  </si>
  <si>
    <t>Tabulka skladeb - podkladní konstrukce 
ochranná betonová mazanina 
řezy B a C; půdorysné schéma opěrných stěn - část statika 
horní část ((25.875*15.7-10.65*5.65)+27.00*7.6)*0.052=28.666 [A] 
Celkem: A=28.666 [B]</t>
  </si>
  <si>
    <t>631311126</t>
  </si>
  <si>
    <t>Mazanina z betonu prostého bez zvýšených nároků na prostředí tl. přes 80 do 120 mm tř. C 25/30</t>
  </si>
  <si>
    <t>Skladba P06a 
mazanina 
Půdorys 1.NP 
m.č.: 
1.02 6.83*0.083=0.567 [A] 
Mezisoučet: A=0.567 [B] 
Skladba P06b 
mazanina 
Půdorys 1.NP 
m.č.: 
1.21c (23.98+0.8*0.3)*0.083=2.010 [C] 
Mezisoučet: C=2.010 [D] 
Skladba P06c 
mazanina 
Půdorys 1.NP 
m.č.: 
1.21b (28.86+1.6*0.3)*0.093=2.729 [E] 
Mezisoučet: E=2.729 [F] 
Celkem: A+C+E=5.306 [G]</t>
  </si>
  <si>
    <t>631319011</t>
  </si>
  <si>
    <t>Příplatek k cenám mazanin za úpravu povrchu mazaniny přehlazením, mazanina tl. přes 50 do 80 mm</t>
  </si>
  <si>
    <t>631319012</t>
  </si>
  <si>
    <t>Příplatek k cenám mazanin za úpravu povrchu mazaniny přehlazením, mazanina tl. přes 80 do 120 mm</t>
  </si>
  <si>
    <t>631319173</t>
  </si>
  <si>
    <t>Příplatek k cenám mazanin za stržení povrchu spodní vrstvy mazaniny latí před vložením výztuže nebo pletiva pro tl. obou vrstev mazaniny přes 80 do 120 mm</t>
  </si>
  <si>
    <t>631351101</t>
  </si>
  <si>
    <t>Bednění v podlahách rýh a hran zřízení</t>
  </si>
  <si>
    <t>Tabulka skladeb - podkladní konstrukce 
ochranná betonová mazanina 
řezy B a C; půdorysné schéma opěrných stěn - část statika 
horní část (2*25.875+2*15.7+2*27.00)*0.052=7.132 [A] 
Celkem: A=7.132 [B]</t>
  </si>
  <si>
    <t>631351102</t>
  </si>
  <si>
    <t>Bednění v podlahách rýh a hran odstranění</t>
  </si>
  <si>
    <t>631362021</t>
  </si>
  <si>
    <t>Výztuž mazanin ze svařovaných sítí z drátů typu KARI</t>
  </si>
  <si>
    <t>Skladba P06a 
výztuž mazaniny 
Půdorys 1.NP 
m.č.: 
1.02 6.83*4.44/1000*1.1=0.033 [A] 
Mezisoučet: A=0.033 [B] 
Skladba P06b 
výztuž mazaniny 
Půdorys 1.NP 
m.č.: 
1.21c (23.98+0.8*0.3)*4.44/1000*1.1=0.118 [C] 
Mezisoučet: C=0.118 [D] 
Skladba P06c 
výztuž mazaniny 
Půdorys 1.NP 
m.č.: 
1.21b (28.86+1.6*0.3)*4.44/1000*1.1=0.143 [E] 
Mezisoučet: E=0.143 [F] 
Celkem: A+C+E=0.294 [G]</t>
  </si>
  <si>
    <t>63151534</t>
  </si>
  <si>
    <t>deska tepelně izolační minerální kontaktních fasád kolmé vlákno ?=0,040-0,041 tl 180mm</t>
  </si>
  <si>
    <t>Skladba F01 a F04 
tepelná izolace 
pohled jihozápadní 
nižší část kolem řezů B a C 45.74*3.91-8.93*2.68-1.3*2.43=151.752 [A] 
vyšší část kolem řezu A 18.93*5.25-13.4*4.75+8.07*5.25=78.100 [B] 
pohled jihovýchodní 
štít (5.25+3.19)*7.98/2=33.676 [C] 
ustoupený štít (3.19+5.25)*8.16/2=34.435 [D] 
pohled severovýchodní 
77.05*3.19-4*1.4*2.68-2*2.95*2.68-3.00*2.68-2*2.95*2.68-1.5*2.68-10.45*2.71=158.778 [E] 
pohled severozápadní 
(3.19+5.325)*7.98/2+(5.325+3.19)*8.16/2=68.716 [F] 
Mezisoučet: A+B+C+D+E+F=525.457 [G] 
Celkem: A+B+C+D+E+F=525.457 [H] 
H * 1.05Koeficient množství=551.730 [I]</t>
  </si>
  <si>
    <t>63151536</t>
  </si>
  <si>
    <t>deska tepelně izolační minerální kontaktních fasád kolmé vlákno ?=0,040-0,041 tl 220mm</t>
  </si>
  <si>
    <t>Skladba F01 a F04 
lepící hmota, montáž TI, stěrka s výztužnou tkaninou 
pohled jihozápadní 
ustoupená část 4.43*5.325-(4.65+1.455)*3.9/2=11.685 [A] 
Mezisoučet: A=11.685 [B] 
Celkem: A=11.685 [C] 
C * 1.05Koeficient množství=12.269 [D]</t>
  </si>
  <si>
    <t>632451214</t>
  </si>
  <si>
    <t>Potěr cementový samonivelační litý tř. C 20, tl. přes 45 do 50 mm</t>
  </si>
  <si>
    <t>Skladba P01 
cementový potěr 
Půdorys 1.NP 
m.č.: 
1.01 102.33=102.330 [A] 
1.03 4.34+2*0.9*0.15+0.8*0.15=4.730 [B] 
Mezisoučet: A+B=107.060 [C] 
Skladba P02 
cementový potěr 
Půdorys 1.NP 
m.č.: 
1.04 4.37+0.9*0.15=4.505 [D] 
1.06 7.11+0.8*0.05=7.150 [E] 
1.15a 6.38+2*0.7*0.1=6.520 [F] 
1.15b 1.85=1.850 [G] 
1.15c 1.81=1.810 [H] 
1.16a 6.16=6.160 [I] 
1.16b 3.67+3*0.7*0.1=3.880 [J] 
1.16c 1.675=1.675 [K] 
1.16d 1.67=1.670 [L] 
1.17 5.024+0.8*0.15=5.144 [M] 
Mezisoučet: D+E+F+G+H+I+J+K+L+M=40.364 [N] 
Skladba P03a,b,c,d 
cementový potěr 
Půdorys 1.NP 
m.č.: 
1.13 23.18=23.180 [O] 
1.14 23.27=23.270 [P] 
1.18 6.25+0.9*0.15+1.275*0.1=6.513 [Q] 
1.23 45.63=45.630 [R] 
1.24 33.99+4.2*0.1=34.410 [S] 
1.25 88.06+4*0.9*0.15+2*0.8*0.15+0.83*0.15+3*0.8*0.3+0.855*0.1=89.770 [T] 
Mezisoučet: O+P+Q+R+S+T=222.773 [U] 
Skladba P04 
cementový potěr 
Půdorys 1.NP 
m.č.: 
1.07 6.09=6.090 [V] 
1.08 6.07=6.070 [W] 
1.09a 2.07+0.7*0.15=2.175 [X] 
1.09b 1.26+0.7*0.15=1.365 [Y] 
1.10 5.8+4*0.8*0.15=6.280 [Z] 
1.11 5.56=5.560 [AA] 
1.12 9.4=9.400 [AB] 
Mezisoučet: V+W+X+Y+Z+AA+AB=36.940 [AC] 
Skladba P05 
cementový potěr 
Půdorys 1.NP 
m.č.: 
1.21a 22.81+0.9*0.3=23.080 [AD] 
Mezisoučet: AD=23.080 [AE] 
Celkem: A+B+D+E+F+G+H+I+J+K+L+M+O+P+Q+R+S+T+V+W+X+Y+Z+AA+AB+AD=430.217 [AF]</t>
  </si>
  <si>
    <t>632451291</t>
  </si>
  <si>
    <t>Potěr cementový samonivelační litý Příplatek k cenám za každých dalších i započatých 5 mm tloušťky přes 50 mm tř. C 20</t>
  </si>
  <si>
    <t>Skladba P01 
cementový potěr 
Půdorys 1.NP 
m.č.: 
1.01 (102.33)*3=306.990 [A] 
1.03 (4.34+2*0.9*0.15+0.8*0.15)*3=14.190 [B] 
Mezisoučet: A+B=321.180 [C] 
Skladba P02 
cementový potěr 
Půdorys 1.NP 
m.č.: 
1.04 4.37+0.9*0.15=4.505 [D] 
1.06 7.11+0.8*0.05=7.150 [E] 
1.15a 6.38+2*0.7*0.1=6.520 [F] 
1.15b 1.85=1.850 [G] 
1.15c 1.81=1.810 [H] 
1.16a 6.16=6.160 [I] 
1.16b 3.67+3*0.7*0.1=3.880 [J] 
1.16c 1.675=1.675 [K] 
1.16d 1.67=1.670 [L] 
1.17 5.024+0.8*0.15=5.144 [M] 
Mezisoučet: D+E+F+G+H+I+J+K+L+M=40.364 [N] 
Skladba P03a,b,c,d 
cementový potěr 
Půdorys 1.NP 
m.č.: 
1.13 23.18*6=139.080 [O] 
1.14 23.27*6=139.620 [P] 
1.18 (6.25+0.9*0.15+1.275*0.1)*6=39.075 [Q] 
1.23 45.63*6=273.780 [R] 
1.24 (33.99+4.2*0.1)*6=206.460 [S] 
1.25 (88.06+4*0.9*0.15+2*0.8*0.15+0.83*0.15+3*0.8*0.3+0.855*0.1)*6=538.620 [T] 
Mezisoučet: O+P+Q+R+S+T=1 336.635 [U] 
Skladba P04 
cementový potěr 
Půdorys 1.NP 
m.č.: 
1.07 6.09*6=36.540 [V] 
1.08 6.07*6=36.420 [W] 
1.09a (2.07+0.7*0.15)*6=13.050 [X] 
1.09b (1.26+0.7*0.15)*6=8.190 [Y] 
1.10 (5.8+4*0.8*0.15)*6=37.680 [Z] 
1.11 5.56*6=33.360 [AA] 
1.12 9.4*6=56.400 [AB] 
Mezisoučet: V+W+X+Y+Z+AA+AB=221.640 [AC] 
Skladba P05 
cementový potěr 
Půdorys 1.NP 
m.č.: 
1.21a (22.81+0.9*0.3)*5=115.400 [AD] 
Mezisoučet: AD=115.400 [AE] 
Celkem: A+B+D+E+F+G+H+I+J+K+L+M+O+P+Q+R+S+T+V+W+X+Y+Z+AA+AB+AD=2 035.219 [AF]</t>
  </si>
  <si>
    <t>632481213</t>
  </si>
  <si>
    <t>Separační vrstva k oddělení podlahových vrstev z polyetylénové fólie</t>
  </si>
  <si>
    <t>Skladba P01 
separační vrstva 
Půdorys 1.NP 
m.č.: 
1.01 102.33=102.330 [A] 
1.03 4.34+2*0.9*0.15+0.8*0.15=4.730 [B] 
Mezisoučet: A+B=107.060 [C] 
Skladba P02 
separační vrstva 
Půdorys 1.NP 
m.č.: 
1.04 4.37+0.9*0.15=4.505 [D] 
1.06 7.11+0.8*0.05=7.150 [E] 
1.15a 6.38+2*0.7*0.1=6.520 [F] 
1.15b 1.85=1.850 [G] 
1.15c 1.81=1.810 [H] 
1.16a 6.16=6.160 [I] 
1.16b 3.67+3*0.7*0.1=3.880 [J] 
1.16c 1.675=1.675 [K] 
1.16d 1.67=1.670 [L] 
1.17 5.024+0.8*0.15=5.144 [M] 
Mezisoučet: D+E+F+G+H+I+J+K+L+M=40.364 [N] 
Skladba P03a,b,c,d 
separační vrstva 
Půdorys 1.NP 
m.č.: 
1.13 23.18=23.180 [O] 
1.14 23.27=23.270 [P] 
1.18 6.25+0.9*0.15+1.275*0.1=6.513 [Q] 
1.23 45.63=45.630 [R] 
1.24 33.99+4.2*0.1=34.410 [S] 
1.25 88.06+4*0.9*0.15+2*0.8*0.15+0.83*0.15+3*0.8*0.3+0.855*0.1=89.770 [T] 
Mezisoučet: O+P+Q+R+S+T=222.773 [U] 
Skladba P04 
separační vrstva 
Půdorys 1.NP 
m.č.: 
1.07 6.09=6.090 [V] 
1.08 6.07=6.070 [W] 
1.09a 2.07+0.7*0.15=2.175 [X] 
1.09b 1.26+0.7*0.15=1.365 [Y] 
1.10 5.8+4*0.8*0.15=6.280 [Z] 
1.11 5.56=5.560 [AA] 
1.12 9.4=9.400 [AB] 
Mezisoučet: V+W+X+Y+Z+AA+AB=36.940 [AC] 
Skladba P05 
separační vrstva 
Půdorys 1.NP 
m.č.: 
1.21a 22.81+0.9*0.3=23.080 [AD] 
Mezisoučet: AD=23.080 [AE] 
Skladba P06a 
separační vrstva 
Půdorys 1.NP 
m.č.: 
1.02 6.83=6.830 [AF] 
Mezisoučet: AF=6.830 [AG] 
Skladba P06b 
separační vrstva 
Půdorys 1.NP 
m.č.: 
1.21c 23.98+0.8*0.3=24.220 [AH] 
Mezisoučet: AH=24.220 [AI] 
Skladba P06c 
separační vrstva 
Půdorys 1.NP 
m.č.: 
1.21b 28.86+1.6*0.3=29.340 [AJ] 
Mezisoučet: AJ=29.340 [AK] 
Celkem: A+B+D+E+F+G+H+I+J+K+L+M+O+P+Q+R+S+T+V+W+X+Y+Z+AA+AB+AD+AF+AH+AJ=490.607 [AL]</t>
  </si>
  <si>
    <t>634112123</t>
  </si>
  <si>
    <t>Obvodová dilatace mezi stěnou a mazaninou nebo potěrem podlahovým páskem z pěnového PE s fólií tl. do 10 mm, výšky 80 mm</t>
  </si>
  <si>
    <t>Skladba P01 
obvodová dilatace potěru 
Půdorys 1.NP 
m.č.: 
1.01 49.00=49.000 [A] 
1.03 8.65+6*0.15=9.550 [B] 
Mezisoučet: A+B=58.550 [C] 
Skladba P02 
obvodová dilatace potěru 
Půdorys 1.NP 
m.č.: 
1.04 2*(1.9+2.3)+2*0.15=8.700 [D] 
1.06 2*(2.31+2.25+1.165+2.1)+2*0.05=15.750 [E] 
1.15a 2*(2.025+3.165)+4*0.1=10.780 [F] 
1.15b 2*(0.975+2.1)=6.150 [G] 
1.15c 2*(0.95+2.1)=6.100 [H] 
1.16a 2*(1.955+3.165)=10.240 [I] 
1.16b 2*(1.75+2.1)+4*0.1=8.100 [J] 
1.16c 2*(1.8+1.00)=5.600 [K] 
1.16d 2*(1.8+1.00)=5.600 [L] 
1.17 2*(1.62+3.1)+2*0.15=9.740 [M] 
Mezisoučet: D+E+F+G+H+I+J+K+L+M=86.760 [N] 
Skladba P03a,b,c,d 
obvodová dilatace potěru 
Půdorys 1.NP 
m.č.: 
1.13 2*(4.35+5.36)=19.420 [O] 
1.14 2*(4.35+5.36)=19.420 [P] 
1.18 2*(1.275+5.2)=12.950 [Q] 
1.23 2*(5.85+7.8)=27.300 [R] 
1.24 2*(8.01+4.275)=24.570 [S] 
1.25 2*(34.41+23.86+1.97+0.51)-4.2+7*2*0.15+3*2*0.3+2*0.1=121.400 [T] 
Mezisoučet: O+P+Q+R+S+T=225.060 [U] 
Skladba P04 
obvodová dilatace potěru 
Půdorys 1.NP 
m.č.: 
1.07 2*(2.9+2.1)=10.000 [V] 
1.08 2*(2.9+2.1)=10.000 [W] 
1.09a 2*(2.3+0.915)+2*0.15=6.730 [X] 
1.09b 2*(1.4+0.915)+2*0.15=4.930 [Y] 
1.10 2*(1.35+4.6)+4*2*0.15=13.100 [Z] 
1.11 2*(2.85+1.96)=9.620 [AA] 
1.12 2*(2.85+3.3)=12.300 [AB] 
Mezisoučet: V+W+X+Y+Z+AA+AB=66.680 [AC] 
Skladba P05 
obvodová dilatace potěru 
Půdorys 1.NP 
m.č.: 
1.21a 2*(2.945+7.8)+2*0.3=22.090 [AD] 
Mezisoučet: AD=22.090 [AE] 
Celkem: A+B+D+E+F+G+H+I+J+K+L+M+O+P+Q+R+S+T+V+W+X+Y+Z+AA+AB+AD=459.140 [AF]</t>
  </si>
  <si>
    <t>634112126</t>
  </si>
  <si>
    <t>Obvodová dilatace mezi stěnou a mazaninou nebo potěrem podlahovým páskem z pěnového PE s fólií tl. do 10 mm, výšky 100 mm</t>
  </si>
  <si>
    <t>Skladba P06a 
obvodová dilatace mazaniny 
Půdorys 1.NP 
m.č.: 
1.02 2*(3.175+2.15)=10.650 [A] 
Mezisoučet: A=10.650 [B] 
Skladba P06b 
obvodová dilatace mazaniny 
Půdorys 1.NP 
m.č.: 
1.21c 2*(3.095+7.8)+2*0.3=22.390 [C] 
Mezisoučet: C=22.390 [D] 
Skladba P06c 
obvodová dilatace mazaniny 
Půdorys 1.NP 
m.č.: 
1.21b 2*(3.745+7.8)+2*0.3=23.690 [E] 
Mezisoučet: E=23.690 [F] 
Celkem: A+C+E=56.730 [G]</t>
  </si>
  <si>
    <t>634911113</t>
  </si>
  <si>
    <t>Řezání dilatačních nebo smršťovacích spár v čerstvé betonové mazanině nebo potěru šířky do 5 mm, hloubky přes 20 do 50 mm</t>
  </si>
  <si>
    <t>Skladba P01 
dilatace potěru v ploše 
Půdorys 1.NP 
m.č.: 
1.01 4*6.7+2*13.35=53.500 [A] 
Mezisoučet: A=53.500 [B] 
Skladba P03a,b,c,d 
dilatace potěru v ploše 
Půdorys 1.NP 
m.č.: 
1.13 4.35+5.36=9.710 [C] 
1.14 4.35+5.36=9.710 [D] 
1.18 2*1.275=2.550 [E] 
1.23 2*5.85+7.8=19.500 [F] 
1.24 8.01+3*4.275=20.835 [G] 
1.25 18*1.475=26.550 [H] 
Mezisoučet: C+D+E+F+G+H=88.855 [I] 
Skladba P05 
dilatace potěru v ploše 
Půdorys 1.NP 
m.č.: 
1.21a 2*2.945=5.890 [J] 
Mezisoučet: J=5.890 [K] 
Skladba P06b 
dilatace mazaniny v ploše 
Půdorys 1.NP 
m.č.: 
1.21c 2*3.095=6.190 [L] 
Mezisoučet: L=6.190 [M] 
Skladba P06c 
dilatace mazaniny v ploše 
Půdorys 1.NP 
m.č.: 
1.21b 2*3.745+7.8=15.290 [N] 
Mezisoučet: N=15.290 [O] 
Celkem: A+C+D+E+F+G+H+J+L+N=169.725 [P]</t>
  </si>
  <si>
    <t>množství je pouze orientační, podléhá technologickému předpisu konkrétního výrobce</t>
  </si>
  <si>
    <t>R59051400</t>
  </si>
  <si>
    <t>Ostatní příslušenství KZS - zakládací, rohové, dilatační profily a jiné</t>
  </si>
  <si>
    <t>SOUB</t>
  </si>
  <si>
    <t>R622252002</t>
  </si>
  <si>
    <t>Montáž ostatního příslušenství KZS - zakládací, rohové, dilatační profily a jiné</t>
  </si>
  <si>
    <t>711</t>
  </si>
  <si>
    <t>Izolace proti vodě, vlhkosti a plynům</t>
  </si>
  <si>
    <t>11163153</t>
  </si>
  <si>
    <t>emulze asfaltová penetrační</t>
  </si>
  <si>
    <t>litr</t>
  </si>
  <si>
    <t>Skladba F02 
asfaltová penetrace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asfaltová penetrace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asfaltová penetrace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0.3Koeficient množství=161.120 [Z]</t>
  </si>
  <si>
    <t>Tabulka skladeb - podkladní konstrukce 
asfaltová penetrace 
řezy B a C; půdorysné schéma opěrných stěn - část statika 
snížená část 4.5*7.6+19.725*15.7+10.65*5.95=407.250 [A] 
horní část (25.875*15.7-10.65*5.65)+27.00*7.6=551.265 [B] 
Celkem: A+B=958.515 [C] 
C * 0.3Koeficient množství=287.555 [D]</t>
  </si>
  <si>
    <t>28323006</t>
  </si>
  <si>
    <t>fólie profilovaná (nopová) drenážní HDPE s nakašírovanou filtrační textilií s výškou nopů 8mm</t>
  </si>
  <si>
    <t>Skladba F03b 
svislá drenážní vrstva 
pohled jihozápadní 
ustoupená část 4.5*1.78=8.010 [A] 
nižší část kolem řezů B a C 45.74*1.78-(0.45*1.15+13.5*1.4+13.5*1.65+13.5*1.85+4.95*2.00)=4.850 [B] 
vyšší část kolem řezu A 18.93*1.78+8.07*4.78-(8.7*1.25+9.1*0.85)=53.660 [C] 
pohled jihovýchodní 
štít 8.04*4.78=38.431 [D] 
ustoupený štít 8.16*1.78-(2.55*2.00+2.9*1.625+2.8*1.25)=1.212 [E] 
pohled severovýchodní 
77.05*1.28+8.07*3.5-(36.55*0.6)=104.939 [F] 
pohled severozápadní 
(8.08+8.06)*1.78-(8.15*0.6+4.99*0.95+3.15*1.15)=15.476 [G] 
Mezisoučet: A+B+C+D+E+F+G=226.578 [H] 
Celkem: A+B+C+D+E+F+G=226.578 [I] 
I * 1.221Koeficient množství=276.652 [J]</t>
  </si>
  <si>
    <t>28323009</t>
  </si>
  <si>
    <t>lišta ukončovací pro drenážní fólie profilované tl 8mm</t>
  </si>
  <si>
    <t>Skladba F03b 
svislá drenážní vrstva 
pohled jihozápadní 
ustoupená část 4.5=4.500 [A] 
nižší část kolem řezů B a C 45.74=45.740 [B] 
vyšší část kolem řezu A 18.93+8.07=27.000 [C] 
pohled jihovýchodní 
štít 8.04=8.040 [D] 
ustoupený štít 8.16=8.160 [E] 
pohled severovýchodní 
77.05=77.050 [F] 
pohled severozápadní 
(8.08+8.06)=16.140 [G] 
Mezisoučet: A+B+C+D+E+F+G=186.630 [H] 
Celkem: A+B+C+D+E+F+G=186.630 [I] 
I * 1.02Koeficient množství=190.363 [J]</t>
  </si>
  <si>
    <t>62853004</t>
  </si>
  <si>
    <t>pás asfaltový natavitelný modifikovaný SBS s vložkou ze skleněné tkaniny a spalitelnou PE fólií nebo jemnozrnným minerálním posypem na horním povrchu tl 4,0mm</t>
  </si>
  <si>
    <t>Tabulka skladeb - podkladní konstrukce 
spodní HI pás 
řezy B a C; půdorysné schéma opěrných stěn - část statika 
snížená část 4.5*7.6+19.725*15.7+10.65*5.95=407.250 [A] 
horní část (25.875*15.7-10.65*5.65)+27.00*7.6=551.265 [B] 
Celkem: A+B=958.515 [C] 
C * 1.1655Koeficient množství=1 117.149 [D]</t>
  </si>
  <si>
    <t>Skladba F02 
spodní HI pás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spodní HI pás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spodní HI pás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1.221Koeficient množství=655.756 [Z]</t>
  </si>
  <si>
    <t>62855001</t>
  </si>
  <si>
    <t>pás asfaltový natavitelný modifikovaný SBS s vložkou z polyesterové rohože a spalitelnou PE fólií nebo jemnozrnným minerálním posypem na horním povrchu tl 4,0mm</t>
  </si>
  <si>
    <t>Tabulka skladeb - podkladní konstrukce 
horní HI pás 
řezy B a C; půdorysné schéma opěrných stěn - část statika 
snížená část 4.5*7.6+19.725*15.7+10.65*5.95=407.250 [A] 
horní část (25.875*15.7-10.65*5.65)+27.00*7.6=551.265 [B] 
Celkem: A+B=958.515 [C] 
C * 1.1655Koeficient množství=1 117.149 [D]</t>
  </si>
  <si>
    <t>Skladba F02 
vrchní HI pás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vrchní HI pás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vrchní HI pás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1.221Koeficient množství=655.756 [Z]</t>
  </si>
  <si>
    <t>711111001</t>
  </si>
  <si>
    <t>Provedení izolace proti zemní vlhkosti natěradly a tmely za studena na ploše vodorovné V nátěrem penetračním</t>
  </si>
  <si>
    <t>Tabulka skladeb - podkladní konstrukce 
asfaltová penetrace 
řezy B a C; půdorysné schéma opěrných stěn - část statika 
snížená část 4.5*7.6+19.725*15.7+10.65*5.95=407.250 [A] 
horní část (25.875*15.7-10.65*5.65)+27.00*7.6=551.265 [B] 
Celkem: A+B=958.515 [C]</t>
  </si>
  <si>
    <t>711112001</t>
  </si>
  <si>
    <t>Provedení izolace proti zemní vlhkosti natěradly a tmely za studena na ploše svislé S nátěrem penetračním</t>
  </si>
  <si>
    <t>Skladba F02 
asfaltová penetrace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asfaltová penetrace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asfaltová penetrace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t>
  </si>
  <si>
    <t>711141559</t>
  </si>
  <si>
    <t>Provedení izolace proti zemní vlhkosti pásy přitavením NAIP na ploše vodorovné V</t>
  </si>
  <si>
    <t>Tabulka skladeb - podkladní konstrukce 
horní a spodní HI pás 
řezy B a C; půdorysné schéma opěrných stěn - část statika 
snížená část 2*(4.5*7.6+19.725*15.7+10.65*5.95)=814.500 [A] 
horní část 2*((25.875*15.7-10.65*5.65)+27.00*7.6)=1 102.530 [B] 
Celkem: A+B=1 917.030 [C]</t>
  </si>
  <si>
    <t>711142559</t>
  </si>
  <si>
    <t>Provedení izolace proti zemní vlhkosti pásy přitavením NAIP na ploše svislé S</t>
  </si>
  <si>
    <t>Skladba F02 
spodní+vrchní HI pás  
pohled jihozápadní 
ustoupená část 2*0.45*0.725=0.653 [A] 
nižší část kolem řezů B a C 2*45.9*0.725=66.555 [B] 
vyšší část kolem řezu A 2*(19.08+6.32)*0.725=36.830 [C] 
pohled jihovýchodní 
štít 2*8.035*0.705=11.329 [D] 
ustoupený štít 2*8.24*0.725=11.948 [E] 
pohled severovýchodní 
2*(6.41+13.4+17.9+4.4+28.9)*0.725=102.965 [F] 
pohled severozápadní 
2*(8.06*0.725+8.16*0.725)=23.519 [G] 
Mezisoučet: A+B+C+D+E+F+G=253.799 [H] 
Skladba F03a 
spodní+vrchní HI pás  
pohled jihozápadní 
nižší část kolem řezů B a C 2*(0.45*1.15+13.5*1.4+13.5*1.65+13.5*1.85+4.95*2.00)=153.135 [I] 
vyšší část kolem řezu A 2*(8.7*1.25+9.1*0.85)=37.220 [J] 
pohled jihovýchodní 
ustoupený štít 2*(2.55*2.00+2.9*1.625+2.8*1.25)=26.625 [K] 
pohled severovýchodní 
2*36.55*0.6=43.860 [L] 
pohled severozápadní 
2*(8.15*0.6+4.99*0.95+3.15*1.15)=26.506 [M] 
Mezisoučet: I+J+K+L+M=287.346 [N] 
Skladba F03b 
spodní+vrchní HI pás 
pohled jihozápadní 
ustoupená část 2*4.5*1.78=16.020 [O] 
nižší část kolem řezů B a C 2*(45.74*1.78-(0.45*1.15+13.5*1.4+13.5*1.65+13.5*1.85+4.95*2.00))=9.699 [P] 
vyšší část kolem řezu A 2*(18.93*1.78+8.07*4.78-(8.7*1.25+9.1*0.85))=107.320 [Q] 
pohled jihovýchodní 
štít 2*8.04*4.78=76.862 [R] 
ustoupený štít 2*(8.16*1.78-(2.55*2.00+2.9*1.625+2.8*1.25))=2.425 [S] 
pohled severovýchodní 
2*(77.05*1.28+8.07*3.5-(36.55*0.6))=209.878 [T] 
pohled severozápadní 
2*((8.08+8.06)*1.78-(8.15*0.6+4.99*0.95+3.15*1.15))=30.952 [U] 
Mezisoučet: O+P+Q+R+S+T+U=453.156 [V] 
podkladní konstrukce skladeb podlah - rozdíl výšek 
řezy B a C; půdorysné schéma opěrných stěn - část statika 
2*(9.45+10.65+5.65)*1.55=79.825 [W] 
Mezisoučet: W=79.825 [X] 
Celkem: A+B+C+D+E+F+G+I+J+K+L+M+O+P+Q+R+S+T+U+W=1 074.126 [Y]</t>
  </si>
  <si>
    <t>711161273</t>
  </si>
  <si>
    <t>Provedení izolace proti zemní vlhkosti nopovou fólií na ploše svislé S z nopové fólie</t>
  </si>
  <si>
    <t>Skladba F03b 
svislá drenážní vrstva 
pohled jihozápadní 
ustoupená část 4.5*1.78=8.010 [A] 
nižší část kolem řezů B a C 45.74*1.78-(0.45*1.15+13.5*1.4+13.5*1.65+13.5*1.85+4.95*2.00)=4.850 [B] 
vyšší část kolem řezu A 18.93*1.78+8.07*4.78-(8.7*1.25+9.1*0.85)=53.660 [C] 
pohled jihovýchodní 
štít 8.04*4.78=38.431 [D] 
ustoupený štít 8.16*1.78-(2.55*2.00+2.9*1.625+2.8*1.25)=1.212 [E] 
pohled severovýchodní 
77.05*1.28+8.07*3.5-(36.55*0.6)=104.939 [F] 
pohled severozápadní 
(8.08+8.06)*1.78-(8.15*0.6+4.99*0.95+3.15*1.15)=15.476 [G] 
Mezisoučet: A+B+C+D+E+F+G=226.578 [H] 
Celkem: A+B+C+D+E+F+G=226.578 [I]</t>
  </si>
  <si>
    <t>711491176</t>
  </si>
  <si>
    <t>Provedení doplňků izolace proti vodě textilií připevnění izolace ukončovací lištou</t>
  </si>
  <si>
    <t>Skladba F03b 
svislá drenážní vrstva 
pohled jihozápadní 
ustoupená část 4.5=4.500 [A] 
nižší část kolem řezů B a C 45.74=45.740 [B] 
vyšší část kolem řezu A 18.93+8.07=27.000 [C] 
pohled jihovýchodní 
štít 8.04=8.040 [D] 
ustoupený štít 8.16=8.160 [E] 
pohled severovýchodní 
77.05=77.050 [F] 
pohled severozápadní 
(8.08+8.06)=16.140 [G] 
Mezisoučet: A+B+C+D+E+F+G=186.630 [H] 
Celkem: A+B+C+D+E+F+G=186.630 [I]</t>
  </si>
  <si>
    <t>998711112</t>
  </si>
  <si>
    <t>Přesun hmot pro izolace proti vodě, vlhkosti a plynům stanovený z hmotnosti přesunovaného materiálu vodorovná dopravní vzdálenost do 50 m s omezením mechanizace</t>
  </si>
  <si>
    <t>Přesun hmot pro izolace proti vodě, vlhkosti a plynům stanovený z hmotnosti přesunovaného materiálu vodorovná dopravní vzdálenost do 50 m s omezením mechanizace v objektech výšky přes 6 do 12 m</t>
  </si>
  <si>
    <t>712</t>
  </si>
  <si>
    <t>Povlakové krytiny</t>
  </si>
  <si>
    <t>Skladba R01a 
penetrace podkladu 
půdorys střechy A a B 
střecha část A ((5.27+3.3+10.2+3.3+0.225)*4.71+4.81*3.71+4.64*1.91+8.93*3.71-0.6*0.6+3*3.3*3.26+3.9*3.26-1.21*1.2+36.37*7.17)/0.96592583=485.333 [A] 
střecha část B (14.1*3.71+(25.32-3.42)*7.07-0.725*1.00-3*0.6*0.6-0.6*1.2+3.9*3.26+(3.13+2.63)*0.5/2+9.37*7.17)/0.96592583=296.043 [B] 
Mezisoučet: A+B=781.376 [C] 
Skladba R01b 
penetrace podkladu 
půdorys střechy A a B 
střecha část A (4.19*7.06/2)/0.96592583=15.312 [D] 
střecha část B (7.19*7.17/2+3.425*7.07)/0.96592583=51.754 [E] 
Mezisoučet: D+E=67.066 [F] 
Skladba R01c 
penetrace podkladu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penetrace podkladu 
půdorys střechy A a B; detail 105 
kolem světlíků část A (4.67*2.46+9.4*2.46+2*4.9*2.46-5*4.2*1.545)/0.96592583=27.202 [L] 
kolem světlíků část B (9.4*2.46-2*4.2*1.545)/0.96592583+(1.21*1.2-0.79*1.2)/0.96592583=11.026 [M] 
Mezisoučet: L+M=38.228 [N] 
Celkem: A+B+D+E+G+H+I+J+L+M=1 064.411 [O] 
O * 0.3Koeficient množství=319.323 [P]</t>
  </si>
  <si>
    <t>Skladba R01c 
penetrace podkladu 
půdorys střechy B; detail 101 
střecha část B 22.48*0.36=8.093 [A] 
Mezisoučet: A=8.093 [B] 
mimo skladby - kolem světlíků 
půdorys střechy A a B; detail 105 
kolem světlíků část A   3*((4.2+2*0.18)*(0.28+0.18)+(4.2+2*0.18+2*1.57+2*0.18)*(0.28+0.34))=21.284 [C] 
+(2*4.2+2*0.18+0.3)*(0.28+0.18)+(2*4.2+2*0.18+0.3+2*1.57+0.18)*(0.28+0.34)+(2*1.57*0.08+1.57*0.3) 
kolem světlíků část B (2*4.2+2*0.18+0.3)*(0.28+0.18)+(2*4.2+2*0.18+0.3+2*1.57+0.18)*(0.28+0.34)+(2*1.57*0.08+1.57*0.3)=12.565 [E] 
Mezisoučet: C+D+E= 
Celkem: A+C+D+E= 
G * 0.3Koeficient množství=</t>
  </si>
  <si>
    <t>58337403</t>
  </si>
  <si>
    <t>kamenivo dekorační (kačírek) frakce 16/32</t>
  </si>
  <si>
    <t>Skladba R01c 
Kačírek 
půdorys střechy A a B 
střecha část A (8.07*0.5+22.3*0.5+9.36*0.5+36.37*0.5+18.38*1.5+4.64*1.8-1.00*0.4-0.5*0.5)*0.06/0.96592583=4.555 [A] 
kolem světlíků část A ((2*5.27+2.46)*0.4+2*(10.2+2.46)*0.4+2*(2*(5.7+2.46)*0.4))*0.06/0.96592583=1.763 [B] 
střecha část B (14.825*1.5+24.6*0.5+8.07*0.5+18.17*0.5+11.415*0.5+9.37*0.5)*0.06/0.96592583=3.606 [C] 
kolem světlíků část B (2*(10.2+2.46)*0.4*0.06+3*0.6*0.6*0.06+0.6*1.2*0.06)/0.96592583=0.741 [D] 
Mezisoučet: A+B+C+D=10.665 [E] 
Celkem: A+B+C+D=10.665 [F] 
F * 1.6524Koeficient množství=17.623 [G]</t>
  </si>
  <si>
    <t>Skladba R01a 
mezivrstva HI pás 
půdorys střechy A a B 
střecha část A ((5.27+3.3+10.2+3.3+0.225)*4.71+4.81*3.71+4.64*1.91+8.93*3.71-0.6*0.6+3*3.3*3.26+3.9*3.26-1.21*1.2+36.37*7.17)/0.96592583=485.333 [A] 
střecha část B (14.1*3.71+(25.32-3.42)*7.07-0.725*1.00-3*0.6*0.6-0.6*1.2+3.9*3.26+(3.13+2.63)*0.5/2+9.37*7.17)/0.96592583=296.043 [B] 
Mezisoučet: A+B=781.376 [C] 
Skladba R01b 
mezivrstva HI pás 
půdorys střechy A a B 
střecha část A (4.19*7.06/2)/0.96592583=15.312 [D] 
střecha část B (7.19*7.17/2+3.425*7.07)/0.96592583=51.754 [E] 
Mezisoučet: D+E=67.066 [F] 
Skladba R01c 
mezivrstva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mezivrstva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</si>
  <si>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Skladby P08 a P09 
parozábrana 
půdorys podkroví 
m.č.: 
2.02 (11.95+46.44+65.85)*0.12=14.909 [A] 
2.03 28.37*0.12=3.404 [B] 
Mezisoučet: A+B=18.313 [C] 
bez skladby 
parozábrana 
půdorys podkroví 
m.č.: 
2.01 (85.52+53.86)*0.12=16.726 [D] 
Mezisoučet: D=16.726 [E] 
Celkem: A+B+D=35.039 [F] 
F * 1.2Koeficient množství=42.047 [G]</t>
  </si>
  <si>
    <t>Skladba R01c 
mezivrstva HI pás 
půdorys střechy B; detail 101 
střecha část B 22.48*0.15=3.372 [A] 
Mezisoučet: A=3.372 [B] 
Celkem: A=3.372 [C] 
C * 1.2Koeficient množství=4.046 [D]</t>
  </si>
  <si>
    <t>62855017</t>
  </si>
  <si>
    <t>pás asfaltový natavitelný modifikovaný SBS s vložkou z polyesterové vyztužené rohože s retardéry hoření, BROOF(t3) a hrubozrnným břidličným posypem na horním po</t>
  </si>
  <si>
    <t>pás asfaltový natavitelný modifikovaný SBS s vložkou z polyesterové vyztužené rohože s retardéry hoření, BROOF(t3) a hrubozrnným břidličným posypem na horním povrchu tl 4,5mm</t>
  </si>
  <si>
    <t>Skladba R02 
vrchní HI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 
F * 1.1655Koeficient množství=497.666 [G]</t>
  </si>
  <si>
    <t>62855022</t>
  </si>
  <si>
    <t>pás asfaltový natavitelný modifikovaný SBS s vložkou z polyesterové rohože s odolností proti prorůstání kořínků a hrubozrnným břidličným posypem na horním povrc</t>
  </si>
  <si>
    <t>pás asfaltový natavitelný modifikovaný SBS s vložkou z polyesterové rohože s odolností proti prorůstání kořínků a hrubozrnným břidličným posypem na horním povrchu tl 5,3mm</t>
  </si>
  <si>
    <t>Skladba R01a 
ochranný HI pás 
půdorys střechy A a B 
střecha část A ((5.27+3.3+10.2+3.3+0.225)*4.71+4.81*3.71+4.64*1.91+8.93*3.71-0.6*0.6+3*3.3*3.26+3.9*3.26-1.21*1.2+36.37*7.17)/0.96592583=485.333 [A] 
střecha část B (14.1*3.71+(25.32-3.42)*7.07-0.725*1.00-3*0.6*0.6-0.6*1.2+3.9*3.26+(3.13+2.63)*0.5/2+9.37*7.17)/0.96592583=296.043 [B] 
Mezisoučet: A+B=781.376 [C] 
Skladba R01b 
ochranný HI pás 
půdorys střechy A a B 
střecha část A (4.19*7.06/2)/0.96592583=15.312 [D] 
střecha část B (7.19*7.17/2+3.425*7.07)/0.96592583=51.754 [E] 
Mezisoučet: D+E=67.066 [F] 
Skladba R01c 
ochranný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ochranný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</si>
  <si>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Skladba R01c 
ochranný HI pás 
půdorys střechy B; detail 101 
střecha část B 22.48*0.15=3.372 [A] 
Mezisoučet: A=3.372 [B] 
Celkem: A=3.372 [C] 
C * 1.2Koeficient množství=4.046 [D]</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</si>
  <si>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</si>
  <si>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</si>
  <si>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</si>
  <si>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Skladby P08 a P09 
parozábrana 
půdorys podkroví 
m.č.: 
2.02 327.074=327.074 [A] 
2.03 50.065=50.065 [B] 
Mezisoučet: A+B=377.139 [C] 
bez skladby 
parozábrana 
půdorys podkroví 
m.č.: 
2.01 387.411=387.411 [D] 
Mezisoučet: D=387.411 [E] 
Celkem: A+B+D=764.550 [F] 
F * 1.1655Koeficient množství=891.083 [G]</t>
  </si>
  <si>
    <t>Skladba R01a 
parozábrana 
půdorys střechy A a B 
střecha část A ((5.27+3.3+10.2+3.3+0.225)*4.71+4.81*3.71+4.64*1.91+8.93*3.71-0.6*0.6+3*3.3*3.26+3.9*3.26-1.21*1.2+36.37*7.17)/0.96592583=485.333 [A] 
střecha část B (14.1*3.71+(25.32-3.42)*7.07-0.725*1.00-3*0.6*0.6-0.6*1.2+3.9*3.26+(3.13+2.63)*0.5/2+9.37*7.17)/0.96592583=296.043 [B] 
Mezisoučet: A+B=781.376 [C] 
Skladba R01b 
parozábrana 
půdorys střechy A a B 
střecha část A (4.19*7.06/2)/0.96592583=15.312 [D] 
střecha část B (7.19*7.17/2+3.425*7.07)/0.96592583=51.754 [E] 
Mezisoučet: D+E=67.066 [F] 
Skladba R01c 
parozábrana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parozábrana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</si>
  <si>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Skladba R01c 
parozábrana 
půdorys střechy B; detail 101 
střecha část B 22.48*0.36=8.093 [A] 
Mezisoučet: A=8.093 [B] 
mimo skladby - kolem světlíků 
parozábrana 
půdorys střechy A a B; detail 105 
kolem světlíků část A   3*((4.2+2*0.18)*(0.28+0.18)+(4.2+2*0.18+2*1.57+2*0.18)*(0.28+0.34))=21.284 [C] 
+(2*4.2+2*0.18+0.3)*(0.28+0.18)+(2*4.2+2*0.18+0.3+2*1.57+0.18)*(0.28+0.34)+(2*1.57*0.08+1.57*0.3) 
kolem světlíků část B (2*4.2+2*0.18+0.3)*(0.28+0.18)+(2*4.2+2*0.18+0.3+2*1.57+0.18)*(0.28+0.34)+(2*1.57*0.08+1.57*0.3)=12.565 [E] 
Mezisoučet: C+D+E= 
Celkem: A+C+D+E= 
G * 1.2Koeficient množství=</t>
  </si>
  <si>
    <t>62866281</t>
  </si>
  <si>
    <t>pás asfaltový samolepicí modifikovaný SBS s vložkou ze skleněné tkaniny se spalitelnou fólií nebo jemnozrnným minerálním posypem nebo textilií na horním povrchu</t>
  </si>
  <si>
    <t>pás asfaltový samolepicí modifikovaný SBS s vložkou ze skleněné tkaniny se spalitelnou fólií nebo jemnozrnným minerálním posypem nebo textilií na horním povrchu tl 3,0mm</t>
  </si>
  <si>
    <t>Skladba R02 
podkladní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 
F * 1.1655Koeficient množství=497.666 [G]</t>
  </si>
  <si>
    <t>Skladba R01a 
podkladní HI pás 
půdorys střechy A a B 
střecha část A ((5.27+3.3+10.2+3.3+0.225)*4.71+4.81*3.71+4.64*1.91+8.93*3.71-0.6*0.6+3*3.3*3.26+3.9*3.26-1.21*1.2+36.37*7.17)/0.96592583=485.333 [A] 
střecha část B (14.1*3.71+(25.32-3.42)*7.07-0.725*1.00-3*0.6*0.6-0.6*1.2+3.9*3.26+(3.13+2.63)*0.5/2+9.37*7.17)/0.96592583=296.043 [B] 
Mezisoučet: A+B=781.376 [C] 
Skladba R01b 
podkladní HI pás 
půdorys střechy A a B 
střecha část A (4.19*7.06/2)/0.96592583=15.312 [D] 
střecha část B (7.19*7.17/2+3.425*7.07)/0.96592583=51.754 [E] 
Mezisoučet: D+E=67.066 [F] 
Skladba R01c 
podkladní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podkladní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</si>
  <si>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63153610</t>
  </si>
  <si>
    <t>deska substrátová zpevněná vegetačních střech z hydrofilní minerální vlny 600x1000 tl 50mm</t>
  </si>
  <si>
    <t>Skladba R01a 
hydroakumulační vrstva 
půdorys střechy A a B 
střecha část A ((5.27+3.3+10.2+3.3+0.225)*4.71+4.81*3.71+4.64*1.91+8.93*3.71-0.6*0.6+3*3.3*3.26+3.9*3.26-1.21*1.2+36.37*7.17)/0.96592583=485.333 [A] 
střecha část B (14.1*3.71+(25.32-3.42)*7.07-0.725*1.00-3*0.6*0.6-0.6*1.2+3.9*3.26+(3.13+2.63)*0.5/2+9.37*7.17)/0.96592583=296.043 [B] 
Mezisoučet: A+B=781.376 [C] 
Skladba R01b 
hydroakumulační vrstva 
půdorys střechy A a B 
střecha část A (4.19*7.06/2)/0.96592583=15.312 [D] 
střecha část B (7.19*7.17/2+3.425*7.07)/0.96592583=51.754 [E] 
Mezisoučet: D+E=67.066 [F] 
Skladba R01c 
hydroakumulační vrstva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 
L * 1.05Koeficient množství=1 077.492 [M]</t>
  </si>
  <si>
    <t>69311060</t>
  </si>
  <si>
    <t>geotextilie netkaná separační, ochranná, filtrační, drenážní PP 200g/m2</t>
  </si>
  <si>
    <t>Skladba R01c 
filtrační vrstva 
půdorys střechy A a B 
střecha část A (8.07*0.5+22.3*0.5+9.36*0.5+36.37*0.5+18.38*1.5+4.64*1.8-1.00*0.4-0.5*0.5)/0.96592583=75.909 [A] 
kolem světlíků část A ((2*5.27+2.46)*0.4+2*(10.2+2.46)*0.4+2*(2*(5.7+2.46)*0.4))/0.96592583=29.385 [B] 
vytažení na kačírkové lišty (41.17+8.07+9.36+14.55)*0.1+(40.67+1.00+2*1.8+4.71+5.27+3.26+4.94+8.34+36.08)*0.1=18.102 [C] 
+2*(4.87+2.46)*0.1+2*(10.2+3.26)*0.1+2*(9.4+2.46)*0.1+2*(5.7+3.26)*0.1+2*2*(4.9+3.26)*0.1 
střecha část B (14.825*1.5+24.6*0.5+8.07*0.5+18.17*0.5+11.415*0.5+9.37*0.5)/0.96592583=60.098 [E] 
kolem světlíků část B (2*(10.2+2.46)*0.4+3*0.6*0.6+0.6*1.2)/0.96592583=12.349 [F] 
vytažení na kačírkové lišty (39.92+8.07+22.48+11.415+9.37)*0.1+(39.42+1.00+7.07+22.19+11.415+9.16)*0.1=18.151 [G] 
+2*(10.2+3.26)*0.1+2*(9.4+2.46)*0.1+3*2*(0.6+0.6)*0.1+2*(0.6+1.2)*0.1 
Mezisoučet: A+B+C+D+E+F+G+H= 
Celkem: A+B+C+D+E+F+G+H= 
J * 1.155Koeficient množství=</t>
  </si>
  <si>
    <t>69334504</t>
  </si>
  <si>
    <t>koberec rozchodníkový vegetačních střech</t>
  </si>
  <si>
    <t>Skladba R01a 
Extenzivní zeleň 
půdorys střechy A a B 
střecha část A ((5.27+3.3+10.2+3.3+0.225)*4.71+4.81*3.71+4.64*1.91+8.93*3.71-0.6*0.6+3*3.3*3.26+3.9*3.26-1.21*1.2+36.37*7.17)/0.96592583=485.333 [A] 
střecha část B (14.1*3.71+(25.32-3.42)*7.07-0.725*1.00-3*0.6*0.6-0.6*1.2+3.9*3.26+(3.13+2.63)*0.5/2+9.37*7.17)/0.96592583=296.043 [B] 
Mezisoučet: A+B=781.376 [C] 
Skladba R01b 
extenzivní zeleň 
půdorys střechy A a B 
střecha část A (4.19*7.06/2)/0.96592583=15.312 [D] 
střecha část B (7.19*7.17/2+3.425*7.07)/0.96592583=51.754 [E] 
Mezisoučet: D+E=67.066 [F] 
Celkem: A+B+D+E=848.442 [G]</t>
  </si>
  <si>
    <t>712331111</t>
  </si>
  <si>
    <t>Provedení povlakové krytiny střech plochých do 10° pásy na sucho podkladní samolepící asfaltový pás</t>
  </si>
  <si>
    <t>Skladba R02 
podkladní pás 
půdorys střechy A a B 
střecha část A; sklon 8° (41.17*3.1)/0.99026807=128.881 [A] 
střecha část A; sklon 2° ((14.55*3.1)+(3.53*4.8/2))/0.99939083=53.610 [B] 
střecha část A; sklon 8° (39.92*3.1)/0.99026807=124.968 [C] 
střecha část A; sklon 2° ((3.75*3.1)+(3.53*8.07)+(22.48*3.53))/0.99939083=119.539 [D] 
Mezisoučet: A+B+C+D=426.998 [E] 
Skladby P08 a P09 
parozábrana 
půdorys podkroví 
m.č.: 
2.02 327.074=327.074 [F] 
2.03 50.065=50.065 [G] 
Mezisoučet: F+G=377.139 [H] 
bez skladby 
parozábrana 
půdorys podkroví; tabulka místností 
m.č.: 
2.01 387.411=387.411 [I] 
Mezisoučet: I=387.411 [J] 
Celkem: A+B+C+D+F+G+I=1 191.548 [K]</t>
  </si>
  <si>
    <t>712341559</t>
  </si>
  <si>
    <t>Provedení povlakové krytiny střech plochých do 10° pásy přitavením NAIP v plné ploše</t>
  </si>
  <si>
    <t>Skladba R02 
vrchní HI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t>
  </si>
  <si>
    <t>712411101</t>
  </si>
  <si>
    <t>Provedení povlakové krytiny střech šikmých přes 10° do 30° natěradly a tmely za studena nátěrem penetračním</t>
  </si>
  <si>
    <t>Skladba R01a 
penetrace podkladu 
půdorys střechy A a B 
střecha část A ((5.27+3.3+10.2+3.3+0.225)*4.71+4.81*3.71+4.64*1.91+8.93*3.71-0.6*0.6+3*3.3*3.26+3.9*3.26-1.21*1.2+36.37*7.17)/0.96592583=485.333 [A] 
střecha část B (14.1*3.71+(25.32-3.42)*7.07-0.725*1.00-3*0.6*0.6-0.6*1.2+3.9*3.26+(3.13+2.63)*0.5/2+9.37*7.17)/0.96592583=296.043 [B] 
Mezisoučet: A+B=781.376 [C] 
Skladba R01b 
penetrace podkladu 
půdorys střechy A a B 
střecha část A (4.19*7.06/2)/0.96592583=15.312 [D] 
střecha část B (7.19*7.17/2+3.425*7.07)/0.96592583=51.754 [E] 
Mezisoučet: D+E=67.066 [F] 
Skladba R01c 
penetrace podkladu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penetrace podkladu 
půdorys střechy A a B; detail 105 
kolem světlíků část A (4.67*2.46+9.4*2.46+2*4.9*2.46-5*4.2*1.545)/0.96592583=27.202 [L] 
kolem světlíků část B (9.4*2.46-2*4.2*1.545)/0.96592583+(1.21*1.2-0.79*1.2)/0.96592583=11.026 [M] 
Mezisoučet: L+M=38.228 [N] 
Celkem: A+B+D+E+G+H+I+J+L+M=1 064.411 [O]</t>
  </si>
  <si>
    <t>712431111</t>
  </si>
  <si>
    <t>Provedení povlakové krytiny střech šikmých přes 10° do 30° pásy na sucho podkladní samolepící asfaltový pás</t>
  </si>
  <si>
    <t>Skladba R01a 
podkladní HI pás 
půdorys střechy A a B 
střecha část A ((5.27+3.3+10.2+3.3+0.225)*4.71+4.81*3.71+4.64*1.91+8.93*3.71-0.6*0.6+3*3.3*3.26+3.9*3.26-1.21*1.2+36.37*7.17)/0.96592583=485.333 [A] 
střecha část B (14.1*3.71+(25.32-3.42)*7.07-0.725*1.00-3*0.6*0.6-0.6*1.2+3.9*3.26+(3.13+2.63)*0.5/2+9.37*7.17)/0.96592583=296.043 [B] 
Mezisoučet: A+B=781.376 [C] 
Skladba R01b 
podkladní HI pás 
půdorys střechy A a B 
střecha část A (4.19*7.06/2)/0.96592583=15.312 [D] 
střecha část B (7.19*7.17/2+3.425*7.07)/0.96592583=51.754 [E] 
Mezisoučet: D+E=67.066 [F] 
Skladba R01c 
podkladní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podkladní HI pás 
půdorys střechy A a B; detail 105 
kolem světlíků část A (4.67*2.46+9.4*2.46+2*4.9*2.46-5*4.2*1.545)/0.96592583=27.202 [L] 
kolem světlíků část B (9.4*2.46-2*4.2*1.545)/0.96592583+(1.21*1.2-0.79*1.2)/0.96592583=11.026 [M] 
Mezisoučet: L+M=38.228 [N] 
Celkem: A+B+D+E+G+H+I+J+L+M=1 064.411 [O]</t>
  </si>
  <si>
    <t>712441559</t>
  </si>
  <si>
    <t>Provedení povlakové krytiny střech šikmých přes 10° do 30° pásy přitavením NAIP v plné ploše</t>
  </si>
  <si>
    <t>Skladba R01a 
parozábrana 
půdorys střechy A a B 
střecha část A ((5.27+3.3+10.2+3.3+0.225)*4.71+4.81*3.71+4.64*1.91+8.93*3.71-0.6*0.6+3*3.3*3.26+3.9*3.26-1.21*1.2+36.37*7.17)/0.96592583=485.333 [A] 
střecha část B (14.1*3.71+(25.32-3.42)*7.07-0.725*1.00-3*0.6*0.6-0.6*1.2+3.9*3.26+(3.13+2.63)*0.5/2+9.37*7.17)/0.96592583=296.043 [B] 
Mezisoučet: A+B=781.376 [C] 
Skladba R01a 
mezivrstva+ochranný HI pás 
půdorys střechy A a B 
střecha část A ((5.27+3.3+10.2+3.3+0.225)*4.71+4.81*3.71+4.64*1.91+8.93*3.71-0.6*0.6+3*3.3*3.26+3.9*3.26-1.21*1.2+36.37*7.17)/0.96592583*2=970.667 [D] 
střecha část B (14.1*3.71+(25.32-3.42)*7.07-0.725*1.00-3*0.6*0.6-0.6*1.2+3.9*3.26+(3.13+2.63)*0.5/2+9.37*7.17)/0.96592583*2=592.087 [E] 
Mezisoučet: D+E=1 562.754 [F] 
Skladba R01b 
parozábrana 
půdorys střechy A a B 
střecha část A (4.19*7.06/2)/0.96592583=15.312 [G] 
střecha část B (7.19*7.17/2+3.425*7.07)/0.96592583=51.754 [H] 
Mezisoučet: G+H=67.066 [I] 
Skladba R01b 
mezivrstva+ochranný HI pás 
půdorys střechy A a B 
střecha část A (4.19*7.06/2)/0.96592583*2=30.625 [J] 
střecha část B (7.19*7.17/2+3.425*7.07)/0.96592583*2=103.509 [K] 
Mezisoučet: J+K=134.134 [L] 
Skladba R01c 
parozábrana 
půdorys střechy A a B 
střecha část A (8.07*0.5+22.3*0.5+9.36*0.5+36.37*0.5+18.38*1.5+4.64*1.8-1.00*0.4-0.5*0.5)/0.96592583=75.909 [M] 
kolem světlíků část A ((2*5.27+2.46)*0.4+2*(10.2+2.46)*0.4+2*(2*(5.7+2.46)*0.4))/0.96592583=29.385 [N] 
střecha část B (14.825*1.5+24.6*0.5+8.07*0.5+18.17*0.5+11.415*0.5+9.37*0.5)/0.96592583=60.098 [O] 
kolem světlíků část B (2*(10.2+2.46)*0.4+3*0.6*0.6+0.6*1.2)*0.96592583=11.522 [P] 
Mezisoučet: M+N+O+P=176.914 [Q] 
Skladba R01c 
mezivrstva+ochranný HI pás 
půdorys střechy A a B 
střecha část A 2*(8.07*0.5+22.3*0.5+9.36*0.5+36.37*0.5+18.38*1.5+4.64*1.8-1.00*0.4-0.5*0.5)/0.96592583=151.817 [R] 
kolem světlíků část A 2*((2*5.27+2.46)*0.4+2*(10.2+2.46)*0.4+2*(2*(5.7+2.46)*0.4))/0.96592583=58.771 [S] 
střecha část B 2*(14.825*1.5+24.6*0.5+8.07*0.5+18.17*0.5+11.415*0.5+9.37*0.5)/0.96592583=120.196 [T] 
kolem světlíků část B 2*(2*(10.2+2.46)*0.4+3*0.6*0.6+0.6*1.2)/0.96592583=24.698 [U] 
Mezisoučet: R+S+T+U=355.482 [V] 
mimo skladby - kolem světlíků 
parozábrana 
půdorys střechy A a B; detail 105 
kolem světlíků část A (4.67*2.46+9.4*2.46+2*4.9*2.46-5*4.2*1.545)/0.96592583=27.202 [W] 
kolem světlíků část B (9.4*2.46-2*4.2*1.545)/0.96592583+(1.21*1.2-0.79*1.2)/0.96592583=11.026 [X] 
Mezisoučet: W+X=38.228 [Y] 
mimo skladby - kolem světlíků 
mezivrstva+ochranný HI pás 
půdorys střechy A a B; detail 105 
kolem světlíků část A 2*(4.67*2.46+9.4*2.46+2*4.9*2.46-5*4.2*1.545)/0.96592583=54.404 [Z] 
kolem světlíků část B 2*(9.4*2.46-2*4.2*1.545)/0.96592583+(1.21*1.2-0.79*1.2)/0.96592583=21.530 [AA] 
Mezisoučet: Z+AA=75.934 [AB] 
Celkem: A+B+D+E+G+H+J+K+M+N+O+P+R+S+T+U+W+X+Z+AA=3 191.888 [AC]</t>
  </si>
  <si>
    <t>712491171</t>
  </si>
  <si>
    <t>Provedení povlakové krytiny střech šikmých přes 10° do 30°- ostatní práce provedení vrstvy textilní podkladní</t>
  </si>
  <si>
    <t>Skladba R01c 
filtrační vrstva - montáž 
půdorys střechy A a B 
střecha část A (8.07*0.5+22.3*0.5+9.36*0.5+36.37*0.5+18.38*1.5+4.64*1.8-1.00*0.4-0.5*0.5)/0.96592583=75.909 [A] 
kolem světlíků část A ((2*5.27+2.46)*0.4+2*(10.2+2.46)*0.4+2*(2*(5.7+2.46)*0.4))/0.96592583=29.385 [B] 
vytažení na kačírkové lišty (41.17+8.07+9.36+14.55)*0.1+(40.67+1.00+2*1.8+4.71+5.27+3.26+4.94+8.34+36.08)*0.1=18.102 [C] 
+2*(4.87+2.46)*0.1+2*(10.2+3.26)*0.1+2*(9.4+2.46)*0.1+2*(5.7+3.26)*0.1+2*2*(4.9+3.26)*0.1 
střecha část B (14.825*1.5+24.6*0.5+8.07*0.5+18.17*0.5+11.415*0.5+9.37*0.5)/0.96592583=60.098 [E] 
kolem světlíků část B (2*(10.2+2.46)*0.4+3*0.6*0.6+0.6*1.2)/0.96592583=12.349 [F] 
vytažení na kačírkové lišty (39.92+8.07+22.48+11.415+9.37)*0.1+(39.42+1.00+7.07+22.19+11.415+9.16)*0.1=18.151 [G] 
+2*(10.2+3.26)*0.1+2*(9.4+2.46)*0.1+3*2*(0.6+0.6)*0.1+2*(0.6+1.2)*0.1 
Mezisoučet: A+B+C+D+E+F+G+H= 
Celkem: A+B+C+D+E+F+G+H=</t>
  </si>
  <si>
    <t>712771313</t>
  </si>
  <si>
    <t>Provedení hydroakumulační vrstvy vegetační střechy z hydrofilních minerálních panelů, sklon střechy přes 5 do 25°</t>
  </si>
  <si>
    <t>Skladba R01a 
hydroakumulační vrstva 
půdorys střechy A a B 
střecha část A ((5.27+3.3+10.2+3.3+0.225)*4.71+4.81*3.71+4.64*1.91+8.93*3.71-0.6*0.6+3*3.3*3.26+3.9*3.26-1.21*1.2+36.37*7.17)/0.96592583=485.333 [A] 
střecha část B (14.1*3.71+(25.32-3.42)*7.07-0.725*1.00-3*0.6*0.6-0.6*1.2+3.9*3.26+(3.13+2.63)*0.5/2+9.37*7.17)/0.96592583=296.043 [B] 
Mezisoučet: A+B=781.376 [C] 
Skladba R01b 
hydroakumulační vrstva 
půdorys střechy A a B 
střecha část A (4.19*7.06/2)/0.96592583=15.312 [D] 
střecha část B (7.19*7.17/2+3.425*7.07)/0.96592583=51.754 [E] 
Mezisoučet: D+E=67.066 [F] 
Skladba R01c 
hydroakumulační vrstva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t>
  </si>
  <si>
    <t>712771523</t>
  </si>
  <si>
    <t>Založení vegetace vegetační střechy položením vegetační nebo trávníkové rohože, sklon střechy přes 5 do 25°</t>
  </si>
  <si>
    <t>Skladba R01a 
Extenzivní zeleň 
půdorys střechy A a B 
střecha část A ((5.27+3.3+10.2+3.3+0.225)*4.71+4.81*3.71+4.64*1.91+8.93*3.71-0.6*0.6+3*3.3*3.26+3.9*3.26-1.21*1.2+36.37*7.17)/0.96592583=485.333 [A] 
střecha část B (14.1*3.71+(25.32-3.42)*7.07-0.725*1.00-3*0.6*0.6-0.6*1.2+3.9*3.26+(3.13+2.63)*0.5/2+9.37*7.17)/0.96592583=296.043 [B] 
Mezisoučet: A+B=781.376 [C] 
Skladba R01b 
Extenzivní zeleň 
půdorys střechy A a B 
střecha část A (4.19*7.06/2)/0.96592583=15.312 [D] 
střecha část B (7.19*7.17/2+3.425*7.07)/0.96592583=51.754 [E] 
Mezisoučet: D+E=67.066 [F] 
Celkem: A+B+D+E=848.442 [G]</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</si>
  <si>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</si>
  <si>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</si>
  <si>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</si>
  <si>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Skladba R01c 
Kačírek 
půdorys střechy A a B 
střecha část A (8.07*0.5+22.3*0.5+9.36*0.5+36.37*0.5+18.38*1.5+4.64*1.8-1.00*0.4-0.5*0.5)*0.06/0.96592583=4.555 [A] 
kolem světlíků část A ((2*5.27+2.46)*0.4+2*(10.2+2.46)*0.4+2*(2*(5.7+2.46)*0.4))*0.06/0.96592583=1.763 [B] 
střecha část B (14.825*1.5+24.6*0.5+8.07*0.5+18.17*0.5+11.415*0.5+9.37*0.5)*0.06/0.96592583=3.606 [C] 
kolem světlíků část B (2*(10.2+2.46)*0.4*0.06+3*0.6*0.6*0.06+0.6*1.2*0.06)/0.96592583=0.741 [D] 
Mezisoučet: A+B+C+D=10.665 [E] 
Celkem: A+B+C+D=10.665 [F]</t>
  </si>
  <si>
    <t>712811101</t>
  </si>
  <si>
    <t>Provedení povlakové krytiny střech samostatným vytažením izolačního povlaku za studena na konstrukce převyšující úroveň střechy, nátěrem penetračním</t>
  </si>
  <si>
    <t>Skladba R01c 
penetrace podkladu 
půdorys střechy B; detail 101 
střecha část B 22.48*0.36=8.093 [A] 
Mezisoučet: A=8.093 [B] 
mimo skladby - kolem světlíků 
penetrace podkladu 
půdorys střechy A a B; detail 105 
kolem světlíků část A   3*((4.2+2*0.18)*(0.28+0.18)+(4.2+2*0.18+2*1.57+2*0.18)*(0.28+0.34))=21.284 [C] 
+(2*4.2+2*0.18+0.3)*(0.28+0.18)+(2*4.2+2*0.18+0.3+2*1.57+0.18)*(0.28+0.34)+(2*1.57*0.08+1.57*0.3) 
kolem světlíků část B (2*4.2+2*0.18+0.3)*(0.28+0.18)+(2*4.2+2*0.18+0.3+2*1.57+0.18)*(0.28+0.34)+(2*1.57*0.08+1.57*0.3)=12.565 [E] 
Mezisoučet: C+D+E= 
Celkem: A+C+D+E=</t>
  </si>
  <si>
    <t>712831101</t>
  </si>
  <si>
    <t>Provedení povlakové krytiny střech samostatným vytažením izolačního povlaku pásy na sucho na konstrukce převyšující úroveň střechy, AIP, NAIP nebo tkaninou</t>
  </si>
  <si>
    <t>Skladby P08 a P09 
parozábrana 
půdorys podkroví 
m.č.: 
2.02 (11.95+46.44+65.85)*0.12=14.909 [A] 
2.03 28.37*0.12=3.404 [B] 
Mezisoučet: A+B=18.313 [C] 
bez skladby 
parozábrana 
půdorys podkroví 
m.č.: 
2.01 (85.52+53.86)*0.12=16.726 [D] 
Mezisoučet: D=16.726 [E] 
Celkem: A+B+D=35.039 [F]</t>
  </si>
  <si>
    <t>712841559</t>
  </si>
  <si>
    <t>Provedení povlakové krytiny střech samostatným vytažením izolačního povlaku pásy přitavením na konstrukce převyšující úroveň střechy, NAIP</t>
  </si>
  <si>
    <t>Skladba R01c 
parozábrana 
půdorys střechy B; detail 101 
střecha část B 22.48*0.36=8.093 [A] 
Mezisoučet: A=8.093 [B] 
Skladba R01c 
mezivrstva+ochranný HI pás 
půdorys střechy B; detail 101 
střecha část B 2*22.48*0.15=6.744 [C] 
Mezisoučet: C=6.744 [D] 
mimo skladby - kolem světlíků 
parozábrana 
půdorys střechy A a B; detail 105 
kolem světlíků část A   3*((4.2+2*0.18)*(0.28+0.18)+(4.2+2*0.18+2*1.57+2*0.18)*(0.28+0.34))=21.284 [E] 
+(2*4.2+2*0.18+0.3)*(0.28+0.18)+(2*4.2+2*0.18+0.3+2*1.57+0.18)*(0.28+0.34)+(2*1.57*0.08+1.57*0.3) 
kolem světlíků část B (2*4.2+2*0.18+0.3)*(0.28+0.18)+(2*4.2+2*0.18+0.3+2*1.57+0.18)*(0.28+0.34)+(2*1.57*0.08+1.57*0.3)=12.565 [G] 
Mezisoučet: E+F+G= 
Mezisoučet:  
Celkem: A+C+E+F+G=</t>
  </si>
  <si>
    <t>998712112</t>
  </si>
  <si>
    <t>Přesun hmot pro povlakové krytiny stanovený z hmotnosti přesunovaného materiálu vodorovná dopravní vzdálenost do 50 m s omezením mechanizace v objektech výšky p</t>
  </si>
  <si>
    <t>Přesun hmot pro povlakové krytiny stanovený z hmotnosti přesunovaného materiálu vodorovná dopravní vzdálenost do 50 m s omezením mechanizace v objektech výšky přes 6 do 12 m</t>
  </si>
  <si>
    <t>713</t>
  </si>
  <si>
    <t>Izolace tepelné</t>
  </si>
  <si>
    <t>28372309</t>
  </si>
  <si>
    <t>deska EPS 100 pro konstrukce s běžným zatížením ?=0,037 tl 100mm</t>
  </si>
  <si>
    <t>Skladba R01a 
tepelná izolace 
půdorys střechy A a B 
střecha část A ((5.27+3.3+10.2+3.3+0.225)*4.71+4.81*3.71+4.64*1.91+8.93*3.71-0.6*0.6+3*3.3*3.26+3.9*3.26-1.21*1.2+36.37*7.17)/0.96592583=485.333 [A] 
střecha část B (14.1*3.71+(25.32-3.42)*7.07-0.725*1.00-3*0.6*0.6-0.6*1.2+3.9*3.26+(3.13+2.63)*0.5/2+9.37*7.17)/0.96592583=296.043 [B] 
Mezisoučet: A+B=781.376 [C] 
Skladba R01b 
tepelná izolace 
půdorys střechy A a B 
střecha část A (4.19*7.06/2)/0.96592583=15.312 [D] 
střecha část B (7.19*7.17/2+3.425*7.07)/0.96592583=51.754 [E] 
Mezisoučet: D+E=67.066 [F] 
Skladba R01c 
tepelná izolace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 
L * 2.1Koeficient množství=2 154.984 [M]</t>
  </si>
  <si>
    <t>28372319</t>
  </si>
  <si>
    <t>deska EPS 100 pro konstrukce s běžným zatížením ?=0,037 tl 160mm</t>
  </si>
  <si>
    <t>mimo skladby - kolem světlíků 
tepelná izolace 
půdorys střechy A a B; detail 105 
kolem světlíků část A (4.67+9.4+2*4.9)*0.32/0.96592583=7.908 [A] 
kolem světlíků část B (9.4)*0.32/0.96592583=3.114 [B] 
Mezisoučet: A+B=11.022 [C] 
Celkem: A+B=11.022 [D] 
D * 2.1Koeficient množství=23.146 [E]</t>
  </si>
  <si>
    <t>28375040</t>
  </si>
  <si>
    <t>deska EPS 200 pro konstrukce s velmi vysokým zatížením ?=0,034 tl 110mm</t>
  </si>
  <si>
    <t>Skladba P01 
tepelná izolace 
Půdorys 1.NP 
m.č.: 
1.01 102.33=102.330 [A] 
1.03 4.34+2*0.9*0.15+0.8*0.15=4.730 [B] 
Mezisoučet: A+B=107.060 [C] 
Skladba P06a 
tepelná izolace 
Půdorys 1.NP 
m.č.: 
1.02 6.83=6.830 [D] 
Mezisoučet: D=6.830 [E] 
Skladba P06b 
tepelná izolace 
Půdorys 1.NP 
m.č.: 
1.21c 23.98+0.8*0.3=24.220 [F] 
Mezisoučet: F=24.220 [G] 
Celkem: A+B+D+F=138.110 [H] 
H * 1.05Koeficient množství=145.016 [I]</t>
  </si>
  <si>
    <t>28375926</t>
  </si>
  <si>
    <t>deska EPS 200 pro konstrukce s velmi vysokým zatížením ?=0,034 tl 100mm</t>
  </si>
  <si>
    <t>Skladba P06c 
tepelná izolace 
Půdorys 1.NP 
m.č.: 
1.21b 28.86+1.6*0.3=29.340 [A] 
Mezisoučet: A=29.340 [B] 
Celkem: A=29.340 [C] 
C * 1.05Koeficient množství=30.807 [D]</t>
  </si>
  <si>
    <t>28375927</t>
  </si>
  <si>
    <t>deska EPS 200 pro konstrukce s velmi vysokým zatížením ?=0,034 tl 120mm</t>
  </si>
  <si>
    <t>Skladba P02 
tepelná izolace 
Půdorys 1.NP 
m.č.: 
1.04 4.37+0.9*0.15=4.505 [A] 
1.06 7.11+0.8*0.05=7.150 [B] 
1.15a 6.38+2*0.7*0.1=6.520 [C] 
1.15b 1.85=1.850 [D] 
1.15c 1.81=1.810 [E] 
1.16a 6.16=6.160 [F] 
1.16b 3.67+3*0.7*0.1=3.880 [G] 
1.16c 1.675=1.675 [H] 
1.16d 1.67=1.670 [I] 
1.17 5.024+0.8*0.15=5.144 [J] 
Mezisoučet: A+B+C+D+E+F+G+H+I+J=40.364 [K] 
Skladba P03a,b,c,d 
tepelná izolace 
Půdorys 1.NP 
m.č.: 
1.13 23.18=23.180 [L] 
1.14 23.27=23.270 [M] 
1.18 6.25+0.9*0.15+1.275*0.1=6.513 [N] 
1.23 45.63=45.630 [O] 
1.24 33.99+4.2*0.1=34.410 [P] 
1.25 88.06+4*0.9*0.15+2*0.8*0.15+0.83*0.15+3*0.8*0.3+0.855*0.1=89.770 [Q] 
Mezisoučet: L+M+N+O+P+Q=222.773 [R] 
Skladba P04 
tepelná izolace 
Půdorys 1.NP 
m.č.: 
1.07 6.09=6.090 [S] 
1.08 6.07=6.070 [T] 
1.09a 2.07+0.7*0.15=2.175 [U] 
1.09b 1.26+0.7*0.15=1.365 [V] 
1.10 5.8+4*0.8*0.15=6.280 [W] 
1.11 5.56=5.560 [X] 
1.12 9.4=9.400 [Y] 
Mezisoučet: S+T+U+V+W+X+Y=36.940 [Z] 
Skladba P05 
tepelná izolace 
Půdorys 1.NP 
m.č.: 
1.21a 22.81+0.9*0.3=23.080 [AA] 
Mezisoučet: AA=23.080 [AB] 
Celkem: A+B+C+D+E+F+G+H+I+J+L+M+N+O+P+Q+S+T+U+V+W+X+Y+AA=323.157 [AC] 
AC * 1.05Koeficient množství=339.315 [AD]</t>
  </si>
  <si>
    <t>28376142</t>
  </si>
  <si>
    <t>klín izolační spád do 5% EPS 150</t>
  </si>
  <si>
    <t>mimo skladby - kolem světlíků 
náběhové klíny 
půdorys střechy A a B; detail 105 
kolem světlíků část A 5*2*(4.2+1.57)*0.13*0.13/2=0.488 [A] 
kolem světlíků část B (2*(4.2+1.57)+2*(1.21+1.2))*0.13*0.13/2=0.138 [B] 
Mezisoučet: A+B=0.626 [C] 
Celkem: A+B=0.626 [D] 
D * 1.1Koeficient množství=0.689 [E]</t>
  </si>
  <si>
    <t>28376444</t>
  </si>
  <si>
    <t>deska XPS hrana rovná a strukturovaný povrch 300kPA ?=0,035 tl 120mm</t>
  </si>
  <si>
    <t>Skladba F03a 
tepelná izolace 
pohled jihozápadní 
nižší část kolem řezů B a C 0.45*1.15+13.5*1.4+13.5*1.65+13.5*1.85+4.95*2.00=76.568 [A] 
vyšší část kolem řezu A 8.7*1.25+9.1*0.85=18.610 [B] 
pohled jihovýchodní 
ustoupený štít 2.55*2.00+2.9*1.625+2.8*1.25=13.313 [C] 
pohled severovýchodní 
36.55*0.6=21.930 [D] 
pohled severozápadní 
8.15*0.6+4.99*0.95+3.15*1.15=13.253 [E] 
Mezisoučet: A+B+C+D+E=143.674 [F] 
Skladba F03b 
tepelná izolace 
pohled jihozápadní 
ustoupená část 4.5*1.78=8.010 [G] 
nižší část kolem řezů B a C 45.74*1.78-(0.45*1.15+13.5*1.4+13.5*1.65+13.5*1.85+4.95*2.00)=4.850 [H] 
vyšší část kolem řezu A 18.93*1.78+8.07*4.78-(8.7*1.25+9.1*0.85)=53.660 [I] 
pohled jihovýchodní 
štít 8.04*4.78=38.431 [J] 
ustoupený štít 8.16*1.78-(2.55*2.00+2.9*1.625+2.8*1.25)=1.212 [K] 
pohled severovýchodní 
77.05*1.28+8.07*3.5-(36.55*0.6)=104.939 [L] 
pohled severozápadní 
(8.08+8.06)*1.78-(8.15*0.6+4.99*0.95+3.15*1.15)=15.476 [M] 
Mezisoučet: G+H+I+J+K+L+M=226.578 [N] 
podkladní konstrukce skladeb podlah - rozdíl výšek 
řezy B a C; půdorysné schéma opěrných stěn - část statika 
(9.45+10.65+5.65)*1.55=39.913 [O] 
Mezisoučet: O=39.913 [P] 
Celkem: A+B+C+D+E+G+H+I+J+K+L+M+O=410.165 [Q] 
Q * 1.05Koeficient množství=430.673 [R]</t>
  </si>
  <si>
    <t>63148152</t>
  </si>
  <si>
    <t>deska tepelně izolační minerální univerzální ?=0,035 tl 60mm</t>
  </si>
  <si>
    <t>Skladby P09 
minerální vata 
půdorys podkroví 
m.č.: 
2.02 327.074-(6.64+26.27+38.43)=255.734 [A] 
2.03 50.065-3.76=46.305 [B] 
Mezisoučet: A+B=302.039 [C] 
Celkem: A+B=302.039 [D] 
D * 2.1Koeficient množství=634.282 [E]</t>
  </si>
  <si>
    <t>Skladby P08  
vata mezi EPS trámce 
půdorys podkroví 
m.č.: 
2.02; 50% plochy (6.64+26.27+38.43)*0.5=35.670 [A] 
2.03; 50% plochy 3.76*0.5=1.880 [B] 
Mezisoučet: A+B=37.550 [C] 
Celkem: A+B=37.550 [D] 
D * 2.1Koeficient množství=78.855 [E]</t>
  </si>
  <si>
    <t>713121111</t>
  </si>
  <si>
    <t>Montáž tepelné izolace podlah rohožemi, pásy, deskami, dílci, bloky (izolační materiál ve specifikaci) kladenými volně jednovrstvá</t>
  </si>
  <si>
    <t>Skladba P01 
tepelná izolace 
Půdorys 1.NP 
m.č.: 
1.01 102.33=102.330 [A] 
1.03 4.34+2*0.9*0.15+0.8*0.15=4.730 [B] 
Mezisoučet: A+B=107.060 [C] 
Skladba P02 
tepelná izolace 
Půdorys 1.NP 
m.č.: 
1.04 4.37+0.9*0.15=4.505 [D] 
1.06 7.11+0.8*0.05=7.150 [E] 
1.15a 6.38+2*0.7*0.1=6.520 [F] 
1.15b 1.85=1.850 [G] 
1.15c 1.81=1.810 [H] 
1.16a 6.16=6.160 [I] 
1.16b 3.67+3*0.7*0.1=3.880 [J] 
1.16c 1.675=1.675 [K] 
1.16d 1.67=1.670 [L] 
1.17 5.024+0.8*0.15=5.144 [M] 
Mezisoučet: D+E+F+G+H+I+J+K+L+M=40.364 [N] 
Skladba P03a,b,c,d 
tepelná izolace 
Půdorys 1.NP 
m.č.: 
1.13 23.18=23.180 [O] 
1.14 23.27=23.270 [P] 
1.18 6.25+0.9*0.15+1.275*0.1=6.513 [Q] 
1.23 45.63=45.630 [R] 
1.24 33.99+4.2*0.1=34.410 [S] 
1.25 88.06+4*0.9*0.15+2*0.8*0.15+0.83*0.15+3*0.8*0.3+0.855*0.1=89.770 [T] 
Mezisoučet: O+P+Q+R+S+T=222.773 [U] 
Skladba P04 
tepelná izolace 
Půdorys 1.NP 
m.č.: 
1.07 6.09=6.090 [V] 
1.08 6.07=6.070 [W] 
1.09a 2.07+0.7*0.15=2.175 [X] 
1.09b 1.26+0.7*0.15=1.365 [Y] 
1.10 5.8+4*0.8*0.15=6.280 [Z] 
1.11 5.56=5.560 [AA] 
1.12 9.4=9.400 [AB] 
Mezisoučet: V+W+X+Y+Z+AA+AB=36.940 [AC] 
Skladba P05 
tepelná izolace 
Půdorys 1.NP 
m.č.: 
1.21a 22.81+0.9*0.3=23.080 [AD] 
Mezisoučet: AD=23.080 [AE] 
Skladba P06a 
tepelná izolace 
Půdorys 1.NP 
m.č.: 
1.02 6.83=6.830 [AF] 
Mezisoučet: AF=6.830 [AG] 
Skladba P06b 
tepelná izolace 
Půdorys 1.NP 
m.č.: 
1.21c 23.98+0.8*0.3=24.220 [AH] 
Mezisoučet: AH=24.220 [AI] 
Skladba P06c 
tepelná izolace 
Půdorys 1.NP 
m.č.: 
1.21b 28.86+1.6*0.3=29.340 [AJ] 
Mezisoučet: AJ=29.340 [AK] 
Celkem: A+B+D+E+F+G+H+I+J+K+L+M+O+P+Q+R+S+T+V+W+X+Y+Z+AA+AB+AD+AF+AH+AJ=490.607 [AL]</t>
  </si>
  <si>
    <t>713121121</t>
  </si>
  <si>
    <t>Montáž tepelné izolace podlah rohožemi, pásy, deskami, dílci, bloky (izolační materiál ve specifikaci) kladenými volně dvouvrstvá</t>
  </si>
  <si>
    <t>Skladby P09 
minerální vata 
půdorys podkroví 
m.č.: 
2.02 327.074-(6.64+26.27+38.43)=255.734 [A] 
2.03 50.065-3.76=46.305 [B] 
Mezisoučet: A+B=302.039 [C] 
Celkem: A+B=302.039 [D]</t>
  </si>
  <si>
    <t>713121122</t>
  </si>
  <si>
    <t>Montáž tepelné izolace podlah rohožemi, pásy, deskami, dílci, bloky (izolační materiál ve specifikaci) kladenými volně dvouvrstvá mezi trámy nebo rošt</t>
  </si>
  <si>
    <t>Skladby P08  
vata mezi EPS trámce 
půdorys podkroví 
m.č.: 
2.02; 50% plochy (6.64+26.27+38.43)*0.5=35.670 [A] 
2.03; 50% plochy 3.76*0.5=1.880 [B] 
Mezisoučet: A+B=37.550 [C] 
Celkem: A+B=37.550 [D]</t>
  </si>
  <si>
    <t>713122125</t>
  </si>
  <si>
    <t>Izolace pro pochozí půdy nosný rošt z EPS trámců, osová vzdálenost trámů do 600 mm tloušťky 300 mm</t>
  </si>
  <si>
    <t>Skladby P08  
EPS trámce 
půdorys podkroví 
m.č.: 
2.02; 50% plochy (6.64+26.27+38.43)*0.5=35.670 [A] 
2.03; 50% plochy 3.76*0.5=1.880 [B] 
Mezisoučet: A+B=37.550 [C] 
Celkem: A+B=37.550 [D]</t>
  </si>
  <si>
    <t>713131141</t>
  </si>
  <si>
    <t>Montáž tepelné izolace stěn rohožemi, pásy, deskami, dílci, bloky (izolační materiál ve specifikaci) lepením celoplošně bez mechanického kotvení</t>
  </si>
  <si>
    <t>Skladba F03a 
montáž TI, lepící asfaltová a HI hmota 
pohled jihozápadní 
nižší část kolem řezů B a C 0.45*1.15+13.5*1.4+13.5*1.65+13.5*1.85+4.95*2.00=76.568 [A] 
vyšší část kolem řezu A 8.7*1.25+9.1*0.85=18.610 [B] 
pohled jihovýchodní 
ustoupený štít 2.55*2.00+2.9*1.625+2.8*1.25=13.313 [C] 
pohled severovýchodní 
36.55*0.6=21.930 [D] 
pohled severozápadní 
8.15*0.6+4.99*0.95+3.15*1.15=13.253 [E] 
Mezisoučet: A+B+C+D+E=143.674 [F] 
Skladba F03b 
montáž TI, lepící asfaltová a HI hmota 
pohled jihozápadní 
ustoupená část 4.5*1.78=8.010 [G] 
nižší část kolem řezů B a C 45.74*1.78-(0.45*1.15+13.5*1.4+13.5*1.65+13.5*1.85+4.95*2.00)=4.850 [H] 
vyšší část kolem řezu A 18.93*1.78+8.07*4.78-(8.7*1.25+9.1*0.85)=53.660 [I] 
pohled jihovýchodní 
štít 8.04*4.78=38.431 [J] 
ustoupený štít 8.16*1.78-(2.55*2.00+2.9*1.625+2.8*1.25)=1.212 [K] 
pohled severovýchodní 
77.05*1.28+8.07*3.5-(36.55*0.6)=104.939 [L] 
pohled severozápadní 
(8.08+8.06)*1.78-(8.15*0.6+4.99*0.95+3.15*1.15)=15.476 [M] 
Mezisoučet: G+H+I+J+K+L+M=226.578 [N] 
podkladní konstrukce skladeb podlah - rozdíl výšek 
řezy B a C; půdorysné schéma opěrných stěn - část statika 
(9.45+10.65+5.65)*1.55=39.913 [O] 
Mezisoučet: O=39.913 [P] 
Celkem: A+B+C+D+E+G+H+I+J+K+L+M+O=410.165 [Q]</t>
  </si>
  <si>
    <t>713141132</t>
  </si>
  <si>
    <t>Montáž tepelné izolace střech plochých rohožemi, pásy, deskami, dílci, bloky (izolační materiál ve specifikaci) přilepenými za studena dvouvrstvá zplna</t>
  </si>
  <si>
    <t>Skladba R01a 
stabilizační vrstva - polyuretanové lepidlo 
půdorys střechy A a B 
střecha část A ((5.27+3.3+10.2+3.3+0.225)*4.71+4.81*3.71+4.64*1.91+8.93*3.71-0.6*0.6+3*3.3*3.26+3.9*3.26-1.21*1.2+36.37*7.17)/0.96592583=485.333 [A] 
střecha část B (14.1*3.71+(25.32-3.42)*7.07-0.725*1.00-3*0.6*0.6-0.6*1.2+3.9*3.26+(3.13+2.63)*0.5/2+9.37*7.17)/0.96592583=296.043 [B] 
Mezisoučet: A+B=781.376 [C] 
Skladba R01b 
stabilizační vrstva - polyuretanové lepidlo 
půdorys střechy A a B 
střecha část A (4.19*7.06/2)/0.96592583=15.312 [D] 
střecha část B (7.19*7.17/2+3.425*7.07)/0.96592583=51.754 [E] 
Mezisoučet: D+E=67.066 [F] 
Skladba R01c 
stabilizační vrstva - polyuretanové lepidlo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stabilizační vrstva - polyuretanové lepidlo 
půdorys střechy A a B; detail 105 
kolem světlíků část A (4.67+9.4+2*4.9)*0.32/0.96592583=7.908 [L] 
kolem světlíků část B (9.4)*0.32/0.96592583=3.114 [M] 
Mezisoučet: L+M=11.022 [N] 
Celkem: A+B+D+E+G+H+I+J+L+M=1 037.205 [O]</t>
  </si>
  <si>
    <t>713141212</t>
  </si>
  <si>
    <t>Montáž tepelné izolace střech plochých atikovými klíny přilepenými za studena nízkoexpanzní (PUR) pěnou</t>
  </si>
  <si>
    <t>mimo skladby - kolem světlíků 
náběhové klíny 
půdorys střechy A a B; detail 105 
kolem světlíků část A 5*2*(4.2+1.57)=57.700 [A] 
kolem světlíků část B 2*(4.2+1.57)+2*(1.21+1.2)=16.360 [B] 
Mezisoučet: A+B=74.060 [C] 
Celkem: A+B=74.060 [D]</t>
  </si>
  <si>
    <t>998713112</t>
  </si>
  <si>
    <t>Přesun hmot pro izolace tepelné stanovený z hmotnosti přesunovaného materiálu vodorovná dopravní vzdálenost do 50 m s omezením mechanizace v objektech výšky pře</t>
  </si>
  <si>
    <t>Přesun hmot pro izolace tepelné stanovený z hmotnosti přesunovaného materiálu vodorovná dopravní vzdálenost do 50 m s omezením mechanizace v objektech výšky přes 6 m do 12 m</t>
  </si>
  <si>
    <t>R71314113</t>
  </si>
  <si>
    <t>Příplatek za provádění montáže tepelné izolace střech celoplošným lepením ve sklonu přes 5° do 15°</t>
  </si>
  <si>
    <t>762</t>
  </si>
  <si>
    <t>Konstrukce tesařské</t>
  </si>
  <si>
    <t>762083111</t>
  </si>
  <si>
    <t>Impregnace řeziva máčením proti dřevokaznému hmyzu a houbám, třída ohrožení 1 a 2 (dřevo v interiéru)</t>
  </si>
  <si>
    <t>Skladby P08  
montážní prkno š. 100 mm 
půdorys podkroví 
m.č.: 
2.02 (14.09+14.94+9.00+2*1.48+2*25.27+2*4.5)*0.1*0.018=0.181 [A] 
2.03 (2*5.1+0.6)*0.1*0.018=0.019 [B] 
Mezisoučet: A+B=0.200 [C] 
Celkem: A+B=0.200 [D]</t>
  </si>
  <si>
    <t>762341013</t>
  </si>
  <si>
    <t>Bednění střech střech rovných sklonu do 60° s vyřezáním otvorů z dřevoštěpkových desek OSB šroubovaných na krokve na sraz, tloušťky desky 15 mm</t>
  </si>
  <si>
    <t>Skladba R01b 
OSB desky - 2 vrstvy 
půdorys střechy A a B 
střecha část A (4.19*7.06/2)/0.96592583*2=30.625 [A] 
střecha část B (7.19*7.17/2+3.425*7.07)/0.96592583*2=103.509 [B] 
Mezisoučet: A+B=134.134 [C] 
Skladba R02 
OSB desky - 2 vrstvy 
půdorys střechy A a B 
střecha část A; sklon 8° (41.17*3.1)/0.99026807*2=257.763 [D] 
střecha část A; sklon 2° ((14.55*3.1)+(3.53*4.8/2))/0.99939083*2=107.219 [E] 
střecha část A; sklon 8° (39.92*3.1)/0.99026807*2=249.936 [F] 
střecha část A; sklon 2° ((3.75*3.1)+(3.53*8.07)+(22.48*3.53))/0.99939083*2=239.079 [G] 
Mezisoučet: D+E+F+G=853.997 [H] 
Celkem: A+B+D+E+F+G=988.131 [I]</t>
  </si>
  <si>
    <t>762511274</t>
  </si>
  <si>
    <t>Podlahové konstrukce podkladové z dřevoštěpkových desek OSB jednovrstvých šroubovaných na pero a drážku broušených, tloušťky desky 18 mm</t>
  </si>
  <si>
    <t>Skladby P08  
OSB desky 
půdorys podkroví 
m.č.: 
2.02 77.3=77.300 [A] 
2.03 3.76=3.760 [B] 
Mezisoučet: A+B=81.060 [C] 
Celkem: A+B=81.060 [D]</t>
  </si>
  <si>
    <t>762512261</t>
  </si>
  <si>
    <t>Podlahové konstrukce podkladové montáž roštu podkladového</t>
  </si>
  <si>
    <t>Skladby P08  
montážní prkno 
půdorys podkroví 
m.č.: 
2.02 14.09+14.94+9.00+2*1.48+2*25.27+2*4.5=100.530 [A] 
2.03 2*5.1+0.6=10.800 [B] 
Mezisoučet: A+B=111.330 [C] 
Celkem: A+B=111.330 [D]</t>
  </si>
  <si>
    <t>lepeno k EPS trámci</t>
  </si>
  <si>
    <t>998762112</t>
  </si>
  <si>
    <t>Přesun hmot pro konstrukce tesařské stanovený z hmotnosti přesunovaného materiálu vodorovná dopravní vzdálenost do 50 m s omezením mechanizace v objektech výšky</t>
  </si>
  <si>
    <t>Přesun hmot pro konstrukce tesařské stanovený z hmotnosti přesunovaného materiálu vodorovná dopravní vzdálenost do 50 m s omezením mechanizace v objektech výšky přes 6 do 12 m</t>
  </si>
  <si>
    <t>R60516100</t>
  </si>
  <si>
    <t>řezivo smrkové sušené tl 18mm</t>
  </si>
  <si>
    <t>763</t>
  </si>
  <si>
    <t>Konstrukce suché výstavby</t>
  </si>
  <si>
    <t>28329274</t>
  </si>
  <si>
    <t>fólie PE vyztužená pro parotěsnou vrstvu (reakce na oheň - třída E) 110g/m2</t>
  </si>
  <si>
    <t>Skladba C02 
SDK podhled - parotěsná zábrana 
Půdorys 1.NP 
m.č.: 
1.02; 1.03; 1.04; 1.06 4.2*7.00=29.400 [A] 
Mezisoučet: A=29.400 [B] 
Celkem: A=29.400 [C] 
C * 1.1235Koeficient množství=33.031 [D]</t>
  </si>
  <si>
    <t>59030021</t>
  </si>
  <si>
    <t>deska SDK A tl 12,5mm</t>
  </si>
  <si>
    <t>záklop svislé stěny stropů v místě světlíků 
Půdorys 1.NP, půdorys podkroví, řez B 
m.č.: 
1.25; kolem stropní desky 7*4.2*0.3+7*(4.2+2*1.475)*0.18=17.829 [A] 
1,25; kolem oken 7*2*(4.2+1.475)*0.42=33.369 [B] 
Celkem: A+B=51.198 [C] 
C * 1.05Koeficient množství=53.758 [D]</t>
  </si>
  <si>
    <t>59030025</t>
  </si>
  <si>
    <t>deska SDK impregnovaná H2 tl 12,5mm</t>
  </si>
  <si>
    <t>Skladba W09 
druhá vrstva desek 
Půdorys 1.NP 
m.č.: 
1.02 2.15*3.2=6.880 [A] 
1.04 2.3*3.2=7.360 [B] 
1.06 2.36*3.2=7.552 [C] 
1.09b 0.915*3.2=2.928 [D] 
1.15b 0.975*3.2=3.120 [E] 
1.15c 0.95*3.2=3.040 [F] 
1.16c 1.00*3.2=3.200 [G] 
1.16d 1.00*3.2=3.200 [H] 
Mezisoučet: A+B+C+D+E+F+G+H=37.280 [I] 
Celkem: A+B+C+D+E+F+G+H=37.280 [J] 
J * 1.05Koeficient množství=39.144 [K]</t>
  </si>
  <si>
    <t>63152099</t>
  </si>
  <si>
    <t>pás tepelně izolační univerzální ?=0,032-0,033 tl 100mm</t>
  </si>
  <si>
    <t>Skladba C02 
SDK podhled - tepelná izolace 
Půdorys 1.NP 
m.č.: 
1.02; 1.03; 1.04; 1.06 4.2*7.00=29.400 [A] 
Mezisoučet: A=29.400 [B] 
Celkem: A=29.400 [C] 
C * 1.02Koeficient množství=29.988 [D]</t>
  </si>
  <si>
    <t>763111411</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</si>
  <si>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</si>
  <si>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100 mm, profil 50, Rw do 51 dB</t>
  </si>
  <si>
    <t>Skladba W01c 
Půdorys 1.NP 
kolem os 11 a 12, v okně 0.41*2.5=1.025 [A] 
mezi osami 12 a 14, v okně 0.41*2.5=1.025 [B] 
Mezisoučet: A+B=2.050 [C] 
Skladba W05a 
Půdorys 1.NP 
mezi osami 9 a 11 1.275*0.66=0.842 [D] 
mezi osami 12 a 14 (2.85+2.9)*3.4=19.550 [E] 
mezi osami 17 a 18 (0.655)*3.4+(3*0.245+1.00)*3.03=7.484 [F] 
Mezisoučet: D+E+F=27.876 [G] 
Celkem: A+B+D+E+F=29.926 [H]</t>
  </si>
  <si>
    <t>tepelná izolace z minerální vlny tl. 40 mm</t>
  </si>
  <si>
    <t>763111417</t>
  </si>
  <si>
    <t>Příčka ze sádrokartonových desek s nosnou konstrukcí z jednoduchých ocelových profilů UW, CW dvojitě opláštěná deskami standardními A tl. 2 x 12,5 mm s izolací, EI 60, příčka tl. 150 mm, profil 100, Rw do 56 dB</t>
  </si>
  <si>
    <t>Skladba W01a 
Půdorys 1.NP 
mezi osami 12 a 14 4.3*3.4=14.620 [A] 
mezi osami 17 a 18 (1.3+0.5)*3.4  nad průvlakem +4.16=10.280 [B] 
Půdorys podkroví 
podélné příčky nad osou B (1.425+5.95)*1.86=13.718 [C] 
podélné příčky na ose B (2.92+4.5+4.35)*2.13=25.070 [D] 
příčné příčky kolem světlíků 4*(1.86+2.28)*1.475/2=12.213 [E] 
Mezisoučet: A+B+C+D+E=75.901 [F] 
Skladba W01b 
Půdorys 1.NP 
kolem os 11 a 12 (7.8+5.36+4.35+0.15+4.35+0.2)*3.4+4.2*0.37=77.068 [G] 
mezi osami 12 a 14 4.3*3.4=14.620 [H] 
Mezisoučet: G+H=91.688 [I] 
Skladba W01c 
Půdorys 1.NP 
mezi osami 12 a 14 (5.37+0.15+2.85)*3.4=28.458 [J] 
Půdorys podkroví 
podélné příčky nad osou B (4.35+2*4.2+0.6+12.08+3.06)*1.86=52.991 [K] 
podélné příčky na ose B (2*4.2+0.6+0.79)*2.13=20.853 [L] 
příčné příčky kolem světlíků 5*(1.86+2.28)*1.475/2=15.266 [M] 
příčné příčky ostatní 2*(1.82+0.3)*5.66/2+(2.3+2.41)*0.41/2+(2.41+0.3)*7.85/2=23.602 [N] 
Mezisoučet: J+K+L+M+N=141.170 [O] 
Skladba W02a 
Půdorys 1.NP 
mezi osami 9 a 11 (5.51+6.075)*3.4-2*0.9*2.83=34.295 [P] 
mezi osami 12 a 14 (1.065+1.35)*3.4+0.915*(1.83+0.3+1.00)=11.075 [Q] 
mezi osami 17 a 18 (2.3+1.275+2.3)*3.4+(1.3+2.25)*3.4=32.045 [R] 
Mezisoučet: P+Q+R=77.415 [S] 
Skladba W02b 
Půdorys 1.NP 
mezi osami 9 a 11 5.36*3.4=18.224 [T] 
mezi osami 12 a 14 3.15*3.4=10.710 [U] 
Mezisoučet: T+U=28.934 [V] 
Skladba W02c 
Půdorys 1.NP 
mezi osami 12 a 14 (4.5+0.84+0.65)*3.4=20.366 [W] 
Mezisoučet: W=20.366 [X] 
Celkem: A+B+C+D+E+G+H+J+K+L+M+N+P+Q+R+T+U+W=435.474 [Y]</t>
  </si>
  <si>
    <t>tepelná izolace z minerální vlny tl. 80 mm</t>
  </si>
  <si>
    <t>763111431</t>
  </si>
  <si>
    <t>Příčka ze sádrokartonových desek s nosnou konstrukcí z jednoduchých ocelových profilů UW, CW dvojitě opláštěná deskami impregnovanými H2 tl. 2 x 12,5 mm EI 60,</t>
  </si>
  <si>
    <t>Příčka ze sádrokartonových desek s nosnou konstrukcí z jednoduchých ocelových profilů UW, CW dvojitě opláštěná deskami impregnovanými H2 tl. 2 x 12,5 mm EI 60, příčka tl. 100 mm, profil 50, s izolací, Rw do 51 dB</t>
  </si>
  <si>
    <t>Skladba W05b 
Půdorys 1.NP 
mezi osami 9 a 11 (1.8+2.1+1.955+2.1+2.025)*3.4=33.932 [A] 
Mezisoučet: A=33.932 [B] 
Celkem: A=33.932 [C]</t>
  </si>
  <si>
    <t>tepelná izolace z minerální vaty tl. 40 mm</t>
  </si>
  <si>
    <t>763111437</t>
  </si>
  <si>
    <t>Příčka ze sádrokartonových desek s nosnou konstrukcí z jednoduchých ocelových profilů UW, CW dvojitě opláštěná deskami impregnovanými H2 tl. 2 x 12,5 mm EI 60, příčka tl. 150 mm, profil 100, s izolací, Rw do 56 dB</t>
  </si>
  <si>
    <t>Skladba W03 
Půdorys 1.NP 
mezi osami 9 a 11 (1.77+3.1)*3.4=16.558 [A] 
mezi osami 12 a 14 0.915*3.4=3.111 [B] 
mezi osami 17 a 18 2.1*3.4=7.140 [C] 
Mezisoučet: A+B+C=26.809 [D] 
Celkem: A+B+C=26.809 [E]</t>
  </si>
  <si>
    <t>126</t>
  </si>
  <si>
    <t>763111464</t>
  </si>
  <si>
    <t>Příčka ze sádrokartonových desek s nosnou konstrukcí z jednoduchých ocelových profilů UW, CW dvojitě opláštěná deskami vysokopevnostními protipožárními impregno</t>
  </si>
  <si>
    <t>Příčka ze sádrokartonových desek s nosnou konstrukcí z jednoduchých ocelových profilů UW, CW dvojitě opláštěná deskami vysokopevnostními protipožárními impregnovanými DFRIH2 tl. 2 x 12,5 mm s izolací, EI 90, příčka tl. 100 mm, profil 50, Rw do 59 dB</t>
  </si>
  <si>
    <t>Skladba W04 
Půdorys 1.NP 
mezi osami 12 a 14 4.15*3.03-1.95*1.7-2.1*1.7=5.690 [A] 
Mezisoučet: A=5.690 [B] 
Celkem: A=5.690 [C]</t>
  </si>
  <si>
    <t>127</t>
  </si>
  <si>
    <t>763111713</t>
  </si>
  <si>
    <t>Příčka ze sádrokartonových desek ostatní konstrukce a práce na příčkách ze sádrokartonových desek ukončení příčky ve volném prostoru</t>
  </si>
  <si>
    <t>Skladba W01b 
Půdorys 1.NP 
kolem os 11 a 12 4.2=4.200 [A] 
Mezisoučet: A=4.200 [B] 
Skladba W04 
Půdorys 1.NP 
mezi osami 12 a 14 2*1.95+2*2.1=8.100 [C] 
Mezisoučet: C=8.100 [D] 
Skladba W05a 
Půdorys 1.NP 
mezi osami 9 a 11 1.275=1.275 [E] 
mezi osami 17 a 18 1*3.03=3.030 [F] 
Mezisoučet: E+F=4.305 [G] 
Celkem: A+C+E+F=16.605 [H]</t>
  </si>
  <si>
    <t>128</t>
  </si>
  <si>
    <t>763111714</t>
  </si>
  <si>
    <t>Příčka ze sádrokartonových desek ostatní konstrukce a práce na příčkách ze sádrokartonových desek zalomení příčky</t>
  </si>
  <si>
    <t>Skladba W01a 
Půdorys podkroví 
podélné příčky nad osou B 5*1.86=9.300 [A] 
podélné příčky na ose B 3*2.13=6.390 [B] 
Mezisoučet: A+B=15.690 [C] 
Skladba W01b 
Půdorys 1.NP 
kolem os 11 a 12 2*3.4=6.800 [D] 
Mezisoučet: D=6.800 [E] 
Skladba W01c 
Půdorys podkroví 
podélné příčky nad osou B 2*1.86=3.720 [F] 
podélné příčky na ose B 4*2.13=8.520 [G] 
Mezisoučet: F+G=12.240 [H] 
Skladba W02a 
Půdorys 1.NP 
mezi osami 9 a 11 3.4=3.400 [I] 
mezi osami 12 a 14 2*0.915=1.830 [J] 
mezi osami 17 a 18 3*3.4=10.200 [K] 
Mezisoučet: I+J+K=15.430 [L] 
Skladba W02b 
Půdorys 1.NP 
mezi osami 12 a 14 1.00=1.000 [M] 
Mezisoučet: M=1.000 [N] 
Skladba W02c 
Půdorys 1.NP 
mezi osami 12 a 14 1.00=1.000 [O] 
Mezisoučet: O=1.000 [P] 
Skladba W05a 
Půdorys 1.NP 
mezi osami 17 a 18 2*3.03=6.060 [Q] 
Mezisoučet: Q=6.060 [R] 
Celkem: A+B+D+F+G+I+J+K+M+O+Q=58.220 [S]</t>
  </si>
  <si>
    <t>129</t>
  </si>
  <si>
    <t>763111722</t>
  </si>
  <si>
    <t>Příčka ze sádrokartonových desek ostatní konstrukce a práce na příčkách ze sádrokartonových desek ochrana rohů úhelníky pozinkované</t>
  </si>
  <si>
    <t>Skladba W01a 
Půdorys podkroví 
podélné příčky nad osou B 5*1.86=9.300 [A] 
podélné příčky na ose B 3*2.13=6.390 [B] 
Mezisoučet: A+B=15.690 [C] 
Skladba W01b 
Půdorys 1.NP 
kolem os 11 a 12 3*3.4+2.5=12.700 [D] 
Mezisoučet: D=12.700 [E] 
Skladba W01c 
Půdorys podkroví 
podélné příčky nad osou B 2*1.86=3.720 [F] 
podélné příčky na ose B 4*2.13=8.520 [G] 
Mezisoučet: F+G=12.240 [H] 
Skladba W02a 
Půdorys 1.NP 
mezi osami 9 a 11 3.4=3.400 [I] 
mezi osami 12 a 14 0.915=0.915 [J] 
mezi osami 17 a 18 1*3.4=3.400 [K] 
Mezisoučet: I+J+K=7.715 [L] 
Skladba W02b 
Půdorys 1.NP 
mezi osami 12 a 14 1.00=1.000 [M] 
Mezisoučet: M=1.000 [N] 
Skladba W02c 
Půdorys 1.NP 
mezi osami 12 a 14 1.00=1.000 [O] 
Mezisoučet: O=1.000 [P] 
Skladba W04 
Půdorys 1.NP 
mezi osami 12 a 14 1.95+2.1=4.050 [Q] 
Mezisoučet: Q=4.050 [R] 
Skladba W05a 
Půdorys 1.NP 
mezi osami 17 a 18 4*3.03=12.120 [S] 
Mezisoučet: S=12.120 [T] 
Celkem: A+B+D+F+G+I+J+K+M+O+Q+S=66.515 [U]</t>
  </si>
  <si>
    <t>130</t>
  </si>
  <si>
    <t>763111761</t>
  </si>
  <si>
    <t>Příčka ze sádrokartonových desek Příplatek k cenám za zahuštění profilů u příček s nosnou konstrukcí z jednoduchých profilů na vzdálenost 31 cm</t>
  </si>
  <si>
    <t>Skladba W02a 
Půdorys 1.NP 
mezi osami 12 a 14 1.065*3.4=3.621 [A] 
Mezisoučet: A=3.621 [B] 
Skladba W03 
Půdorys 1.NP 
mezi osami 9 a 11 1.62*3.4=5.508 [C] 
Mezisoučet: C=5.508 [D] 
Skladba W05a 
Půdorys 1.NP 
mezi osami 12 a 14 2.85*3.4=9.690 [E] 
Mezisoučet: E=9.690 [F] 
Skladba W09 
Půdorys 1.NP 
m.č.: 
1.02 2.15*3.2=6.880 [G] 
1.04 2.3*3.2=7.360 [H] 
1.06 2.36*3.2=7.552 [I] 
1.09b 0.915*3.2=2.928 [J] 
1.15b 0.975*3.2=3.120 [K] 
1.15c 0.95*3.2=3.040 [L] 
1.16c 1.00*3.2=3.200 [M] 
1.16d 1.00*3.2=3.200 [N] 
Mezisoučet: G+H+I+J+K+L+M+N=37.280 [O] 
Celkem: A+C+E+G+H+I+J+K+L+M+N=56.099 [P]</t>
  </si>
  <si>
    <t>131</t>
  </si>
  <si>
    <t>763111763</t>
  </si>
  <si>
    <t>Příčka ze sádrokartonových desek Příplatek k cenám za zahuštění profilů u příček s nosnou konstrukcí ze zdvojených profilů na vzdálenost 31 cm</t>
  </si>
  <si>
    <t>Skladba W06 
Půdorys 1.NP 
mezi osami 9 a 11 5.36*3.4=18.224 [A] 
Mezisoučet: A=18.224 [B] 
Skladba W07 
Půdorys 1.NP 
mezi osami 17 a 18 2.375*3.4=8.075 [C] 
Mezisoučet: C=8.075 [D] 
Celkem: A+C=26.299 [E]</t>
  </si>
  <si>
    <t>132</t>
  </si>
  <si>
    <t>763111771</t>
  </si>
  <si>
    <t>Příčka ze sádrokartonových desek Příplatek k cenám za rovinnost speciální tmelení kvality Q3</t>
  </si>
  <si>
    <t>Skladba OT1 
stěrka SDK příček a předstěn 
Půdorys 1.NP 
m.č.: 
1.01; západ 6.7*(2.83+0.1)+(0.915+2*1.00)*0.15-2.1*1.7-1.95*1.7-0.95*(2.485+0.1)+5.57*1.49/2=14.877 [A] 
1.01; východ (6.7)*2.83+2*0.75*2.5+2*0.245*2.5+2*0.975*2.5+5.57*1.49/2=32.961 [B] 
1.02 (2*2.15+3.175)*1.05=7.849 [C] 
1.03 2*(2.025+2.3)*(3.2+0.1)-3*1.00*(2.15+0.1)-0.9*(2.15+0.1)=19.770 [D] 
1.04 2*(1.9+2.3)*(0.6+0.1)=5.880 [E] 
1.06 (3.25+0.15+2.25)*0.6=3.390 [F] 
1.07 2*(2.9+2.1)*(3.00+0.2)-2.1*0.37-2.1*1.7-0.9*(2.15+0.2)=25.538 [G] 
1.08 (2.1+2.9+1.95)*(3.00+0.2)-1.95*0.37-1.95*1.7-0.9*(2.15+0.2)=16.089 [H] 
1.09a 2*(2.3+0.915)*(0.6+0.1)=4.501 [I] 
1.09b 2*(1.4+0.915)*(0.6+0.1)=3.241 [J] 
1.10 (2*4.3+1.35)*3.4-4*0.9*(2.15+0.2)-0.8*(2.15+0.2)=23.490 [K] 
1.11 2*(2.85+1.96)*(3.00+0.1)-0.9*(2.15+0.1)=27.797 [L] 
1.12 (2*3.3)*(3.2+0.1)+2.85*(0.37+0.1)-0.9*(2.15+0.1)+0.41*2.5=22.120 [M] 
1.13 (2*5.36+4.35)*(3.2+0.1)-0.85*(2.83+0.1)+2*(0.41+0.1)*2.5=49.791 [N] 
1.14 (2*5.36+4.35)*(3.2+0.1)-0.9*(2.83+0.1)+(0.41+0.1)*2.5=48.369 [O] 
1.15a 2*(2.025+3.165)*(0.37+0.03+0.1)-0.9*(0.03+0.1)=5.073 [P] 
1.15b 2*(0.975+1.9)*(0.37+0.1)=2.703 [Q] 
1.15c 2*(0.95+1.9)*(0.37+0.1)=2.679 [R] 
1.16a 2*(1.955+3.165)*(0.37+0.03+0.1)-0.9*(0.03+0.1)=5.003 [S] 
1.16b (1.75+2*2.1)*(0.37+0.03+0.1)=2.975 [T] 
1.16c 2*(1.6+1.0)*(0.37+0.03+0.1)=2.600 [U] 
1.16d (1.6+2*1.0)*(0.37+0.03+0.1)=1.800 [V] 
1.17 2*(1.62+3.1)*(3.2-2.15+0.1)=10.856 [W] 
1.18 (4.9+0.1)*(3.2+0.1)=16.500 [X] 
1.23 7.8*(3.2+0.1)=25.740 [Y] 
1.24 7.8*(3.2+0.1)+4.2*(0.32+0.15)=27.714 [Z] 
1.25 (0.51+22.575+1.335)*(3.2+0.1)+4.2*0.32-0.95*(2.485+0.1)-0.85*(2.83+0.1)-3*0.9*(2.83+0.1)-0.9*(2.15+0.1)=67.048 [AA] 
1.25; světlíky 7*4.2*2.135+7*4.2*1.86+7*2*1.475*(1.86+2.255)/2=159.940 [AB] 
1.25; kolem stropní desky 7*4.2*0.3+7*(4.2+2*1.475)*0.18=17.829 [AC] 
1,25; kolem oken 7*2*(4.2+1.475)*0.42=33.369 [AD] 
Půdorys podkroví 
m.č.: 
2.01 (4.35+2*4.2+0.6+11.93)*1.86+1*(1.86+2.28)*1.625/2+3*(1.86+2.28)*1.775/2+(2*4.2+0.6+0.79)*2.13+(1.82+0.3)*5.66/2-0.7*1.35=87.315 [AE] 
+(2.3+2.41)*0.41/2-0.7*1.4+(2.41+0.3)*7.85/2 
2.02 (1.425+5.95)*1.86+2*(1.86+2.28)*1.625/2+2*(1.86+2.28)*1.775/2+(2.92+4.5+4.35)*2.13+2*(1.82+0.3)*5.66/2-0.7*1.35+(2.41+0.3)*7.85/2=74.555 [AG] 
+(2.3+2.41)*0.41/2-0.7*1.4 
2.03 3.06*1.86+1*(1.86+2.28)*1.625/2+(1.82+0.3)*5.66/2=15.055 [AI] 
Mezisoučet: A+B+C+D+E+F+G+H+I+J+K+L+M+N+O+P+Q+R+S+T+U+V+W+X+Y+Z+AA+AB+AC+AD+AE+AF+AG+AH+AI= 
Celkem: A+B+C+D+E+F+G+H+I+J+K+L+M+N+O+P+Q+R+S+T+U+V+W+X+Y+Z+AA+AB+AC+AD+AE+AF+AG+AH+AI=</t>
  </si>
  <si>
    <t>133</t>
  </si>
  <si>
    <t>763113341</t>
  </si>
  <si>
    <t>Příčka instalační ze sádrokartonových desek s nosnou konstrukcí ze zdvojených ocelových profilů UW, CW s mezerou, CW profily navzájem spojeny páskem sádry dvoji</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</si>
  <si>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155 - 650 mm, profil 50</t>
  </si>
  <si>
    <t>134</t>
  </si>
  <si>
    <t>763121422</t>
  </si>
  <si>
    <t>Stěna předsazená ze sádrokartonových desek s nosnou konstrukcí z ocelových profilů CW, UW jednoduše opláštěná deskou impregnovanou H2 tl. 12,5 mm bez izolace, E</t>
  </si>
  <si>
    <t>Stěna předsazená ze sádrokartonových desek s nosnou konstrukcí z ocelových profilů CW, UW jednoduše opláštěná deskou impregnovanou H2 tl. 12,5 mm bez izolace, EI 15, stěna tl. 62,5 mm, profil 50</t>
  </si>
  <si>
    <t>Skladba W09 
Půdorys 1.NP 
m.č.: 
1.02 2.15*3.2=6.880 [A] 
1.04 2.3*3.2=7.360 [B] 
1.06 2.36*3.2=7.552 [C] 
1.09b 0.915*3.2=2.928 [D] 
1.15b 0.975*3.2=3.120 [E] 
1.15c 0.95*3.2=3.040 [F] 
1.16c 1.00*3.2=3.200 [G] 
1.16d 1.00*3.2=3.200 [H] 
Mezisoučet: A+B+C+D+E+F+G+H=37.280 [I] 
Celkem: A+B+C+D+E+F+G+H=37.280 [J]</t>
  </si>
  <si>
    <t>135</t>
  </si>
  <si>
    <t>763121621</t>
  </si>
  <si>
    <t>Stěna předsazená ze sádrokartonových desek montáž desek na nosnou konstrukci, tl. 12,5 mm</t>
  </si>
  <si>
    <t>Skladba W09 
druhá vrstva desek 
Půdorys 1.NP 
m.č.: 
1.02 2.15*3.2=6.880 [A] 
1.04 2.3*3.2=7.360 [B] 
1.06 2.36*3.2=7.552 [C] 
1.09b 0.915*3.2=2.928 [D] 
1.15b 0.975*3.2=3.120 [E] 
1.15c 0.95*3.2=3.040 [F] 
1.16c 1.00*3.2=3.200 [G] 
1.16d 1.00*3.2=3.200 [H] 
Mezisoučet: A+B+C+D+E+F+G+H=37.280 [I] 
záklop svislé stěny stropů v místě světlíků 
Půdorys 1.NP, půdorys podkroví, řez B 
m.č.: 
1.25; kolem stropní desky 7*4.2*0.3+7*(4.2+2*1.475)*0.18=17.829 [J] 
1,25; kolem oken 7*2*(4.2+1.475)*0.42=33.369 [K] 
Mezisoučet: J+K=51.198 [L] 
Celkem: A+B+C+D+E+F+G+H+J+K=88.478 [M]</t>
  </si>
  <si>
    <t>136</t>
  </si>
  <si>
    <t>763121712</t>
  </si>
  <si>
    <t>Stěna předsazená ze sádrokartonových desek ostatní konstrukce a práce na předsazených stěnách ze sádrokartonových desek zalomení stěny</t>
  </si>
  <si>
    <t>Skladba W09 
Půdorys 1.NP 
1.06 3.2=3.200 [A] 
Mezisoučet: A=3.200 [B] 
Celkem: A=3.200 [C]</t>
  </si>
  <si>
    <t>137</t>
  </si>
  <si>
    <t>763121716</t>
  </si>
  <si>
    <t>Stěna předsazená ze sádrokartonových desek ostatní konstrukce a práce na předsazených stěnách ze sádrokartonových desek úprava styku stěny a podhledu akrylátový</t>
  </si>
  <si>
    <t>Stěna předsazená ze sádrokartonových desek ostatní konstrukce a práce na předsazených stěnách ze sádrokartonových desek úprava styku stěny a podhledu akrylátovým tmelem</t>
  </si>
  <si>
    <t>Půdorys 1.NP 
styk stěny a podhledu 
m.č.: 
1.01 2.05+2*0.975+1.25+2*0.245+2.1+2*0.75   nad průvlakem +14.62=23.960 [A] 
1.02 2*(3.175+2.15)=10.650 [B] 
1.03 2*(2.03+2.3)=8.660 [C] 
1.04 2*(1.9+2.3)=8.400 [D] 
1.06 2*(3.52+2.25)=11.540 [E] 
1.25 1.475+6*4.2=26.675 [F] 
Mezisoučet: A+B+C+D+E+F=89.885 [G] 
Celkem: A+B+C+D+E+F=89.885 [H]</t>
  </si>
  <si>
    <t>138</t>
  </si>
  <si>
    <t>763131511</t>
  </si>
  <si>
    <t>Podhled ze sádrokartonových desek jednovrstvá zavěšená spodní konstrukce z ocelových profilů CD, UD jednoduše opláštěná deskou standardní A, tl. 12,5 mm, bez iz</t>
  </si>
  <si>
    <t>Podhled ze sádrokartonových desek jednovrstvá zavěšená spodní konstrukce z ocelových profilů CD, UD jednoduše opláštěná deskou standardní A, tl. 12,5 mm, bez izolace</t>
  </si>
  <si>
    <t>Skladba C04 
SDK podhled 
Půdorys 1.NP 
m.č.: 
1.01 0.9*2.2+0.245*1.25+0.75*2.25=3.974 [A] 
1.25 5*4.2*1.475+1.275*0.51=31.625 [B] 
Mezisoučet: A+B=35.599 [C] 
Celkem: A+B=35.599 [D]</t>
  </si>
  <si>
    <t>139</t>
  </si>
  <si>
    <t>763131714</t>
  </si>
  <si>
    <t>Podhled ze sádrokartonových desek ostatní práce a konstrukce na podhledech ze sádrokartonových desek základní penetrační nátěr</t>
  </si>
  <si>
    <t>Skladba C02 
SDK podhled 
Půdorys 1.NP 
m.č.: 
1.02 6.83=6.830 [A] 
1.03 4.34=4.340 [B] 
1.04 4.37=4.370 [C] 
1.06 7.11=7.110 [D] 
Mezisoučet: A+B+C+D=22.650 [E] 
Skladba C04 
SDK podhled 
Půdorys 1.NP 
m.č.: 
1.01 0.9*2.2+0.245*1.25+0.75*2.25 čela +(2.2+1.25+2.25)*0.33=5.855 [F] 
1.25 5*4.2*1.475+1.275*0.51 čelo +1.275*0.37=32.097 [G] 
Mezisoučet: F+G=37.952 [H] 
Celkem: A+B+C+D+F+G=60.602 [I]</t>
  </si>
  <si>
    <t>140</t>
  </si>
  <si>
    <t>763131721</t>
  </si>
  <si>
    <t>Podhled ze sádrokartonových desek ostatní práce a konstrukce na podhledech ze sádrokartonových desek skokové změny výšky podhledu do 0,5 m</t>
  </si>
  <si>
    <t>Skladba C04 
SDK podhled - čelo 
Půdorys 1.NP 
m.č.: 
1.01 2.2+1.25+2.25=5.700 [A] 
1.25 1.275=1.275 [B] 
Mezisoučet: A+B=6.975 [C] 
Celkem: A+B=6.975 [D]</t>
  </si>
  <si>
    <t>141</t>
  </si>
  <si>
    <t>763131751</t>
  </si>
  <si>
    <t>Podhled ze sádrokartonových desek ostatní práce a konstrukce na podhledech ze sádrokartonových desek montáž parotěsné zábrany</t>
  </si>
  <si>
    <t>Skladba C02 
SDK podhled - parotěsná zábrana 
Půdorys 1.NP 
m.č.: 
1.02; 1.03; 1.04; 1.06 4.2*7.00=29.400 [A] 
Mezisoučet: A=29.400 [B] 
Celkem: A=29.400 [C]</t>
  </si>
  <si>
    <t>142</t>
  </si>
  <si>
    <t>763131752</t>
  </si>
  <si>
    <t>Podhled ze sádrokartonových desek ostatní práce a konstrukce na podhledech ze sádrokartonových desek montáž jedné vrstvy tepelné izolace</t>
  </si>
  <si>
    <t>Skladba C02 
SDK podhled - tepelná izolace 
Půdorys 1.NP 
m.č.: 
1.02; 1.03; 1.04; 1.06 4.2*7.00=29.400 [A] 
Mezisoučet: A=29.400 [B] 
Celkem: A=29.400 [C]</t>
  </si>
  <si>
    <t>143</t>
  </si>
  <si>
    <t>763131771</t>
  </si>
  <si>
    <t>Podhled ze sádrokartonových desek Příplatek k cenám za rovinnost kvality speciální tmelení kvality Q3</t>
  </si>
  <si>
    <t>144</t>
  </si>
  <si>
    <t>763181422</t>
  </si>
  <si>
    <t>Výplně otvorů konstrukcí ze sádrokartonových desek ztužující výplň otvoru pro dveře s UA a UW profilem, výšky příčky přes 3,25 do 3,75 m</t>
  </si>
  <si>
    <t>Půdorys 1.NP 
mezi osami 9 a 11 8=8.000 [A] 
kolem os 11 a 12 2=2.000 [B] 
mezi osami 12 a 14 6=6.000 [C] 
mezi osami 17 a 18 4=4.000 [D] 
Půdorys podkroví 
2=2.000 [E] 
Mezisoučet: A+B+C+D+E=22.000 [F] 
Celkem: A+B+C+D+E=22.000 [G]</t>
  </si>
  <si>
    <t>145</t>
  </si>
  <si>
    <t>998763322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</si>
  <si>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</si>
  <si>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s omezením mechanizace v objektech výšky přes 6 do 12 m</t>
  </si>
  <si>
    <t>146</t>
  </si>
  <si>
    <t>R76311100</t>
  </si>
  <si>
    <t>Příplatek k SDK příčkám s oboustranným standardním opláštěním za použití impregnované desky H2 tl. 12,5 mm z jedné strany</t>
  </si>
  <si>
    <t>Skladba W02a 
Půdorys 1.NP 
mezi osami 9 a 11 2*((5.51+6.075)*3.4-2*0.9*2.83)=68.590 [A] 
mezi osami 12 a 14 2*((1.065+1.35)*3.4+0.915*(1.83+0.3+1.00))=22.150 [B] 
mezi osami 17 a 18 2*((2.3+1.275+2.3)*3.4+(1.3+2.25)*3.4)=64.090 [C] 
Mezisoučet: A+B+C=154.830 [D] 
Skladba W02b 
Půdorys 1.NP 
mezi osami 9 a 11 2*5.36*3.4=36.448 [E] 
mezi osami 12 a 14 2*3.00*3.4=20.400 [F] 
Mezisoučet: E+F=56.848 [G] 
Skladba W02c 
Půdorys 1.NP 
mezi osami 12 a 14 2*4.5*3.4=30.600 [H] 
Mezisoučet: H=30.600 [I] 
Celkem: A+B+C+E+F+H=242.278 [J]</t>
  </si>
  <si>
    <t>147</t>
  </si>
  <si>
    <t>R763111717</t>
  </si>
  <si>
    <t>Příčka ze sádrokartonových desek ostatní konstrukce a práce na příčkách a předstěnách ze sádrokartonových desek základní penetrační nátěr (jednostranný)</t>
  </si>
  <si>
    <t>Skladba OT1 
penetrační nátěr SDK příček 
Půdorys 1.NP 
m.č.: 
1.01; západ 6.7*(2.83+0.1)+(0.915+2*1.00)*0.15-2.1*1.7-1.95*1.7-0.95*(2.485+0.1)+5.57*1.49/2=14.877 [A] 
1.01; východ (6.7)*2.83+2*0.75*2.5+2*0.245*2.5+2*0.975*2.5+5.57*1.49/2=32.961 [B] 
1.02 (2*2.15+3.175)*1.05=7.849 [C] 
1.03 2*(2.025+2.3)*(3.2+0.1)-3*1.00*(2.15+0.1)-0.9*(2.15+0.1)=19.770 [D] 
1.04 2*(1.9+2.3)*(0.6+0.1)=5.880 [E] 
1.06 (3.25+0.15+2.25)*0.6=3.390 [F] 
1.07 2*(2.9+2.1)*(3.00+0.2)-2.1*0.37-2.1*1.7-0.9*(2.15+0.2)=25.538 [G] 
1.08 (2.1+2.9+1.95)*(3.00+0.2)-1.95*0.37-1.95*1.7-0.9*(2.15+0.2)=16.089 [H] 
1.09a 2*(2.3+0.915)*(0.6+0.1)=4.501 [I] 
1.09b 2*(1.4+0.915)*(0.6+0.1)=3.241 [J] 
1.10 (2*4.3+1.35)*3.4-4*0.9*(2.15+0.2)-0.8*(2.15+0.2)=23.490 [K] 
1.11 2*(2.85+1.96)*(3.00+0.1)-0.9*(2.15+0.1)=27.797 [L] 
1.12 (2*3.3)*(3.2+0.1)+2.85*(0.37+0.1)-0.9*(2.15+0.1)+0.41*2.5=22.120 [M] 
1.13 (2*5.36+4.35)*(3.2+0.1)-0.85*(2.83+0.1)+2*(0.41+0.1)*2.5=49.791 [N] 
1.14 (2*5.36+4.35)*(3.2+0.1)-0.9*(2.83+0.1)+(0.41+0.1)*2.5=48.369 [O] 
1.15a 2*(2.025+3.165)*(0.37+0.03+0.1)-0.9*(0.03+0.1)=5.073 [P] 
1.15b 2*(0.975+1.9)*(0.37+0.1)=2.703 [Q] 
1.15c 2*(0.95+1.9)*(0.37+0.1)=2.679 [R] 
1.16a 2*(1.955+3.165)*(0.37+0.03+0.1)-0.9*(0.03+0.1)=5.003 [S] 
1.16b (1.75+2*2.1)*(0.37+0.03+0.1)=2.975 [T] 
1.16c 2*(1.6+1.0)*(0.37+0.03+0.1)=2.600 [U] 
1.16d (1.6+2*1.0)*(0.37+0.03+0.1)=1.800 [V] 
1.17 2*(1.62+3.1)*(3.2-2.15+0.1)=10.856 [W] 
1.18 (4.9+0.1)*(3.2+0.1)=16.500 [X] 
1.23 7.8*(3.2+0.1)=25.740 [Y] 
1.24 7.8*(3.2+0.1)+4.2*(0.32+0.15)=27.714 [Z] 
1.25 (0.51+22.575+1.335)*(3.2+0.1)+4.2*0.32-0.95*(2.485+0.1)-0.85*(2.83+0.1)-3*0.9*(2.83+0.1)-0.9*(2.15+0.1)=67.048 [AA] 
1.25; světlíky 7*4.2*2.135+7*4.2*1.86+7*2*1.475*(1.86+2.255)/2=159.940 [AB] 
1.25; kolem stropní desky 7*4.2*0.3+7*(4.2+2*1.475)*0.18=17.829 [AC] 
1,25; kolem oken 7*2*(4.2+1.475)*0.42=33.369 [AD] 
Půdorys podkroví 
m.č.: 
2.01 (4.35+2*4.2+0.6+11.93)*1.86+1*(1.86+2.28)*1.625/2+3*(1.86+2.28)*1.775/2+(2*4.2+0.6+0.79)*2.13+(1.82+0.3)*5.66/2-0.7*1.35=87.315 [AE] 
+(2.3+2.41)*0.41/2-0.7*1.4+(2.41+0.3)*7.85/2 
2.02 (1.425+5.95)*1.86+2*(1.86+2.28)*1.625/2+2*(1.86+2.28)*1.775/2+(2.92+4.5+4.35)*2.13+2*(1.82+0.3)*5.66/2-0.7*1.35+(2.41+0.3)*7.85/2=74.555 [AG] 
+(2.3+2.41)*0.41/2-0.7*1.4 
2.03 3.06*1.86+1*(1.86+2.28)*1.625/2+(1.82+0.3)*5.66/2=15.055 [AI] 
Mezisoučet: A+B+C+D+E+F+G+H+I+J+K+L+M+N+O+P+Q+R+S+T+U+V+W+X+Y+Z+AA+AB+AC+AD+AE+AF+AG+AH+AI= 
Celkem: A+B+C+D+E+F+G+H+I+J+K+L+M+N+O+P+Q+R+S+T+U+V+W+X+Y+Z+AA+AB+AC+AD+AE+AF+AG+AH+AI=</t>
  </si>
  <si>
    <t>148</t>
  </si>
  <si>
    <t>R76313245</t>
  </si>
  <si>
    <t>Podhled ze sádrokartonových desek - nosná konstrukce z ocelových profilů UA 100 mm, jednoduše opláštěná deskou impregnovanou H2 tl. 12,5 mm, bez TI</t>
  </si>
  <si>
    <t>Skladba C02 
SDK podhled 
Půdorys 1.NP 
m.č.: 
1.02; 1.03; 1.04; 1.06 4.2*7.00=29.400 [A] 
Mezisoučet: A=29.400 [B] 
Celkem: A=29.400 [C]</t>
  </si>
  <si>
    <t>včetně tmelení pracovních spar mezi deskami sádrokartonu plnící a vyrovnávací stěrkovou hmotou pro vyhlazení spár sádrokartonů pod nátěry, s vložením zpevňující pásky</t>
  </si>
  <si>
    <t>149</t>
  </si>
  <si>
    <t>767541112</t>
  </si>
  <si>
    <t>Nosná konstrukce pro zdvojené podlahy (včetně dodávky materiálu) pro prostory s lehkým provozem z kovových rektifikačních stojek modulu 600 x 600 mm výšky do 10</t>
  </si>
  <si>
    <t>Nosná konstrukce pro zdvojené podlahy (včetně dodávky materiálu) pro prostory s lehkým provozem z kovových rektifikačních stojek modulu 600 x 600 mm výšky do 100 mm</t>
  </si>
  <si>
    <t>Skladba P04 
nosná konstrukce zdvojených podlah 
Půdorys 1.NP 
1.10 1.35*0.4=0.540 [A] 
Mezisoučet: A=0.540 [B] 
Celkem: A=0.540 [C]</t>
  </si>
  <si>
    <t>150</t>
  </si>
  <si>
    <t>767541114</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</si>
  <si>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</si>
  <si>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150 do 200 mm</t>
  </si>
  <si>
    <t>Skladba P04 
nosná konstrukce zdvojených podlah 
Půdorys 1.NP 
m.č.: 
1.07 6.09=6.090 [A] 
1.08 6.07=6.070 [B] 
1.09a 2.07=2.070 [C] 
1.09b 1.26=1.260 [D] 
1.10 1.35*3.55=4.793 [E] 
1.11 5.56=5.560 [F] 
1.12 9.4=9.400 [G] 
Mezisoučet: A+B+C+D+E+F+G=35.243 [H] 
Celkem: A+B+C+D+E+F+G=35.243 [I]</t>
  </si>
  <si>
    <t>151</t>
  </si>
  <si>
    <t>767541411</t>
  </si>
  <si>
    <t>Montáž podlahových desek pro zdvojené podlahy rozměru 600 x 600 mm</t>
  </si>
  <si>
    <t>Skladba P04 
deska zdvojené podlahy 
Půdorys 1.NP 
m.č.: 
1.07 6.09=6.090 [A] 
1.08 6.07=6.070 [B] 
1.09a 2.07=2.070 [C] 
1.09b 1.26=1.260 [D] 
1.10 1.35*(3.95+2*0.1)=5.603 [E] 
1.11 5.56=5.560 [F] 
1.12 9.4=9.400 [G] 
Mezisoučet: A+B+C+D+E+F+G=36.053 [H] 
Celkem: A+B+C+D+E+F+G=36.053 [I]</t>
  </si>
  <si>
    <t>152</t>
  </si>
  <si>
    <t>767541711</t>
  </si>
  <si>
    <t>Montáž podlahových desek pro zdvojené podlahy přiřezání dřevotřískových nebo kalciumsulfátových desek</t>
  </si>
  <si>
    <t>Skladba P04 
deska zdvojené podlahy 
Půdorys 1.NP 
m.č.: 
1.07 2*(2.9+2.1)=10.000 [A] 
1.08 2*(2.9+2.1)=10.000 [B] 
1.09a 2*(2.3+0.915)=6.430 [C] 
1.09b 2*(1.4+0.915)=4.630 [D] 
1.10 2*(1.35+4.6)=11.900 [E] 
1.11 2*(2.85+1.96)=9.620 [F] 
1.12 2*(2.85+3.3)=12.300 [G] 
Mezisoučet: A+B+C+D+E+F+G=64.880 [H] 
Celkem: A+B+C+D+E+F+G=64.880 [I]</t>
  </si>
  <si>
    <t>153</t>
  </si>
  <si>
    <t>154</t>
  </si>
  <si>
    <t>R_C01.1</t>
  </si>
  <si>
    <t>Podhled rastrový mřížkový hliníkový, vč. závěsů, ukončovacích profilů a lišt, kompletní montáž</t>
  </si>
  <si>
    <t>Skladba C01 
Podhled rastrový mřížkový 
Půdorys 1.NP 
m.č.: 
1.03 4.34=4.340 [A] 
1.04 4.37=4.370 [B] 
1.06 7.11=7.110 [C] 
1.07 6.09=6.090 [D] 
1.08 6.07=6.070 [E] 
1.09a 2.07=2.070 [F] 
1.09b 1.26=1.260 [G] 
1.10 5.8=5.800 [H] 
1.11 5.56=5.560 [I] 
1.12 9.4=9.400 [J] 
1.13 23.18=23.180 [K] 
1.14 23.27=23.270 [L] 
1.15a 6.38=6.380 [M] 
1.15b 1.85=1.850 [N] 
1.15c 1.81=1.810 [O] 
1.16a 6.16=6.160 [P] 
1.16b 3.67=3.670 [Q] 
1.16c 1.675=1.675 [R] 
1.16d 1.67=1.670 [S] 
1.18 6.25=6.250 [T] 
1.23 45.63=45.630 [U] 
1.24 33.99=33.990 [V] 
Mezisoučet: A+B+C+D+E+F+G+H+I+J+K+L+M+N+O+P+Q+R+S+T+U+V=207.605 [W] 
Celkem: A+B+C+D+E+F+G+H+I+J+K+L+M+N+O+P+Q+R+S+T+U+V=207.605 [X]</t>
  </si>
  <si>
    <t>Dle požadavků VZT budou osazeny i svislé prvky pro usměrnění proudění vzduchu  
Kompletní montáž všech součástí podhledu C01</t>
  </si>
  <si>
    <t>155</t>
  </si>
  <si>
    <t>Podhled rastrový mřížkový hliníkový, vč. závěsů, ukončovacích profilů a lišt, kompletní dodávka</t>
  </si>
  <si>
    <t>speciální typ rastrových podhledů, mřížka se skládá z prvků s U-profilem se   
základnou 5mm a výškou 26mm, velikost mřížek 60x60mm, tl. 0,45-0,60mm,   
rastr tvořen profily L a křížovými profily L v rozměru 600x600mm   
Hliníkové podhledy  jsou nehořlavé a neodkapávající, nezasahují do technických   
instalací umístěných nad stropem. Vzhledem k otevřené povaze rastrových stropů   
mohou být všechny požární signalizace, a jiné technologie, přenášeny nad   
zavěšeným stropem.   
Dodávka včetně závěsů, ukončovacích profilů a lišt. Dle požadavků VZT budou   
osazeny i svislé prvky pro usměrnění proudění vzduchu.   
podhled podléhá vzorkování  
barevnost nutno na stavbě vzorkovat předpodklad tmavě šedá; spodní hrana podhledu lícuje se   
spodní hranou ŽB trámu, tzn. hrana trámu je viditelná; technické instalace jsou umístěny  NAD podhledem, v hygienickém zázemí se jedná i o svítidla  
Kompletní dodávka všech součástí podhledu C01</t>
  </si>
  <si>
    <t>156</t>
  </si>
  <si>
    <t>R_C03.1</t>
  </si>
  <si>
    <t>Podhled z děrovaného plechu z povětrnostně odolné oceli, vč. systémového nosného roštu, kompletní montáž všech součástí podhledu</t>
  </si>
  <si>
    <t>Skladba C03 
Podhled z děrovaného plechu 
Půdorys 1.NP 
m.č.: 
1.01 3*4.2*6.94=87.444 [A] 
Mezisoučet: A=87.444 [B] 
Celkem: A=87.444 [C]</t>
  </si>
  <si>
    <t>Nosný rošt z nekorodujících materiálů umožňující rektifikaci - ucelený systém, lokální   
kotvy uchyceny k nosné konstrukci přes distanční podložky v místě dutin panelu,   
obousměrný rošt; přesný typ roštu, dimenzi a rozteč navrhne dodavatel v závislosti   
na finálně vybraném pohledu; akustická minerální izolace tl.80mm s černou   
kašírkou; děrovaný plech z povětrnostně odolné oceli tl. 2,0mm, otvory kruhové   
průměr 15mm, rozteč 30mm,   
preferenci je skryté kotvení plechu, alt. ale použím vruty v barvě plechu nebo nerez;  
součásti jsou černé U profily 100/100 navazující na fasádu, v jejich místech budou   
osazeny svítidla haly  
podhled podhléhá vzorkování  
Součástí dodávky stropních podhledů jsou pomocné konstrukce, závěsy, atypické podhledové desky, apod. pro zabudování a uchycení ostatních stropních či podhledových prvků. (Svítidla, koncové prvky VZT, informační tabule, apod..) , součástí je systémové řešení dilatační spáry.   
Další součástí jsou kompletní dodávky revizních, montážních a obslužných dvířek vč. všech   
návazností ( rámy, začištění, kotvení a pod. ) k uzavíracím armaturám, čidlům, hlásičům, požárním klapkám a pod.  
kompletní montáž dodavatelem navrženého systému</t>
  </si>
  <si>
    <t>157</t>
  </si>
  <si>
    <t>R_C03.2</t>
  </si>
  <si>
    <t>Podhled z děrovaného plechu z povětrnostně odolné oceli, vč. systémového nosného roštu, kompletní dodávka všech součástí podhledu</t>
  </si>
  <si>
    <t>Skladba C03 
Podhled z děrovaného podhledu 
Půdorys 1.NP 
m.č.: 
1.01 3*4.2*6.94=87.444 [A] 
Mezisoučet: A=87.444 [B] 
Celkem: A=87.444 [C]</t>
  </si>
  <si>
    <t>Nosný rošt z nekorodujících materiálů umožňující rektifikaci - ucelený systém, lokální   
kotvy uchyceny k nosné konstrukci přes distanční podložky v místě dutin panelu,   
obousměrný rošt; přesný typ roštu, dimenzi a rozteč navrhne dodavatel v závislosti   
na finálně vybraném pohledu; akustická minerální izolace tl.80mm s černou   
kašírkou; děrovaný plech z povětrnostně odolné oceli tl. 2,0mm, otvory kruhové   
průměr 15mm, rozteč 30mm,   
preferenci je skryté kotvení plechu, alt. ale použím vruty v barvě plechu nebo nerez;  
součásti jsou černé U profily 100/100 navazující na fasádu, v jejich místech budou   
osazeny svítidla haly  
Součástí montáže stropních podhledů jsou pomocné konstrukce, závěsy, atypické podhledové desky, apod. pro zabudování a uchycení ostatních stropních či podhledových prvků. (Svítidla, koncové prvky VZT, informační tabule, apod..) , součástí je systémové řešení dilatační spáry.   
Další součástí montáže jsou revizní, montážní a obslužná dvířka vč. všech   
návazností ( rámy, začištění, kotvení a pod. ) k uzavíracím armaturám, čidlům, hlásičům, požárním klapkám a pod.  
kompletní dodávka dodavatelem navrženého systému</t>
  </si>
  <si>
    <t>158</t>
  </si>
  <si>
    <t>R_C05</t>
  </si>
  <si>
    <t>Podhled z plechu z povětrnostně odolné oceli, vč. akustické izolace a systémového nosného roštu, kompletní montáž</t>
  </si>
  <si>
    <t>Skladba C05 
exteriérové podhledy 
výkresy střechy 
část nad nástupištěm 81.09*3.53/0.9612617=297.783 [A] 
část nad příjezdovou komunikací a zpevněnými plochami; odměřeno z DWG (7.44+141.79+28.37+79.06)/0.97437006=263.411 [B] 
Mezisoučet: A+B=561.194 [C] 
Celkem: A+B=561.194 [D]</t>
  </si>
  <si>
    <t>Montáž nosného roštu z nekorodujících materiálů umožňující rektifikaci - ucelený systém, lokální   
kotvy uchyceny k nosné ocelové konstrukci přes distanční podložky, obousměrný   
rošt; přesný typ roštu, dimenzi a rozteč navrhne dodavatel v závislosti na finálně   
vybraném pohledu  
plech z povětrnostně odolné oceli tl. 2,0mm,   
preferenci je skryté kotvení plechu, alt. ale použím vruty v barvě plechu nebo nerez;  
V místech LED svítitel u fasády, bude plech zakrácen tak, aby svítídla nepřekrýval.  
podhled podhléhá vzorkování  
Součástí montáže stropních podhledů jsou pomocné konstrukce, závěsy, atypické podhledové desky, apod. pro zabudování a uchycení ostatních stropních či podhledových prvků. (Svítidla, informační tabule, apod..), Další součástí jsou kompletní dodávky revizních, montážních a obslužných dvířek vč. všech návazností ( rámy, začištění, kotvení a pod. ) k uzavíracím armaturám, čidlům, hlásičům, a pod.  
kompletní montáž dodavatelem navrženého systému</t>
  </si>
  <si>
    <t>159</t>
  </si>
  <si>
    <t>R_C05.2</t>
  </si>
  <si>
    <t>Podhled z plechu z povětrnostně odolné oceli, vč. akustické izolace a systémového nosného roštu, kompletní dodávka</t>
  </si>
  <si>
    <t>Nosný rošt z nekorodujících materiálů umožňující rektifikaci - ucelený systém, lokální   
kotvy uchyceny k nosné ocelové konstrukci přes distanční podložky, obousměrný   
rošt; přesný typ roštu, dimenzi a rozteč navrhne dodavatel v závislosti na finálně   
vybraném pohledu  
plech z povětrnostně odolné oceli tl. 2,0mm,   
preferenci je skryté kotvení plechu, alt. ale použím vruty v barvě plechu nebo nerez;  
V místech LED svítitel u fasády, bude plech zakrácen tak, aby svítídla nepřekrýval.  
podhled podhléhá vzorkování  
Součástí dodávky stropních podhledů jsou pomocné konstrukce, závěsy, atypické podhledové desky, apod. pro zabudování a uchycení ostatních stropních či podhledových prvků. (Svítidla, informační tabule, apod..), Další součástí jsou kompletní dodávky revizních, montážních a obslužných dvířek vč. všech návazností ( rámy, začištění, kotvení a pod. ) k uzavíracím armaturám, čidlům, hlásičům, a pod.  
kompletní dodávka dodavatelem navrženého systému</t>
  </si>
  <si>
    <t>160</t>
  </si>
  <si>
    <t>R60795203</t>
  </si>
  <si>
    <t>deska kalciumsulfátová pro zdvojené podlahy horní strana kaučuková podlaha s hladkým povrchem a vícebarevným vsypem tl 34mm 600x600mm</t>
  </si>
  <si>
    <t>Skladba P04 
deska zdvojené podlahy 
Půdorys 1.NP 
m.č.: 
1.07 6.09=6.090 [A] 
1.08 6.07=6.070 [B] 
1.09a 2.07=2.070 [C] 
1.09b 1.26=1.260 [D] 
1.10 1.35*(3.95+2*0.1)=5.603 [E] 
1.11 5.56=5.560 [F] 
1.12 9.4=9.400 [G] 
Mezisoučet: A+B+C+D+E+F+G=36.053 [H] 
Celkem: A+B+C+D+E+F+G=36.053 [I] 
I * 1.05Koeficient množství=37.856 [J]</t>
  </si>
  <si>
    <t>Třída zátěže 42; vhodná pro zatížení kolečkovými židlemi</t>
  </si>
  <si>
    <t>161</t>
  </si>
  <si>
    <t>R76700001</t>
  </si>
  <si>
    <t>Montáž podkladní konstrukce pro kotvení plechového obkladu soklu z průběžných rektifikovatelných prvků, vč. lokálních L konzol</t>
  </si>
  <si>
    <t>"Skladba F02"  
 "podkladní rošt pro plechový obklad"  
 "pohled jihozápadní"  
 ustoupená část 0.45*0.725 = 0,326 [A]  
"nižší část kolem řezů B a C" 0,32*0,725+30*1,4*0,725+0,32*0,725=30,914 [B]  
"vyšší část kolem řezu A" 1,08*0,725+12*1,4*0,725+4*1,4*0,725 = 17,023 [C]  
 "pohled jihovýchodní"  
 štít 0.27*0.725+5*1.36*0.725+0.32*0.725 = 5,358 [D]  
 ustoupený štít 8.16*0.725 = 5,916 [E]  
 "pohled severovýchodní"  
0,27*0,725+47*1,4*0,725+0,2*0,725 = 48,046 [F]  
 "pohled severozápadní"  
 0.21*0.725+5*1.43*0.725+0.9*0.725+5*1.25*0.725+0.32*0.725 = 10,752 [G]  
 Mezisoučet: A+B+C+D+E+F+G = 118,335 [H]  
 Celkem: A+B+C+D+E+F+G = 118,335 [I]</t>
  </si>
  <si>
    <t>162</t>
  </si>
  <si>
    <t>Dodávka podkladní konstrukce pro kotvení plechového obkladu soklu z průběžných rektifikovatelných prvků, vč. lokálních L konzol</t>
  </si>
  <si>
    <t>163</t>
  </si>
  <si>
    <t>Montáž obkladu z ocelového plechu</t>
  </si>
  <si>
    <t>"Skladba F02"  
 "plechový obklad"  
 "pohled jihozápadní"  
 ustoupená část 0.45*0.765 = 0,344 [A]  
"nižší část kolem řezů B a C" 0,32*0,765+30*1,4*0,765+0,32*0,765 = 32,620[B]  
"vyšší část kolem řezu A" 1,08*0,765+12*1,4*0,765+4*1,4*0,765 = 17,962 [C]  
 "pohled jihovýchodní"  
 štít 0.27*0.765+5*1.36*0.765+0.32*0.765 = 5,653 [D]  
 ustoupený štít 8.16*0.765 = 6,242 [E]  
 "pohled severovýchodní"  
0,27*0,765+47*1,4*0,765+0,2*0,76565 = 50,697 [F]  
 "pohled severozápadní"  
 0.21*0.765+5*1.43*0.765+0.9*0.765+5*1.25*0.765+0.32*0.765 = 11,345 [G]  
 Mezisoučet: A+B+C+D+E+F+G = 124,863 [H]  
 Celkem: A+B+C+D+E+F+G = 124,863 [I]</t>
  </si>
  <si>
    <t>164</t>
  </si>
  <si>
    <t>Dodávka obkladu z ocelového plechu tl. 3 mm, tabule 765x1400 mm, povrchová úprava dle výběru, vč. kotvení</t>
  </si>
  <si>
    <t>165</t>
  </si>
  <si>
    <t>R76700005</t>
  </si>
  <si>
    <t>Montáž obkladu z Al plechu</t>
  </si>
  <si>
    <t>viz Tabulka vnějších výplní  
výkres pro OW/13 
pohled jihozápadní 
ustoupená část 0.52*5.35+0.08*2.16=2.955 [A] 
Celkem: A=2.955 [B]</t>
  </si>
  <si>
    <t>166</t>
  </si>
  <si>
    <t>R76700006</t>
  </si>
  <si>
    <t>Dodávka obkladu z AL plechu tl. 3 mm, povrchová úprava dle výběru, vč. kotvení</t>
  </si>
  <si>
    <t>771</t>
  </si>
  <si>
    <t>Podlahy z dlaždic</t>
  </si>
  <si>
    <t>167</t>
  </si>
  <si>
    <t>771591112</t>
  </si>
  <si>
    <t>Izolace podlahy pod dlažbu nátěrem nebo stěrkou ve dvou vrstvách</t>
  </si>
  <si>
    <t>Skladba P01 
HI stěrka čistících zón 
Půdorys 1.NP 
m.č.: 
1.01 2*1.5*1.05=3.150 [A] 
Mezisoučet: A=3.150 [B] 
Celkem: A=3.150 [C]</t>
  </si>
  <si>
    <t>168</t>
  </si>
  <si>
    <t>998771112</t>
  </si>
  <si>
    <t>Přesun hmot pro podlahy z dlaždic stanovený z hmotnosti přesunovaného materiálu vodorovná dopravní vzdálenost do 50 m s omezením mechanizace v objektech výšky p</t>
  </si>
  <si>
    <t>Přesun hmot pro podlahy z dlaždic stanovený z hmotnosti přesunovaného materiálu vodorovná dopravní vzdálenost do 50 m s omezením mechanizace v objektech výšky přes 6 do 12 m</t>
  </si>
  <si>
    <t>772</t>
  </si>
  <si>
    <t>Podlahy z kamene</t>
  </si>
  <si>
    <t>169</t>
  </si>
  <si>
    <t>772521240</t>
  </si>
  <si>
    <t>Kladení dlažby z kamene do lepidla z nejvýše dvou rozdílných druhů pravoúhlých desek nebo dlaždic ve skladbě se pravidelně opakujících, tl. do 30 mm</t>
  </si>
  <si>
    <t>Skladba P01 
lepící tmel 
Půdorys 1.NP 
m.č.: 
1.01 102.33-2*1.5*1.05=99.180 [A] 
1.03 4.34+2*0.9*0.15+0.8*0.15=4.730 [B] 
Mezisoučet: A+B=103.910 [C] 
Celkem: A+B=103.910 [D]</t>
  </si>
  <si>
    <t>170</t>
  </si>
  <si>
    <t>772991111</t>
  </si>
  <si>
    <t>Dlažby z kamene - ostatní práce penetrace podkladu</t>
  </si>
  <si>
    <t>171</t>
  </si>
  <si>
    <t>772991421</t>
  </si>
  <si>
    <t>Dlažby z kamene - ostatní práce impregnační nátěr včetně základního čištění jednovrstvý</t>
  </si>
  <si>
    <t>Skladba P01 
žulová dlažba 
Půdorys 1.NP 
m.č.: 
1.01 102.33-2*1.5*1.05=99.180 [A] 
1.03 4.34+2*0.9*0.15+0.8*0.15=4.730 [B] 
Mezisoučet: A+B=103.910 [C] 
Celkem: A+B=103.910 [D]</t>
  </si>
  <si>
    <t>172</t>
  </si>
  <si>
    <t>998772112</t>
  </si>
  <si>
    <t>Přesun hmot pro kamenné dlažby, obklady schodišťových stupňů a soklů stanovený z hmotnosti přesunovaného materiálu vodorovná dopravní vzdálenost do 50 m s omeze</t>
  </si>
  <si>
    <t>Přesun hmot pro kamenné dlažby, obklady schodišťových stupňů a soklů stanovený z hmotnosti přesunovaného materiálu vodorovná dopravní vzdálenost do 50 m s omezením mechanizace v objektech výšky přes 6 do 12 m</t>
  </si>
  <si>
    <t>173</t>
  </si>
  <si>
    <t>R58381091</t>
  </si>
  <si>
    <t>žulová dlažba tl. 20 mm s protiskluzovým povrchem R10, koeficient tření za mokra µ?0,5, oděruvzdorný, nasákavost do 0,5 %, vhodná v prostorách s vysokým provozn</t>
  </si>
  <si>
    <t>žulová dlažba tl. 20 mm s protiskluzovým povrchem R10, koeficient tření za mokra µ?0,5, oděruvzdorný, nasákavost do 0,5 %, vhodná v prostorách s vysokým provozním zatížením</t>
  </si>
  <si>
    <t>Skladba P01 
žulová dlažba 
Půdorys 1.NP 
m.č.: 
1.01 102.33-2*1.5*1.05=99.180 [A] 
1.03 4.34+2*0.9*0.15+0.8*0.15=4.730 [B] 
Mezisoučet: A+B=103.910 [C] 
Celkem: A+B=103.910 [D] 
D * 1.04Koeficient množství=108.066 [E]</t>
  </si>
  <si>
    <t>776</t>
  </si>
  <si>
    <t>Podlahy povlakové</t>
  </si>
  <si>
    <t>174</t>
  </si>
  <si>
    <t>59054130</t>
  </si>
  <si>
    <t>profil přechodový nerezový samolepící 35mm</t>
  </si>
  <si>
    <t>175</t>
  </si>
  <si>
    <t>776111112</t>
  </si>
  <si>
    <t>Příprava podkladu povlakových podlah a stěn broušení podlah nového podkladu betonového</t>
  </si>
  <si>
    <t>Skladba P03a,b,c,d 
Kaučuková podlaha 
Půdorys 1.NP 
m.č.: 
1.13 23.18=23.180 [A] 
1.14 23.27=23.270 [B] 
1.18 6.25+0.9*0.15=6.385 [C] 
1.23 45.63=45.630 [D] 
1.24 33.99=33.990 [E] 
1.25 88.06+4*0.9*0.15+2*0.8*0.15+0.83*0.15+3*0.8*0.3+0.855*0.1=89.770 [F] 
Mezisoučet: A+B+C+D+E+F=222.225 [G] 
Skladba P04 
kaučuková podlaha 
Půdorys 1.NP 
m.č.: 
1.10 1.35*0.65=0.878 [H] 
Mezisoučet: H=0.878 [I] 
Celkem: A+B+C+D+E+F+H=223.103 [J]</t>
  </si>
  <si>
    <t>176</t>
  </si>
  <si>
    <t>776111311</t>
  </si>
  <si>
    <t>Příprava podkladu povlakových podlah a stěn vysátí podlah</t>
  </si>
  <si>
    <t>177</t>
  </si>
  <si>
    <t>776121112</t>
  </si>
  <si>
    <t>Příprava podkladu povlakových podlah a stěn penetrace vodou ředitelná podlah</t>
  </si>
  <si>
    <t>178</t>
  </si>
  <si>
    <t>776261111</t>
  </si>
  <si>
    <t>Montáž podlahovin z pryže lepením standardním lepidlem z pásů</t>
  </si>
  <si>
    <t>179</t>
  </si>
  <si>
    <t>776421111</t>
  </si>
  <si>
    <t>Montáž lišt obvodových lepených</t>
  </si>
  <si>
    <t>Skladba P03a,b,c,d 
Kaučuková podlaha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t>
  </si>
  <si>
    <t>180</t>
  </si>
  <si>
    <t>776421311</t>
  </si>
  <si>
    <t>Montáž lišt přechodových samolepících</t>
  </si>
  <si>
    <t>přechody nášlapných vrstev podlah 
půdorys 1.NP 
z m.č. 1.01 0.9=0.900 [A] 
z m.č. 1.03 0.9+0.9+0.8=2.600 [B] 
z m.č. 1.25 0.9+1.6+0.8+0.8+0.8+0.8+0.8+0.8=7.300 [C] 
Celkem: A+B+C=10.800 [D]</t>
  </si>
  <si>
    <t>181</t>
  </si>
  <si>
    <t>776421711</t>
  </si>
  <si>
    <t>Montáž lišt vložení pásků z podlahoviny do lišt včetně nařezání</t>
  </si>
  <si>
    <t>182</t>
  </si>
  <si>
    <t>776991111</t>
  </si>
  <si>
    <t>Ostatní práce spárování silikonem</t>
  </si>
  <si>
    <t>Skladba P03a,b,c,d 
Kaučuková podlaha - tmelení návazností soku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t>
  </si>
  <si>
    <t>183</t>
  </si>
  <si>
    <t>776991121</t>
  </si>
  <si>
    <t>Ostatní práce údržba nových podlahovin po pokládce čištění základní</t>
  </si>
  <si>
    <t>Skladba P03a,b,c,d 
Kaučuková podlaha 
Půdorys 1.NP 
m.č.: 
1.13 23.18=23.180 [A] 
1.14 23.27=23.270 [B] 
1.18 6.25+0.9*0.15=6.385 [C] 
1.23 45.63=45.630 [D] 
1.24 33.99=33.990 [E] 
1.25 88.06+4*0.9*0.15+2*0.8*0.15+0.83*0.15+3*0.8*0.3+0.855*0.1=89.770 [F] 
Mezisoučet: A+B+C+D+E+F=222.225 [G] 
Skladba P04 
Kaučuková podlaha 
Půdorys 1.NP 
m.č.: 
1.07 6.09=6.090 [H] 
1.08 6.07=6.070 [I] 
1.09a 2.07=2.070 [J] 
1.09b 1.26=1.260 [K] 
1.10 5.8+2*1.35*0.1=6.070 [L] 
1.11 5.56=5.560 [M] 
1.12 9.4=9.400 [N] 
Mezisoučet: H+I+J+K+L+M+N=36.520 [O] 
Celkem: A+B+C+D+E+F+H+I+J+K+L+M+N=258.745 [P]</t>
  </si>
  <si>
    <t>184</t>
  </si>
  <si>
    <t>998776112</t>
  </si>
  <si>
    <t>Přesun hmot pro podlahy povlakové stanovený z hmotnosti přesunovaného materiálu vodorovná dopravní vzdálenost do 50 m s omezením mechanizace v objektech výšky p</t>
  </si>
  <si>
    <t>Přesun hmot pro podlahy povlakové stanovený z hmotnosti přesunovaného materiálu vodorovná dopravní vzdálenost do 50 m s omezením mechanizace v objektech výšky přes 6 do 12 m</t>
  </si>
  <si>
    <t>185</t>
  </si>
  <si>
    <t>R776001</t>
  </si>
  <si>
    <t>Zátěžová kaučuková podlaha s hladkým povrchem a vícebarevným vsypem tl. 2 mm, Třída zátěže 42; vhodná pro podlahové vytápění a zatížení kolečkovými židlemi</t>
  </si>
  <si>
    <t>Skladba P03a,b,c,d 
Kaučuková podlaha 
Půdorys 1.NP 
m.č.: 
1.13 23.18=23.180 [A] 
1.14 23.27=23.270 [B] 
1.18 6.25+0.9*0.15=6.385 [C] 
1.23 45.63=45.630 [D] 
1.24 33.99=33.990 [E] 
1.25 88.06+4*0.9*0.15+2*0.8*0.15+0.83*0.15+3*0.8*0.3+0.855*0.1=89.770 [F] 
Mezisoučet: A+B+C+D+E+F=222.225 [G] 
Skladba P04 
kaučuková podlaha 
Půdorys 1.NP 
m.č.: 
1.10 1.35*0.65=0.878 [H] 
Mezisoučet: H=0.878 [I] 
Celkem: A+B+C+D+E+F+H=223.103 [J] 
J * 1.1Koeficient množství=245.413 [K]</t>
  </si>
  <si>
    <t>barevnost RAL viz. v.č.400. architektonický katalog</t>
  </si>
  <si>
    <t>186</t>
  </si>
  <si>
    <t>Skladba P03a,b,c,d 
Kaučuková podlaha 
Půdorys 1.NP 
m.č.: 
1.13 (2*(4.35+5.36)-0.8)*0.05=0.931 [A] 
1.14 (2*(4.35+5.36)-0.8)*0.05=0.931 [B] 
1.18 2*5.2*0.05=0.520 [C] 
1.23 (2*(5.85+7.8)-0.8-4.75)*0.05=1.088 [D] 
1.24 (2*8.01+4.275)*0.05=1.015 [E] 
1.25 (2*(34.41+23.86+1.97+0.51)-3.98-2*1.6-2*0.9-9*0.8-1.275-4.2)*0.05=4.992 [F] 
Mezisoučet: A+B+C+D+E+F=9.477 [G] 
Skladba P04 
kaučuková podlaha 
Půdorys 1.NP 
m.č.: 
1.07 (2*(2.9+2.1)-0.8)*0.05=0.460 [H] 
1.08 (2*(2.9+2.1)-0.8)*0.05=0.460 [I] 
1.10 (2*(1.35+4.6)-4*0.8-1.27-0.7)*0.05=0.337 [J] 
1.11 (2*(2.85+1.96)-0.8)*0.05=0.441 [K] 
1.12 (2*(2.85+3.3)-0.8-2.85)*0.05=0.433 [L] 
Mezisoučet: H+I+J+K+L=2.131 [M] 
Celkem: A+B+C+D+E+F+H+I+J+K+L=11.608 [N] 
N * 1.2Koeficient množství=13.930 [O]</t>
  </si>
  <si>
    <t>187</t>
  </si>
  <si>
    <t>R776002</t>
  </si>
  <si>
    <t>lišta pro vložení pásku z podlahoviny, v. 50 mm</t>
  </si>
  <si>
    <t>Skladba P03a,b,c,d 
Kaučuková podlaha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 
N * 1.02Koeficient množství=236.773 [O]</t>
  </si>
  <si>
    <t>777</t>
  </si>
  <si>
    <t>Podlahy lité</t>
  </si>
  <si>
    <t>188</t>
  </si>
  <si>
    <t>777111111</t>
  </si>
  <si>
    <t>Příprava podkladu před provedením litých podlah vysátí</t>
  </si>
  <si>
    <t>Skladba P05 
samonivelační stěrka 
Půdorys 1.NP 
m.č.: 
1.21a 22.81+0.9*0.3=23.080 [A] 
Mezisoučet: A=23.080 [B] 
Skladba P06a 
příprava podkladu 
Půdorys 1.NP 
m.č.: 
1.02 6.83=6.830 [C] 
Mezisoučet: C=6.830 [D] 
Skladba P06b 
příprava podkladu 
Půdorys 1.NP 
m.č.: 
1.21c 23.98+0.8*0.3=24.220 [E] 
Mezisoučet: E=24.220 [F] 
Skladba P06c 
příprava podkladu 
Půdorys 1.NP 
m.č.: 
1.21b 28.86+1.6*0.3=29.340 [G] 
Mezisoučet: G=29.340 [H] 
Celkem: A+C+E+G=83.470 [I]</t>
  </si>
  <si>
    <t>189</t>
  </si>
  <si>
    <t>777131101</t>
  </si>
  <si>
    <t>Penetrační nátěr podlahy epoxidový na podklad suchý a vyzrálý</t>
  </si>
  <si>
    <t>190</t>
  </si>
  <si>
    <t>777131127</t>
  </si>
  <si>
    <t>Penetrační nátěr prosyp penetračních nátěrů podlahy pískem přes 1,5 do 3,0 kg/m2</t>
  </si>
  <si>
    <t>Skladba P06a 
příprava podkladu 
Půdorys 1.NP 
m.č.: 
1.02 6.83=6.830 [A] 
Mezisoučet: A=6.830 [B] 
Skladba P06b 
příprava podkladu 
Půdorys 1.NP 
m.č.: 
1.21c 23.98+0.8*0.3=24.220 [C] 
Mezisoučet: C=24.220 [D] 
Skladba P06c 
příprava podkladu 
Půdorys 1.NP 
m.č.: 
1.21b 28.86+1.6*0.3=29.340 [E] 
Mezisoučet: E=29.340 [F] 
Celkem: A+C+E=60.390 [G]</t>
  </si>
  <si>
    <t>191</t>
  </si>
  <si>
    <t>777511103</t>
  </si>
  <si>
    <t>Krycí stěrka dekorativní epoxidová, tloušťky přes 1 do 2 mm</t>
  </si>
  <si>
    <t>Skladba P05 
samonivelační stěrka 
Půdorys 1.NP 
m.č.: 
1.21a 22.81+0.9*0.3=23.080 [A] 
Mezisoučet: A=23.080 [B] 
Celkem: A=23.080 [C]</t>
  </si>
  <si>
    <t>192</t>
  </si>
  <si>
    <t>777611101</t>
  </si>
  <si>
    <t>Krycí nátěr podlahy dekorativní epoxidový</t>
  </si>
  <si>
    <t>193</t>
  </si>
  <si>
    <t>777612109</t>
  </si>
  <si>
    <t>Uzavírací nátěr podlahy epoxidový protiskluzný</t>
  </si>
  <si>
    <t>barevnost dle výběru</t>
  </si>
  <si>
    <t>194</t>
  </si>
  <si>
    <t>998777112</t>
  </si>
  <si>
    <t>Přesun hmot pro podlahy lité stanovený z hmotnosti přesunovaného materiálu vodorovná dopravní vzdálenost do 50 m s omezením mechanizace v objektech výšky přes 6</t>
  </si>
  <si>
    <t>Přesun hmot pro podlahy lité stanovený z hmotnosti přesunovaného materiálu vodorovná dopravní vzdálenost do 50 m s omezením mechanizace v objektech výšky přes 6 do 12 m</t>
  </si>
  <si>
    <t>781</t>
  </si>
  <si>
    <t>Dokončovací práce - obklady</t>
  </si>
  <si>
    <t>195</t>
  </si>
  <si>
    <t>19416014</t>
  </si>
  <si>
    <t>lišta ukončovací nerezová 8mm</t>
  </si>
  <si>
    <t>skladba DK1 
obklad - ukončovací a rohové lišty (horní hrany, kolem dveří, vnější rohy) 
Půdorys 1.NP 
m.č.: 
1.02 (2*(3.175+2.15)-1.00)+2*2.15=13.950 [A] 
1.04 (2*2.15+1.00)=5.300 [B] 
1.06 2*2.6+(2*2.15+0.9)=10.400 [C] 
1.09a 2*(2*2.15+0.8)=10.200 [D] 
1.09b (2*2.15+0.8)=5.100 [E] 
1.15a (2*(2.025+3.165)-0.9)+2*2.8+2*(0.8+2*2.15)=25.280 [F] 
1.15b (0.8+2*2.15)=5.100 [G] 
1.15c (0.8+2*2.15)=5.100 [H] 
1.16a (2*(1.955+3.165)-0.9)+2*2.8+(0.8+2*2.15)=20.040 [I] 
1.16b (2*(1.75+2.1))+3*(0.8+2*2.15)=23.000 [J] 
1.16c (2*(1.6+1.00))+(0.8+2*2.15)=10.300 [K] 
1.16d (2*(1.6+1.00))+(0.8+2*2.15)=10.300 [L] 
1.17 (2*(1.62+3.1)-0.9)+2*2.15=12.840 [M] 
1.23 2.83=2.830 [N] 
Mezisoučet: A+B+C+D+E+F+G+H+I+J+K+L+M+N=159.740 [O] 
Celkem: A+B+C+D+E+F+G+H+I+J+K+L+M+N=159.740 [P] 
P * 1.05Koeficient množství=167.727 [Q]</t>
  </si>
  <si>
    <t>196</t>
  </si>
  <si>
    <t>59761711</t>
  </si>
  <si>
    <t>obklad keramický nemrazuvzdorný povrch hladký/matný tl do 10mm přes 12 do 19ks/m2</t>
  </si>
  <si>
    <t>skladba DK1 
obklad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 
Q * 1.1Koeficient množství=269.679 [R]</t>
  </si>
  <si>
    <t>hladký, matný, skladebného formátu 40x20cm o tloušťce min. 7mm, s nízkou nasákavostí 0,1 – 0,5 %, odolnost proti tepelným výkyvům, odolné proti tvorbě skvrn min.tř. 3, odolné proti chemikáliím, odolnost proti vlivu mrazu se nepožaduje,  stálobarevnost  
Je zakázáno použití výrobků „B“ kvality, či jinak snížené kvality. Nutno používat prvky nejvyšší kvality.  
barevnost dle výběru (bílá nebo RAL 9002)</t>
  </si>
  <si>
    <t>197</t>
  </si>
  <si>
    <t>781111011</t>
  </si>
  <si>
    <t>Příprava podkladu před provedením obkladu oprášení (ometení) stěny</t>
  </si>
  <si>
    <t>skladba DK1 
obklad - příprava podkladu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Skladba F01 
vnější obklad - příprava podkladu 
pohled jihozápadní 
nižší část kolem řezů B a C 0.32*3.13+23*1.4*3.13+0.32*3.13=102.789 [Q] 
vyšší část kolem řezu A (1.38+1.9)*1.08/2+(1.95+2.625)*1.4/2+(2.675+3.35)*1.4/2+(3.4+4.075)*1.4/2+(4.12+4.8)*1.4/2+(1.4*5.285-0.91*0.435/2)=27.869 [R] 
+3*1.4*5.285 
pohled jihovýchodní 
štít (5.27+5.2)*0.27/2+(5.17+4.82)*1.36/2+(4.79+4.44)*1.36/2+(4.41+4.05)*1.36/2+(4.03+3.67)*1.36/2+(3.65+3.29)*1.36/2+(3.26+3.18)*0.32/2=31.221 [T] 
ustoupený štít (3.18+1.37)*8.16/2=18.564 [U] 
pohled severovýchodní 
0.27*3.13+27*1.4*3.13+0.2*3.13=119.785 [V] 
pohled severozápadní 
(3.18+3.27)*0.21/2+(3.28+3.7)*1.43/2+(3.72+4.13)*1.43/2+(4.16+4.56)*1.43/2+(4.58+4.98)*1.43/2+(5.01+5.42)*1.43/2=31.808 [W] 
(1.39+1.58)*0.9/2+(1.61+1.88)*1.25/2+(1.9+2.18)*1.25/2+(2.21+2.48)*1.25/2+(2.50+2.78)*1.25/2+(2.81+3.08)*1.25/2+(3.1+3.18)*0.32/2=16.985 [X] 
Mezisoučet: Q+R+S+T+U+V+W+X= 
Celkem: A+B+C+D+E+F+G+H+I+J+K+L+M+N+O+Q+R+S+T+U+V+W+X=</t>
  </si>
  <si>
    <t>198</t>
  </si>
  <si>
    <t>781121011</t>
  </si>
  <si>
    <t>Příprava podkladu před provedením obkladu nátěr penetrační na stěnu</t>
  </si>
  <si>
    <t>skladba DK1 
obklad - penetrace podkladu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Skladba F01 
vnější obklad - penetrace podkladu 
pohled jihozápadní 
nižší část kolem řezů B a C 0.32*3.13+23*1.4*3.13+0.32*3.13=102.789 [Q] 
vyšší část kolem řezu A (1.38+1.9)*1.08/2+(1.95+2.625)*1.4/2+(2.675+3.35)*1.4/2+(3.4+4.075)*1.4/2+(4.12+4.8)*1.4/2+(1.4*5.285-0.91*0.435/2)=27.869 [R] 
+3*1.4*5.285 
pohled jihovýchodní 
štít (5.27+5.2)*0.27/2+(5.17+4.82)*1.36/2+(4.79+4.44)*1.36/2+(4.41+4.05)*1.36/2+(4.03+3.67)*1.36/2+(3.65+3.29)*1.36/2+(3.26+3.18)*0.32/2=31.221 [T] 
ustoupený štít (3.18+1.37)*8.16/2=18.564 [U] 
pohled severovýchodní 
0.27*3.13+27*1.4*3.13+0.2*3.13=119.785 [V] 
pohled severozápadní 
(3.18+3.27)*0.21/2+(3.28+3.7)*1.43/2+(3.72+4.13)*1.43/2+(4.16+4.56)*1.43/2+(4.58+4.98)*1.43/2+(5.01+5.42)*1.43/2=31.808 [W] 
(1.39+1.58)*0.9/2+(1.61+1.88)*1.25/2+(1.9+2.18)*1.25/2+(2.21+2.48)*1.25/2+(2.50+2.78)*1.25/2+(2.81+3.08)*1.25/2+(3.1+3.18)*0.32/2=16.985 [X] 
Mezisoučet: Q+R+S+T+U+V+W+X= 
Celkem: A+B+C+D+E+F+G+H+I+J+K+L+M+N+O+Q+R+S+T+U+V+W+X=</t>
  </si>
  <si>
    <t>199</t>
  </si>
  <si>
    <t>781131112</t>
  </si>
  <si>
    <t>Izolace stěny pod obklad izolace nátěrem nebo stěrkou ve dvou vrstvách</t>
  </si>
  <si>
    <t>skladba DK1 
obklad - HI stěrka 
stěny s umyvadlem nebo WC do v. 1200 mm, ostatní do v. 150 mm 
Půdorys 1.NP 
m.č.: 
1.02 ((2*3.175+2.15)-1.00)*0.15+2.15*1.2=3.705 [A] 
1.04 (1.9+2.3)*1.2+(1.9+2.3-1.00)*0.15=5.520 [B] 
1.06 (2*(3.525+2.25)-1.215-1.16-2.36-0.9)*0.15+(1.215+1.16+2.36)*1.2=6.569 [C] 
1.09a (2*2.3+0.915-2*0.8)*0.15+0.915*1.2=1.685 [D] 
1.09b (2*1.4+0.915-0.8)*0.15+0.915*1.2=1.535 [E] 
1.15a ((2*2.025+3.165)-0.9-2*0.8)*0.15+3.165*1.2=4.505 [F] 
1.15b (0.975+2*1.9-0.8)*0.15+0.975*1.2=1.766 [G] 
1.15c (0.95+2*1.9)*0.15+0.95*1.2=1.853 [H] 
1.16a (2*1.955+3.165-0.9-0.8)*0.15+3.165*1.2=4.604 [I] 
1.16b (2*1.75+2.1-3*0.8)*0.15+2.1*1.2=3.000 [J] 
1.16c (2*1.6+1.00-0.8)*0.15+1.00*1.2=1.710 [K] 
1.16d (2*1.6+1.00-0.8)*0.15+1.00*1.2=1.710 [L] 
1.17 (1.62+2*3.1-0.9)*0.15+1.62*1.2=2.982 [M] 
Mezisoučet: A+B+C+D+E+F+G+H+I+J+K+L+M=41.144 [N] 
Celkem: A+B+C+D+E+F+G+H+I+J+K+L+M=41.144 [O]</t>
  </si>
  <si>
    <t>200</t>
  </si>
  <si>
    <t>781472217</t>
  </si>
  <si>
    <t>Montáž keramických obkladů stěn lepených cementovým flexibilním lepidlem hladkých přes 12 do 19 ks/m2</t>
  </si>
  <si>
    <t>skladba DK1 
obklad - lepící tmel, spárování vč. materiálu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t>
  </si>
  <si>
    <t>spárovací hmota obkladu ve stejném odstínu jako obklad</t>
  </si>
  <si>
    <t>201</t>
  </si>
  <si>
    <t>781492251</t>
  </si>
  <si>
    <t>Obklad - dokončující práce montáž profilu lepeného flexibilním cementovým lepidlem ukončovacího</t>
  </si>
  <si>
    <t>skladba DK1 
obklad - ukončovací a rohové lišty (horní hrany, kolem dveří, vnější rohy) 
Půdorys 1.NP 
m.č.: 
1.02 (2*(3.175+2.15)-1.00)+2*2.15=13.950 [A] 
1.04 (2*2.15+1.00)=5.300 [B] 
1.06 2*2.6+(2*2.15+0.9)=10.400 [C] 
1.09a 2*(2*2.15+0.8)=10.200 [D] 
1.09b (2*2.15+0.8)=5.100 [E] 
1.15a (2*(2.025+3.165)-0.9)+2*2.8+2*(0.8+2*2.15)=25.280 [F] 
1.15b (0.8+2*2.15)=5.100 [G] 
1.15c (0.8+2*2.15)=5.100 [H] 
1.16a (2*(1.955+3.165)-0.9)+2*2.8+(0.8+2*2.15)=20.040 [I] 
1.16b (2*(1.75+2.1))+3*(0.8+2*2.15)=23.000 [J] 
1.16c (2*(1.6+1.00))+(0.8+2*2.15)=10.300 [K] 
1.16d (2*(1.6+1.00))+(0.8+2*2.15)=10.300 [L] 
1.17 (2*(1.62+3.1)-0.9)+2*2.15=12.840 [M] 
1.23 2.83=2.830 [N] 
Mezisoučet: A+B+C+D+E+F+G+H+I+J+K+L+M+N=159.740 [O] 
Celkem: A+B+C+D+E+F+G+H+I+J+K+L+M+N=159.740 [P]</t>
  </si>
  <si>
    <t>202</t>
  </si>
  <si>
    <t>781495115</t>
  </si>
  <si>
    <t>Obklad - dokončující práce ostatní práce spárování silikonem</t>
  </si>
  <si>
    <t>skladba DK1 
obklad - silikonování vnitřních koutů svislých 
Půdorys 1.NP 
m.č.: 
1.02 4*2.15=8.600 [A] 
1.04 4*2.6=10.400 [B] 
1.06 6*2.6=15.600 [C] 
1.09a 4*2.4=9.600 [D] 
1.09b 4*2.4=9.600 [E] 
1.15a 4*2.8=11.200 [F] 
1.15b 4*2.6=10.400 [G] 
1.15c 4*2.6=10.400 [H] 
1.16a 4*2.8=11.200 [I] 
1.16b 4*2.8=11.200 [J] 
1.16c 4*2.8=11.200 [K] 
1.16d 4*2.8=11.200 [L] 
1.17 4*2.15=8.600 [M] 
Mezisoučet: A+B+C+D+E+F+G+H+I+J+K+L+M=139.200 [N] 
Skladba F01 
dilatace 
pohled jihozápadní 
nižší část kolem řezů B a C (0.32+2.68)+23*(1.4+2*2.68)+(0.32+2.78)=161.580 [O] 
vyšší část kolem řezu A (0.88+1.4+1.08)+(1.45+2.125+1.4)+(2.175+2.85+1.4)+(2.9+3.575+1.4)+(3.62+4.3+1.4)+(1.4*4.35)=38.045 [P] 
+3*(1.4+2*4.785) 
pohled jihovýchodní 
štít (4.7+0.27)+(4.67+4.32+1.36)+(4.29+3.94+1.36)+(3.91+3.55+1.36)+(3.53+3.17+1.36)+(3.15+2.79+1.36)+(2.76+2.68+0.32)=54.850 [R] 
ustoupený štít (2.68+0.87+8.16)=11.710 [S] 
pohled severovýchodní 
(0.27+2.68)+27*(1.4+2*2.68)+(0.2+2.68)=188.350 [T] 
pohled severozápadní 
(2.77+0.21)+(2.78+3.2+1.43)+(3.22+3.63+1.43)+(3.66+4.06+1.43)+(4.08+4.48+1.43)+(4.51+4.92+1.43)=48.670 [U] 
(0.89+1.08+0.9)+(1.11+1.38+1.25)+(1.4+1.68+1.25)+(1.71+1.98+1.25)+(2.00+2.28+1.25)+(2.31+2.58+1.25)+(2.6+2.68+0.32)=33.150 [V] 
Mezisoučet: O+P+Q+R+S+T+U+V= 
Celkem: A+B+C+D+E+F+G+H+I+J+K+L+M+O+P+Q+R+S+T+U+V=</t>
  </si>
  <si>
    <t>203</t>
  </si>
  <si>
    <t>781495122</t>
  </si>
  <si>
    <t>Obklad - dokončující práce ostatní práce separační provazec do pružných spar, průměru 4 mm</t>
  </si>
  <si>
    <t>Skladba F01 
dilatace 
pohled jihozápadní 
nižší část kolem řezů B a C (0.32+3.13)+23*(1.4+2*3.13)+(0.32+3.13)=183.080 [A] 
vyšší část kolem řezu A (1.38+1.4+1.58)+(1.95+2.625+1.4)+(2.675+3.35+1.4)+(3.4+4.075+1.4)+(4.12+4.8+1.4)+(1.4*4.85)=43.745 [B] 
+3*(1.4+2*5.285) 
pohled jihovýchodní 
štít (5.2+0.27)+(5.17+4.82+1.36)+(4.79+4.44+1.36)+(4.41+4.05+1.36)+(4.03+3.67+1.36)+(3.65+3.29+1.36)+(3.26+3.18+0.32)=61.350 [D] 
ustoupený štít (3.18+1.37+8.16)=12.710 [E] 
pohled severovýchodní 
(0.27+3.13)+27*(1.4+2*3.13)+(0.2+3.13)=213.550 [F] 
pohled severozápadní 
(3.27+0.21)+(3.28+3.7+1.43)+(3.72+4.13+1.43)+(4.16+4.56+1.43)+(4.58+4.98+1.43)+(5.01+5.42+1.43)=54.170 [G] 
(1.39+1.58+0.9)+(1.61+1.88+1.25)+(1.9+2.18+1.25)+(2.21+2.48+1.25)+(2.50+2.78+1.25)+(2.81+3.08+1.25)+(3.1+3.18+0.32)=40.150 [H] 
Mezisoučet: A+B+C+D+E+F+G+H= 
Celkem: A+B+C+D+E+F+G+H=</t>
  </si>
  <si>
    <t>204</t>
  </si>
  <si>
    <t>781495211</t>
  </si>
  <si>
    <t>Čištění vnitřních ploch po provedení obkladu stěn chemickými prostředky</t>
  </si>
  <si>
    <t>skladba DK1 
obklad - čištění po montáži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t>
  </si>
  <si>
    <t>205</t>
  </si>
  <si>
    <t>781734112</t>
  </si>
  <si>
    <t>Montáž obkladů vnějších stěn z obkladaček nebo obkladových pásků cihelných lepených flexibilním lepidlem přes 50 do 85 ks/m2</t>
  </si>
  <si>
    <t>Skladba F01 
Montáž obkladového pásku, lepící hmota, spárování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</si>
  <si>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206</t>
  </si>
  <si>
    <t>998781112</t>
  </si>
  <si>
    <t>Přesun hmot pro obklady keramické stanovený z hmotnosti přesunovaného materiálu vodorovná dopravní vzdálenost do 50 m s omezením mechanizace v objektech výšky p</t>
  </si>
  <si>
    <t>Přesun hmot pro obklady keramické stanovený z hmotnosti přesunovaného materiálu vodorovná dopravní vzdálenost do 50 m s omezením mechanizace v objektech výšky přes 6 do 12 m</t>
  </si>
  <si>
    <t>207</t>
  </si>
  <si>
    <t>R781001</t>
  </si>
  <si>
    <t>Vnější cihelné obkladové pásky ražené, různých odstínů a barev cihel, imitace ručně vyráběné a pálené cihly, 215x23x65 mm</t>
  </si>
  <si>
    <t>Skladba F01 
obklad z pásku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 
J * 1.1Koeficient množství=</t>
  </si>
  <si>
    <t>Barva: odstíny hnědé a červené  
Hrubost: střední  
konkrétní typ bude odsouhlasen architektem po výběru dodavatele.   
Spárovací hmota vhodná do exteriérů, strukturou i barvou odpovídá běžné zdící maltě</t>
  </si>
  <si>
    <t>783</t>
  </si>
  <si>
    <t>Dokončovací práce - nátěry</t>
  </si>
  <si>
    <t>208</t>
  </si>
  <si>
    <t>783801401</t>
  </si>
  <si>
    <t>Příprava podkladu omítek před provedením nátěru ometení</t>
  </si>
  <si>
    <t>Skladba MO1 
příprava podkladu bezprašného transparentního nátěru stropů 
Půdorys 1.NP 
m.č.: 
1.01; stropy 3*4.2*6.94 trámy + 2*6.94*(2*0.73+0.3)+2*6.94*(0.075+0.73)=123.046 [A] 
1.01; sloupy +(0.08+0.3+0.3+2*0.45+0.075)*5.08+(4*0.45+6*0.1)*4.63+(0.225+0.15+0.225)*2.5+(0.08+0.3+0.3+2*0.45+0.075)*3.29+(4*0.45+6*0.1)*2.87 
1.01; stěny 2*6.7*0.55+2*6.7*0.075+2*12.83*0.075 parapety laviček +4*4.2*0.41=17.188 [C] 
1.02 6.83/0.96592583=7.071 [D] 
1.03 4.34/0.96592583=4.493 [E] 
1.04 4.37/0.96592583=4.524 [F] 
1.06 7.11/0.96592583=7.361 [G] 
1.17 5.024=5.024 [H] 
1.19 183.37=183.370 [I] 
1.20 150.35=150.350 [J] 
1.21a 22.81=22.810 [K] 
1.21b 28.86=28.860 [L] 
1.21c 23.98=23.980 [M] 
1.22 36.5=36.500 [N] 
1.25 12*0.3*1.475+3.9*0.3=6.480 [O] 
Mezisoučet: A+B+C+D+E+F+G+H+I+J+K+L+M+N+O= 
Skladba F03a 
příprava podkladu pro antigrafitti nátěr; +5% plochy pro tvarování čelního povrchu  
pohled jihozápadní 
nižší část kolem řezů B a C (0.45*1.15+13.5*1.4+13.5*1.65+13.5*1.85+4.95*2.00)*1.05=80.396 [Q] 
vyšší část kolem řezu A (8.7*1.25+9.1*0.85)*1.05=19.541 [R] 
pohled jihovýchodní 
ustoupený štít (2.55*2.00+2.9*1.625+2.8*1.25)*1.05=13.978 [S] 
pohled severovýchodní 
36.55*0.6*1.05=23.027 [T] 
pohled severozápadní 
(8.15*0.6+4.99*0.95+3.15*1.15)*1.05=13.916 [U] 
Mezisoučet: Q+R+S+T+U=150.858 [V] 
Celkem: A+B+C+D+E+F+G+H+I+J+K+L+M+N+O+Q+R+S+T+U=</t>
  </si>
  <si>
    <t>209</t>
  </si>
  <si>
    <t>783801501</t>
  </si>
  <si>
    <t>Příprava podkladu omítek před provedením nátěru omytí</t>
  </si>
  <si>
    <t>Skladba F01 
Příprava podkladu obloženého povrchu před impregnací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</si>
  <si>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210</t>
  </si>
  <si>
    <t>783813101</t>
  </si>
  <si>
    <t>Penetrační nátěr omítek hladkých betonových povrchů syntetický</t>
  </si>
  <si>
    <t>Skladba MO1 
bezprašný transparentní nátěr stropů a stěn 
Půdorys 1.NP 
m.č.: 
1.01; stropy 3*4.2*6.94 trámy + 2*6.94*(2*0.73+0.3)+2*6.94*(0.075+0.73)=123.046 [A] 
1.01; sloupy +(0.08+0.3+0.3+2*0.45+0.075)*5.08+(4*0.45+6*0.1)*4.63+(0.225+0.15+0.225)*2.5+(0.08+0.3+0.3+2*0.45+0.075)*3.29+(4*0.45+6*0.1)*2.87 
1.01; stěny 2*6.7*0.55+2*6.7*0.075+2*12.83*0.075 parapety laviček +4*4.2*0.41=17.188 [C] 
1.02 6.83/0.96592583=7.071 [D] 
1.03 4.34/0.96592583=4.493 [E] 
1.04 4.37/0.96592583=4.524 [F] 
1.06 7.11/0.96592583=7.361 [G] 
1.17 5.024=5.024 [H] 
1.19 183.37=183.370 [I] 
1.20 150.35=150.350 [J] 
1.21a 22.81=22.810 [K] 
1.21b 28.86=28.860 [L] 
1.21c 23.98=23.980 [M] 
1.22 36.5=36.500 [N] 
1.25 12*0.3*1.475+3.9*0.3=6.480 [O] 
Mezisoučet: A+B+C+D+E+F+G+H+I+J+K+L+M+N+O= 
Celkem: A+B+C+D+E+F+G+H+I+J+K+L+M+N+O=</t>
  </si>
  <si>
    <t>211</t>
  </si>
  <si>
    <t>783813141</t>
  </si>
  <si>
    <t>Penetrační nátěr omítek hladkých zdiva lícového syntetický</t>
  </si>
  <si>
    <t>Skladba F01 
Penetrace obloženého povrchu před impregnací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</si>
  <si>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212</t>
  </si>
  <si>
    <t>783817201</t>
  </si>
  <si>
    <t>Krycí (ochranný ) nátěr omítek jednonásobný hladkých zdiva lícového syntetický</t>
  </si>
  <si>
    <t>Skladba F01 
Impregnace obloženého povrchu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Celkem: A+B+C+D+E+F+G+H=</t>
  </si>
  <si>
    <t>213</t>
  </si>
  <si>
    <t>783846503</t>
  </si>
  <si>
    <t>Antigraffiti preventivní nátěr omítek hladkých betonových povrchů trvalý pro opakované odstraňování graffiti v počtu do 100 cyklů</t>
  </si>
  <si>
    <t>Skladba F03a 
antigrafitti nátěr; +5% plochy pro tvarování čelního povrchu  
pohled jihozápadní 
nižší část kolem řezů B a C (0.45*1.15+13.5*1.4+13.5*1.65+13.5*1.85+4.95*2.00)*1.05=80.396 [A] 
vyšší část kolem řezu A (8.7*1.25+9.1*0.85)*1.05=19.541 [B] 
pohled jihovýchodní 
ustoupený štít (2.55*2.00+2.9*1.625+2.8*1.25)*1.05=13.978 [C] 
pohled severovýchodní 
36.55*0.6*1.05=23.027 [D] 
pohled severozápadní 
(8.15*0.6+4.99*0.95+3.15*1.15)*1.05=13.916 [E] 
Mezisoučet: A+B+C+D+E=150.858 [F] 
Celkem: A+B+C+D+E=150.858 [G]</t>
  </si>
  <si>
    <t>214</t>
  </si>
  <si>
    <t>783901453</t>
  </si>
  <si>
    <t>Příprava podkladu betonových podlah před provedením nátěru vysátím</t>
  </si>
  <si>
    <t>Skladba P02 
příprava povrchu před provedením vrchního nátěru 
Půdorys 1.NP 
m.č.: 
1.04 4.37+0.9*0.15=4.505 [A] 
1.06 7.11+0.8*0.05=7.150 [B] 
1.15a 6.38+2*0.7*0.1=6.520 [C] 
1.15b 1.85=1.850 [D] 
1.15c 1.81=1.810 [E] 
1.16a 6.16=6.160 [F] 
1.16b 3.67+3*0.7*0.1=3.880 [G] 
1.16c 1.675=1.675 [H] 
1.16d 1.67=1.670 [I] 
1.17 5.024+0.8*0.15=5.144 [J] 
Mezisoučet: A+B+C+D+E+F+G+H+I+J=40.364 [K] 
Skladba P03c,d 
bezprašný nátěr 
Půdorys 1.NP 
1.25 21.48*1.35=28.998 [L] 
Mezisoučet: L=28.998 [M] 
Skladba P07 
bezprašný nátěr 
Půdorys 1.NP 
m.č.: 
1.19 183.37=183.370 [N] 
1.20 150.35+1.6*0.3=150.830 [O] 
1.22 36.5=36.500 [P] 
Mezisoučet: N+O+P=370.700 [Q] 
Celkem: A+B+C+D+E+F+G+H+I+J+L+N+O+P=440.062 [R]</t>
  </si>
  <si>
    <t>215</t>
  </si>
  <si>
    <t>783913151</t>
  </si>
  <si>
    <t>Penetrační nátěr betonových podlah hladkých (z pohledového nebo gletovaného betonu, stěrky apod.) syntetický</t>
  </si>
  <si>
    <t>Skladba P02 
penetrace povrchu před provedením vrchního nátěru 
Půdorys 1.NP 
m.č.: 
1.04 4.37+0.9*0.15=4.505 [A] 
1.06 7.11+0.8*0.05=7.150 [B] 
1.15a 6.38+2*0.7*0.1=6.520 [C] 
1.15b 1.85=1.850 [D] 
1.15c 1.81=1.810 [E] 
1.16a 6.16=6.160 [F] 
1.16b 3.67+3*0.7*0.1=3.880 [G] 
1.16c 1.675=1.675 [H] 
1.16d 1.67=1.670 [I] 
1.17 5.024+0.8*0.15=5.144 [J] 
Mezisoučet: A+B+C+D+E+F+G+H+I+J=40.364 [K] 
Celkem: A+B+C+D+E+F+G+H+I+J=40.364 [L]</t>
  </si>
  <si>
    <t>216</t>
  </si>
  <si>
    <t>783917161</t>
  </si>
  <si>
    <t>Krycí (uzavírací) nátěr betonových podlah dvojnásobný syntetický</t>
  </si>
  <si>
    <t>Skladba P02 
vrchní nátěr 
Půdorys 1.NP 
m.č.: 
1.04 4.37+0.9*0.15=4.505 [A] 
1.06 7.11+0.8*0.05=7.150 [B] 
1.15a 6.38+2*0.7*0.1=6.520 [C] 
1.15b 1.85=1.850 [D] 
1.15c 1.81=1.810 [E] 
1.16a 6.16=6.160 [F] 
1.16b 3.67+3*0.7*0.1=3.880 [G] 
1.16c 1.675=1.675 [H] 
1.16d 1.67=1.670 [I] 
1.17 5.024+0.8*0.15=5.144 [J] 
Mezisoučet: A+B+C+D+E+F+G+H+I+J=40.364 [K] 
Celkem: A+B+C+D+E+F+G+H+I+J=40.364 [L]</t>
  </si>
  <si>
    <t>barva šedá, podléhá vzorkování</t>
  </si>
  <si>
    <t>217</t>
  </si>
  <si>
    <t>783932171</t>
  </si>
  <si>
    <t>Vyrovnání podkladu betonových podlah celoplošně, tloušťky do 3 mm modifikovanou cementovou stěrkou</t>
  </si>
  <si>
    <t>Skladba P05 
samonivelační stěrka 
Půdorys 1.NP 
m.č.: 
1.21a 22.81+0.9*0.3=23.080 [A] 
Mezisoučet: A=23.080 [B] 
Skladba P06a 
vyrovnávací stěrka 
Půdorys 1.NP 
m.č.: 
1.02 6.83=6.830 [C] 
Mezisoučet: C=6.830 [D] 
Skladba P06b 
vyrovnávací stěrka 
Půdorys 1.NP 
m.č.: 
1.21c 23.98+0.8*0.3=24.220 [E] 
Mezisoučet: E=24.220 [F] 
Skladba P06c 
vyrovnávací stěrka 
Půdorys 1.NP 
m.č.: 
1.21b 28.86+1.6*0.3=29.340 [G] 
Mezisoučet: G=29.340 [H] 
Celkem: A+C+E+G=83.470 [I]</t>
  </si>
  <si>
    <t>218</t>
  </si>
  <si>
    <t>783932181</t>
  </si>
  <si>
    <t>Vyrovnání podkladu betonových podlah Příplatek k ceně-2171 za každý další 1 mm tloušťky</t>
  </si>
  <si>
    <t>Skladba P05 
samonivelační stěrka 
Půdorys 1.NP 
m.č.: 
1.21a (22.81+0.9*0.3)*2=46.160 [A] 
Mezisoučet: A=46.160 [B] 
Skladba P06a 
vyrovnávací stěrka 
Půdorys 1.NP 
m.č.: 
1.02 6.83*2=13.660 [C] 
Mezisoučet: C=13.660 [D] 
Skladba P06b 
vyrovnávací stěrka 
Půdorys 1.NP 
m.č.: 
1.21c (23.98+0.8*0.3)*2=48.440 [E] 
Mezisoučet: E=48.440 [F] 
Skladba P06c 
vyrovnávací stěrka 
Půdorys 1.NP 
m.č.: 
1.21b (28.86+1.6*0.3)*2=58.680 [G] 
Mezisoučet: G=58.680 [H] 
Celkem: A+C+E+G=166.940 [I]</t>
  </si>
  <si>
    <t>219</t>
  </si>
  <si>
    <t>783933161</t>
  </si>
  <si>
    <t>Penetrační nátěr betonových podlah pórovitých ( např. z cihelné dlažby, betonu apod.) epoxidový</t>
  </si>
  <si>
    <t>Skladba P03c,d 
bezprašný nátěr 
Půdorys 1.NP 
1.25 21.48*1.35=28.998 [A] 
Mezisoučet: A=28.998 [B] 
Skladba P07 
bezprašný nátěr 
Půdorys 1.NP 
m.č.: 
1.19 183.37=183.370 [C] 
1.20 150.35+1.6*0.3=150.830 [D] 
1.22 36.5=36.500 [E] 
Mezisoučet: C+D+E=370.700 [F] 
Celkem: A+C+D+E=399.698 [G]</t>
  </si>
  <si>
    <t>220</t>
  </si>
  <si>
    <t>R78393217</t>
  </si>
  <si>
    <t>Samonivelační podlahová polymery modifikovaná stěrka tl. 10 mm na bázi cementu s vysokou provozní zátěží</t>
  </si>
  <si>
    <t>Skladba P02 
stěrka imitující beton 
Půdorys 1.NP 
m.č.: 
1.04 4.37+0.9*0.15=4.505 [A] 
1.06 7.11+0.8*0.05=7.150 [B] 
1.15a 6.38+2*0.7*0.1=6.520 [C] 
1.15b 1.85=1.850 [D] 
1.15c 1.81=1.810 [E] 
1.16a 6.16=6.160 [F] 
1.16b 3.67+3*0.7*0.1=3.880 [G] 
1.16c 1.675=1.675 [H] 
1.16d 1.67=1.670 [I] 
1.17 5.024+0.8*0.15=5.144 [J] 
Mezisoučet: A+B+C+D+E+F+G+H+I+J=40.364 [K] 
Celkem: A+B+C+D+E+F+G+H+I+J=40.364 [L]</t>
  </si>
  <si>
    <t>s protiskluzovým povrchem R09, koeficient tření za mokra µ?0,5, oděruvzdorný pevnost v tlaku více než 40 N/mm2</t>
  </si>
  <si>
    <t>784</t>
  </si>
  <si>
    <t>Dokončovací práce - malby a tapety</t>
  </si>
  <si>
    <t>221</t>
  </si>
  <si>
    <t>784111001</t>
  </si>
  <si>
    <t>Oprášení (ometení) podkladu v místnostech výšky do 3,80 m</t>
  </si>
  <si>
    <t>Skladba MS1 - stěny 
příprava podkladu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příprava podkladu 
Půdorys 1.NP 
m.č.: 
1.02 6.83=6.830 [T] 
1.25 5*4.2*1.475+1.275*0.51=31.625 [U] 
Mezisoučet: T+U=38.455 [V] 
Skladba MS2 - mezi stropem a podhledem; ve vybraných místnostech +30 mm mezi obkladem a podhledem  
příprava podkladu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Skladba MS3  
příprava podkladu 
Půdorys 1.NP 
m.č.: 
1.01; niky pro automaty 2.05*2.5+(2*2.5+2.05)*0.9+1.25*2.5+(2*2.5+1.25)*0.245+2.1*2.5+(2*2.5+2.1)*0.75+0.915*1.00+(2*1.00+0.915)*0.15=28.054 [AT] 
Mezisoučet: AT=28.054 [AU] 
Celkem: A+B+C+D+E+F+G+H+I+J+K+L+M+N+O+P+Q+R+T+U+W+X+Y+Z+AA+AB+AC+AD+AE+AF+AG+AH+AI+AJ+AK+AL+AM+AN+AO+AP+AQ+AR+AT=1 262.627 [AV]</t>
  </si>
  <si>
    <t>222</t>
  </si>
  <si>
    <t>784111003</t>
  </si>
  <si>
    <t>Oprášení (ometení) podkladu v místnostech výšky přes 3,80 do 5,00 m</t>
  </si>
  <si>
    <t>Skladba MS1 - stěny 
příprava podkladu bílé malby 
Půdorys 1.NP 
m.č.: 
1.01 2*4.16+6.7*2.83-1.95*1.7-2.1*1.7-0.915*1.00-0.95*2.535+6.7*2.83-2.05*2.5-1.00*2.15-1.25*2.5-2.1*2.5=20.384 [A] 
Mezisoučet: A=20.384 [B] 
Celkem: A=20.384 [C]</t>
  </si>
  <si>
    <t>223</t>
  </si>
  <si>
    <t>784111005</t>
  </si>
  <si>
    <t>Oprášení (ometení) podkladu v místnostech výšky přes 5,00 m</t>
  </si>
  <si>
    <t>Skladba MS1 - stěny 
příprava podkladu 
Půdorys 1.NP, půdorys podkroví, řez B 
m.č.: 
1.25; světlíky 7*4.2*2.135+7*4.2*1.86+7*2*1.475*(1.86+2.255)/2=159.940 [A] 
1.25; kolem stropní desky 7*4.2*0.3+7*(4.2+2*1.475)*0.18=17.829 [B] 
1,25; kolem oken 7*2*(4.2+1.475)*0.42=33.369 [C] 
Mezisoučet: A+B+C=211.138 [D] 
Celkem: A+B+C=211.138 [E]</t>
  </si>
  <si>
    <t>224</t>
  </si>
  <si>
    <t>784161001</t>
  </si>
  <si>
    <t>Tmelení spar a rohů, šířky do 3 mm akrylátovým tmelem v místnostech výšky do 3,80 m</t>
  </si>
  <si>
    <t>Skladba MS1 - stropy a podhledy 
bílá malba 
Půdorys 1.NP 
m.č.: 
1.02 2*(3.175+2.15)+(2*(3.175+2.15)-1.00)=20.300 [A] 
1.25 5*2*(4.2+1.475)+(1.275+2*0.51)=59.045 [B] 
Mezisoučet: A+B=79.345 [C] 
Skladba MS2 
tmavá malba 
tmel ukončovacích lišty (horní hrany obkladů) 
Půdorys 1.NP 
m.č.: 
1.15a (2*(2.025+3.165)-0.9)=9.480 [D] 
1.16a (2*(1.955+3.165)-0.9)=9.340 [E] 
1.16b (2*(1.75+2.1))=7.700 [F] 
1.16c (2*(1.6+1.00))=5.200 [G] 
1.16d (2*(1.6+1.00))=5.200 [H] 
1.17 (2*(1.62+3.1)-0.9)=8.540 [I] 
Celkem: A+B+D+E+F+G+H+I=124.805 [J]</t>
  </si>
  <si>
    <t>225</t>
  </si>
  <si>
    <t>784181101</t>
  </si>
  <si>
    <t>Penetrace podkladu jednonásobná základní akrylátová bezbarvá v místnostech výšky do 3,80 m</t>
  </si>
  <si>
    <t>Skladba MS1 - stěny 
penetrace podkladu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penetrace podkladu 
Půdorys 1.NP 
m.č.: 
1.02 6.83=6.830 [T] 
1.25 5*4.2*1.475+1.275*0.51=31.625 [U] 
Mezisoučet: T+U=38.455 [V] 
Skladba MS2 - mezi stropem a podhledem; ve vybraných místnostech +30 mm mezi obkladem a podhledem  
penetrace podkladu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Skladba MS3  
penetrace podkladu 
Půdorys 1.NP 
m.č.: 
1.01; niky pro automaty 2.05*2.5+(2*2.5+2.05)*0.9+1.25*2.5+(2*2.5+1.25)*0.245+2.1*2.5+(2*2.5+2.1)*0.75+0.915*1.00+(2*1.00+0.915)*0.15=28.054 [AT] 
Mezisoučet: AT=28.054 [AU] 
Celkem: A+B+C+D+E+F+G+H+I+J+K+L+M+N+O+P+Q+R+T+U+W+X+Y+Z+AA+AB+AC+AD+AE+AF+AG+AH+AI+AJ+AK+AL+AM+AN+AO+AP+AQ+AR+AT=1 262.627 [AV]</t>
  </si>
  <si>
    <t>226</t>
  </si>
  <si>
    <t>784181103</t>
  </si>
  <si>
    <t>Penetrace podkladu jednonásobná základní akrylátová bezbarvá v místnostech výšky přes 3,80 do 5,00 m</t>
  </si>
  <si>
    <t>Skladba MS1 - stěny 
penetrace podkladu bílé malby 
Půdorys 1.NP 
m.č.: 
1.01 2*4.16+6.7*2.83-1.95*1.7-2.1*1.7-0.915*1.00-0.95*2.535+6.7*2.83-2.05*2.5-1.00*2.15-1.25*2.5-2.1*2.5=20.384 [A] 
Mezisoučet: A=20.384 [B] 
Celkem: A=20.384 [C]</t>
  </si>
  <si>
    <t>227</t>
  </si>
  <si>
    <t>784181105</t>
  </si>
  <si>
    <t>Penetrace podkladu jednonásobná základní akrylátová bezbarvá v místnostech výšky přes 5,00 m</t>
  </si>
  <si>
    <t>Skladba MS1 - stěny 
penetrace podkladu 
Půdorys 1.NP, půdorys podkroví, řez B 
m.č.: 
1.25; světlíky 7*4.2*2.135+7*4.2*1.86+7*2*1.475*(1.86+2.255)/2=159.940 [A] 
1.25; kolem stropní desky 7*4.2*0.3+7*(4.2+2*1.475)*0.18=17.829 [B] 
1,25; kolem oken 7*2*(4.2+1.475)*0.42=33.369 [C] 
Mezisoučet: A+B+C=211.138 [D] 
Celkem: A+B+C=211.138 [E]</t>
  </si>
  <si>
    <t>228</t>
  </si>
  <si>
    <t>784211101</t>
  </si>
  <si>
    <t>Malby z malířských směsí oděruvzdorných za mokra dvojnásobné, bílé za mokra oděruvzdorné výborně v místnostech výšky do 3,80 m</t>
  </si>
  <si>
    <t>Skladba MS3  
bílá malba 
Půdorys 1.NP 
m.č.: 
1.01; niky pro automaty 2.05*2.5+(2*2.5+2.05)*0.9+1.25*2.5+(2*2.5+1.25)*0.245+2.1*2.5+(2*2.5+2.1)*0.75+0.915*1.00+(2*1.00+0.915)*0.15=28.054 [A] 
Mezisoučet: A=28.054 [B] 
Celkem: A=28.054 [C]</t>
  </si>
  <si>
    <t>229</t>
  </si>
  <si>
    <t>784221101</t>
  </si>
  <si>
    <t>Malby z malířských směsí otěruvzdorných za sucha dvojnásobné, bílé za sucha otěruvzdorné dobře v místnostech výšky do 3,80 m</t>
  </si>
  <si>
    <t>Skladba MS1 - stěny 
bílá malba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bílá malba 
Půdorys 1.NP 
m.č.: 
1.02 6.83=6.830 [T] 
1.25 5*4.2*1.475+1.275*0.51=31.625 [U] 
Mezisoučet: T+U=38.455 [V] 
Skladba MS2 - mezi stropem a podhledem; ve vybraných místnostech +30 mm mezi obkladem a podhledem  
barevná malba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Celkem: A+B+C+D+E+F+G+H+I+J+K+L+M+N+O+P+Q+R+T+U+W+X+Y+Z+AA+AB+AC+AD+AE+AF+AG+AH+AI+AJ+AK+AL+AM+AN+AO+AP+AQ+AR=1 234.573 [AT]</t>
  </si>
  <si>
    <t>230</t>
  </si>
  <si>
    <t>784221103</t>
  </si>
  <si>
    <t>Malby z malířských směsí otěruvzdorných za sucha dvojnásobné, bílé za sucha otěruvzdorné dobře v místnostech výšky přes 3,80 do 5,00 m</t>
  </si>
  <si>
    <t>Skladba MS1 - stěny 
bílá malba 
Půdorys 1.NP 
m.č.: 
1.01 2*4.16+6.7*2.83-1.95*1.7-2.1*1.7-0.915*1.00-0.95*2.535+6.7*2.83-2.05*2.5-1.00*2.15-1.25*2.5-2.1*2.5=20.384 [A] 
Mezisoučet: A=20.384 [B] 
Celkem: A=20.384 [C]</t>
  </si>
  <si>
    <t>231</t>
  </si>
  <si>
    <t>784221105</t>
  </si>
  <si>
    <t>Malby z malířských směsí otěruvzdorných za sucha dvojnásobné, bílé za sucha otěruvzdorné dobře v místnostech výšky přes 5,00 m</t>
  </si>
  <si>
    <t>Skladba MS1 - stěny 
bílá malba 
Půdorys 1.NP, půdorys podkroví, řez B 
m.č.: 
1.25; světlíky 7*4.2*2.135+7*4.2*1.86+7*2*1.475*(1.86+2.255)/2=159.940 [A] 
1.25; kolem stropní desky 7*4.2*0.3+7*(4.2+2*1.475)*0.18=17.829 [B] 
1,25; kolem oken 7*2*(4.2+1.475)*0.42=33.369 [C] 
Mezisoučet: A+B+C=211.138 [D] 
Celkem: A+B+C=211.138 [E]</t>
  </si>
  <si>
    <t>232</t>
  </si>
  <si>
    <t>784221131</t>
  </si>
  <si>
    <t>Malby z malířských směsí otěruvzdorných za sucha Příplatek k cenám dvojnásobných maleb za zvýšenou pracnost při provádění malého rozsahu plochy do 5 m2</t>
  </si>
  <si>
    <t>Skladba MS2 - mezi stropem a podhledem 
barevná malba 
Půdorys 1.NP 
m.č.: 
1.09b 1.26+2*(1.4+0.915)*0.6=4.038 [A] 
1.15b 1.85+2*(0.975+1.9)*0.37=3.978 [B] 
1.15c 1.81+2*(0.95+1.9)*0.37=3.919 [C] 
1.16c 1.675+2*(1.6+1.00)*(0.37+0.03)=3.755 [D] 
1.16d 1.67+2*(1.6+1.00)*(0.37+0.03)=3.750 [E] 
Mezisoučet: A+B+C+D+E=19.440 [F] 
Celkem: A+B+C+D+E=19.440 [G]</t>
  </si>
  <si>
    <t>233</t>
  </si>
  <si>
    <t>784221155</t>
  </si>
  <si>
    <t>Malby z malířských směsí otěruvzdorných za sucha Příplatek k cenám dvojnásobných maleb na tónovacích automatech, v odstínu sytém</t>
  </si>
  <si>
    <t>Skladba MS2 - mezi stropem a podhledem 
barevná malba 
Půdorys 1.NP 
m.č.: 
1.03 4.34+2*(2.025+2.3)*0.6=9.530 [A] 
1.04 4.37+2*(1.9+2.3)*0.6=9.410 [B] 
1.06 7.11+2*(2.31+2.05+1.165+2.1)*0.6=16.260 [C] 
1.07 6.09+2*(2.9+2.1)*0.37=9.790 [D] 
1.08 6.07+2*(2.9+2.1)*0.37=9.770 [E] 
1.09a 2.07+2*(2.7+0.915)*0.6=6.408 [F] 
1.09b 1.26+2*(1.4+0.915)*0.6=4.038 [G] 
1.10 5.8+(1.35+2*4.6)*0.65=12.658 [H] 
1.11 5.56+2*(2.85+1.965)*0.37=9.123 [I] 
1.12 9.4+(2*(2.85+3.3)-1.375)*0.37=13.442 [J] 
1.13 23.18+(2*(4.35+5.36)-1.275-1.375-0.8)*0.37=29.089 [K] 
1.14 23.27+(2*(4.35+5.36)-1.4-1.275-0.8)*0.37=29.170 [L] 
1.15a 6.38+2*(2.025+3.165)*(0.37+0.03)-0.9*0.03=10.505 [M] 
1.15b 1.85+2*(0.975+1.9)*0.37=3.978 [N] 
1.15c 1.81+2*(0.95+1.9)*0.37=3.919 [O] 
1.16a 6.16+2*(1.955+3.165)*(0.37+0.03)-0.9*0.03=10.229 [P] 
1.16b 3.67+2*(1.75+2.1)*(0.37+0.03)=6.750 [Q] 
1.16c 1.675+2*(1.6+1.00)*(0.37+0.03)=3.755 [R] 
1.16d 1.67+2*(1.6+1.00)*(0.37+0.03)=3.750 [S] 
1.18 6.25+2*(5.2)*0.37=10.098 [T] 
1.23 45.63+(2*(5.85+8.1)-0.8-4.2)*0.37=54.103 [U] 
1.24 33.99+(2*(4.275+7.96)-2*4.2)*0.37=39.936 [V] 
Mezisoučet: A+B+C+D+E+F+G+H+I+J+K+L+M+N+O+P+Q+R+S+T+U+V=305.711 [W] 
Celkem: A+B+C+D+E+F+G+H+I+J+K+L+M+N+O+P+Q+R+S+T+U+V=305.711 [X]</t>
  </si>
  <si>
    <t>barva RAL (šedá až černá) dle výběru</t>
  </si>
  <si>
    <t>234</t>
  </si>
  <si>
    <t>941211111</t>
  </si>
  <si>
    <t>Lešení řadové rámové lehké pracovní s podlahami s provozním zatížením tř. 3 do 200 kg/m2 šířky tř. SW06 od 0,6 do 0,9 m výšky do 10 m montáž</t>
  </si>
  <si>
    <t>Skladba F01 a F04 
lešení 
pohled jihozápadní 
ustoupená část 4.43*5.325=23.590 [A] 
nižší část kolem řezů B a C 45.74*3.91=178.843 [B] 
vyšší část kolem řezu A 18.93*5.25+8.07*5.25=141.750 [C] 
pohled jihovýchodní 
štít (5.25+3.19)*7.98/2=33.676 [D] 
ustoupený štít (3.19+5.25)*8.16/2=34.435 [E] 
pohled severovýchodní 
77.05*3.19=245.790 [F] 
pohled severozápadní 
(3.19+5.325)*7.98/2+(5.325+3.19)*8.16/2=68.716 [G] 
Mezisoučet: A+B+C+D+E+F+G=726.800 [H] 
Skladba F02 
lešení 
pohled jihozápadní 
ustoupená část 4.5*0.725=3.263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I+J+K+L+M+N+O=129.837 [P] 
Celkem: A+B+C+D+E+F+G+I+J+K+L+M+N+O=856.637 [Q]</t>
  </si>
  <si>
    <t>235</t>
  </si>
  <si>
    <t>941211211</t>
  </si>
  <si>
    <t>Lešení řadové rámové lehké pracovní s podlahami s provozním zatížením tř. 3 do 200 kg/m2 šířky tř. SW06 od 0,6 do 0,9 m výšky do 10 m příplatek za každý den pou</t>
  </si>
  <si>
    <t>Lešení řadové rámové lehké pracovní s podlahami s provozním zatížením tř. 3 do 200 kg/m2 šířky tř. SW06 od 0,6 do 0,9 m výšky do 10 m příplatek za každý den použití</t>
  </si>
  <si>
    <t>předpoklad 120 dní 
Skladba F01 a F04 
lešení 
pohled jihozápadní 
ustoupená část 4.43*5.325=23.590 [A] 
nižší část kolem řezů B a C 45.74*3.91=178.843 [B] 
vyšší část kolem řezu A 18.93*5.25+8.07*5.25=141.750 [C] 
pohled jihovýchodní 
štít (5.25+3.19)*7.98/2=33.676 [D] 
ustoupený štít (3.19+5.25)*8.16/2=34.435 [E] 
pohled severovýchodní 
77.05*3.19=245.790 [F] 
pohled severozápadní 
(3.19+5.325)*7.98/2+(5.325+3.19)*8.16/2=68.716 [G] 
Mezisoučet: A+B+C+D+E+F+G=726.800 [H] 
Skladba F02 
lešení 
pohled jihozápadní 
ustoupená část 4.5*0.725=3.263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I+J+K+L+M+N+O=129.837 [P] 
Celkem: A+B+C+D+E+F+G+I+J+K+L+M+N+O=856.637 [Q] 
Q * 120Koeficient množství=102 796.440 [R]</t>
  </si>
  <si>
    <t>236</t>
  </si>
  <si>
    <t>941211322</t>
  </si>
  <si>
    <t>Odborná prohlídka lešení řadového rámového lehkého pracovního s podlahami s provozním zatížením tř. 3 do 200 kg/m2 šířky tř. SW06 od 0,6 do 0,9 m výšky do 25 m,</t>
  </si>
  <si>
    <t>Odborná prohlídka lešení řadového rámového lehkého pracovního s podlahami s provozním zatížením tř. 3 do 200 kg/m2 šířky tř. SW06 od 0,6 do 0,9 m výšky do 25 m, celkové plochy přes 500 do 2 000 m2 zakrytého sítí</t>
  </si>
  <si>
    <t>předpoklad doby použití lešení 120 dnů 
prohlídka každých 14 dnů 
8=8.000 [A] 
Celkem: A=8.000 [B]</t>
  </si>
  <si>
    <t>237</t>
  </si>
  <si>
    <t>941211811</t>
  </si>
  <si>
    <t>Lešení řadové rámové lehké pracovní s podlahami s provozním zatížením tř. 3 do 200 kg/m2 šířky tř. SW06 od 0,6 do 0,9 m výšky do 10 m demontáž</t>
  </si>
  <si>
    <t>238</t>
  </si>
  <si>
    <t>944511111</t>
  </si>
  <si>
    <t>Síť ochranná zavěšená na konstrukci lešení z textilie z umělých vláken montáž</t>
  </si>
  <si>
    <t>239</t>
  </si>
  <si>
    <t>944511211</t>
  </si>
  <si>
    <t>Síť ochranná zavěšená na konstrukci lešení z textilie z umělých vláken příplatek k ceně za každý den použití</t>
  </si>
  <si>
    <t>240</t>
  </si>
  <si>
    <t>944511811</t>
  </si>
  <si>
    <t>Síť ochranná zavěšená na konstrukci lešení z textilie z umělých vláken demontáž</t>
  </si>
  <si>
    <t>241</t>
  </si>
  <si>
    <t>946111114</t>
  </si>
  <si>
    <t>Věže pojízdné trubkové nebo dílcové s maximálním zatížením podlahy do 200 kg/m2 šířky od 0,6 do 0,9 m, délky do 3,2 m výšky přes 3,5 m do 4,5 m montáž</t>
  </si>
  <si>
    <t>lešení pro konstrukci podhledů v exteriéru 
1=1.000 [A] 
Celkem: A=1.000 [B]</t>
  </si>
  <si>
    <t>242</t>
  </si>
  <si>
    <t>946111115</t>
  </si>
  <si>
    <t>Věže pojízdné trubkové nebo dílcové s maximálním zatížením podlahy do 200 kg/m2 šířky od 0,6 do 0,9 m, délky do 3,2 m výšky přes 4,5 m do 5,5 m montáž</t>
  </si>
  <si>
    <t>243</t>
  </si>
  <si>
    <t>946111214</t>
  </si>
  <si>
    <t>Věže pojízdné trubkové nebo dílcové s maximálním zatížením podlahy do 200 kg/m2 šířky od 0,6 do 0,9 m, délky do 3,2 m výšky přes 3,5 m do 4,5 m příplatek k ceně</t>
  </si>
  <si>
    <t>Věže pojízdné trubkové nebo dílcové s maximálním zatížením podlahy do 200 kg/m2 šířky od 0,6 do 0,9 m, délky do 3,2 m výšky přes 3,5 m do 4,5 m příplatek k ceně za každý den použití</t>
  </si>
  <si>
    <t>lešení pro konstrukci podhledů v exteriéru 
1=1.000 [A] 
Celkem: A=1.000 [B] 
B * 14Koeficient množství=14.000 [C]</t>
  </si>
  <si>
    <t>244</t>
  </si>
  <si>
    <t>946111215</t>
  </si>
  <si>
    <t>Věže pojízdné trubkové nebo dílcové s maximálním zatížením podlahy do 200 kg/m2 šířky od 0,6 do 0,9 m, délky do 3,2 m výšky přes 4,5 m do 5,5 m příplatek k ceně</t>
  </si>
  <si>
    <t>Věže pojízdné trubkové nebo dílcové s maximálním zatížením podlahy do 200 kg/m2 šířky od 0,6 do 0,9 m, délky do 3,2 m výšky přes 4,5 m do 5,5 m příplatek k ceně za každý den použití</t>
  </si>
  <si>
    <t>245</t>
  </si>
  <si>
    <t>946111814</t>
  </si>
  <si>
    <t>Věže pojízdné trubkové nebo dílcové s maximálním zatížením podlahy do 200 kg/m2 šířky od 0,6 do 0,9 m, délky do 3,2 m výšky přes 3,5 m do 4,5 m demontáž</t>
  </si>
  <si>
    <t>246</t>
  </si>
  <si>
    <t>946111815</t>
  </si>
  <si>
    <t>Věže pojízdné trubkové nebo dílcové s maximálním zatížením podlahy do 200 kg/m2 šířky od 0,6 do 0,9 m, délky do 3,2 m výšky přes 4,5 m do 5,5 m demontáž</t>
  </si>
  <si>
    <t>247</t>
  </si>
  <si>
    <t>949101111</t>
  </si>
  <si>
    <t>Lešení pomocné pracovní pro objekty pozemních staveb pro zatížení do 150 kg/m2, o výšce lešeňové podlahy do 1,9 m</t>
  </si>
  <si>
    <t>Tabulky místností 
1.NP 
1.02 6.83=6.830 [A] 
1.03 4.34=4.340 [B] 
1.04 4.37=4.370 [C] 
1.06 7.11=7.110 [D] 
1.07 6.09=6.090 [E] 
1.08 6.07=6.070 [F] 
1.09a 2.07=2.070 [G] 
1.09b 1.26=1.260 [H] 
1.10 5.8=5.800 [I] 
1.11 5.56=5.560 [J] 
1.12 9.4=9.400 [K] 
1.13 23.18=23.180 [L] 
1.14 23.27=23.270 [M] 
1.15a 6.38=6.380 [N] 
1.15b 1.85=1.850 [O] 
1.15c 1.81=1.810 [P] 
1.16a 6.16=6.160 [Q] 
1.16b 3.67=3.670 [R] 
1.16c 1.675=1.675 [S] 
1.16d 1.67=1.670 [T] 
1.17 5.024=5.024 [U] 
1.18 6.25=6.250 [V] 
1.19 183.37=183.370 [W] 
1.20 150.35=150.350 [X] 
1.21a 22.81=22.810 [Y] 
1.21b 28.86=28.860 [Z] 
1.21c 23.98=23.980 [AA] 
1.22 36.5=36.500 [AB] 
1.23 45.63=45.630 [AC] 
1.24 33.99=33.990 [AD] 
1.25 88.06=88.060 [AE] 
2.NP 
2.01 387.411=387.411 [AF] 
2.02 327.074=327.074 [AG] 
2.03 50.065=50.065 [AH] 
Celkem: A+B+C+D+E+F+G+H+I+J+K+L+M+N+O+P+Q+R+S+T+U+V+W+X+Y+Z+AA+AB+AC+AD+AE+AF+AG+AH=1 517.939 [AI]</t>
  </si>
  <si>
    <t>248</t>
  </si>
  <si>
    <t>949101112</t>
  </si>
  <si>
    <t>Lešení pomocné pracovní pro objekty pozemních staveb pro zatížení do 150 kg/m2, o výšce lešeňové podlahy přes 1,9 do 3,5 m</t>
  </si>
  <si>
    <t>Tabulky místností 
1.NP 
1.01 97.18=97.180 [A] 
Celkem: A=97.180 [B]</t>
  </si>
  <si>
    <t>249</t>
  </si>
  <si>
    <t>952901111</t>
  </si>
  <si>
    <t>Vyčištění budov nebo objektů před předáním do užívání budov bytové nebo občanské výstavby, světlé výšky podlaží do 4 m</t>
  </si>
  <si>
    <t>Tabulky místností 
1.NP 
1.02 6.83=6.830 [A] 
1.03 4.34=4.340 [B] 
1.04 4.37=4.370 [C] 
1.06 7.11=7.110 [D] 
1.07 6.09=6.090 [E] 
1.08 6.07=6.070 [F] 
1.09a 2.07=2.070 [G] 
1.09b 1.26=1.260 [H] 
1.10 5.8=5.800 [I] 
1.11 5.56=5.560 [J] 
1.12 9.4=9.400 [K] 
1.13 23.18=23.180 [L] 
1.14 23.27=23.270 [M] 
1.15a 6.38=6.380 [N] 
1.15b 1.85=1.850 [O] 
1.15c 1.81=1.810 [P] 
1.16a 6.16=6.160 [Q] 
1.16b 3.67=3.670 [R] 
1.16c 1.675=1.675 [S] 
1.16d 1.67=1.670 [T] 
1.17 5.024=5.024 [U] 
1.18 6.25=6.250 [V] 
1.19 183.37=183.370 [W] 
1.20 150.35=150.350 [X] 
1.21a 22.81=22.810 [Y] 
1.21b 28.86=28.860 [Z] 
1.21c 23.98=23.980 [AA] 
1.22 36.5=36.500 [AB] 
1.23 45.63=45.630 [AC] 
1.24 33.99=33.990 [AD] 
1.25 88.06-43.365=44.695 [AE] 
2.NP 
2.01 387.411=387.411 [AF] 
2.02 327.074=327.074 [AG] 
2.03 50.065=50.065 [AH] 
Celkem: A+B+C+D+E+F+G+H+I+J+K+L+M+N+O+P+Q+R+S+T+U+V+W+X+Y+Z+AA+AB+AC+AD+AE+AF+AG+AH=1 474.574 [AI]</t>
  </si>
  <si>
    <t>250</t>
  </si>
  <si>
    <t>952901114</t>
  </si>
  <si>
    <t>Vyčištění budov nebo objektů před předáním do užívání budov bytové nebo občanské výstavby, světlé výšky podlaží přes 4 m</t>
  </si>
  <si>
    <t>Tabulky místností 
1.NP 
1.01 97.18=97.180 [A] 
1.25; světlíky 7*4.2*1.475=43.365 [B] 
Celkem: A+B=140.545 [C]</t>
  </si>
  <si>
    <t>251</t>
  </si>
  <si>
    <t>993111111</t>
  </si>
  <si>
    <t>Dovoz a odvoz lešení včetně naložení a složení řadového, na vzdálenost do 10 km</t>
  </si>
  <si>
    <t>252</t>
  </si>
  <si>
    <t>993111119</t>
  </si>
  <si>
    <t>Dovoz a odvoz lešení včetně naložení a složení řadového, na vzdálenost Příplatek k ceně za každých dalších i započatých 10 km přes 10 km</t>
  </si>
  <si>
    <t>253</t>
  </si>
  <si>
    <t>254</t>
  </si>
  <si>
    <t xml:space="preserve">  SO 45-71-01.01b</t>
  </si>
  <si>
    <t>Architektonicko-stavební část - výrobky</t>
  </si>
  <si>
    <t>SO 45-71-01.01b</t>
  </si>
  <si>
    <t>317168051</t>
  </si>
  <si>
    <t>Překlady keramické vysoké osazené do maltového lože, šířky překladu 70 mm výšky 238 mm, délky 1000 mm</t>
  </si>
  <si>
    <t>Tabulka ostatních výrobku 
prvek s ozn.: 
OV/14a 2*4=8.000 [A] 
Celkem: A=8.000 [B]</t>
  </si>
  <si>
    <t>317168052</t>
  </si>
  <si>
    <t>Překlady keramické vysoké osazené do maltového lože, šířky překladu 70 mm výšky 238 mm, délky 1250 mm</t>
  </si>
  <si>
    <t>Tabulka ostatních výrobku 
prvek s ozn.: 
OV/14b 6*4=24.000 [A] 
OV/14d 1*2=2.000 [B] 
Celkem: A+B=26.000 [C]</t>
  </si>
  <si>
    <t>317168056</t>
  </si>
  <si>
    <t>Překlady keramické vysoké osazené do maltového lože, šířky překladu 70 mm výšky 238 mm, délky 2250 mm</t>
  </si>
  <si>
    <t>Tabulka ostatních výrobku 
prvek s ozn.: 
OV/14c 2*4=8.000 [A] 
Celkem: A=8.000 [B]</t>
  </si>
  <si>
    <t>345125001</t>
  </si>
  <si>
    <t>Montáž dílců parapetních, zábradelních a atikových ze železobetonu s nesvařovanými spoji, hmotnosti do 1,5 t</t>
  </si>
  <si>
    <t>Tabulka ostatních výrobku 
prvek s ozn.: 
OV/19; sokl lavičky 4=4.000 [A] 
Celkem: A=4.000 [B]</t>
  </si>
  <si>
    <t>vč. kotvení přes ocelové profily</t>
  </si>
  <si>
    <t>59332000</t>
  </si>
  <si>
    <t>stěna nenosná ŽB včetně výztuže do 120kg/m3 objem prefabrikátu do 1m3</t>
  </si>
  <si>
    <t>Tabulka ostatních výrobku 
prvek s ozn.: 
OV/19; sokl lavičky 4*0.08*0.4*4.2=0.538 [A] 
Celkem: A=0.538 [B]</t>
  </si>
  <si>
    <t>třída pohledovosti PB3</t>
  </si>
  <si>
    <t>Komunikace pozemní</t>
  </si>
  <si>
    <t>59246002</t>
  </si>
  <si>
    <t>dlažba plošná terasová betonová 400x400mm tl 40mm</t>
  </si>
  <si>
    <t>Tabulka ostatních výrobku 
prvek s ozn.: 
OV/30 73*0.4*0.4=11.680 [A] 
Celkem: A=11.680 [B]</t>
  </si>
  <si>
    <t>R596911111</t>
  </si>
  <si>
    <t>Kladení dlažby z jednotlivých kusů do lože ze štěrku (bez dodání lože)</t>
  </si>
  <si>
    <t>55331001</t>
  </si>
  <si>
    <t>zárubeň skrytá jednokřídlá kovová tl stěny přes 75mm rozměru 700/1970, 2100mm</t>
  </si>
  <si>
    <t>Tabulka interiérových výplní 
zárubeň s ozn. Z1 
dveře s ozn.: 
D1/117 1=1.000 [A] 
D1/118 1=1.000 [B] 
D1/120 1=1.000 [C] 
D1/121 1=1.000 [D] 
D1/122 1=1.000 [E] 
Celkem: A+B+C+D+E=5.000 [F]</t>
  </si>
  <si>
    <t>určeno pro bezfalcové dveře  
součástí dodávky je těsnění a 3x dveřní závěs  
zárubeň bude dodána s požadovanou povrchovou úpravou antikorozní barvou a dvojnásobným vrchním syntetickým nátěrem RAL dle výběru</t>
  </si>
  <si>
    <t>55331002</t>
  </si>
  <si>
    <t>zárubeň skrytá jednokřídlá kovová tl stěny přes 75mm rozměru 800/1970, 2100mm</t>
  </si>
  <si>
    <t>Tabulka interiérových výplní 
zárubeň s ozn. Z1 
dveře s ozn.: 
D1/104 1=1.000 [A] 
D1/123 1=1.000 [B] 
Celkem: A+B=2.000 [C]</t>
  </si>
  <si>
    <t>55331003</t>
  </si>
  <si>
    <t>zárubeň skrytá jednokřídlá kovová tl stěny přes 75mm rozměru 900/1970, 2100mm</t>
  </si>
  <si>
    <t>Tabulka interiérových výplní 
zárubeň s ozn. Z1 
dveře s ozn.: 
D1/102 1=1.000 [A] 
D1/103 1=1.000 [B] 
Celkem: A+B=2.000 [C]</t>
  </si>
  <si>
    <t>642942951</t>
  </si>
  <si>
    <t>Osazování zárubní nebo rámů kovových dveřních lisovaných nebo z úhelníků bez dveřních křídel skrytých do 2,5 m2</t>
  </si>
  <si>
    <t>Tabulka interiérových výplní 
zárubeň s ozn. Z1 
dveře s ozn.: 
D1/101 1=1.000 [A] 
D1/102 1=1.000 [B] 
D1/103 1=1.000 [C] 
D1/104 1=1.000 [D] 
D1/117 1=1.000 [E] 
D1/118 1=1.000 [F] 
D1/120 1=1.000 [G] 
D1/121 1=1.000 [H] 
D1/122 1=1.000 [I] 
D1/123 1=1.000 [J] 
Celkem: A+B+C+D+E+F+G+H+I+J=10.000 [K]</t>
  </si>
  <si>
    <t>642944121</t>
  </si>
  <si>
    <t>Osazení ocelových dveřních zárubní lisovaných nebo z úhelníků dodatečně s vybetonováním prahu, plochy do 2,5 m2</t>
  </si>
  <si>
    <t>Tabulka interiérových výplní 
zárubeň s ozn. Z5 
dveře s ozn.: 
D1/115 1=1.000 [A] 
D1/124 1=1.000 [B] 
D1/125 1=1.000 [C] 
Celkem: A+B+C=3.000 [D]</t>
  </si>
  <si>
    <t>642945111</t>
  </si>
  <si>
    <t>Osazování ocelových zárubní protipožárních nebo protiplynových dveří do vynechaného otvoru, s obetonováním, dveří jednokřídlových do 2,5 m2</t>
  </si>
  <si>
    <t>Tabulka interiérových výplní 
zárubeň s ozn. Z4 
dveře s ozn.: 
D1/126 1=1.000 [A] 
D1/130 1=1.000 [B] 
Celkem: A+B=2.000 [C]</t>
  </si>
  <si>
    <t>642945112</t>
  </si>
  <si>
    <t>Osazování ocelových zárubní protipožárních nebo protiplynových dveří do vynechaného otvoru, s obetonováním, dveří dvoukřídlových přes 2,5 do 6,5 m2</t>
  </si>
  <si>
    <t>Tabulka interiérových výplní 
zárubeň s ozn. Z4 
dveře s ozn.: 
D1/129 1=1.000 [A] 
D1/131 1=1.000 [B] 
Celkem: A+B=2.000 [C]</t>
  </si>
  <si>
    <t>R55331003</t>
  </si>
  <si>
    <t>zárubeň skrytá jednokřídlá kovová tl stěny přes 75mm rozměru 900/2500mm, s integrovaným plným pevným nadsvětlíkem</t>
  </si>
  <si>
    <t>Tabulka interiérových výplní 
zárubeň s ozn. Z1 
dveře s ozn.: 
D1/101 1=1.000 [A] 
Celkem: A=1.000 [B]</t>
  </si>
  <si>
    <t>určeno pro bezfalcové dveře  
součástí dodávky je těsnění a 3x dveřní závěs  
zárubeň bude dodána s požadovanou povrchovou úpravou antikorozní barvou a dvojnásobným vrchním syntetickým nátěrem RAL dle výběru  
otvor v nadsvětlíku s průtočnou plochou 0,025 m2</t>
  </si>
  <si>
    <t>R55331003.2</t>
  </si>
  <si>
    <t>zárubeň pro bezfalcové dveře protipožární skrytá jednokřídlá kovová tl stěny 300mm rozměru 900/2100mm, pro dodatečnou montáž</t>
  </si>
  <si>
    <t>požární odolnost EW15DP3  
součástí dodávky je těsnění a 3x dveřní závěs  
zárubeň bude dodána s požadovanou povrchovou úpravou antikorozní barvou a dvojnásobným vrchním syntetickým nátěrem RAL dle výběru</t>
  </si>
  <si>
    <t>R55331003.3</t>
  </si>
  <si>
    <t>zárubeň pro bezfalcové dveře protipožární skrytá dvoukřídlá kovová tl stěny 300mm rozměru 1600/2100mm, pro dodatečnou montáž</t>
  </si>
  <si>
    <t>požární odolnost EW15DP3  
součástí dodávky je těsnění a 3x dveřní závěs na každé straně  
zárubeň bude dodána s požadovanou povrchovou úpravou antikorozní barvou a dvojnásobným vrchním syntetickým nátěrem RAL dle výběru</t>
  </si>
  <si>
    <t>R55331817</t>
  </si>
  <si>
    <t>zárubeň s nadsvětlíkem v. 700mm pro zasklení ocelová tl stěny 200mm velikost otvoru 800/2800mm výška dveří 2100mm, pro dodatečnou montáž</t>
  </si>
  <si>
    <t>Tabulka interiérových výplní 
zárubeň s ozn. Z5 
dveře s ozn.: 
D1/125 1=1.000 [A] 
Celkem: A=1.000 [B]</t>
  </si>
  <si>
    <t>určeno pro bezfalcové dveře  
skleněná výplň nadsvětlíku:  
6 mm průsvitné sklo   
kotveno po celém obvodu  
Úprava skel: bez dělení  
součástí dodávky je těsnění a 3x dveřní závěs  
zárubeň bude dodána s požadovanou povrchovou úpravou antikorozní barvou a dvojnásobným vrchním syntetickým nátěrem RAL dle výběru</t>
  </si>
  <si>
    <t>R55331819</t>
  </si>
  <si>
    <t>zárubeň s nadsvětlíkem v. 700mm pro zasklení ocelová tl stěny 300mm velikost otvoru 800/2800mm výška dveří 2100mm, pro dodatečnou montáž</t>
  </si>
  <si>
    <t>Tabulka interiérových výplní 
zárubeň s ozn. Z5 
dveře s ozn.: 
D1/115 1=1.000 [A] 
D1/124 1=1.000 [B] 
Celkem: A+B=2.000 [C]</t>
  </si>
  <si>
    <t>712363672</t>
  </si>
  <si>
    <t>Provedení povlakové krytiny střech plochých do 10° z mechanicky kotvených hydroizolačních fólií ostatní práce mechanické kotvení plechových lišt do rš 200 mm do</t>
  </si>
  <si>
    <t>Provedení povlakové krytiny střech plochých do 10° z mechanicky kotvených hydroizolačních fólií ostatní práce mechanické kotvení plechových lišt do rš 200 mm do podkladu ze dřeva</t>
  </si>
  <si>
    <t>Tabulka klempířských výrobků 
prvek s ozn.: 
K.06 43.3=43.300 [A] 
Celkem: A=43.300 [B]</t>
  </si>
  <si>
    <t>712771613</t>
  </si>
  <si>
    <t>Provedení ochranných pásů vegetační střechy osazení ochranné kačírkové lišty navařením na hydroizolaci</t>
  </si>
  <si>
    <t>Tabulka klempířských výrobků 
prvek s ozn.: 
K.04 277.8=277.800 [A] 
Celkem: A=277.800 [B]</t>
  </si>
  <si>
    <t>R_K.04</t>
  </si>
  <si>
    <t>lišta kačírková Al výška 100mm, perforovaná</t>
  </si>
  <si>
    <t>Tabulka klempířských výrobků 
prvek s ozn.: 
K.04 277.8=277.800 [A] 
Celkem: A=277.800 [B] 
B * 1.02Koeficient množství=283.356 [C]</t>
  </si>
  <si>
    <t>R_K.06</t>
  </si>
  <si>
    <t>Těsnící lišta hydroizolace, ocelový pozinkovaný plech v.50 mm</t>
  </si>
  <si>
    <t>Tabulka klempířských výrobků 
prvek s ozn.: 
K.06 43.3=43.300 [A] 
Celkem: A=43.300 [B] 
B * 1.1Koeficient množství=47.630 [C]</t>
  </si>
  <si>
    <t>R71301</t>
  </si>
  <si>
    <t>Montáž tepelněizolačních panelů krytých Al plechem pro zateplení vynášecí konstrukce světlíků</t>
  </si>
  <si>
    <t>Tabulka vnějších výplní otvorů 
Prvek s ozn.: 
OW/21 1=1.000 [A] 
OW/22 1=1.000 [B] 
OW/23 1=1.000 [C] 
OW/24 1=1.000 [D] 
OW/25 1=1.000 [E] 
OW/27 1=1.000 [F] 
OW/28 1=1.000 [G] 
Celkem: A+B+C+D+E+F+G=7.000 [H]</t>
  </si>
  <si>
    <t>pro světlík s rozměry 4300x1650 mm</t>
  </si>
  <si>
    <t>R71302</t>
  </si>
  <si>
    <t>Tepelněizolační panely tl. 50 mm kryté Al plechem pro zateplení vynášecí konstrukce světlíků, tvar a rozměry dle detailu 105</t>
  </si>
  <si>
    <t>742</t>
  </si>
  <si>
    <t>Elektroinstalace - slaboproud</t>
  </si>
  <si>
    <t>742220235</t>
  </si>
  <si>
    <t>Montáž příslušenství pro PZTS magnetický kontakt povrchový</t>
  </si>
  <si>
    <t>Tabulka interiérových výplní 
dveře s ozn.: 
D1/105 1=1.000 [A] 
D1/124 1=1.000 [B] 
D1/125 1=1.000 [C] 
D1/126 1=1.000 [D] 
D1/128 1=1.000 [E] 
D1/129 1=1.000 [F] 
D1/130 1=1.000 [G] 
D1/131 1=1.000 [H] 
Celkem: A+B+C+D+E+F+G+H=8.000 [I]</t>
  </si>
  <si>
    <t>742320032</t>
  </si>
  <si>
    <t>Montáž elektricky ovládaných zámků ostatní prvky elektrického otvírače 12 V a stavitelnou střelkou</t>
  </si>
  <si>
    <t>Tabulka interiérových výplní 
dveře s ozn.: 
D1/102 1=1.000 [A] 
D1/104 1=1.000 [B] 
Celkem: A+B=2.000 [C]</t>
  </si>
  <si>
    <t>998742112</t>
  </si>
  <si>
    <t>Přesun hmot pro slaboproud stanovený z hmotnosti přesunovaného materiálu vodorovná dopravní vzdálenost do 50 m s omezením mechanizace v objektech výšky přes 6 d</t>
  </si>
  <si>
    <t>Přesun hmot pro slaboproud stanovený z hmotnosti přesunovaného materiálu vodorovná dopravní vzdálenost do 50 m s omezením mechanizace v objektech výšky přes 6 do 12 m</t>
  </si>
  <si>
    <t>R_EO.01</t>
  </si>
  <si>
    <t>Elektrický otvírač dle požadavků projektu</t>
  </si>
  <si>
    <t>R_PZTS1.01</t>
  </si>
  <si>
    <t>magnetický kontakt jednokřídlých dveří dle požadavku projektu</t>
  </si>
  <si>
    <t>Tabulka interiérových výplní 
dveře s ozn.: 
D1/105 1=1.000 [A] 
D1/124 1=1.000 [B] 
D1/125 1=1.000 [C] 
D1/126 1=1.000 [D] 
D1/128 1=1.000 [E] 
D1/130 1=1.000 [F] 
Celkem: A+B+C+D+E+F=6.000 [G]</t>
  </si>
  <si>
    <t>magnetický kontakt dvoukřídlých dveří dle požadavku projektu</t>
  </si>
  <si>
    <t>Tabulka interiérových výplní 
dveře s ozn.: 
D1/129 1=1.000 [A] 
D1/131 1=1.000 [B] 
Celkem: A+B=2.000 [C]</t>
  </si>
  <si>
    <t>751</t>
  </si>
  <si>
    <t>Vzduchotechnika</t>
  </si>
  <si>
    <t>998751111</t>
  </si>
  <si>
    <t>Přesun hmot pro vzduchotechniku stanovený z hmotnosti přesunovaného materiálu vodorovná dopravní vzdálenost do 100 m s omezením mechanizace v objektech výšky do</t>
  </si>
  <si>
    <t>Přesun hmot pro vzduchotechniku stanovený z hmotnosti přesunovaného materiálu vodorovná dopravní vzdálenost do 100 m s omezením mechanizace v objektech výšky do 12 m</t>
  </si>
  <si>
    <t>R_OV/31</t>
  </si>
  <si>
    <t>žaluzie protidešťová s horizontálními lamelami, pozink, 1400x2685 mm, s nosným rámem</t>
  </si>
  <si>
    <t>Tabulka ostatních výrobku 
prvek s ozn.: 
OV/31 1=1.000 [A] 
Celkem: A=1.000 [B]</t>
  </si>
  <si>
    <t>- protidešťová žaluzie s horizontálními lamelami (propustnost 60%), upevněná do nosného rámu z ocelového uzavřeného profilu 80x50x2 s výztužnými vodorovnými profily 40x40x2 (váha kce celkem 42 kg)  
- ZÁSADY: rozměr na celou šířku pole mezi vnější ocelovou konstrukcí, sokl nepřerušen, vnější líc půdorysně navazuje na keramický obklad  
- rám i žaluzie z pozinkované oceli v barevném provedení RAL dle oken (RAL 7021)  
- nosný rám kotven z exteriérové strany na L-úhelníky 175x175x90x2,5  
- do otvoru v nosné konstrukci vsazena mezi potrubí VZT 2x deska OSB tl.15mm, opratřená izolací z minerálních vláken tl. 100mm (úprava povrchu - lepidlo s armovací tkaninou)  
- součástí dodávky žaluzie jsou termoizolační pohložky vkládané pod úhelníky a veškeré připojovací, těsnící a kotvící prostředky včetně sítě proti vniknutí hmyzu a pevných částic do VZT</t>
  </si>
  <si>
    <t>R751398056</t>
  </si>
  <si>
    <t>Montáž ostatních zařízení protidešťové žaluzie průřezu přes 3,000 do 4,000 m2</t>
  </si>
  <si>
    <t>60621155</t>
  </si>
  <si>
    <t>překližka vodovzdorná protiskl/hladká bříza tl 24mm</t>
  </si>
  <si>
    <t>Tabulka klempířských výrobků  
prvek s ozn.: 
K.01a; detail 103a 162*0.43=69.660 [A] 
K.01b; detail 103a 45.8*0.43=19.694 [B] 
Celkem: A+B=89.354 [C] 
C * 1.1Koeficient množství=98.289 [D]</t>
  </si>
  <si>
    <t>762341280</t>
  </si>
  <si>
    <t>Montáž bednění střech rovných a šikmých sklonu do 60° s vyřezáním otvorů z desek cementotřískových nebo cementových na sraz</t>
  </si>
  <si>
    <t>Tabulka klempířských výrobků  
prvek s ozn.: 
K.01a; detail 103a 162*0.43=69.660 [A] 
K.01b; detail 103a 45.8*0.43=19.694 [B] 
Celkem: A+B=89.354 [C]</t>
  </si>
  <si>
    <t>R76201</t>
  </si>
  <si>
    <t>Montáž vynášecí konstrukce světlíků z desek OSB3 tl 12 mm, vč. montáže L lišt pro uchycení, rozměry dle detailu 105</t>
  </si>
  <si>
    <t>R76202</t>
  </si>
  <si>
    <t>Vynášecí konstrukce světlíků z desek OSB 3 tl. 12 mm, vč. lišt pro uchycení a veškerého kotvícího materiálu, tvar rozměry dle detailu 105</t>
  </si>
  <si>
    <t>55331436</t>
  </si>
  <si>
    <t>zárubeň jednokřídlá ocelová pro dodatečnou montáž tl stěny 110-150mm rozměru 700/1970, 2100mm</t>
  </si>
  <si>
    <t>Tabulka interiérových výplní 
zárubeň s ozn. Z8 
dveře s ozn.: 
D1/108 1=1.000 [A] 
D1/109 1=1.000 [B] 
Celkem: A+B=2.000 [C]</t>
  </si>
  <si>
    <t>určeno pro bezfalcové dveře  
součástí dodávky je těsnění a 3x dveřní závěs  
zárubeň bude dodána s požadovanou povrchovou úpravou antikorozní barvou a dvojnásobným vrchním syntetickým nátěrem RAL dle výběru</t>
  </si>
  <si>
    <t>55331437</t>
  </si>
  <si>
    <t>zárubeň jednokřídlá ocelová pro dodatečnou montáž tl stěny 110-150mm rozměru 800/1970, 2100mm</t>
  </si>
  <si>
    <t>Tabulka interiérových výplní 
zárubeň s ozn. Z8 
dveře s ozn.: 
D1/106 1=1.000 [A] 
D1/107 1=1.000 [B] 
D1/110 1=1.000 [C] 
D1/111 1=1.000 [D] 
Celkem: A+B+C+D=4.000 [E]</t>
  </si>
  <si>
    <t>59030711</t>
  </si>
  <si>
    <t>dvířka revizní jednokřídlá s automatickým zámkem 300x300mm</t>
  </si>
  <si>
    <t>Tabulka ostatních výrobku 
prvek s ozn.: 
OV/08 1=1.000 [A] 
Celkem: A=1.000 [B]</t>
  </si>
  <si>
    <t>- rám z hliníkového profilu, dvířka se sádrokartonovou výplní;  
- připevnění na nosné profily samořeznými šrouby  
- způsob otevírání: zatlačením (tlakový zámek)</t>
  </si>
  <si>
    <t>59030750</t>
  </si>
  <si>
    <t>dvířka revizní pod obklad jednokřídlá s automatickým zámkem 250x200mm</t>
  </si>
  <si>
    <t>Tabulka ostatních výrobku 
prvek s ozn.: 
OV/03 2=2.000 [A] 
Celkem: A=2.000 [B]</t>
  </si>
  <si>
    <t>- ocelový rám s povrchovou úpravou pozinkem, ukončovací PVC lišta obkladu,   
dvířka ze sádrokartonu odolného vlhkosti;  
- způsob otevírání: tlačný click-clack systém</t>
  </si>
  <si>
    <t>dvířka revizní pod obklad jednokřídlá s automatickým zámkem 275x200mm</t>
  </si>
  <si>
    <t>Tabulka ostatních výrobku 
prvek s ozn.: 
OV/04 2=2.000 [A] 
Celkem: A=2.000 [B]</t>
  </si>
  <si>
    <t>763111923</t>
  </si>
  <si>
    <t>Zhotovení otvorů v příčkách ze sádrokartonových desek pro prostupy (voda, elektro, topení, VZT), osvětlení, okna, revizní klapky a dvířka včetně vyztužení profi</t>
  </si>
  <si>
    <t>Zhotovení otvorů v příčkách ze sádrokartonových desek pro prostupy (voda, elektro, topení, VZT), osvětlení, okna, revizní klapky a dvířka včetně vyztužení profily pro příčku tl. přes 100 mm, velikost přes 0,25 do 0,50 m2</t>
  </si>
  <si>
    <t>Tabulka ostatních výrobku 
prvek s ozn.: 
OV/29 1=1.000 [A] 
Celkem: A=1.000 [B]</t>
  </si>
  <si>
    <t>763121911</t>
  </si>
  <si>
    <t>Zhotovení otvorů v předsazených a šachtových stěnách ze sádrokartonových desek pro prostupy (voda, elektro, topení, VZT), osvětlení, okna, revizní klapky a dvíř</t>
  </si>
  <si>
    <t>Zhotovení otvorů v předsazených a šachtových stěnách ze sádrokartonových desek pro prostupy (voda, elektro, topení, VZT), osvětlení, okna, revizní klapky a dvířka včetně vyztužení profily pro stěnu tl. do 100 mm, velikost do 0,10 m2</t>
  </si>
  <si>
    <t>Tabulka ostatních výrobku 
prvek s ozn.: 
OV/03 2=2.000 [A] 
OV/04 2=2.000 [B] 
OV/05 1=1.000 [C] 
OV/06 1=1.000 [D] 
OV/07 7=7.000 [E] 
Celkem: A+B+C+D+E=13.000 [F]</t>
  </si>
  <si>
    <t>763131911</t>
  </si>
  <si>
    <t>Zhotovení otvorů v podhledech a podkrovích ze sádrokartonových desek pro prostupy (voda, elektro, topení, VZT), osvětlení, sprinklery, revizní klapky a dvířka v</t>
  </si>
  <si>
    <t>Zhotovení otvorů v podhledech a podkrovích ze sádrokartonových desek pro prostupy (voda, elektro, topení, VZT), osvětlení, sprinklery, revizní klapky a dvířka včetně vyztužení profily, velikost do 0,10 m2</t>
  </si>
  <si>
    <t>763172347</t>
  </si>
  <si>
    <t>Montáž dvířek pro konstrukce ze sádrokartonových desek revizních jednoplášťových pro příčky a předsazené stěny ostatních velikostí do 0,16 m2</t>
  </si>
  <si>
    <t>763172352</t>
  </si>
  <si>
    <t>Montáž dvířek pro konstrukce ze sádrokartonových desek revizních jednoplášťových pro podhledy velikost (šxv) 300 x 300 mm</t>
  </si>
  <si>
    <t>763172438</t>
  </si>
  <si>
    <t>Montáž dvířek pro konstrukce ze sádrokartonových desek revizních protipožárních pro příčky a předsazené stěny ostatních velikostí do 0,5 m2</t>
  </si>
  <si>
    <t>763181311</t>
  </si>
  <si>
    <t>Výplně otvorů konstrukcí ze sádrokartonových desek montáž zárubně kovové s konstrukcí jednokřídlové</t>
  </si>
  <si>
    <t>Tabulka interiérových výplní 
zárubeň s ozn. Z3 
dveře s ozn.: 
D1/105 1=1.000 [A] 
zárubeň s ozn. Z6 
dveře s ozn.: 
D1/112 1=1.000 [B] 
D1/114 1=1.000 [C] 
D1/116 1=1.000 [D] 
D1/119 1=1.000 [E] 
zárubeň s ozn. Z7 
dveře s ozn.: 
D1/128 1=1.000 [F] 
zárubeň s ozn. Z8 
dveře s ozn.: 
D1/106 1=1.000 [G] 
D1/107 1=1.000 [H] 
D1/108 1=1.000 [I] 
D1/109 1=1.000 [J] 
D1/110 1=1.000 [K] 
D1/111 1=1.000 [L] 
zárubeň s ozn. Z9 
dveře s ozn.: 
D2/201 1=1.000 [M] 
D2/203 1=1.000 [N] 
Celkem: A+B+C+D+E+F+G+H+I+J+K+L+M+N=14.000 [O]</t>
  </si>
  <si>
    <t>763411111</t>
  </si>
  <si>
    <t>Sanitární příčky vhodné do mokrého prostředí dělící z dřevotřískových desek s HPL-laminátem tl. 19,6 mm</t>
  </si>
  <si>
    <t>Tabulka ostatních výrobku 
prvek s ozn.: 
OV/12 1.9*2.03=3.857 [A] 
Celkem: A=3.857 [B]</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</si>
  <si>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</si>
  <si>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</si>
  <si>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</si>
  <si>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Tabulka ostatních výrobku 
prvek s ozn.: 
OV/12 1=1.000 [A] 
Celkem: A=1.000 [B]</t>
  </si>
  <si>
    <t>R_OV/05</t>
  </si>
  <si>
    <t>dvířka revizní pod obklad jednokřídlá s automatickým zámkem 300x200mm</t>
  </si>
  <si>
    <t>Tabulka ostatních výrobku 
prvek s ozn.: 
OV/05 1=1.000 [A] 
Celkem: A=1.000 [B]</t>
  </si>
  <si>
    <t>R_OV/06</t>
  </si>
  <si>
    <t>dvířka revizní pod obklad jednokřídlá s automatickým zámkem 375x200mm</t>
  </si>
  <si>
    <t>Tabulka ostatních výrobku 
prvek s ozn.: 
OV/06 1=1.000 [A] 
Celkem: A=1.000 [B]</t>
  </si>
  <si>
    <t>R_OV/07</t>
  </si>
  <si>
    <t>dvířka revizní pod obklad jednokřídlá s automatickým zámkem 400x200mm</t>
  </si>
  <si>
    <t>Tabulka ostatních výrobku 
prvek s ozn.: 
OV/07 7=7.000 [A] 
Celkem: A=7.000 [B]</t>
  </si>
  <si>
    <t>R_OV/29</t>
  </si>
  <si>
    <t>Revizní dvířka s požární odolností EW15 DP3, 600x800 mm</t>
  </si>
  <si>
    <t>- nominální rozměr 600x800 mm (čistý průlez 556x800mm)  
- do SDK stěny tl. 150 mm  
- venkovní a vnitřní rám ze svařovaných hliníkových profilů - kompletní sestava s pevným pantem  
- křídlo z červené SDK desky a protipožárním těsněním  
- otevírání - tlačný US zámek  
- dodávka včetně izolace dvířek z minerální vlny tl. 25mm (objemová hm. 150 kg/m3)</t>
  </si>
  <si>
    <t>R55331003.4</t>
  </si>
  <si>
    <t>zárubeň protipožární skrytá jednokřídlá kovová tl stěny 150mm rozměru 900/2500mm, pro dodatečnou montáž</t>
  </si>
  <si>
    <t>Tabulka interiérových výplní 
zárubeň s ozn. Z3 
dveře s ozn.: 
D1/105 1=1.000 [A] 
Celkem: A=1.000 [B]</t>
  </si>
  <si>
    <t>určeno pro bezfalcové dveře  
požární odolnost EW15DP3-C,PK  
součástí dodávky je těsnění a 3x dveřní závěs  
zárubeň bude dodána s požadovanou povrchovou úpravou antikorozní barvou a dvojnásobným vrchním syntetickým nátěrem RAL dle výběru</t>
  </si>
  <si>
    <t>R55331436.2</t>
  </si>
  <si>
    <t>zárubeň protipožární jednokřídlá ocelová pro dodatečnou montáž tl stěny 150mm rozměru 700/1970</t>
  </si>
  <si>
    <t>Tabulka interiérových výplní 
zárubeň s ozn. Z9 
dveře s ozn.: 
D2/203 1=1.000 [A] 
Celkem: A=1.000 [B]</t>
  </si>
  <si>
    <t>součástí dodávky je těsnění a 3x dveřní závěs  
zárubeň bude dodána s požadovanou povrchovou úpravou antikorozní barvou a dvojnásobným vrchním syntetickým nátěrem RAL dle výběru</t>
  </si>
  <si>
    <t>zárubeň protipožární jednokřídlá ocelová pro dodatečnou montáž tl stěny 150mm rozměru 700/1350</t>
  </si>
  <si>
    <t>Tabulka interiérových výplní 
zárubeň s ozn. Z9 
dveře s ozn.: 
D2/201 1=1.000 [A] 
Celkem: A=1.000 [B]</t>
  </si>
  <si>
    <t>R55331815</t>
  </si>
  <si>
    <t>zárubeň s nadsvětlíkem v. 700mm pro zasklení ocelová tl stěny 150mm velikost otvoru 800/2800mm výška dveří 2100mm, pro dodatečnou montáž</t>
  </si>
  <si>
    <t>Tabulka interiérových výplní 
zárubeň s ozn. Z6 
dveře s ozn.: 
D1/112 1=1.000 [A] 
D1/114 1=1.000 [B] 
D1/116 1=1.000 [C] 
D1/119 1=1.000 [D] 
Celkem: A+B+C+D=4.000 [E]</t>
  </si>
  <si>
    <t>R55331815.2</t>
  </si>
  <si>
    <t>zárubeň s nadsvětlíkem v. 700mm pro zasklení ocelová tl stěny 150mm velikost otvoru 900/2800mm výška dveří 2100mm, pro dodatečnou montáž</t>
  </si>
  <si>
    <t>Tabulka interiérových výplní 
zárubeň s ozn. Z7 
dveře s ozn.: 
D1/128 1=1.000 [A] 
Celkem: A=1.000 [B]</t>
  </si>
  <si>
    <t>určeno pro bezfalcové dveře  
požární odolnost EW15DP3  
skleněná výplň nadsvětlíku:  
jednoduché čiré zasklení  
kotveno po celém obvodu  
Úprava skel: bez dělení  
součástí dodávky je těsnění a 3x dveřní závěs  
zárubeň bude dodána s požadovanou povrchovou úpravou antikorozní barvou a dvojnásobným vrchním syntetickým nátěrem RAL dle výběru</t>
  </si>
  <si>
    <t>764</t>
  </si>
  <si>
    <t>Konstrukce klempířské</t>
  </si>
  <si>
    <t>764212663</t>
  </si>
  <si>
    <t>Oplechování střešních prvků z pozinkovaného plechu s povrchovou úpravou okapu střechy rovné okapovým plechem rš 250 mm</t>
  </si>
  <si>
    <t>Tabulka klempířských výrobků 
prvek s ozn.: 
K.02; detail 101 297.1=297.100 [A] 
Celkem: A=297.100 [B]</t>
  </si>
  <si>
    <t>povrchová úprava RAL 7021</t>
  </si>
  <si>
    <t>764501115</t>
  </si>
  <si>
    <t>Montáž žlabu podokapního hranatého háku</t>
  </si>
  <si>
    <t>Tabulka klempířských výrobků 
prvek s ozn.: 
K.01a81,1/0,5 162=162.000 [A] 
K.01b, detail 103a45,8/0,5 92=92.000 [B] 
Celkem: A+B=254.000 [C]</t>
  </si>
  <si>
    <t>764515411</t>
  </si>
  <si>
    <t>Žlab mezistřešní nebo zaatikový z pozinkovaného plechu včetně čel a hrdel uložený v lůžku bez háků rš 1100 mm</t>
  </si>
  <si>
    <t>Tabulka klempířských výrobků 
prvek s ozn.: 
K.01a 81.1=81.100 [A] 
Celkem: A=81.100 [B]</t>
  </si>
  <si>
    <t>povrchová úprava RAL 7021  
výška proměnná po celé výšce</t>
  </si>
  <si>
    <t>764515413</t>
  </si>
  <si>
    <t>Žlab mezistřešní nebo zaatikový z pozinkovaného plechu včetně čel a hrdel uložený v lůžku bez háků rš 1300 mm</t>
  </si>
  <si>
    <t>Tabulka klempířských výrobků 
prvek s ozn.: 
K.01b 45.8=45.800 [A] 
Celkem: A=45.800 [B]</t>
  </si>
  <si>
    <t>998764112</t>
  </si>
  <si>
    <t>Přesun hmot pro konstrukce klempířské stanovený z hmotnosti přesunovaného materiálu vodorovná dopravní vzdálenost do 50 m s omezením mechanizace v objektech výš</t>
  </si>
  <si>
    <t>Přesun hmot pro konstrukce klempířské stanovený z hmotnosti přesunovaného materiálu vodorovná dopravní vzdálenost do 50 m s omezením mechanizace v objektech výšky přes 6 do 12 m</t>
  </si>
  <si>
    <t>R55344933</t>
  </si>
  <si>
    <t>hák žlabový hranatý Pz průměrně 1175mm</t>
  </si>
  <si>
    <t>Tabulka klempířských výrobků 
prvek s ozn.: 
K.01a, detail 103a81,1/0,5 162=162.000 [A] 
K.01b, detail 103a45,8/0,5 92=92.000 [B] 
Celkem: A+B=254.000 [C]</t>
  </si>
  <si>
    <t>R764011401</t>
  </si>
  <si>
    <t>Podkladní plech z pozinkovaného plechu tloušťky 0,7 mm rš 150 mm</t>
  </si>
  <si>
    <t>Tabulka klempířských výrobků 
prvek s ozn.: 
K.02a 43.3=43.300 [A] 
Celkem: A=43.300 [B]</t>
  </si>
  <si>
    <t>R764011404</t>
  </si>
  <si>
    <t>Podkladní plech z pozinkovaného plechu tloušťky 0,7 mm rš 330 mm</t>
  </si>
  <si>
    <t>Tabulka klempířských výrobků 
prvek s ozn.: 
K.03b; detail 104 203.3=203.300 [A] 
K.03c; detail 101 170.2=170.200 [B] 
K.07; detail 103b 12.00=12.000 [C] 
K.08; detail 104 183.00=183.000 [D] 
Celkem: A+B+C+D=568.500 [E]</t>
  </si>
  <si>
    <t>R764011405</t>
  </si>
  <si>
    <t>Podkladní plech z pozinkovaného plechu tloušťky 0,7 mm rš 400 mm</t>
  </si>
  <si>
    <t>Tabulka klempířských výrobků 
prvek s ozn.: 
K.03a; detail 101 373.5=373.500 [A] 
Celkem: A=373.500 [B]</t>
  </si>
  <si>
    <t>R764212649</t>
  </si>
  <si>
    <t>Oplechování střešních prvků z pozinkovaného plechu s povrchovou úpravou čelní maskou</t>
  </si>
  <si>
    <t>Tabulka klempířských výrobků 
prvek s ozn.: 
K.05a 81.1*0.37=30.007 [A] 
K.05b 79.7*0.41=32.677 [B] 
K.05c (0.24+0.81)*3.29/2+8.605*0.845+(0.875+0.28)*12.54/2+(3.32+3.68+8.605+8.355+12.695+12.615)*0.065=19.443 [C] 
K.05d (0.28+0.945)*3.535/2+8.31*(0.825+0.86)/2+(0.8+0.24)*3.53/2+(3.535+8.33+0.355+3.21+3.625+8.31+3.68)*0.065=13.020 [D] 
Celkem: A+B+C+D=95.147 [E]</t>
  </si>
  <si>
    <t>povrchová úprava RAL 7021  
plech tl. 0,7 mm</t>
  </si>
  <si>
    <t>61165340</t>
  </si>
  <si>
    <t>dveře jednokřídlé dřevotřískové protipožární EI (EW) 30 D3 povrch lakovaný plné 900x1970-2100mm</t>
  </si>
  <si>
    <t>Tabulka interiérových výplní 
dveře s ozn.: 
D1/126 1=1.000 [A] 
Celkem: A=1.000 [B]</t>
  </si>
  <si>
    <t>požární odolnost EW15DP3  
RAL dle výběru</t>
  </si>
  <si>
    <t>61173202</t>
  </si>
  <si>
    <t>dveře jednokřídlé dřevěné plné max rozměru otvoru 2,42m2 bezpečnostní třídy RC2</t>
  </si>
  <si>
    <t>Tabulka interiérových výplní 
dveře s ozn.: 
D1/128 1*0.9*2.1=1.890 [A] 
D1/130 1*0.9*2.1=1.890 [B] 
Celkem: A+B=3.780 [C]</t>
  </si>
  <si>
    <t>61173204</t>
  </si>
  <si>
    <t>dveře dvoukřídlé dřevěné plné max rozměru otvoru 4,84m2 bezpečnostní třídy RC2</t>
  </si>
  <si>
    <t>Tabulka interiérových výplní 
dveře s ozn.: 
D1/131 1*1.6*2.1=3.360 [A] 
Celkem: A=3.360 [B]</t>
  </si>
  <si>
    <t>766231121</t>
  </si>
  <si>
    <t>Montáž sklápěcích schodů na půdu prostupového uzávěru s plechovým víkem</t>
  </si>
  <si>
    <t>Tabulka ostatních výrobku 
prvek s ozn.: 
OV/09 1=1.000 [A] 
Celkem: A=1.000 [B]</t>
  </si>
  <si>
    <t>766629621</t>
  </si>
  <si>
    <t>Předsazená montáž otvorových výplní oken kotvením do profilu z recyklované pěny tepelně izolovaného nosného, šířky vyložení 180 mm</t>
  </si>
  <si>
    <t>Tabulka vnějších výplní otvorů 
Prvek s ozn.: 
OW/01 2*(1.45+2.72)=8.340 [A] 
OW/02 2*(1.45+2.72)=8.340 [B] 
OW/03 2*(1.45+2.72)=8.340 [C] 
OW/04 2*(2.95+2.72)=11.340 [D] 
OW/05 2*(2.95+2.72)=11.340 [E] 
OW/06+OD/01 2*(1.5+1.5+3.43)=12.860 [F] 
OW/07 2*(1.45+2.75)=8.400 [G] 
OW/08 2*(2.95+2.75)=11.400 [H] 
OW/09 2*(2.95+2.75)=11.400 [I] 
OW/12 2*(8.95+2.75)=23.400 [J] 
Celkem: A+B+C+D+E+F+G+H+I+J=115.160 [K]</t>
  </si>
  <si>
    <t>766660022</t>
  </si>
  <si>
    <t>Montáž dveřních křídel dřevěných nebo plastových otevíravých do ocelové zárubně protipožárních jednokřídlových, šířky přes 800 mm</t>
  </si>
  <si>
    <t>Tabulka interiérových výplní 
dveře s ozn.: 
D1/105 1=1.000 [A] 
D1/126 1=1.000 [B] 
D1/128 1=1.000 [C] 
D1/130 1=1.000 [D] 
Celkem: A+B+C+D=4.000 [E]</t>
  </si>
  <si>
    <t>766660031</t>
  </si>
  <si>
    <t>Montáž dveřních křídel dřevěných nebo plastových otevíravých do ocelové zárubně protipožárních dvoukřídlových jakékoliv šířky</t>
  </si>
  <si>
    <t>Tabulka interiérových výplní 
dveře s ozn.: 
D1/131 1=1.000 [A] 
Celkem: A=1.000 [B]</t>
  </si>
  <si>
    <t>766660071</t>
  </si>
  <si>
    <t>Montáž dveřních křídel dřevěných nebo plastových otevíravých do ocelové zárubně z masivního dřeva bez polodrážky jednokřídlových, šířky do 800 mm</t>
  </si>
  <si>
    <t>Tabulka interiérových výplní 
dveře s ozn.: 
D1/104 1=1.000 [A] 
D1/106 1=1.000 [B] 
D1/107 1=1.000 [C] 
D1/108 1=1.000 [D] 
D1/109 1=1.000 [E] 
D1/110 1=1.000 [F] 
D1/111 1=1.000 [G] 
D1/112 1=1.000 [H] 
D1/113 1=1.000 [I] 
D1/114 1=1.000 [J] 
D1/115 1=1.000 [K] 
D1/116 1=1.000 [L] 
D1/117 1=1.000 [M] 
D1/118 1=1.000 [N] 
D1/119 1=1.000 [O] 
D1/120 1=1.000 [P] 
D1/121 1=1.000 [Q] 
D1/122 1=1.000 [R] 
D1/123 1=1.000 [S] 
D1/124 1=1.000 [T] 
D1/125 1=1.000 [U] 
Celkem: A+B+C+D+E+F+G+H+I+J+K+L+M+N+O+P+Q+R+S+T+U=21.000 [V]</t>
  </si>
  <si>
    <t>766660072</t>
  </si>
  <si>
    <t>Montáž dveřních křídel dřevěných nebo plastových otevíravých do ocelové zárubně z masivního dřeva bez polodrážky jednokřídlových, šířky přes 800 mm</t>
  </si>
  <si>
    <t>Tabulka interiérových výplní 
dveře s ozn.: 
D1/101 1=1.000 [A] 
D1/102 1=1.000 [B] 
D1/103 1=1.000 [C] 
Celkem: A+B+C=3.000 [D]</t>
  </si>
  <si>
    <t>766660082</t>
  </si>
  <si>
    <t>Montáž dveřních křídel dřevěných nebo plastových otevíravých do ocelové zárubně z masivního dřeva bez polodrážky dvoukřídlových, šířky přes 1450 mm</t>
  </si>
  <si>
    <t>Tabulka interiérových výplní 
dveře s ozn.: 
D1/129 1=1.000 [A] 
Celkem: A=1.000 [B]</t>
  </si>
  <si>
    <t>766660717</t>
  </si>
  <si>
    <t>Montáž dveřních doplňků samozavírače na zárubeň ocelovou</t>
  </si>
  <si>
    <t>Tabulka interiérových výplní 
dveře s ozn.: 
D1/101 1=1.000 [A] 
D1/102 1=1.000 [B] 
D1/104 1=1.000 [C] 
D1/105 1=1.000 [D] 
D1/108 1=1.000 [E] 
D1/110 1=1.000 [F] 
D1/111 1=1.000 [G] 
D1/116 1=1.000 [H] 
D1/119 1=1.000 [I] 
D1/120 1=1.000 [J] 
D1/123 1=1.000 [K] 
D1/124 1=1.000 [L] 
D1/125 1=1.000 [M] 
D1/126 1=1.000 [N] 
D1/127 1=1.000 [O] 
D1/128 1=1.000 [P] 
D1/129 1=1.000 [Q] 
D1/130 1=1.000 [R] 
D1/131 1=1.000 [S] 
Celkem: A+B+C+D+E+F+G+H+I+J+K+L+M+N+O+P+Q+R+S=19.000 [T]</t>
  </si>
  <si>
    <t>samozavírače ve skrytém provedení</t>
  </si>
  <si>
    <t>766660727</t>
  </si>
  <si>
    <t>Montáž dveřních doplňků dveřního kování interiérového vrchní zástrče</t>
  </si>
  <si>
    <t>766660728</t>
  </si>
  <si>
    <t>Montáž dveřních doplňků dveřního kování interiérového zámku</t>
  </si>
  <si>
    <t>Tabulka interiérových výplní 
dveře s ozn.: 
mechanické zámky zadlabávací 
D1/101 1=1.000 [A] 
D1/103 1=1.000 [B] 
D1/105 1=1.000 [C] 
D1/106 1=1.000 [D] 
D1/107 1=1.000 [E] 
D1/110 1=1.000 [F] 
D1/111 1=1.000 [G] 
D1/112 1=1.000 [H] 
D1/113 1=1.000 [I] 
D1/114 1=1.000 [J] 
D1/115 1=1.000 [K] 
D1/123 1=1.000 [L] 
D1/124 1=1.000 [M] 
D1/125 1=1.000 [N] 
D1/126 1=1.000 [O] 
D1/128 1=1.000 [P] 
D1/129 1=1.000 [Q] 
D1/131 1=1.000 [R] 
D1/201 1=1.000 [S] 
D1/203 1=1.000 [T] 
magnetický zámek zadlabávací 
D1/108 1=1.000 [U] 
D1/116 1=1.000 [V] 
D1/119 1=1.000 [W] 
D1/120 1=1.000 [X] 
D1/130 1=1.000 [Y] 
válečkový zámek 
D1/127 1=1.000 [Z] 
mechanický zámek zadlabávací pro WC 
D1/109 1=1.000 [AA] 
D1/117 1=1.000 [AB] 
D1/118 1=1.000 [AC] 
D1/121 1=1.000 [AD] 
D1/122 1=1.000 [AE] 
Celkem: A+B+C+D+E+F+G+H+I+J+K+L+M+N+O+P+Q+R+S+T+U+V+W+X+Y+Z+AA+AB+AC+AD+AE=31.000 [AF]</t>
  </si>
  <si>
    <t>položka zahrnuje montáž zámku vč. vložky</t>
  </si>
  <si>
    <t>766660729</t>
  </si>
  <si>
    <t>Montáž dveřních doplňků dveřního kování interiérového štítku s klikou</t>
  </si>
  <si>
    <t>Tabulka interiérových výplní 
dveře s ozn.: 
kování typu klika/klika  
D1/101 1=1.000 [A] 
D1/106 1=1.000 [B] 
D1/107 1=1.000 [C] 
D1/108 1=1.000 [D] 
D1/112 1=1.000 [E] 
D1/113 1=1.000 [F] 
D1/114 1=1.000 [G] 
D1/115 1=1.000 [H] 
D1/116 1=1.000 [I] 
D1/119 1=1.000 [J] 
D1/120 1=1.000 [K] 
D1/124 1=1.000 [L] 
D1/125 1=1.000 [M] 
kování typu koule/klika  
D1/103 1=1.000 [N] 
D1/104 1=1.000 [O] 
D1/110 1=1.000 [P] 
D1/111 1=1.000 [Q] 
D1/123 1=1.000 [R] 
D1/126 1=1.000 [S] 
D1/129 1=1.000 [T] 
D1/201 1=1.000 [U] 
D1/203 1=1.000 [V] 
Celkem: A+B+C+D+E+F+G+H+I+J+K+L+M+N+O+P+Q+R+S+T+U+V=22.000 [W]</t>
  </si>
  <si>
    <t>766660730</t>
  </si>
  <si>
    <t>Montáž dveřních doplňků dveřního kování interiérového WC kliky se zámkem</t>
  </si>
  <si>
    <t>Tabulka interiérových výplní 
dveře s ozn.: 
kování typu klika/klika  pro WC 
D1/109 1=1.000 [A] 
D1/117 1=1.000 [B] 
D1/118 1=1.000 [C] 
D1/121 1=1.000 [D] 
D1/122 1=1.000 [E] 
kování typu koule/klika pro WC 
D1/102 1=1.000 [F] 
Celkem: A+B+C+D+E+F=6.000 [G]</t>
  </si>
  <si>
    <t>766660731</t>
  </si>
  <si>
    <t>Montáž dveřních doplňků dveřního kování bezpečnostního zámku</t>
  </si>
  <si>
    <t>Tabulka interiérových výplní 
dveře s ozn.: 
D1/128 1=1.000 [A] 
D1/130 1=1.000 [B] 
D1/131 1=1.000 [C] 
Celkem: A+B+C=3.000 [D]</t>
  </si>
  <si>
    <t>766660733</t>
  </si>
  <si>
    <t>Montáž dveřních doplňků dveřního kování bezpečnostního štítku s klikou</t>
  </si>
  <si>
    <t>Tabulka interiérových výplní 
dveře s ozn.: 
kování typu koule/klika bezpečnostní 
D1/128 1=1.000 [A] 
D1/130 1=1.000 [B] 
D1/131 1=1.000 [C] 
Celkem: A+B+C=3.000 [D]</t>
  </si>
  <si>
    <t>766660734</t>
  </si>
  <si>
    <t>Montáž dveřních doplňků dveřního kování bezpečnostního panikového kování</t>
  </si>
  <si>
    <t>Tabulka interiérových výplní 
dveře s ozn.: 
kování typu koule/klika panikové 
D1/105 1=1.000 [A] 
Celkem: A=1.000 [B]</t>
  </si>
  <si>
    <t>766694126</t>
  </si>
  <si>
    <t>Montáž ostatních truhlářských konstrukcí parapetních desek dřevěných nebo plastových šířky přes 300 mm</t>
  </si>
  <si>
    <t>Tabulka ostatních výrobku 
prvek s ozn.: 
OV/27a 1*1.43=1.430 [A] 
OV/27b 2*1.29=2.580 [B] 
OV/27c 2*1.415=2.830 [C] 
OV/27d 2*4.18=8.360 [D] 
Celkem: A+B+C+D=15.200 [E]</t>
  </si>
  <si>
    <t>R_KL/KL.01</t>
  </si>
  <si>
    <t>kování rozetové klika/klika, vč. spodní rozety, broušená nerez</t>
  </si>
  <si>
    <t>Tabulka interiérových výplní 
dveře s ozn.: 
kování typu klika/klika  
D1/101 1=1.000 [A] 
D1/106 1=1.000 [B] 
D1/107 1=1.000 [C] 
D1/108; spodní slepá rozeta 1=1.000 [D] 
D1/112 1=1.000 [E] 
D1/113 1=1.000 [F] 
D1/114 1=1.000 [G] 
D1/115 1=1.000 [H] 
D1/116; spodní slepá rozeta 1=1.000 [I] 
D1/119; spodní slepá rozeta 1=1.000 [J] 
D1/120; spodní slepá rozeta 1=1.000 [K] 
D1/124 1=1.000 [L] 
D1/125 1=1.000 [M] 
Celkem: A+B+C+D+E+F+G+H+I+J+K+L+M=13.000 [N]</t>
  </si>
  <si>
    <t>klika i zámek do rozety, průměr rozety 52mm, klika kruhového průřezu průměru 19mm, tvar kliky L</t>
  </si>
  <si>
    <t>R_KL/KLWC.01</t>
  </si>
  <si>
    <t>kování rozetové spodní pro WC typu klika/klika, broušená nerez</t>
  </si>
  <si>
    <t>Tabulka interiérových výplní 
dveře s ozn.: 
kování typu klika/klika  pro WC 
D1/109 1=1.000 [A] 
D1/117 1=1.000 [B] 
D1/118 1=1.000 [C] 
D1/121 1=1.000 [D] 
D1/122 1=1.000 [E] 
Celkem: A+B+C+D+E=5.000 [F]</t>
  </si>
  <si>
    <t>klika i zámek pro WC do rozety, průměr rozety 52mm, klika kruhového průřezu průměru 19mm, tvar kliky L</t>
  </si>
  <si>
    <t>R_KO/KL(PA).01</t>
  </si>
  <si>
    <t>kování panikové koule/klika, broušená nerez</t>
  </si>
  <si>
    <t>klika, koule i zámek do rozety, průměr rozety 52mm, klika kruhového průřezu průměru 19mm, tvar kliky L</t>
  </si>
  <si>
    <t>R_KO/KL.01</t>
  </si>
  <si>
    <t>kování rozetové koule/klika, vč. spodní rozety, broušená nerez</t>
  </si>
  <si>
    <t>Tabulka interiérových výplní 
dveře s ozn.: 
kování typu koule/klika  
D1/103 1=1.000 [A] 
D1/104 1=1.000 [B] 
D1/110 1=1.000 [C] 
D1/111 1=1.000 [D] 
D1/123 1=1.000 [E] 
D1/126 1=1.000 [F] 
D1/129 1=1.000 [G] 
D1/201 1=1.000 [H] 
D1/203 1=1.000 [I] 
Celkem: A+B+C+D+E+F+G+H+I=9.000 [J]</t>
  </si>
  <si>
    <t>R_KO/KLB.01</t>
  </si>
  <si>
    <t>kování bezpečnostní koule/klika dle požadavků projektu</t>
  </si>
  <si>
    <t>materiál broušená nerez</t>
  </si>
  <si>
    <t>R_KO/KLWC.01</t>
  </si>
  <si>
    <t>kování rozetové spodní pro WC typu koule/klika, broušená nerez</t>
  </si>
  <si>
    <t>Tabulka interiérových výplní 
dveře s ozn.: 
kování typu koule/klika  pro WC 
D1/102 1=1.000 [A] 
Celkem: A=1.000 [B]</t>
  </si>
  <si>
    <t>R_MV.01</t>
  </si>
  <si>
    <t>Vodorovné madlo pro imobilní dle vyhlášky 398/2009 Sb., dle požadavků projektu</t>
  </si>
  <si>
    <t>Tabulka interiérových výplní 
dveře s ozn.: 
D1/101 1=1.000 [A] 
D1/102 1=1.000 [B] 
Celkem: A+B=2.000 [C]</t>
  </si>
  <si>
    <t>R_MZ.01</t>
  </si>
  <si>
    <t>mechanická zástrč dle požadavků projektu</t>
  </si>
  <si>
    <t>R_OD/02</t>
  </si>
  <si>
    <t>Systémové hliníkové dveře jednokřídlové celoprosklené s bočním světlíkem a nadsvětlíkem, 1500x3430 mm</t>
  </si>
  <si>
    <t>Tabulka vnějších výplní otvorů 
Prvek s ozn.: 
OD/02 1=1.000 [A] 
Celkem: A=1.000 [B]</t>
  </si>
  <si>
    <t>rám ze systémových hliníkových profilů se stavební hloubkou 75 mm s přerušeným tepelným mostem, 3-vrstvá kostrukce profilu,   
boční světlík a nadsvětlík s pevným zasklením  
kontrastní značení na skle přes celou šířku dle V.č.398/2009Sb.  
- Tepelně izolační vlastnosti Uf? 1,2 W/m2K  
- Třída zvukové izolace oken ?2  
- Bezpečnostní odolnost 2  
- Povrchová úprava RAL 7021  
Bezpečnostní izolační trojsklo s požadavkem na P3A  
Předpokládáná skladba 6-16-6-16-55.4 s low-E pokovením  
6 mm čiré sklo ESG+HST - 16 mm Argon 90% - vrstvené sklo 33.2 s čirou PVB folií (pokovení na 3.pozici)  
Parametry skla: LT=71 %, SF=53 %, LR=15%, Ug=0,6  
vč. kontrastního značení  
součástí dveřního křídla je:   
- cylindrická vložka oboustranná v systému generálního klíče, min. RC3  
- zaintegrovaný elektromotorický zámek vč. kabelového vývodu dle popisu v Tabulce vnějších výplní otvorů  
- příprava pro kabeláž slaboproudých rozvodů  
bližší informace viz Tabulka vnějších výplní otvorů - prvek OD/02</t>
  </si>
  <si>
    <t>R_OD/05</t>
  </si>
  <si>
    <t>Tabulka vnějších výplní otvorů 
Prvek s ozn.: 
OD/01 1=1.000 [A] 
Celkem: A=1.000 [B]</t>
  </si>
  <si>
    <t>R_OO.01</t>
  </si>
  <si>
    <t>Omezovač otevírání dveří dle požadavků projektu</t>
  </si>
  <si>
    <t>Tabulka interiérových výplní 
dveře s ozn.: 
D1/112 1=1.000 [A] 
D1/113 1=1.000 [B] 
D1/114 1=1.000 [C] 
D1/115 1=1.000 [D] 
D1/117 1=1.000 [E] 
D1/118 1=1.000 [F] 
D1/121 1=1.000 [G] 
D1/122 1=1.000 [H] 
Celkem: A+B+C+D+E+F+G+H=8.000 [I]</t>
  </si>
  <si>
    <t>R_OV/09</t>
  </si>
  <si>
    <t>Zateplený výlez na neobytnou půdu 700x1400 mm</t>
  </si>
  <si>
    <t>- bez požadavku na požární odolnost  
- obvodový rám pro stavební otvor 700x1400mm, s dorazovým těsněním proti   
průvanu  
- integrované skládací půdní schody s madlem (lakované, stupně s   
bezpečnostním protiskluzovým povrchem) pro světlou výšku od podlahy ke   
stropu 320 cm   
- spodní víko výlezu opatřené tepelnou izolací  
- součinitel prostupu tepla: min. U=1,1W/(m2.K) a lepší (výplň se sklonem do   
45°)  
- součástí dodávky veškeré spojovací, těsnící a kotevní prvky</t>
  </si>
  <si>
    <t>R_OV/27</t>
  </si>
  <si>
    <t>Parapetní deska dřevěná buková, š 435 mm, s ozubem, přesah 25 mm, tl 20 mm, povrchová úprava RAL7021</t>
  </si>
  <si>
    <t>na spodní hrana přesahu s vyfrézovanou drážkou, pro odkapávání vody</t>
  </si>
  <si>
    <t>R_OW/01</t>
  </si>
  <si>
    <t>Okenní sestava - okna s fixním zasklením + větrací klapka, 1450x2720 mm</t>
  </si>
  <si>
    <t>Tabulka vnějších výplní otvorů 
Prvek s ozn.: 
OW/01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</si>
  <si>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OW/01</t>
  </si>
  <si>
    <t>R_OW/02</t>
  </si>
  <si>
    <t>Tabulka vnějších výplní otvorů 
Prvek s ozn.: 
OW/02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</si>
  <si>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OW/02</t>
  </si>
  <si>
    <t>R_OW/03</t>
  </si>
  <si>
    <t>Tabulka vnějších výplní otvorů 
Prvek s ozn.: 
OW/03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</si>
  <si>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OW/03</t>
  </si>
  <si>
    <t>R_OW/04</t>
  </si>
  <si>
    <t>Okenní sestava - okna s fixním zasklením + větrací klapka + okna s fixním zasklením + větrací klapka, 2950x2720 mm</t>
  </si>
  <si>
    <t>Tabulka vnějších výplní otvorů 
Prvek s ozn.: 
OW/04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</si>
  <si>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bližší informace viz Tabulka vnějších výplní otvorů - prvek OW/04</t>
  </si>
  <si>
    <t>R_OW/05</t>
  </si>
  <si>
    <t>Tabulka vnějších výplní otvorů 
Prvek s ozn.: 
OW/05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</si>
  <si>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OW/05</t>
  </si>
  <si>
    <t>R_OW/06</t>
  </si>
  <si>
    <t>Okenní sestava - okno s fixním zasklením + větrací klapka, 1450x2750 mm</t>
  </si>
  <si>
    <t>Tabulka vnějších výplní otvorů 
Prvek s ozn.: 
OW/06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</si>
  <si>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OW/06</t>
  </si>
  <si>
    <t>R_OW/07</t>
  </si>
  <si>
    <t>Tabulka vnějších výplní otvorů 
Prvek s ozn.: 
OW/07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</si>
  <si>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OW/07</t>
  </si>
  <si>
    <t>R_OW/08</t>
  </si>
  <si>
    <t>Okenní sestava - větrací klapka + okna s fixním zasklením + větrací klapka + okna s fixním zasklením, 2950x2750 mm</t>
  </si>
  <si>
    <t>Tabulka vnějších výplní otvorů 
Prvek s ozn.: 
OW/08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</si>
  <si>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OW/08</t>
  </si>
  <si>
    <t>R_OW/09</t>
  </si>
  <si>
    <t>Tabulka vnějších výplní otvorů 
Prvek s ozn.: 
OW/09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</si>
  <si>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OW/09</t>
  </si>
  <si>
    <t>Okenní sestava - z oknem s fixním zasklením a větracích klapek, 8950x2750 mm</t>
  </si>
  <si>
    <t>Tabulka vnějších výplní otvorů 
Prvek s ozn.: 
OW/12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</si>
  <si>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bližší informace viz Tabulka vnějších výplní otvorů - prvek OW/12</t>
  </si>
  <si>
    <t>R_S1</t>
  </si>
  <si>
    <t>skrytý samozavírač s kluznou vodící lištou s aretací a omezovačem otevření dveří, plynule nastavitelná rychlost a síla zavírání</t>
  </si>
  <si>
    <t>Tabulka interiérových výplní 
dveře s ozn.: 
D1/104 1=1.000 [A] 
D1/108 1=1.000 [B] 
D1/110 1=1.000 [C] 
D1/111 1=1.000 [D] 
D1/116 1=1.000 [E] 
D1/119 1=1.000 [F] 
D1/120 1=1.000 [G] 
D1/123 1=1.000 [H] 
D1/124 1=1.000 [I] 
D1/125 1=1.000 [J] 
D1/127 1=1.000 [K] 
Celkem: A+B+C+D+E+F+G+H+I+J+K=11.000 [L]</t>
  </si>
  <si>
    <t>R_S2</t>
  </si>
  <si>
    <t>skrytý samozavírač s kluznou vodící lištou se zpožďovačem s aretací a omezovačem otevření dveří, plynule nastavitelná rychlost a síla zavírání</t>
  </si>
  <si>
    <t>R_S3</t>
  </si>
  <si>
    <t>skrytý samozavírač s kluznou vodící lištou pro protipožární dveře s kvalitou alespoň C3 s omezovačem otevření dveří, plynule nastavitelná rychlost a síla zavírá</t>
  </si>
  <si>
    <t>skrytý samozavírač s kluznou vodící lištou pro protipožární dveře s kvalitou alespoň C3 s omezovačem otevření dveří, plynule nastavitelná rychlost a síla zavírání</t>
  </si>
  <si>
    <t>Tabulka interiérových výplní 
dveře s ozn.: 
D1/105 1=1.000 [A] 
D1/126 1=1.000 [B] 
D1/128 1=1.000 [C] 
D1/129 1=1.000 [D] 
D1/130 1=1.000 [E] 
D1/131 1=1.000 [F] 
Celkem: A+B+C+D+E+F=6.000 [G]</t>
  </si>
  <si>
    <t>R_VCA.01</t>
  </si>
  <si>
    <t>Oboustranná cylindrická vložka bezpečnostní RC3 v systému generální klíč dle požadavků projektu</t>
  </si>
  <si>
    <t>R_VCL.01</t>
  </si>
  <si>
    <t>Oboustranná cylindrická vložka v systému generální klíč dle požadavků projektu</t>
  </si>
  <si>
    <t>Tabulka interiérových výplní 
dveře s ozn.: 
D1/101 1=1.000 [A] 
D1/103 1=1.000 [B] 
D1/105 1=1.000 [C] 
D1/106 1=1.000 [D] 
D1/107 1=1.000 [E] 
D1/110 1=1.000 [F] 
D1/111 1=1.000 [G] 
D1/112 1=1.000 [H] 
D1/113 1=1.000 [I] 
D1/114 1=1.000 [J] 
D1/115 1=1.000 [K] 
D1/123 1=1.000 [L] 
D1/124 1=1.000 [M] 
D1/125 1=1.000 [N] 
D1/126 1=1.000 [O] 
D1/129 1=1.000 [P] 
D1/201 1=1.000 [Q] 
D1/203 1=1.000 [R] 
Celkem: A+B+C+D+E+F+G+H+I+J+K+L+M+N+O+P+Q+R=18.000 [S]</t>
  </si>
  <si>
    <t>R_ZMN.01</t>
  </si>
  <si>
    <t>Magnetický zámek zadlabávací dle požadavků projektu</t>
  </si>
  <si>
    <t>Tabulka interiérových výplní 
dveře s ozn.: 
D1/108 1=1.000 [A] 
D1/116 1=1.000 [B] 
D1/119 1=1.000 [C] 
D1/120 1=1.000 [D] 
D1/130 1=1.000 [E] 
Celkem: A+B+C+D+E=5.000 [F]</t>
  </si>
  <si>
    <t>R_ZMO.02</t>
  </si>
  <si>
    <t>zámek motorický samozamykací pro plné dveře, s certifikací pro únikové východy a požáry dle požadavků projektu</t>
  </si>
  <si>
    <t>Tabulka interiérových výplní 
dveře s ozn.: 
D1/105 1=1.000 [A] 
Celkem: A=1.000 [B]</t>
  </si>
  <si>
    <t>R_ZVA.01</t>
  </si>
  <si>
    <t>Válečkový zámek dle požadavků projektu</t>
  </si>
  <si>
    <t>Tabulka interiérových výplní 
dveře s ozn.: 
D1/127 1=1.000 [A] 
Celkem: A=1.000 [B]</t>
  </si>
  <si>
    <t>R_ZVL.01</t>
  </si>
  <si>
    <t>Mechanický zámek zadlabávací vložkový dle požadavků projektu</t>
  </si>
  <si>
    <t>Tabulka interiérových výplní 
dveře s ozn.: 
D1/101 1=1.000 [A] 
D1/103 1=1.000 [B] 
D1/106 1=1.000 [C] 
D1/107 1=1.000 [D] 
D1/110 1=1.000 [E] 
D1/111 1=1.000 [F] 
D1/112 1=1.000 [G] 
D1/113 1=1.000 [H] 
D1/114 1=1.000 [I] 
D1/115 1=1.000 [J] 
D1/123 1=1.000 [K] 
D1/124 1=1.000 [L] 
D1/125 1=1.000 [M] 
Celkem: A+B+C+D+E+F+G+H+I+J+K+L+M=13.000 [N]</t>
  </si>
  <si>
    <t>R_ZVR.01</t>
  </si>
  <si>
    <t>Mechanický zámek zadlabávací vložkový protipožární dle požadavků projektu</t>
  </si>
  <si>
    <t>Tabulka interiérových výplní 
dveře s ozn.: 
D1/126 1=1.000 [A] 
D1/128 1=1.000 [B] 
D1/129 1=1.000 [C] 
D1/131 1=1.000 [D] 
D1/201 1=1.000 [E] 
D1/203 1=1.000 [F] 
Celkem: A+B+C+D+E+F=6.000 [G]</t>
  </si>
  <si>
    <t>R_ZWC.01</t>
  </si>
  <si>
    <t>Mechanický zámek zadlabávací pro WC dle požadavků projektu</t>
  </si>
  <si>
    <t>Tabulka interiérových výplní 
dveře s ozn.: 
mechanický zámek zadlabávací pro WC 
D1/109 1=1.000 [A] 
D1/117 1=1.000 [B] 
D1/118 1=1.000 [C] 
D1/121 1=1.000 [D] 
D1/122 1=1.000 [E] 
Celkem: A+B+C+D+E=5.000 [F]</t>
  </si>
  <si>
    <t>R6116101.01</t>
  </si>
  <si>
    <t>dveře jednokřídlé dřevotřískové povrch lakovaný plné bez polodrážky 700x2100mm</t>
  </si>
  <si>
    <t>Tabulka interiérových výplní 
dveře s ozn.: 
D1/108 1=1.000 [A] 
D1/109 1=1.000 [B] 
D1/117 1=1.000 [C] 
D1/118 1=1.000 [D] 
D1/120 1=1.000 [E] 
D1/121 1=1.000 [F] 
D1/122 1=1.000 [G] 
Celkem: A+B+C+D+E+F+G=7.000 [H]</t>
  </si>
  <si>
    <t>RAL dle výběru</t>
  </si>
  <si>
    <t>R6116101.02</t>
  </si>
  <si>
    <t>dveře jednokřídlé dřevotřískové povrch lakovaný plné bez polodrážky 800x2100mm</t>
  </si>
  <si>
    <t>Tabulka interiérových výplní 
dveře s ozn.: 
D1/104 1=1.000 [A] 
D1/106 1=1.000 [B] 
D1/107 1=1.000 [C] 
D1/110 1=1.000 [D] 
D1/111 1=1.000 [E] 
D1/112 1=1.000 [F] 
D1/113 1=1.000 [G] 
D1/114 1=1.000 [H] 
D1/115 1=1.000 [I] 
D1/116 1=1.000 [J] 
D1/119 1=1.000 [K] 
D1/123 1=1.000 [L] 
D1/124 1=1.000 [M] 
D1/125 1=1.000 [N] 
Celkem: A+B+C+D+E+F+G+H+I+J+K+L+M+N=14.000 [O]</t>
  </si>
  <si>
    <t>R6116101.03</t>
  </si>
  <si>
    <t>dveře jednokřídlé dřevotřískové povrch lakovaný plné bez polodrážky 900x2100mm</t>
  </si>
  <si>
    <t>R61161044</t>
  </si>
  <si>
    <t>dveře dvoukřídlé dřevotřískové povrch lakovaný plné 1600x1970-2100mm, bez polodrážky</t>
  </si>
  <si>
    <t>R61165340</t>
  </si>
  <si>
    <t>dveře jednokřídlé dřevotřískové protipožární EI (EW) 30 D3 povrch lakovaný plné 900x2485mm</t>
  </si>
  <si>
    <t>R766001</t>
  </si>
  <si>
    <t>Příplatek k dřevěnému dveřnímu křídlu za provedení přípravy pro kabeláž slaboproudých rozvodů, pro čtečky a pro interkom</t>
  </si>
  <si>
    <t>Tabulka interiérových výplní 
dveře s ozn.: 
D1/102 1=1.000 [A] 
D1/104 1=1.000 [B] 
D1/105 1=1.000 [C] 
D1/110 1=1.000 [D] 
D1/111 1=1.000 [E] 
D1/128 1=1.000 [F] 
D1/130 1=1.000 [G] 
D1/131 1=1.000 [H] 
Celkem: A+B+C+D+E+F+G+H=8.000 [I]</t>
  </si>
  <si>
    <t>R766649</t>
  </si>
  <si>
    <t>Montáž dveří dřevěných doplňků dveří madel</t>
  </si>
  <si>
    <t>R766660</t>
  </si>
  <si>
    <t>Montáž dveřního kování - motorického samozamykacího zámku</t>
  </si>
  <si>
    <t>R76666071</t>
  </si>
  <si>
    <t>Montáž dveřních doplňků samostatného omezovače otevírání dveří</t>
  </si>
  <si>
    <t>15441064</t>
  </si>
  <si>
    <t>konzola nosného roštu L100 pozink</t>
  </si>
  <si>
    <t>Tabulka vnějších výplní otvorů 
Prvek s ozn.: 
OW/10 10+6+10=26.000 [A] 
OW/11 10+6+10=26.000 [B] 
OW/13 5+2+4=11.000 [C] 
Celkem: A+B+C=63.000 [D]</t>
  </si>
  <si>
    <t>31452201</t>
  </si>
  <si>
    <t>nerezové lano určené pro systémy s požadavkem na permanentní kotvicí vedení tl 8mm</t>
  </si>
  <si>
    <t>Tabulka ostatních výrobku 
prvek s ozn.: 
OV/32c 87=87.000 [A] 
Celkem: A=87.000 [B]</t>
  </si>
  <si>
    <t>54914135</t>
  </si>
  <si>
    <t>kování panikové klika/koule</t>
  </si>
  <si>
    <t>broušená nerez</t>
  </si>
  <si>
    <t>Tabulka vnějších výplní otvorů 
Prvek s ozn.: 
OD/05 1=1.000 [A] 
Celkem: A=1.000 [B] 
B * 2Koeficient množství=2.000 [C]</t>
  </si>
  <si>
    <t>55331010</t>
  </si>
  <si>
    <t>práh dveřní kovový nerezový š 60-100cm</t>
  </si>
  <si>
    <t>Tabulka interiérových výplní 
dveře s ozn.: 
D2/201 1=1.000 [A] 
D2/203 1=1.000 [B] 
Celkem: A+B=2.000 [C]</t>
  </si>
  <si>
    <t>69752002</t>
  </si>
  <si>
    <t>rohož vstupní provedení hliník extra 27 mm</t>
  </si>
  <si>
    <t>Tabulka ostatních výrobku 
prvek s ozn.: 
OV/21a 2*1.5*1.05=3.150 [A] 
Celkem: A=3.150 [B] 
B * 1.1Koeficient množství=3.465 [C]</t>
  </si>
  <si>
    <t>- Základem rohože jsou hliníkové profily o šířce 27 mm a výšce 22mm,  které jsou spojeny nerezovým lankem a odděleny pryžovými mezikroužky - pro umožnění stáčení rohože a jednodušší manipulaci při úklidu.  
- Do hliníkových profilů se fixují textilní pásky, které lze při opotřebení vyměnit. Výška 22mm a tloušťka 3 mm.  
- barva černá</t>
  </si>
  <si>
    <t>70921336</t>
  </si>
  <si>
    <t>kotvicí bod do prefabrikovaných dutinových panelů dl 600mm</t>
  </si>
  <si>
    <t>Tabulka ostatních výrobku 
prvek s ozn.: 
OV/32a 21=21.000 [A] 
Celkem: A=21.000 [B]</t>
  </si>
  <si>
    <t>70921439</t>
  </si>
  <si>
    <t>kotvicí bod pro trapézové a sendvičových konstrukce dl 300mm</t>
  </si>
  <si>
    <t>Tabulka ostatních výrobku 
prvek s ozn.: 
OV/32b 12=12.000 [A] 
Celkem: A=12.000 [B]</t>
  </si>
  <si>
    <t>767114131</t>
  </si>
  <si>
    <t>Montáž stěn a příček rámových zasklených z hliníkových nebo ocelových profilů vnitřních do zdiva bez požární odolnosti, plochy do 6 m2</t>
  </si>
  <si>
    <t>Tabulka interiérových výplní 
prosklená stěna s ozn.: 
PS/03 1.275*2.83=3.608 [A] 
Celkem: A=3.608 [B]</t>
  </si>
  <si>
    <t>767114133</t>
  </si>
  <si>
    <t>Montáž stěn a příček rámových zasklených z hliníkových nebo ocelových profilů vnitřních do zdiva bez požární odolnosti, plochy přes 9 do 12 m2</t>
  </si>
  <si>
    <t>Tabulka interiérových výplní 
prosklená stěna s ozn.: 
PS/02 4.2*2.95-0.8*2.1=10.710 [A] 
Celkem: A=10.710 [B]</t>
  </si>
  <si>
    <t>767416111</t>
  </si>
  <si>
    <t>Montáž lehkých obvodových plášťů rastrová (roštová) konstrukce tvořená lehkou nosnou rámovou konstrukcí sestavenou na místě ze stavebních prvků s průhlednými vý</t>
  </si>
  <si>
    <t>Montáž lehkých obvodových plášťů rastrová (roštová) konstrukce tvořená lehkou nosnou rámovou konstrukcí sestavenou na místě ze stavebních prvků s průhlednými výplňovými panely výšky budovy do 6 m</t>
  </si>
  <si>
    <t>Tabulka vnějších výplní otvorů 
Prvek s ozn.: 
OW/10 - horní část (13.4-6*0.15)*(3.41-0.76)-1.4*1.74-2*0.15*0.91=30.416 [A] 
OW/11 - horní část (13.4-6*0.15)*(5.5-0.76)-1.4*1.74-2*0.15*3.00=55.914 [B] 
OW/13 (5.35+2.155)*3.9/2=14.635 [C] 
Celkem: A+B+C=100.965 [D]</t>
  </si>
  <si>
    <t>montáž vč. krycích hlidníkových profilů v návaznostech na okolní kce</t>
  </si>
  <si>
    <t>767416121</t>
  </si>
  <si>
    <t>Montáž lehkých obvodových plášťů rastrová (roštová) konstrukce tvořená lehkou nosnou rámovou konstrukcí sestavenou na místě ze stavebních prvků s neprůhlednými</t>
  </si>
  <si>
    <t>Montáž lehkých obvodových plášťů rastrová (roštová) konstrukce tvořená lehkou nosnou rámovou konstrukcí sestavenou na místě ze stavebních prvků s neprůhlednými výplňovými panely, předem sestavenými výšky budovy do 6 m</t>
  </si>
  <si>
    <t>Tabulka vnějších výplní otvorů 
Prvek s ozn.: 
OW/10 - dolní část (13.4-1.4)*0.76=9.120 [A] 
OW/10 - panely mezi prosklenými částmi 6*0.15*2.65+2*0.15*0.91=2.658 [B] 
OW/11 - dolní část (13.4-1.4)*0.76=9.120 [C] 
OW/11 - panely mezi prosklenými částmi 6*0.15*4.74+2*0.15*3.00=5.166 [D] 
Celkem: A+B+C+D=26.064 [E]</t>
  </si>
  <si>
    <t>767416128</t>
  </si>
  <si>
    <t>Montáž lehkých obvodových plášťů rastrová (roštová) konstrukce Příplatek k cenám za pole s integrovanými otevíracími elementy</t>
  </si>
  <si>
    <t>Tabulka vnějších výplní otvorů 
Prvek s ozn.: 
OD/05 1.8*2.00=3.600 [A] 
Celkem: A=3.600 [B]</t>
  </si>
  <si>
    <t>767491012</t>
  </si>
  <si>
    <t>Montáž nosného roštu fasád a stěn konzol kovových tvaru "L" pro uchycení svislého profilu roštu, kotvených do betonu</t>
  </si>
  <si>
    <t>767531121</t>
  </si>
  <si>
    <t>Montáž vstupních čisticích zón z rohoží osazení rámu mosazného nebo hliníkového zapuštěného z L profilů</t>
  </si>
  <si>
    <t>Tabulka ostatních výrobku 
prvek s ozn.: 
OV/21b 2*(1.5+1.05)=5.100 [A] 
Celkem: A=5.100 [B]</t>
  </si>
  <si>
    <t>součástí položky je kotevní materiál</t>
  </si>
  <si>
    <t>767531214</t>
  </si>
  <si>
    <t>Montáž vstupních čisticích zón z rohoží kovových nebo plastových plochy přes 1,5 do 2 m2</t>
  </si>
  <si>
    <t>Tabulka ostatních výrobku 
prvek s ozn.: 
OV/21a 2=2.000 [A] 
Celkem: A=2.000 [B]</t>
  </si>
  <si>
    <t>767620315</t>
  </si>
  <si>
    <t>Montáž oken s izolačními skly z hliníkových nebo ocelových profilů na polyuretanovou pěnu s trojskly pevných do celostěnových panelů nebo ocelové konstrukce, pl</t>
  </si>
  <si>
    <t>Montáž oken s izolačními skly z hliníkových nebo ocelových profilů na polyuretanovou pěnu s trojskly pevných do celostěnových panelů nebo ocelové konstrukce, plochy přes 6 m2</t>
  </si>
  <si>
    <t>Tabulka interiérových výplní 
prosklená stěna s ozn.: 
PS/01 4.3*1.7-3.35*0.25=6.473 [A] 
Celkem: A=6.473 [B]</t>
  </si>
  <si>
    <t>767627306</t>
  </si>
  <si>
    <t>Ostatní práce a doplňky při montáži oken a stěn připojovací spára oken a stěn mezi ostěním a rámem vnitřní parotěsná páska</t>
  </si>
  <si>
    <t>767627307</t>
  </si>
  <si>
    <t>Ostatní práce a doplňky při montáži oken a stěn připojovací spára oken a stěn mezi ostěním a rámem venkovní paropropustna páska</t>
  </si>
  <si>
    <t>767642112</t>
  </si>
  <si>
    <t>Montáž automatických dveří posuvných, výšky přes 2200 do 3000 mm lineárních, šířky přes 1000 do 1800 mm</t>
  </si>
  <si>
    <t>"Tabulka vnějších výplní otvorů"  
 "Prvek s ozn.:"  
 OD/03 1 = 1,000 [A]  
 OD/04 1 = 1,000 [B]  
 Celkem: A+B=C = 2,000 [C]</t>
  </si>
  <si>
    <t>767646510</t>
  </si>
  <si>
    <t>Montáž dveří ocelových nebo hliníkových protipožárních uzávěrů jednokřídlových</t>
  </si>
  <si>
    <t>767648511</t>
  </si>
  <si>
    <t>Montáž dveří ocelových nebo hliníkových prahu dveří jednokřídlových</t>
  </si>
  <si>
    <t>767649191</t>
  </si>
  <si>
    <t>Montáž dveří ocelových nebo hliníkových doplňků dveří samozavírače hydraulického</t>
  </si>
  <si>
    <t>Tabulka vnějších výplní otvorů 
Prvek s ozn.: 
OD/01 1=1.000 [A] 
OD/05 2=2.000 [B] 
Celkem: A+B=3.000 [C]</t>
  </si>
  <si>
    <t>767649197</t>
  </si>
  <si>
    <t>Montáž dveří ocelových nebo hliníkových doplňků dveří panikového kování dveří jednokřídlých</t>
  </si>
  <si>
    <t>767649198</t>
  </si>
  <si>
    <t>Montáž dveří ocelových nebo hliníkových doplňků dveří panikového kování dveří dvoukřídlých</t>
  </si>
  <si>
    <t>Tabulka vnějších výplní otvorů 
Prvek s ozn.: 
OD/05 1=1.000 [A] 
Celkem: A=1.000 [B]</t>
  </si>
  <si>
    <t>767662110</t>
  </si>
  <si>
    <t>Montáž mříží pevných, připevněných šroubováním</t>
  </si>
  <si>
    <t>Tabulka ostatních výrobku 
prvek s ozn.: 
OV/22 1*2.925*3.2=9.360 [A] 
Celkem: A=9.360 [B]</t>
  </si>
  <si>
    <t>767881115</t>
  </si>
  <si>
    <t>Montáž záchytného systému proti pádu bodů samostatných nebo v systému s poddajným kotvícím vedením do dutinového panelu expanzní kotvou, mechanickým kotvením</t>
  </si>
  <si>
    <t>767881118</t>
  </si>
  <si>
    <t>Montáž záchytného systému proti pádu bodů samostatných nebo v systému s poddajným kotvícím vedením do trapézového plechu samořeznými vruty, motýlkovými a provlé</t>
  </si>
  <si>
    <t>Montáž záchytného systému proti pádu bodů samostatných nebo v systému s poddajným kotvícím vedením do trapézového plechu samořeznými vruty, motýlkovými a provlékacími příchytkami</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</si>
  <si>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</si>
  <si>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</si>
  <si>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</si>
  <si>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Tabulka ostatních výrobku 
prvek s ozn.: 
OV/32c 1=1.000 [A] 
Celkem: A=1.000 [B]</t>
  </si>
  <si>
    <t>R_OD/03</t>
  </si>
  <si>
    <t>Systémové hliníkové posuvné dvoukřídlé motorické dveře, 1400x2500 mm, podrobnější popis viz dveře OD/03</t>
  </si>
  <si>
    <t>"Tabulka vnějších výplní otvorů"  
 "Prvek s ozn.:"  
 OD/03 1 = 1,000 [A]  
 Celkem: A= 1,000 [B]</t>
  </si>
  <si>
    <t>R_OD/04</t>
  </si>
  <si>
    <t>Systémové hliníkové posuvné dvoukřídlé motorické dveře, 1400x2500 mm, podrobnější popis viz dveře OD/04</t>
  </si>
  <si>
    <t>"Tabulka vnějších výplní otvorů"  
 "Prvek s ozn.:"  
 OD/04 1 = 1,000 [A]  
 Celkem: A= 1,000 [B]</t>
  </si>
  <si>
    <t>Systémové hliníkové dveře dvoukřídlové celoprosklené, 1800x2000 mm (pouze příplatek k základní ceně sloupko-příčkové fasády)</t>
  </si>
  <si>
    <t>rám ze systémových hliníkových profilů se stavební hloubkou 75 mm s přerušeným tepelným mostem, 3-vrstvá kostrukce profilu,   
dveře osazené do fasády  
- Tepelně izolační vlastnosti Uf? 1,2 W/m2K  
- Třída zvukové izolace oken ?2  
- Bezpečnostní odolnost P1A  
- Povrchová úprava RAL 7021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vč. kontrastního značení  
součástí dveřního křídla je:   
- cylindrická vložka oboustranná v systému generálního klíče, min. RC3  
- zaintegrovaný elektromotorický zámek vč. kabelového vývodu dle popisu v Tabulce vnějších výplní otvorů  
- příprava pro kabeláž slaboproudých rozvodů  
bližší informace viz Tabulka vnějších výplní otvorů - prvek OD/05</t>
  </si>
  <si>
    <t>R_OV/19.1</t>
  </si>
  <si>
    <t>Montáž lavičky (podsedák + opěrka) z masivního dřeva, vč. montáže podkonstrukce z ocelových jeklů</t>
  </si>
  <si>
    <t>Tabulka ostatních výrobku 
prvek s ozn.: 
OV/19; lavička 4*4.2=16.800 [A] 
Celkem: A=16.800 [B]</t>
  </si>
  <si>
    <t>R_OV/19.2</t>
  </si>
  <si>
    <t>Lavička (podsedák + opěrka) z masivního dubového dřeva tl. 40 mm, transparentní matný lak, vč. podkonstrukce z ocelových jeklů 30x30x3 mm, ocel. prvky RAL 7021</t>
  </si>
  <si>
    <t>- deska podsedáku: hloubka 450mm, tl. 40mm - délka dle výkresu  
- deska zádové opěrky: výška 315mm, tl. 40mm - délka dle výkresu  
- podsedák i opěrka z dubové spárovky tl. 40mm, vyrobené z dlouhých a podélně nenastavených lamel po celé své délce, deska jednotná a obsahuje minimum barevných rozdílů  
- povrchová úprava: spárovka lakována transparentním matným lakem, ocelové prvky RAL 7021  
- podsedák i opěrka jsou skrytě uchyceny na podkonstrukci z ocelových jeklů 30x30x3mm - kce kotvená do nízké vyzdívky  
- součástí dodávky montáž vč. všech kotevních prvků a materiálu</t>
  </si>
  <si>
    <t>R_OV/20.1</t>
  </si>
  <si>
    <t>Montáž INFO pásku z HPL desek se skrytým kotvením, vč. montáže podkonstrukce z hliníkových profilů</t>
  </si>
  <si>
    <t>Tabulka ostatních výrobku 
prvek s ozn.: 
OV/20 2=2.000 [A] 
Celkem: A=2.000 [B]</t>
  </si>
  <si>
    <t>R_OV/20.2</t>
  </si>
  <si>
    <t>INFO pásek, 6700x330 mm, konstrukce z desek HPL tl. 10 mm, skryté kotvení, podkontrukce z hliníkových profiů, povrch opatřen samolepící folií</t>
  </si>
  <si>
    <t>- informační pásek s celoplošnou digitálně/sítotiskem potištěnou samolepící fólií (matnou), bez viditelných přechodů mezi podkladní deskou a piktogramy  
- bílé piktogramy (CMYK 0-0-0-0) dle části SO 45-77-01 Orientační systém na modrém podkladu (CMYK 100-65-0-60)  
- pohledová plocha slícovaná s povrchem ŽB konstrukce v nadpraží  
- konstrukce pásku z kompaktních desek HPL tl. 10mm, skrytě kotvených na podklad z vynášecích profilů - zavěšeno na slícované hliníkové nosné profily kotvené do SDK stěny   
- spoje desek bezesparé, bez rámu; preferovaná hrana desky v barvě fólie (případně černá, šedá dle jádra HPL desky)  
- za INFO páskem prostor pro podsvícení směrem dolů pomocí LED pásku (součástí dodávky SO 45-71-01.04 400)   
- barevnost tisku dle SŽ SM 118:  
bílé piktogramy (CMYK 0-0-0-0) na modrém podkladu (CMYK 100-65-0-60)</t>
  </si>
  <si>
    <t>R_OV/21b</t>
  </si>
  <si>
    <t>Rám interiérové čistíci rohože z L profilů 25x25x3 mm, broušená nerez ocel</t>
  </si>
  <si>
    <t>Tabulka ostatních výrobku 
prvek s ozn.: 
OV/21b 2*(1.5+1.05)=5.100 [A] 
Celkem: A=5.100 [B] 
B * 1.1Koeficient množství=5.610 [C]</t>
  </si>
  <si>
    <t>R_OV/22</t>
  </si>
  <si>
    <t>Ocelová mříž se dveřmi, 2925x3200 mm, dveře 900x2100 mm, vč. ocelových patek a povrchové úpravy</t>
  </si>
  <si>
    <t>Tabulka ostatních výrobku 
prvek s ozn.: 
OV/22 1=1.000 [A] 
Celkem: A=1.000 [B]</t>
  </si>
  <si>
    <t>Rám a výplň  
- ocelový rám z uzavřených profilů 80x80mm do ocelovách patek v podlaze a ve stropě + hladká svařovaná mříž s oky 20x100, min. tl, 3mm   
Dveřní křídlo  
- světlé rozměry dveřního křídla: šířka 900mm, výška 2100mm;  
- kování KL/KL, zámek elektromechanický  
- bezpečnostní vložka, tříbodový zámek CISA + pevné trny u pantů proti vysazení;  
- uzamykací systém bude s odolností proti vloupání v bezpečnostní třídě RC3 podle ČSN EN 1627  
Povrchová úprava  
- 1x základní antikorozní barvou + 2x vrchní   
- RAL 7021 (dle barvy oken)</t>
  </si>
  <si>
    <t>R_OV/26a.1</t>
  </si>
  <si>
    <t>Montáž dilatační krycí lišty ve stěně a stropě</t>
  </si>
  <si>
    <t>Tabulka ostatních výrobku 
prvek s ozn.: 
OV/26a 27.2=27.200 [A] 
Celkem: A=27.200 [B]</t>
  </si>
  <si>
    <t>Montáž dilatační krycí lišty ve stěně</t>
  </si>
  <si>
    <t>Tabulka ostatních výrobku 
prvek s ozn.: 
OV/26b 11.7=11.700 [A] 
Celkem: A=11.700 [B]</t>
  </si>
  <si>
    <t>R_OV/26a.2</t>
  </si>
  <si>
    <t>Dilatační krycí lišta ve stěně a stropě, plochá, pohledová š. 70 mm, eloxovaný hliník, vč. fixačních klipsů</t>
  </si>
  <si>
    <t>Tabulka ostatních výrobku 
prvek s ozn.: 
OV/26a 27.2=27.200 [A] 
Celkem: A=27.200 [B] 
B * 1.1Koeficient množství=29.920 [C]</t>
  </si>
  <si>
    <t>Dilatační krycí lišta ve stěně a stropě, plochá, pohledová š. 70 mm, bílá RAL 9010, vč. fixačních klipsů</t>
  </si>
  <si>
    <t>Tabulka ostatních výrobku 
prvek s ozn.: 
OV/26a 27.2=27.200 [A] 
Celkem: A=27.200 [B] 
Tabulka ostatních výrobku 
prvek s ozn.: 
OV/26b 11.7=11.700 [C] 
Celkem: C=11.700 [D] 
D * 1.1Koeficient množství=12.870 [E]</t>
  </si>
  <si>
    <t>R_OV/32d.1</t>
  </si>
  <si>
    <t>Montáž montážního lana záchytného systému, dočasné textilní lano</t>
  </si>
  <si>
    <t>Tabulka ostatních výrobku 
prvek s ozn.: 
OV/32d 29=29.000 [A] 
Celkem: A=29.000 [B]</t>
  </si>
  <si>
    <t>R_OV/32d.2</t>
  </si>
  <si>
    <t>Montážní lano záchytného systému, textilní, dočasné</t>
  </si>
  <si>
    <t>R_OW/10a</t>
  </si>
  <si>
    <t>Sloupko-příčková fasáda - prosklená část</t>
  </si>
  <si>
    <t>Tabulka vnějších výplní otvorů 
Prvek s ozn.: 
OW/10 - horní část (13.4-6*0.15)*(3.41-0.76)-1.4*1.74-2*0.15*0.91=30.416 [A] 
Celkem: A=30.416 [B]</t>
  </si>
  <si>
    <t>ze systémových hliníkových profilů pohledové šířky 50mm, sloupky hl. 105mm vyztuženy vložkou, osa příčníku ve výšce: 0,000; +0,740, +3,360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OW/10</t>
  </si>
  <si>
    <t>R_OW/10b</t>
  </si>
  <si>
    <t>Sloupko-příčková fasáda - plná část</t>
  </si>
  <si>
    <t>Tabulka vnějších výplní otvorů 
Prvek s ozn.: 
OW/10 - dolní část (13.4-1.4)*0.76=9.120 [A] 
OW/10 - panely mezi prosklenými částmi 6*0.15*2.65+2*0.15*0.91=2.658 [B] 
Celkem: A+B=11.778 [C]</t>
  </si>
  <si>
    <t>ze systémových hliníkových profilů pohledové šířky 50mm, sloupky hl. 105mm vyztuženy vložkou, osa příčníku ve výšce: 0,000; +0,740, +3,360  
- Tepelně izolační vlastnosti Uf? 1,1  
- Třída zvukové izolace oken ?2  
- Bezpečnostní odolnost P1A  
- Povrchová úprava RAL 7021  
bližší informace viz Tabulka vnějších výplní otvorů - prvek OW/10</t>
  </si>
  <si>
    <t>R_OW/11a</t>
  </si>
  <si>
    <t>Tabulka vnějších výplní otvorů 
Prvek s ozn.: 
OW/11 - horní část (13.4-6*0.15)*(5.5-0.76)-1.4*1.74-2*0.15*3.00=55.914 [A] 
Celkem: A=55.914 [B]</t>
  </si>
  <si>
    <t>ze systémových hliníkových profilů pohledové šířky 50mm, sloupky hl. 105mm vyztuženy vložkou, osa příčníku ve výšce: 0,000; +0,740, +3,945, +5,450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OW/11</t>
  </si>
  <si>
    <t>R_OW/11b</t>
  </si>
  <si>
    <t>Tabulka vnějších výplní otvorů 
Prvek s ozn.: 
OW/10 - dolní část (13.4-1.4)*0.76=9.120 [A] 
OW/10 - panely mezi prosklenými částmi 6*0.15*2.65+2*0.15*0.91=2.658 [B] 
Tabulka vnějších výplní otvorů 
Prvek s ozn.: 
OW/11 - horní část (13.4-1.4)*0.76=9.120 [C] 
OW/11 - panely mezi prosklenými částmi 6*0.15*4.74+2*0.15*3.00=5.166 [D] 
Celkem: A+B+C+D=26.064 [E]</t>
  </si>
  <si>
    <t>ze systémových hliníkových profilů pohledové šířky 50mm, sloupky hl. 105mm vyztuženy vložkou, osa příčníku ve výšce: 0,000; +0,740, +3,945, +5,450  
- Tepelně izolační vlastnosti Uf? 1,1  
- Třída zvukové izolace oken ?2  
- Bezpečnostní odolnost P1A  
- Povrchová úprava RAL 7021  
bližší informace viz Tabulka vnějších výplní otvorů - prvek OW/11</t>
  </si>
  <si>
    <t>R_OW/13</t>
  </si>
  <si>
    <t>Tabulka vnějších výplní otvorů 
Prvek s ozn.: 
OW/13 (5.35+2.155)*3.9/2=14.635 [A] 
Celkem: A=14.635 [B]</t>
  </si>
  <si>
    <t>ze systémových hliníkových profilů pohledové šířky 50mm, sloupky hl. 105mm vyztuženy vložkou, osa příčníku ve výšce: 0,000; +2,105, horní příčník s proměnnou výškou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OW/13</t>
  </si>
  <si>
    <t>R_OW/29</t>
  </si>
  <si>
    <t>Výlez na střechu, systémový, výklopný, 790x1200 mm</t>
  </si>
  <si>
    <t>Tabulka vnějších výplní otvorů 
Prvek s ozn.: 
OW/29 1=1.000 [A] 
Celkem: A=1.000 [B]</t>
  </si>
  <si>
    <t>- Tepelně izolační vlastnosti Uf? 1,1  
- Bezpečnostní odolnost P3A  
- Povrchová úprava RAL 7021  
Bezpečnostní izolační trojsklo s požadavkem na P3A, vysokou prostupnost světla a nízký solární faktor  
Předpokládáná skladba 6-16-6-16-44.4 s low-E pokovením  
6 mm čiré sklo ESG+HST- 16 mm Argon 90% - 6 mm čiré sklo - 16 mm Argon 90%  - vrstvené sklo44.4 s čirou PVB folií (low E-pokovení na 2.pozici)  
Parametry skla: LT=64 %, SF=35 %, LR=15%, Ug=0,5  
bližší informace viz Tabulka vnějších výplní otvorů - prvek OW/29</t>
  </si>
  <si>
    <t>R_OW/2xx</t>
  </si>
  <si>
    <t>Prosklený světlík, 4300x1650 mm</t>
  </si>
  <si>
    <t>Tabulka vnějších výplní otvorů a detail 105 
Prvek s ozn.: 
OW/21 1=1.000 [A] 
OW/22 1=1.000 [B] 
OW/23 1=1.000 [C] 
OW/24 1=1.000 [D] 
OW/25 1=1.000 [E] 
OW/27 1=1.000 [F] 
OW/28 1=1.000 [G] 
Celkem: A+B+C+D+E+F+G=7.000 [H]</t>
  </si>
  <si>
    <t>ze sloupko-příčkového systému, který tvoří hliníkové profily pohledové šířky 50mm, sloupky hl. 85mm, světlík dělen do 3polí  
povrchová úprava: RAL 7021  
Bezpečnostní izolační trojsklo s požadavkem na P3A, vysokou prostupnost světla a nízký solární faktor  
Předpokládáná skladba 6-16-6-16-44.4 s low-E pokovením  
6 mm čiré sklo ESG+HST- 16 mm Argon 90% - 6 mm čiré sklo - 16 mm Argon 90%  - vrstvené sklo44.4 s čirou PVB folií (low E-pokovení na 2.pozici)  
Parametry skla: LT=64 %, SF=35 %, LR=15%, Ug=0,5  
- Tepelně izolační vlastnosti Uf? 1,1  
- Třída zvukové izolace oken ?2  
- Bezpečnostní odolnost P3A  
bližší informace viz Tabulka vnějších výplní otvorů - prvky OW/21 až OW/28</t>
  </si>
  <si>
    <t>R_PS/01</t>
  </si>
  <si>
    <t>Okno pokladny s požadavkem na P3A, celoskleněná ze systémových hlinikových profilů bez svislých sloupků, podhledová šířka 30-50mm, RAL dle výběru, 4300x1450/170</t>
  </si>
  <si>
    <t>Okno pokladny s požadavkem na P3A, celoskleněná ze systémových hlinikových profilů bez svislých sloupků, podhledová šířka 30-50mm, RAL dle výběru, 4300x1450/1700 mm</t>
  </si>
  <si>
    <t>Tabulka interiérových výplní 
prosklená stěna s ozn.: 
PS/01 1=1.000 [A] 
Celkem: A=1.000 [B]</t>
  </si>
  <si>
    <t>otrvíravé okénko 330x220 mm ve snížené časti dle konktrétního dodavatele  
vč. kování a okenní kličky z broušené nerezi  
konstrukce jako cele musí splňovat požadavky na bezpečnostní třídu  
Prosklení:   
zasklení vč. návrhu tl. skel dle návrhu  konkrétního dodavatele; doporučená skladba skel: 44.4 (sklo čiré 4mm+ 1,52 mm PVB+ sklo čiré 4mm) kotveno po celém obvodu  
dodávka včetně kotvení k nosné konstrukci</t>
  </si>
  <si>
    <t>R_PS/02</t>
  </si>
  <si>
    <t>Prosklená stěna do zasedací místnosti, 4175x2830 mm, systémová hliníková konstrukce s dvojitým zasklením</t>
  </si>
  <si>
    <t>Tabulka interiérových výplní 
prosklená stěna s ozn.: 
PS/02 1=1.000 [A] 
Celkem: A=1.000 [B]</t>
  </si>
  <si>
    <t>systémová hliníková konstrukce s dvojitým zasklením,   
provedena ve všech spojích bez svislých sloupků, pohledově jde pouze o hliník a sklo, bez   
krycích lišt a s minimálním počtem spár,   
tloušťka stěny 100mm, viditelná šířka profilů 35mm, předpokládáné zasklení 2x 55.2, minimální neprůzvučnost 45dB   
dveře  D/113, bezfalcové dřevěné plné  
Vedle dveří osazen instalační profil   
dodávka včetně kotvení k nosné konstrukci a vytvoření zárubně pro dřevěné dveře  
dveřní křídlo není součástí dodávky</t>
  </si>
  <si>
    <t>R_PS/03</t>
  </si>
  <si>
    <t>Prosklená stěna v chodbě, 1275x2830 mm, systémová hliníková konstrukce s dvojitým zasklením, vč. integrovaných dveří 900x2100 mm</t>
  </si>
  <si>
    <t>Tabulka interiérových výplní 
prosklená stěna s ozn.: 
PS/03 1=1.000 [A] 
Celkem: A=1.000 [B]</t>
  </si>
  <si>
    <t>systémová hliníková konstrukce s dvojitým zasklením,   
pohledově jde pouze o hliník a sklo, bez krycích lišt a s minimálním počtem spár,   
tloušťka stěny 100mm, viditelná šířka profilů 35mm, předpokládáné zasklení 2x 55.2,   
dveře D/127 celoprosklené součástí dodávky vč. veškerého příslušenství dle tabulky interiérových výplní  
dodávka včetně kotvení k nosné konstrukci</t>
  </si>
  <si>
    <t>R_Z/01.1</t>
  </si>
  <si>
    <t>Montáž lávky se schodištěm u rozvaděčů, 4315x1000x1500 mm</t>
  </si>
  <si>
    <t>R_Z/01.2</t>
  </si>
  <si>
    <t>Lávka se schodištěm u rozvaděčů, 4315x1000x1500 mm, žárově pozinkokvaná ocel, vč. kotvení</t>
  </si>
  <si>
    <t>- systémová lávka se schůdky a zábradlím  
- neklouzavá antivibrační podložka  
- zábradlí z lišty bez perforace, dvoutyčové  
- pochozí část z ocelového pororoštu  
- rozměry lávky: výška 1500mm, šířka 1000mm, délka 2800mm, 7 stupňů</t>
  </si>
  <si>
    <t>R_Z/02.1</t>
  </si>
  <si>
    <t>Montáž lávky se schodištěm pro přístup do 1.19 z 1.18, 3270x1000x15000 mm</t>
  </si>
  <si>
    <t>R_Z/02.2</t>
  </si>
  <si>
    <t>Dodávka - Lávka se schodištěm pro přístup do 1.19 z 1.18</t>
  </si>
  <si>
    <t>- systémová lávka se schůdky a zábradlím  
- neklouzavá antivibrační podložka  
- zábradlí z lišty bez perforace, dvoutyčové  
- pochozí část z ocelového pororoštu  
- rozměry roštu budou upřesněny dle: výška 1500mm, šířka 1000mm, délka 1755mm, 7 stupňů</t>
  </si>
  <si>
    <t>R_Z/03.1</t>
  </si>
  <si>
    <t>Montáž pochozího pororoštu u anglického dvorku budovy Cargo, 600x300x30 mm</t>
  </si>
  <si>
    <t>R_Z/03.2</t>
  </si>
  <si>
    <t>Pochozí pororošt u anglického dvorku budovy Cargo, 600x300x30 mm, žárově pozinkovaná ocel, vč. kotvení</t>
  </si>
  <si>
    <t>- podlahový rošt svařovaný, nosné pásky 30/2, oka 34x38mm  
- uloženo na dva L-profily 50x50x5mm, kotvené do zdiva (cihla pálená)  
- včetně kotevních prvků a montážního materiálu  
- ocel S235 s antikorozní úpravou povrchu žárovým zinkováním ponorem nebo nástřikem  
- rozměry roštu  budou upřesněny dle skutečných rozměrů anglického dvorku (přibližně 600x300x30)</t>
  </si>
  <si>
    <t>R_Z/04.1</t>
  </si>
  <si>
    <t>Montáž technické lávky na střeše - sestava</t>
  </si>
  <si>
    <t>R_Z/04.2</t>
  </si>
  <si>
    <t>Technická lávka na střeše - sestava, žárově pozinkovaná ocel, vč. kotvení</t>
  </si>
  <si>
    <t>- lávka bez zábradlí - pro osazení technologických jednotek  
- svařované podlahové rošty SP-34/38-30/2, rozměru 600x1000mm, celkem   
26 ks na ocelové nosné konstrukci  
- nosná konstrukce z podélných prvků UPE160, s obvodovým rámečkem z L   
45x30x4, podpory z trubek TR 80x4 s kotevní deskou 100x100x10mm a patní   
deskou 150x150x10mm (v rozteči dle modulových os - 4,5m)  
- kotvení patní desky k nosné ocelové konstrukci objektu (HEB 260) - 4x šroub   
s podložkou a hlavou   
- ocel S235 s antikorozní úpravou povrchu žárovým zinkováním ponorem nebo   
nástřikem  
- včetně kotevního a spojovacího materiálu  
- celkové rozměry konstrukce dle výkresové části</t>
  </si>
  <si>
    <t>R_Z/05.1</t>
  </si>
  <si>
    <t>Montáž podkonstrukce pro FV panely</t>
  </si>
  <si>
    <t>R_Z/05.2</t>
  </si>
  <si>
    <t>Podkonstrukce pro FV panely, žárově pozinkovaná ocel, vč. kotvení</t>
  </si>
  <si>
    <t>- nosná konstrukce z uzavřených čtvercových profilů 100x100x4, stojiny z trubek TR 80x4 s patní deskou 150x150x10mm (v rozteči dle modulových os - 4,5m), mezilehlé profily 80x80x4  
- kotvení patní desky k nosné ocelové konstrukci objektu (HEB 260) - 4x šroub s podložkou a hlavou  
- ocel S235 s antikorozní úpravou povrchu žárovým zinkováním ponorem nebo nástřikem  
- včetně kotevního a spojovacího materiálu  
- celkové rozměry konstrukce dle výkresové části</t>
  </si>
  <si>
    <t>R_Z/06.1</t>
  </si>
  <si>
    <t>Montáž podkonstrukce střešní skladby</t>
  </si>
  <si>
    <t>R_Z/06.2</t>
  </si>
  <si>
    <t>Podkonstrukce střešní skladby, žárově pozinkované ocelové prvky nosné konstrukce opláštěné deskami OSB4, vč. kotvení</t>
  </si>
  <si>
    <t>- nosná konstrukce vč. záklopu z OSB desek pro střešní skladbu v místě přechodu pultové střechy na vegetační  
- kotveno k nosné ocelové konstrukci (sloupky zastřešení z uzavřených profilů) na připravené kotevní plechy pomocí šroubových spojů a lokálně do panelů  
- sestava na jedno pole o délce 1500mm - podkladní rámeček (300x1495mm) a rastr (po 625mm) z profilu L 30x30x3  pro kotvení OSB záklopu, vynášecí profil L 60x60x5, 2x úpalek L120x60x7x pro kotvení do panelů  
- včetně kotevního a spojovacího materiálu  
- vč. bednění z desek OSB4 (specifikace viz. poznámka níže), HH bednění navazuje na horní líc střešních panelů, výška bočního bednění 360mm, šířka podkladního bednění 340mm  
- celkové rozměry konstrukce dle výkresu detailu</t>
  </si>
  <si>
    <t>R_Z/06b.1</t>
  </si>
  <si>
    <t>Montáž - Podkonstrukce střešní skladby</t>
  </si>
  <si>
    <t>R_Z/06b.2</t>
  </si>
  <si>
    <t>- nosná konstrukce vč. záklopu z OSB desek pro střešní skladbu v místě přechodu pultové střechy na vegetační  
- kotveno k nosné ocelové konstrukci (sloupky zastřešení z uzavřených profilů) na připravené kotevní plechy pomocí šroubových spojů  
- sestava na jedno pole o délce 1500mm (poslední pole kratší) - svislý rastr (po 625mm) z profilu L 30x30x3 pro kotvení OSB záklopu, vynášecí profil L 60x60x5  
- včetně kotevního a spojovacího materiálu  
- vč. bednění z desek OSB4 (specifikace viz. poznámka níže), výška bednění 380 mm  
- celkové rozměry konstrukce dle výkresu detailu</t>
  </si>
  <si>
    <t>R_Z/07.1</t>
  </si>
  <si>
    <t>Montáž konstrukce hřebene</t>
  </si>
  <si>
    <t>R_Z/07.2</t>
  </si>
  <si>
    <t>Konstrukce hřebene, žárově pozinkované ocelové prvky nosné konstrukce opláštěné deskami OSB4, vč. kotvení</t>
  </si>
  <si>
    <t>- nosná konstrukce pro střešní skladbu hřebene v místě přechodu podkladu ŽB x ocel  
- kotveno k nosné ocelové konstrukci (sloupky zastřešení z uzavřených profilů) na připravené kotevní plechy pomocí šroubových spojů  a lokálně do panelů  
- sestava na jedno pole o délce 1260mm - podkladní rámeček (300x1250mm) z profilu L 30x30x3 pro kotvení OSB záklopu, uzavřený profil 80x60x3 s kotevním plechem P5, 2x úpalek L120x60x7x pro kotvení do panelů  
- včetně kotevního a spojovacího materiálu  
- vč. bednění z desek OSB4 (specifikace viz. poznámka níže), HH bednění navazuje na horní líc střešních panelů, šířka bednění 300 mm   
- celkové rozměry konstrukce dle výkresu detailu</t>
  </si>
  <si>
    <t>R_Z/08.1</t>
  </si>
  <si>
    <t>Montáž konzole pro kotvení okapního bednění</t>
  </si>
  <si>
    <t>R_Z/08.2</t>
  </si>
  <si>
    <t>Konzole pro kotvení okapního bednění, žárově pozinkované ocelové prvky nosné konstrukce opláštěné deskami OSB4, vč. kotvení</t>
  </si>
  <si>
    <t>- nosný prvek z ocelového plechu P5 profilu 'Z' s vykonzolovanou pásnicí pro kotvení bednění  
- šířka pásnic 50 mm, výška profilu 170 mm, délka 300 mm, horní pásnice délky 500 mm  
- vč. bednění z desek OSB4 (specifikace viz. poznámka níže), HH bednění navazuje na horní líc vrstvy TI, šířka bednění 500mm  
- celkové rozměry konstrukce dle výkresu detailu, celková hmotnost oceli 1ks konzoly 3,5kg  
- konzoly kladeny po vzdálenosti 625 mm   
- včetně kotevního a spojovacího materiálu</t>
  </si>
  <si>
    <t>R_Z/09.1</t>
  </si>
  <si>
    <t>Montáž konsktrukce pro bednění čela střešní konstrukce u žlabů</t>
  </si>
  <si>
    <t>R_Z/09.2</t>
  </si>
  <si>
    <t>Konsktrukce pro bednění čela střešní konstrukce u žlabů, žárově pozinkované ocelové prvky nosné konstrukce opláštěné deskami OSB4, vč. kotvení</t>
  </si>
  <si>
    <t>- sestava: ocelový L profil 60x60x5, podkladní dřevěný hranol 40x80mm, bednění z desek OSB4 (specifikace viz. poznámka níže - jen v jedné vrstvě)  
- kotveno k nosné ocelové konstrukci (uzavřený profil 240x170mm) na připravené kotevní plechy pomocí šroubových spojů  
- hmotnost oceli 4,6kg/m  
- včetně kotevního a spojovacího materiálu</t>
  </si>
  <si>
    <t>R549172S1</t>
  </si>
  <si>
    <t>samozavírač s vačkovou technologií s kluznou vodící lištou pro jednokřídlové dveře a omezovačem otevření dveří, plynule nastavitelná rychlost a síla zavírání</t>
  </si>
  <si>
    <t>R55341193.1</t>
  </si>
  <si>
    <t>dveře jednokřídlé ocelové interiérové plné hladké s polodrážkou protipožární EW15 DP3 700x1970mm</t>
  </si>
  <si>
    <t>Tabulka interiérových výplní 
dveře s ozn.: 
D2/203 1=1.000 [A] 
Celkem: A=1.000 [B]</t>
  </si>
  <si>
    <t>R55341193.2</t>
  </si>
  <si>
    <t>dveře jednokřídlé ocelové interiérové plné hladké s polodrážkou protipožární EW15 DP3 700x1350mm</t>
  </si>
  <si>
    <t>Tabulka interiérových výplní 
dveře s ozn.: 
D2/201 1=1.000 [A] 
Celkem: A=1.000 [B]</t>
  </si>
  <si>
    <t>R76731631</t>
  </si>
  <si>
    <t>Montáž střešního bodového světlíku plochy do 1 m2</t>
  </si>
  <si>
    <t>R767316317</t>
  </si>
  <si>
    <t>Montáž světlíků prosklených ze sloupkopříčkového systému</t>
  </si>
  <si>
    <t>Tabulka vnějších výplní otvorů 
Prvek s ozn.: 
OW/21 4.3*1.65=7.095 [A] 
OW/22 4.3*1.65=7.095 [B] 
OW/23 4.3*1.65=7.095 [C] 
OW/24 4.3*1.65=7.095 [D] 
OW/25 4.3*1.65=7.095 [E] 
OW/27 4.3*1.65=7.095 [F] 
OW/28 4.3*1.65=7.095 [G] 
Celkem: A+B+C+D+E+F+G=49.665 [H]</t>
  </si>
  <si>
    <t>63465126</t>
  </si>
  <si>
    <t>zrcadlo nemontované čiré tl 5mm max rozměr 3210x2250mm</t>
  </si>
  <si>
    <t>Tabulka ostatních výrobku 
prvek s ozn.: 
OV/13 0.4*0.8=0.320 [A] 
Celkem: A=0.320 [B] 
B * 1.1Koeficient množství=0.352 [C]</t>
  </si>
  <si>
    <t>781491011</t>
  </si>
  <si>
    <t>Montáž zrcadel lepených silikonovým tmelem na podkladní omítku, plochy do 1 m2</t>
  </si>
  <si>
    <t>Tabulka ostatních výrobku 
prvek s ozn.: 
OV/13 0.4*0.8=0.320 [A] 
Celkem: A=0.320 [B]</t>
  </si>
  <si>
    <t>Tabulka ostatních výrobku 
prvek s ozn.: 
OV/26c 8.00=8.000 [A] 
Celkem: A=8.000 [B]</t>
  </si>
  <si>
    <t>782</t>
  </si>
  <si>
    <t>Dokončovací práce - obklady z kamene</t>
  </si>
  <si>
    <t>998782112</t>
  </si>
  <si>
    <t>Přesun hmot pro obklady kamenné stanovený z hmotnosti přesunovaného materiálu vodorovná dopravní vzdálenost do 50 m s omezením mechanizace v objektech výšky pře</t>
  </si>
  <si>
    <t>Přesun hmot pro obklady kamenné stanovený z hmotnosti přesunovaného materiálu vodorovná dopravní vzdálenost do 50 m s omezením mechanizace v objektech výšky přes 6 do 12 m</t>
  </si>
  <si>
    <t>R_OV/23a.1</t>
  </si>
  <si>
    <t>Montáž podklaní odkládací plochy (pultu) s přesuvnou miskou, vč. montáže nosné konstrukce</t>
  </si>
  <si>
    <t>Tabulka ostatních výrobku 
prvek s ozn.: 
OV/23 2=2.000 [A] 
Celkem: A=2.000 [B]</t>
  </si>
  <si>
    <t>Montáž podklaní odkládací plochy (pultu), vč. montáže nosné konstrukce</t>
  </si>
  <si>
    <t>Tabulka ostatních výrobku 
prvek s ozn.: 
OV/24 1=1.000 [A] 
Celkem: A=1.000 [B]</t>
  </si>
  <si>
    <t>R_OV/23a.2</t>
  </si>
  <si>
    <t>Pokladní odkládací plocha (pult) přesuvnou miskou, 700x250x700 mm, umělý kámen, vč. nosné konstrukce</t>
  </si>
  <si>
    <t>- horní hrana pultu ve výšce 1050mm nad podlahou  
- hloubka pultu s přesahem příčky 300mm na vnější straně a 300mm na vnitřní straně (tj. celkem 700mm)  
- na venkovní straně pokladny včetně čelní plochy o rozměru 700x250mm, bočních stran (300x250mm) a dna (700x300mm)  
- součástí pokladní přesuvná miska z nerezové oceli pro předávání hotovosti a jízdenek (š.150, d.300, v.100mm)  
- pult dodán vč. nosné konstrukce, které bude kotvena do podlahy nebo zesílených profilů SDK příčky  
- RAL 5003 (modrá dle SŽ SM 118)</t>
  </si>
  <si>
    <t>Pokladní odkládací plocha (pult), 770x250x700 mm, umělý kámen, vč. nosné konstrukce</t>
  </si>
  <si>
    <t>- horní hrana pultu ve výšce max. 800 mm nad podlahou   
- čelní přístup s plným podjezdem - výška min. 350mm, hloubka min. 300mm, šířka min. 600mm  
- hloubka pultu s přesahem příčky 300mm na vnější straně a 300mm na vnitřní straně (tj. celkem 700mm)  
- na venkovní straně pokladny včetně čelní plochy o rozměru 770x250mm, bočních stran (300x250mm) a dna (770x300mm)  
- pult dodán vč. nosné konstrukce, které bude kotvena do podlahy nebo zesílených profilů SDK příčky  
- RAL 5003 (modrá dle SŽ SM 118)</t>
  </si>
  <si>
    <t>786</t>
  </si>
  <si>
    <t>Dokončovací práce - čalounické úpravy</t>
  </si>
  <si>
    <t>55346200</t>
  </si>
  <si>
    <t>žaluzie horizontální interiérové</t>
  </si>
  <si>
    <t>Tabulka ostatních výrobku 
prvek s ozn.: 
OV/15 13*1.09*2.55=36.134 [A] 
OV/16a 1*1.945*1.45=2.820 [B] 
OV/16b 1*1.39*1.45=2.016 [C] 
OV/16c 1*1.705*1.7=2.899 [D] 
Celkem: A+B+C+D=43.869 [E]</t>
  </si>
  <si>
    <t>- lamela: 25x0,18, hliník  
- ovládání: řetízkem, sdružené ovládání řetízkem umožňuje naklápění i stahování   
lamel  
- vytahovací páska 0,14x5mm, bílá  
- žaluzie bude uchycena zevnitř na horní části rámu okna tak, aby zvenku nebyla   
vidět uchycená konstrukce žaluzie</t>
  </si>
  <si>
    <t>786626121</t>
  </si>
  <si>
    <t>Montáž zastiňujících žaluzií lamelových vnitřních nebo do oken dvojitých kovových</t>
  </si>
  <si>
    <t>998786112</t>
  </si>
  <si>
    <t>Přesun hmot pro stínění a čalounické úpravy stanovený z hmotnosti přesunovaného materiálu vodorovná dopravní vzdálenost do 50 m s omezením mechanizace v objekte</t>
  </si>
  <si>
    <t>Přesun hmot pro stínění a čalounické úpravy stanovený z hmotnosti přesunovaného materiálu vodorovná dopravní vzdálenost do 50 m s omezením mechanizace v objektech výšky (hloubky) přes 6 do 12 m</t>
  </si>
  <si>
    <t xml:space="preserve">  SO 45-71-01.02</t>
  </si>
  <si>
    <t>Stavebně-konstrukční řešení</t>
  </si>
  <si>
    <t>SO 45-71-01.02</t>
  </si>
  <si>
    <t>131251206</t>
  </si>
  <si>
    <t>Hloubení zapažených jam a zářezů strojně s urovnáním dna do předepsaného profilu a spádu v hornině třídy těžitelnosti I skupiny 3 přes 1 000 do 5 000 m3</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</si>
  <si>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</si>
  <si>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</si>
  <si>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</si>
  <si>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</si>
  <si>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 
Celkem: A=2 978.393 [B]</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</si>
  <si>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</si>
  <si>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</si>
  <si>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162751137</t>
  </si>
  <si>
    <t>Vodorovné přemístění výkopku nebo sypaniny po suchu na obvyklém dopravním prostředku, bez naložení výkopku, avšak se složením bez rozhrnutí z horniny třídy těžitelnosti II skupiny 4 a 5 na vzdálenost přes 9 000 do 10 000 m</t>
  </si>
  <si>
    <t>vývrtek z pilot 
32*3.14159265359*0.3^2+228*3.14159265359*0.3^2+210*3.14159265359*0.45^2+67.5*3.14159265359*0.45^2=250.051 [A] 
Celkem: A=250.051 [B]</t>
  </si>
  <si>
    <t>162751139</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</si>
  <si>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</si>
  <si>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167151112</t>
  </si>
  <si>
    <t>Nakládání, skládání a překládání neulehlého výkopku nebo sypaniny strojně nakládání, množství přes 100 m3, z hornin třídy těžitelnosti II, skupiny 4 a 5</t>
  </si>
  <si>
    <t>171251201</t>
  </si>
  <si>
    <t>Uložení sypaniny na skládky nebo meziskládky bez hutnění s upravením uložené sypaniny do předepsaného tvaru</t>
  </si>
  <si>
    <t>uložení na deponii 4268.91=4 268.910 [A] 
uložení na skládku 539.09=539.090 [B] 
Celkem: A+B=4 808.000 [C] 
`Množství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[D] 
vývrtek z pilot 
32*3.14159265359*0.3^2+228*3.14159265359*0.3^2+210*3.14159265359*0.45^2+67.5*3.14159265359*0.45^2=250.051 [F] 
Celkem: D+E+F=</t>
  </si>
  <si>
    <t>181951112</t>
  </si>
  <si>
    <t>Úprava pláně vyrovnáním výškových rozdílů strojně v hornině třídy těžitelnosti I, skupiny 1 až 3 se zhutněním</t>
  </si>
  <si>
    <t>výkres výkopů 
odměřeno z DWG 1677.667=1 677.667 [A] 
Celkem: A=1 677.667 [B]</t>
  </si>
  <si>
    <t>R015111.933</t>
  </si>
  <si>
    <t>933</t>
  </si>
  <si>
    <t>POPLATKY ZA LIKVIDACŮ ODPADŮ NEKONTAMINOVANÝCH - 17 05 04 VYTĚŽENÉ ZEMINY A HORNINY - I. TŘÍDA TĚŽITELNOSTI VČETNĚ DOPRAV VČETNĚ DOPRAVY</t>
  </si>
  <si>
    <t>POPLATKY ZA LIKVIDACŮ ODPADŮ NEKONTAMINOVANÝCH - 17 05 04 VYTĚŽENÉ ZEMINY A HORNINY - I. TŘÍDA TĚŽITELNOSTI VČETNĚ DOPRAV VČETNĚ DOPRAVY  
Evidenční položka. Neoceňovat v objektu SO/PS, položka se oceňuje pouze v objektu SO 90-90</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</si>
  <si>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 
vývrtek z pilot 
32*3.14159265359*0.3^2+228*3.14159265359*0.3^2+210*3.14159265359*0.45^2+67.5*3.14159265359*0.45^2=250.051 [C] 
Celkem: A+B+C= 
D * 1.7Koeficient množství=</t>
  </si>
  <si>
    <t>226212213</t>
  </si>
  <si>
    <t>Velkoprofilové vrty náběrovým vrtáním svislé zapažené ocelovými pažnicemi průměru přes 550 do 650 mm, v hl od 0 do 10 m v hornině tř. III</t>
  </si>
  <si>
    <t>PS2 8.0*4=32.000 [A]</t>
  </si>
  <si>
    <t>226212313</t>
  </si>
  <si>
    <t>Velkoprofilové vrty náběrovým vrtáním svislé zapažené ocelovými pažnicemi průměru přes 550 do 650 mm, v hl od 0 do 20 m v hornině tř. III</t>
  </si>
  <si>
    <t>PS1 12.0*19=228.000 [A]</t>
  </si>
  <si>
    <t>226213213</t>
  </si>
  <si>
    <t>Velkoprofilové vrty náběrovým vrtáním svislé zapažené ocelovými pažnicemi průměru přes 850 do 1050 mm, v hl od 0 do 10 m v hornině tř. III</t>
  </si>
  <si>
    <t>P01-P08+P14-P26 10.0*21=210.000 [A]</t>
  </si>
  <si>
    <t>226213313</t>
  </si>
  <si>
    <t>Velkoprofilové vrty náběrovým vrtáním svislé zapažené ocelovými pažnicemi průměru přes 850 do 1050 mm, v hl od 0 do 20 m v hornině tř. III</t>
  </si>
  <si>
    <t>P09-P13 13.5*5=67.500 [A]</t>
  </si>
  <si>
    <t>227211113</t>
  </si>
  <si>
    <t>Odpažení velkoprofilových vrtů průměru přes 550 do 650 mm</t>
  </si>
  <si>
    <t>228+32=260.000 [A]</t>
  </si>
  <si>
    <t>227211115</t>
  </si>
  <si>
    <t>Odpažení velkoprofilových vrtů průměru přes 650 do 1050 mm</t>
  </si>
  <si>
    <t>10*21+13.5*5=277.500 [A]</t>
  </si>
  <si>
    <t>231212112</t>
  </si>
  <si>
    <t>Zřízení výplně pilot zapažených s vytažením pažnic z vrtu svislých z betonu železového, v hl od 0 do 10 m, při průměru piloty přes 450 do 650 mm</t>
  </si>
  <si>
    <t>231212113</t>
  </si>
  <si>
    <t>Zřízení výplně pilot zapažených s vytažením pažnic z vrtu svislých z betonu železového, v hl od 0 do 10 m, při průměru piloty přes 650 do 1250 mm</t>
  </si>
  <si>
    <t>231212212</t>
  </si>
  <si>
    <t>Zřízení výplně pilot zapažených s vytažením pažnic z vrtu svislých z betonu železového, v hl od 0 do 20 m, při průměru piloty přes 450 do 650 mm</t>
  </si>
  <si>
    <t>231212213</t>
  </si>
  <si>
    <t>Zřízení výplně pilot zapažených s vytažením pažnic z vrtu svislých z betonu železového, v hl od 0 do 20 m, při průměru piloty přes 650 do 1250 mm</t>
  </si>
  <si>
    <t>231611114</t>
  </si>
  <si>
    <t>Výztuž pilot betonovaných do země z oceli 10 505 (R)</t>
  </si>
  <si>
    <t>viz výkres 110 (SO 45-71-01.02) 
PS1  
2 - R22 11.9*8*19*2.984/1000*1.2=6.477 [A] 
4 -R8 68.05*1*19*0.395/1000*1.15=0.587 [B] 
5 - R12 1.35*8*19*0.888/1000 *1.15=0.210 [C] 
6 - R12 0.55*28*19*0.888/1000*1.15=0.299 [D] 
Mezisoučet: A+B+C+D=7.573 [E] 
PS2 
1 - R18 7.9*8*4*1.998/1000*1.18=0.596 [F] 
3 - R8 45.1*1*4*0.395/1000*1.15=0.082 [G] 
5 - R12 1.35*6*4*0.888/1000*1.15=0.033 [H] 
6 - R12 0.55*16*4*0.888/1000*1.15=0.036 [I] 
Mezisoučet: F+G+H+I=0.747 [J] 
P1+A1 .... P01,P02,P03,P04,P05,P15,P19,P20,P21,P22,P23 
2 - R16 9.9*8*11*1.578/1000*1.15=1.581 [K] 
3 - R8 77.2*1*11*0.395/1000*1.15=0.386 [L] 
5 - R22 2.75*4*11*2.984/1000*1.2=0.433 [M] 
6 - R25 2.95*4*11*3.85/1000*1.22=0.610 [N] 
9 - R12 2.3*7*11*0.888/1000*1.15=0.181 [O] 
10 - R12 0.55*24*11*0.888/1000*1.15=0.148 [P] 
11 - R8 1.1*3*11*0.395/1000*1.15=0.016 [Q] 
Mezisoučet: K+L+M+N+O+P+Q=3.355 [R] 
P2+A2 .... P09,P10,P11,P12,P13 
1 - R16 5.7*8*5*1.578/1000*1.15=0.414 [S] 
2 - R16 9.9*8*5*1.578/1000*1.15=0.719 [T] 
4 - R8 106.1*1*5*0.395/1000*1.15=0.241 [U] 
9 - R12 2.3*9*5*0.888/1000*1.15=0.106 [V] 
10 - R12 0.55*32*5*0.888/1000*1.15=0.090 [W] 
Mezisoučet: S+T+U+V+W=1.570 [X] 
P3+A3 .... P06,P07,P08,P16,P17,P18 
2 - R16 9.9*8*6*1.578/1000*1.15=0.862 [Y] 
3 - R8 77.2*1*6*0.395/1000*1.15=0.210 [Z] 
6 - R25 2.95*10*6*3.85/1000*1.22=0.831 [AA] 
9 - R12 2.3*7*6*0.888/1000*1.15=0.099 [AB] 
10 - R12 0.55*24*6*0.888/1000*1.15=0.081 [AC] 
12 - R8 1.4*3*6*0.395/1000*1.15=0.011 [AD] 
Mezisoučet: Y+Z+AA+AB+AC+AD=2.094 [AE] 
P4+A4 .... P14,P24,P25,P26 
2 - R16 9.9*8*4*1.578/1000*1.15=0.575 [AF] 
3 - R8 77.2*1*4*0.395/1000*1.15=0.140 [AG] 
5 - R22 2.75*32*4*2.984/1000*1.2=1.260 [AH] 
9 - R12 2.3*7*4*0.888/1000*1.15=0.066 [AI] 
10 - R12 0.55*24*4*0.888/1000*1.15=0.054 [AJ] 
11 - R8 1.1*2*4*0.395/1000*1.15=0.004 [AK] 
Mezisoučet: AF+AG+AH+AI+AJ+AK=2.099 [AL] 
Celkem: A+B+C+D+F+G+H+I+K+L+M+N+O+P+Q+S+T+U+V+W+Y+Z+AA+AB+AC+AD+AF+AG+AH+AI+AJ+AK=17.438 [AM]</t>
  </si>
  <si>
    <t>239111112</t>
  </si>
  <si>
    <t>Odbourání vrchní znehodnocené části výplně betonových pilot při průměru piloty přes 450 do 650 mm</t>
  </si>
  <si>
    <t>0.5*23=11.500 [A]</t>
  </si>
  <si>
    <t>239111113</t>
  </si>
  <si>
    <t>Odbourání vrchní znehodnocené části výplně betonových pilot při průměru piloty přes 650 do 1250 mm</t>
  </si>
  <si>
    <t>0.5*26=13.000 [A]</t>
  </si>
  <si>
    <t>273313611</t>
  </si>
  <si>
    <t>Základy z betonu prostého desky z betonu kamenem neprokládaného tř. C 16/20</t>
  </si>
  <si>
    <t>`Množství určené pomocí aplikace Výměry. 
`(419,530-(3,060+3,060+3,060+3,060))*0,1 `podkladní beton pod ŽB základovou desku 
`37,125*0,5*0,1 
`(22,200+8,101+25,574)*1,25*0,1 
49.569=49.569 [A]</t>
  </si>
  <si>
    <t>273322611</t>
  </si>
  <si>
    <t>Základy z betonu železového (bez výztuže) desky z betonu se zvýšenými nároky na prostředí tř. C 30/37</t>
  </si>
  <si>
    <t>`Množství určené pomocí aplikace Výměry. 
`407,320*0,3 `základová deska 
`(25,550+8,090+22,180)*0,3 `opěrné stěny ST10, ST11, ST12 
`36,490*0,3 `řez D-D, E-E 
`(9,360+16,96+21,200)*0,15 `deska chodba 
157.017=157.017 [A]</t>
  </si>
  <si>
    <t>`Množství určené pomocí aplikace Výměry. 
`101,154*0,35 `bednění zákl.desky 
`(53,147+18,200+46,399)*0,35 `opěrné stěny ST10, ST11, ST12 
`24,804*0,35 `řez D-D, E-E 
`(13,500+21,298+25,650)*0,2 `bednění desky - chodba 
97.386=97.386 [A]</t>
  </si>
  <si>
    <t>273361821</t>
  </si>
  <si>
    <t>Výztuž základů desek z betonářské oceli 10 505 (R) nebo BSt 500</t>
  </si>
  <si>
    <t>viz výkres 112,113 (SO 45-71-01.02) 
Horní výztuž 
1 - R8 2.75*88*0.395/1000*1.15=0.110 [A] 
2 - R12 4.75*11*0.888/1000*1.15=0.053 [B] 
3 - R12 5.05*128*0.888/1000*1.15=0.660 [C] 
4 - R12 5.1*4*0.888/1000*1.15=0.021 [D] 
5 - R12 5.8*71*0.888/1000*1.15=0.421 [E] 
6 - R12 6.15*128*0.888/1000*1.15=0.804 [F] 
7 - R18 6.4*176*1.998/1000*1.18=2.656 [G] 
8 - R12 7.0*36*0.888/1000*1.15=0.257 [H] 
9 - R12 7.4*30*0.888/1000*1.15=0.227 [I] 
10 - R12 8.35*52*0.888/1000*1.15=0.443 [J] 
11 - R12 9.1*83*0.888/1000*1.15=0.771 [K] 
12 - R12 9.8*11*0.888/1000*1.15=0.110 [L] 
13 - R12 10.6*14*0.888/1000*1.15=0.152 [M] 
14 - R12 12.0*99*0.888/1000*1.15=1.213 [N] 
15 - R10 1.22*2316*0.617/1000*1.15=2.005 [O] 
16 - R10 0.75*22*0.617/1000*1.15=0.012 [P] 
17 - R12 1.39*44*0.888/1000*1.15=0.062 [Q] 
18 - R10 1.66*5*0.617/1000*1.15=0.006 [R] 
19 - R12 1.97*194*0.888/1000*1.15=0.390 [S] 
20 - R12 1.99*456*0.888/1000*1.15=0.927 [T] 
21 - R18 2.9*88*1.998/1000*1.18=0.602 [U] 
22 - R12 2.25*61*0.888/1000*1.15=0.140 [V] 
23 - R12 2.85*70*0.888/1000*1.15=0.204 [W] 
24 - R14 1.71*6*1.21/1000*1.15=0.014 [X] 
Mezisoučet: A+B+C+D+E+F+G+H+I+J+K+L+M+N+O+P+Q+R+S+T+U+V+W+X=12.260 [Y] 
Horní výztuž 
1 - R14 5.0*128*1.21/1000*1.15=0.891 [Z] 
2 - R12 5.5*47*0.888/1000*1.15=0.264 [AA] 
3 - R12 5.8*12*0.888/1000*1.15=0.071 [AB] 
4 - R14 5.8*59*1.21/1000*1.15=0.476 [AC] 
5 - R14 7.4*3.0*1.21/1000*1.15=0.031 [AD] 
6 - R12 9.5*99*0.888/1000*1.15=0.960 [AE] 
7 - R12 10.85*99*0.888/1000*1.15=1.097 [AF] 
8 - R12 11.3*36*0.888/1000*1.15=0.415 [AG] 
9 - R12 11.45*128*0.888/1000*1.15=1.497 [AH] 
Mezisoučet: Z+AA+AB+AC+AD+AE+AF+AG+AH=5.702 [AI] 
Kotevní a smyková výztuž - výkres 114 
1 - R12 1.2*10*0.888/1000*1.15=0.012 [AJ] 
2 - R10 2.5*32*0.617/1000*1.15=0.057 [AK] 
3 - R10 0.45*192*0.617/1000*1.15=0.061 [AL] 
4 - R22 2.3*16*2.984/1000*1.2=0.132 [AM] 
5 - R25 2.5*16*3.85/1000*1.22=0.188 [AN] 
6 - R12 2.1*30*0.888/1000*1.15=0.064 [AO] 
7 - R12 2.5*511*0.888/1000*1.15=1.305 [AP] 
8 - R12 3.1*59*0.888/1000*1.15=0.187 [AQ] 
9 - R12 3.7*71*0.888/1000*1.15=0.268 [AR] 
10 - R14 2.2*2*1.21/1000*1.15=0.006 [AS] 
11 - R14 2.6*2*1.21/1000*1.15=0.007 [AT] 
12 - R14 3.1*6*1.21/1000*1.15=0.026 [AU] 
13 - R6 1.05*5*0.222/1000*1.15=0.001 [AV] 
14 - R8 1.1*12*0.395/1000*1.15=0.006 [AW] 
Mezisoučet: AJ+AK+AL+AM+AN+AO+AP+AQ+AR+AS+AT+AU+AV+AW=2.320 [AX] 
výztuž podzemní části - ZD, stěny - výkres 116 
1 - R18 1.75*20*1.998/1000*1.18=0.083 [AY] 
2 - R16 2.75*52*1.578/1000*1.15=0.260 [AZ] 
3 - R16 3.25*44*1.578/1000*1.15=0.260 [BA] 
4 - R16 3.65*26*1.578/1000*1.15=0.172 [BB] 
5 - R18 3.85*90*1.998/1000*1.18=0.817 [BC] 
6 - R18 4.0*210*1.998/1000*1.18=1.980 [BD] 
7 - R18 4.5*8*1.998/1000*1.18=0.085 [BE] 
8 - R16 4.65*22*1.578/1000*1.15=0.186 [BF] 
9 - R18 5.1*20*1.998/1000*1.18=0.240 [BG] 
10 - R18 5.8*60*1.998/1000*1.18=0.820 [BH] 
11 - R25 6.0*24*3.85/1000*1.22=0.676 [BI] 
12 - R18 7.3*6*1.998/1000*1.18=0.103 [BJ] 
13 - R10 1.14*2316*0.617/1000*1.15=1.873 [BK] 
14 - R8 0.45*336*0.395/1000*1.15=0.069 [BL] 
15 - R18 2.15*20*1.998/1000*1.18=0.101 [BM] 
16 - R18 1.6*20*1.998/1000*1.18=0.075 [BN] 
17 - R16 2.65*48*1.578/1000*1.15=0.231 [BO] 
18 - R18 2.98*107*1.998/1000*1.18=0.752 [BP] 
19 - R14 1.95*105*1.21/1000*1.15=0.285 [BQ] 
20 - R18 3.62*60*1.998/1000*1.18=0.512 [BR] 
21 - R20 5.25*44*2.46/1000*1.18=0.671 [BS] 
22 - R20 6.25*52*2.46/1000*1.18=0.943 [BT] 
23 - R18 2.3*46*1.998/1000*1.18=0.249 [BU] 
24 - R18 3.8*46*1.998/1000*1.18=0.412 [BV] 
25 - R10 1.3*55*0.617/1000*1.15=0.051 [BW] 
Mezisoučet: AY+AZ+BA+BB+BC+BD+BE+BF+BG+BH+BI+BJ+BK+BL+BM+BN+BO+BP+BQ+BR+BS+BT+BU+BV+BW=11.906 [BX] 
výkres desky chodby - viz výkres 123 (SO 45-71-01.02) 
1 - R10 1.8*159*0.617/1000*1.15=0.203 [BY] 
2 - R22 4.5*5*2.984/1000*1.2=0.081 [BZ] 
3 - R8 4.6*14*0.395/1000*1.15=0.029 [CA] 
4 - R8 5.05*5*0.395/1000*1.15=0.011 [CB] 
5 - R22 8.7*10*2.984/1000*1.2=0.312 [CC] 
6 - R8 8.7*14*0.395/1000*1.15=0.055 [CD] 
7 - R8 9.7*2*0.395/1000*1.15=0.009 [CE] 
8 - R22 10.5*10*2.984/1000*1.2=0.376 [CF] 
9 - R8 10.5*14*0.395/1000*1.15=0.067 [CG] 
10 - R8 11.05*2*0.395/1000*1.15=0.010 [CH] 
11 - R8 1.01*100*0.395/1000*1.15=0.046 [CI] 
12 - R10 1.19*12*0.617/1000*1.15=0.010 [CJ] 
13 - R10 1.17*6*0.617/1000*1.15=0.005 [CK] 
14 - R8 1.2*31*0.395/1000*1.15=0.017 [CL] 
15 - R22 2.6*20*2.984/1000*1.2=0.186 [CM] 
16 - R8 1.25*14*0.395/1000*1.15=0.008 [CN] 
17 - R10 3.35*159*0.617/1000*1.15=0.378 [CO] 
18 - R6 1.15*288*0.222/1000*1.15=0.085 [CP] 
Celkem: A+B+C+D+E+F+G+H+I+J+K+L+M+N+O+P+Q+R+S+T+U+V+W+X+Z+AA+AB+AC+AD+AE+AF+AG+AH+AJ+AK+AL+AM+AN+AO+AP+AQ+AR+AS+AT+AU+AV+AW+AY+AZ+BA+BB+BC+BD+BE+BF+BG+BH+BI+BJ+BK+BL+BM+BN+BO+BP+BQ+BR+BS+BT+BU+BV+BW+BY+BZ+CA+CB+CC+CD+CE+CF+CG+CH+CI+CJ+CK+CL+CM+CN+CO+CP=34.076 [CQ]</t>
  </si>
  <si>
    <t>274322611</t>
  </si>
  <si>
    <t>Základy z betonu železového (bez výztuže) pasy z betonu se zvýšenými nároky na prostředí tř. C 30/37</t>
  </si>
  <si>
    <t>pod ST2 
0.6*9.15*0.3+0.6*10.575*0.6=5.454 [A]</t>
  </si>
  <si>
    <t>274351121</t>
  </si>
  <si>
    <t>Bednění základů pasů rovné zřízení</t>
  </si>
  <si>
    <t>pod ST2 
0.35*9.15*2+0.65*10.575*2=20.153 [A]</t>
  </si>
  <si>
    <t>274351122</t>
  </si>
  <si>
    <t>Bednění základů pasů rovné odstranění</t>
  </si>
  <si>
    <t>275322611</t>
  </si>
  <si>
    <t>Základy z betonu železového (bez výztuže) patky z betonu se zvýšenými nároky na prostředí tř. C 30/37</t>
  </si>
  <si>
    <t>`Množství určené pomocí aplikace Výměry. 
`(3,060+3,060+3,060+3,060)*0,3 `základové patky 
`(1,000+1,000+1,000+1,000+1,000)*1,2 
`0,150*1,1*18 
12.642=12.642 [A]</t>
  </si>
  <si>
    <t>275351121</t>
  </si>
  <si>
    <t>Bednění základů patek zřízení</t>
  </si>
  <si>
    <t>`Množství určené pomocí aplikace Výměry. 
`(7,002+6,998+6,998+6,998)*0,35 `bednění patek 
`(4,001+4,005+4,005+4,005+4,005)*1,25 
`1,600*1,1*18 
66.505=66.505 [A]</t>
  </si>
  <si>
    <t>275351122</t>
  </si>
  <si>
    <t>Bednění základů patek odstranění</t>
  </si>
  <si>
    <t>279322512</t>
  </si>
  <si>
    <t>Základové zdi z betonu železového (bez výztuže) se zvýšenými nároky na prostředí tř. C 30/37</t>
  </si>
  <si>
    <t>ST1 
0.3*34.875*1.1-0.3*0.8*0.2=11.461 [A] 
ST2 
0.3*4.8*1.1=1.584 [B] 
ST3 
0.3*19.725*1.1=6.509 [C] 
ST4 
0.3*10.95*1.3=4.271 [D] 
ST5 
0.3*7.6*1.1-0.3*0.35*0.2=2.487 [E] 
ST6 
0.3*8.4*1.1=2.772 [F] 
ST7 
0.3*10.05*1.3=3.920 [G] 
ST8 
0.3*5.95*1.3=2.321 [H] 
opěrná stěna ST10+ST12 
(22.2+25.575)*1.1*0.3=15.766 [I] 
opěrná stěna ST11 
8.1*(5.185+5.875)/2*0.3=13.438 [J] 
opěrná zeď (řez E-E až J-J) 
37.125*0.9*0.3=10.024 [K] 
zeď řez D-D 
(4.5+7.6+4.5)*4.1*0.45=30.627 [L] 
Celkem: A+B+C+D+E+F+G+H+I+J+K+L=105.180 [M]</t>
  </si>
  <si>
    <t>279351121</t>
  </si>
  <si>
    <t>Bednění základových zdí rovné oboustranné za každou stranu zřízení</t>
  </si>
  <si>
    <t>ST1 
34.875*1.15*2+0.3*(0.8*2+0.2*2)=80.813 [A] 
ST2 
4.8*1.15*2=11.040 [B] 
ST3 
19.725*1.15*2=45.368 [C] 
ST4 
10.95*1.35*2=29.565 [D] 
ST5 
7.6*1.15*2+0.3*(0.35*2+0.2*2)=17.810 [E] 
ST6 
8.4*1.15*2=19.320 [F] 
ST7 
10.05*1.35*2=27.135 [G] 
ST8 
5.95*1.35*2=16.065 [H] 
opěrná stěna ST10+ST12 
(22.2+25.575)*1.15*2=109.883 [I] 
opěrná stěna ST11 
8.1*(5.24+5.95)/2*2=90.639 [J] 
opěrná zeď (řez E-E až J-J) 
37.125*0.95*2=70.538 [K] 
zeď řez D-D 
(4.5+7.6+4.5)*4.15*2=137.780 [L] 
Celkem: A+B+C+D+E+F+G+H+I+J+K+L=655.956 [M]</t>
  </si>
  <si>
    <t>279351122</t>
  </si>
  <si>
    <t>Bednění základových zdí rovné oboustranné za každou stranu odstranění</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</si>
  <si>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</si>
  <si>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</si>
  <si>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</si>
  <si>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viz výkres 115 - výztuž parapetních stěn 
1 - R12 1.45*8*0.888/1000*1.15=0.012 [A] 
2 - R12 1.75*60*0.888/1000*1.15=0.107 [B] 
3 - R12 4.45*12*0.888/1000*1.15=0.055 [C] 
4 - R12 4.6*16*0.888/1000*1.15=0.075 [D] 
5 - R12 4.8*18*0.888/1000*1.15=0.088 [E] 
6 - R12 5.85*20*0.888/1000*1.15=0.119 [F] 
7 - R12 6.7*18*0.888/1000*1.15=0.123 [G] 
8 - R12 7.45*16*0.888/1000*1.15=0.122 [H] 
9 - R12 8.25*16*0.888/1000*1.15=0.135 [I] 
10 - R12 8.85*32*0.888/1000*1.15=0.289 [J] 
11 - R12 9.3*48*0.888/1000*1.15=0.456 [K] 
12 - R12 9.95*18*0.888/1000*1.15=0.183 [L] 
13 - R12 11.75*16*0.888/1000*1.15=0.192 [M] 
14 - R8 0.41*488*0.395/1000*1.15=0.091 [N] 
15 - R12 1.79*172*0.888/1000*1.15=0.314 [O] 
16 - R12 1.59*4*0.888/1000*1.15=0.006 [P] 
17 - R12 1.6*26*0.888/1000*1.15=0.042 [Q] 
18 - R12 2.2*464*0.888/1000*1.15=1.042 [R] 
19 - R12 2.5*167*0.888/1000*1.15=0.426 [S] 
22 - R22 2.3*28*2.984/1000*1.2=0.231 [T] 
Mezisoučet: A+B+C+D+E+F+G+H+I+J+K+L+M+N+O+P+Q+R+S+T=4.108 [U] 
viz výkres 117 (SO 45-71-01.02) 
1 - R12 1.55*28*0.888/1000*1.15=0.044 [V] 
2 - R12 1.75*48*0.888/1000*1.15=0.086 [W] 
3 - R12 4.1*14*0.888/1000*1.15=0.059 [X] 
4 - R12 4.4*14*0.888/1000*1.15=0.063 [Y] 
5 - R12 4.7*14*0.888/1000*1.15=0.067 [Z] 
6 - R12 4.95*14*0.888/1000*1.15=0.071 [AA] 
7 - R12 5.2*14*0.888/1000*1.15=0.074 [AB] 
8 - R12 5.5*14*0.888/1000*1.15=0.079 [AC] 
9 - R12 5.6*6*0.888/1000*1.15=0.034 [AD] 
10 - R12 5.65*10*0.888/1000*1.15=0.058 [AE] 
11 - R12 5.8*16*0.888/1000*1.15=0.095 [AF] 
12 - R12 6.1*2*0.888/1000*1.15=0.012 [AG] 
13 - R12 6.65*18*0.888/1000*1.15=0.122 [AH] 
14 - R12 7.1*14*0.888/1000*1.15=0.102 [AI] 
15 - R12 7.3*12*0.888/1000*1.15=0.089 [AJ] 
16 - R16 7.9*12*1.578/1000*1.15=0.172 [AK] 
17 - R12 8.0*70*0.888/1000*1.15=0.572 [AL] 
18 - R12 8.25*48*0.888/1000*1.15=0.404 [AM] 
19 - R12 8.55*14*0.888/1000*1.15=0.122 [AN] 
20 - R12 8.85*14*0.888/1000*1.15=0.127 [AO] 
21 - R12 10.8*80*0.888/1000*1.15=0.882 [AP] 
22 - R12 12.0*12*0.888/1000*1.15=0.147 [AQ] 
23 - R12 4.25*4*0.888/1000*1.15=0.017 [AR] 
24 - R12 4.6*4*0.888/1000*1.15=0.019 [AS] 
25 - R12 1.7*28*0.888/1000*1.15=0.049 [AT] 
26 - R8 0.4*544*0.395/1000*1.15=0.099 [AU] 
27 - R12 1.57*4*0.888/1000*1.15=0.006 [AV] 
28 - R12 1.79*47*0.888/1000*1.15=0.086 [AW] 
29 - R12 1.5*366*0.888/1000*1.15=0.561 [AX] 
30 - R12 1.6*7*0.888/1000*1.15=0.011 [AY] 
31 - R12 1.8*446*0.888/1000*1.15=0.820 [AZ] 
32 - R12 2.0*660*0.888/1000*1.15=1.348 [BA] 
33 - R12 2.5*293*0.888/1000*1.15=0.748 [BB] 
34 - R12 1.6*10*0.888/1000*1.15=0.016 [BC] 
35 - R12 1.58*3*0.888/1000*1.15=0.005 [BD] 
36 - R12 1.71*64*0.888/1000*1.15=0.112 [BE] 
37 - R20 5.14*78*2.46/1000*1.18=1.164 [BF] 
38 - R12 4.2*53*0.888/1000*1.15=0.227 [BG] 
40 - R12 160*0.888/1000*1.15=0.163 [BH] 
Mezisoučet: V+W+X+Y+Z+AA+AB+AC+AD+AE+AF+AG+AH+AI+AJ+AK+AL+AM+AN+AO+AP+AQ+AR+AS+AT+AU+AV+AW+AX+AY+AZ+BA+BB+BC+BD+BE+BF+BG+BH=8.932 [BI] 
Celkem: A+B+C+D+E+F+G+H+I+J+K+L+M+N+O+P+Q+R+S+T+V+W+X+Y+Z+AA+AB+AC+AD+AE+AF+AG+AH+AI+AJ+AK+AL+AM+AN+AO+AP+AQ+AR+AS+AT+AU+AV+AW+AX+AY+AZ+BA+BB+BC+BD+BE+BF+BG+BH=13.040 [BJ]</t>
  </si>
  <si>
    <t>58932935</t>
  </si>
  <si>
    <t>beton C 25/30 X0,XC1-4,XD1-2,XA1-2,XF1 kamenivo frakce 0/8</t>
  </si>
  <si>
    <t>PS2 
(3.14159265359*0.3*0.3*8)*4=9.048 [A] 
A * 1.05Koeficient množství=9.500 [B]</t>
  </si>
  <si>
    <t>P01-P08+P14-P26 
(3.14159265359*0.45*0.45*10.0)*21=133.596 [A] 
A * 1.05Koeficient množství=140.276 [B]</t>
  </si>
  <si>
    <t>PS1 
(3.14159265359*0.3*0.3*12.0)*19=64.465 [A] 
A * 1.05Koeficient množství=67.688 [B]</t>
  </si>
  <si>
    <t>P09-P13 
(3.14159265359*0.45*0.45*13.5)*5=42.942 [A] 
A * 1.05Koeficient množství=45.089 [B]</t>
  </si>
  <si>
    <t>R27.01</t>
  </si>
  <si>
    <t>Provaření výztuže armokoše pomocnými bodovými svary</t>
  </si>
  <si>
    <t>R271922211</t>
  </si>
  <si>
    <t>Podsyp pod základové konstrukce se zhutněním z betonového recyklátu - materiál nadrcený ze stavby</t>
  </si>
  <si>
    <t>459.260*1.0 podsyp pod základovou desku=459.260 [A] 
505.960*1.1=556.556 [B] 
Celkem: A+B=1 015.816 [C]</t>
  </si>
  <si>
    <t>313234311</t>
  </si>
  <si>
    <t>Kotvení lícovaného zdiva konzolovými kotvami do pórobetonu a betonu v ploše</t>
  </si>
  <si>
    <t>viz výkres 017 - SO 45-71-01.02 - kotvení prefabrikovaných fasádních panelů 
pohled A 
(4.605+4.505*7+0.445)=36.585 [A] 
pohled B 
(0.445+3.06+4.645)=8.150 [B] 
pohled C 
2.295+2.7+3.145=8.140 [C] 
pohled D 
0.445+4.5*3+4.5*3+4.5*3+4.5+0.455=45.900 [D] 
pohled E 
2.545+2.9+2.805=8.250 [E] 
pohled F 
1.195+3.0+4.5+4.5+4.605=17.800 [F] 
Celkem: A+B+C+D+E+F=124.825 [G]</t>
  </si>
  <si>
    <t>330321512</t>
  </si>
  <si>
    <t>Sloupy, pilíře, táhla, rámové stojky, vzpěry z betonu železového (bez výztuže) odolného proti agresivnímu prostředí tř. C 25/30</t>
  </si>
  <si>
    <t>105 * 0,02 ` Přepočtené koeficientem množství</t>
  </si>
  <si>
    <t>"SL 1"  
 0.3*0.3*3.23*24 = 6,977 [A]  
 "SL 1.1"  
 0.3*0.3*5.55*1 = 0,500 [B]  
 "SL 2"  
 0.3*0.3*3.23*5 = 1,454 [C]  
 "SL 3"  
 0.3*0.3*4.33*4 = 1,559 [D]  
 "SL 4"  
 0.3*0.6*3.9*1 = 0,702 [E]  
 "SL 5.1"  
 0.3*0.45*5.48* 1= 0,740 [F]  
 "SL 5.2"  
 0.3*0.45*3.78*1 = 0,510[G]  
 "SL 7.1"  
 0.3*0.3*0.5*1 = 0,045 [J]  
 "SL 7.2"  
 0.3*0.3*0.76*1 = 0,068 [K]  
 "SL 7.3"  
 0.3*0.3*1.0*3 = 0,270 [L]  
 Celkem: A+B+C+D+E+F+G+H+I+J+K+L = 12,825 [M]</t>
  </si>
  <si>
    <t>330321513</t>
  </si>
  <si>
    <t>Sloupy, pilíře, táhla, rámové stojky, vzpěry z betonu železového (bez výztuže) pohledového odolného proti agresivnímu prostředí tř. C 25/30</t>
  </si>
  <si>
    <t>"SL 5.1"  
 0.3*0.45*5.48* 2= 1,480 [A]  
 "SL 5.2"  
 0.3*0.45*3.78*2 = 1,021 [B]  
 "SL 6.1"  
 0.3*0.45*5,275*2 = 1,424 [C]  
 "SL 6.2"  
 0.3*0.45*3,475*2= 0,938 [D]  
 Celkem: A+B+C+D = 4,863 [E]</t>
  </si>
  <si>
    <t>331351121</t>
  </si>
  <si>
    <t>Bednění hranatých sloupů a pilířů včetně vzepření průřezu pravoúhlého čtyřúhelníka výšky do 4 m, průřezu přes 0,08 do 0,16 m2 zřízení</t>
  </si>
  <si>
    <t>SL 1 
4*0.3*3.23*24=93.024 [A] 
SL 2 
4*0.3*3.23*5=19.380 [B] 
SL 4 
2*(0.3+0.6)*3.9*1=7.020 [C] 
SL 5.2 
2*(0.3+0.45)*3.78*3=17.010 [D] 
SL 6.2 
2*(0.3+0.45)*3.475*2=10.425 [E] 
SL 7.1 
4*0.3*0.5*1=0.600 [F] 
SL 7.2 
4*0.3*0.76*1=0.912 [G] 
SL 7.3 
4*0.3*1.0*3=3.600 [H] 
Celkem: A+B+C+D+E+F+G+H=151.971 [I]</t>
  </si>
  <si>
    <t>331351122</t>
  </si>
  <si>
    <t>Bednění hranatých sloupů a pilířů včetně vzepření průřezu pravoúhlého čtyřúhelníka výšky do 4 m, průřezu přes 0,08 do 0,16 m2 odstranění</t>
  </si>
  <si>
    <t>331351321</t>
  </si>
  <si>
    <t>Bednění hranatých sloupů a pilířů včetně vzepření průřezu pravoúhlého čtyřúhelníka výšky přes 4 do 6 m, průřezu přes 0,08 do 0,16 m2 zřízení</t>
  </si>
  <si>
    <t>SL 1.1 
4*0.3*5.55*1=6.660 [A] 
SL 3 
4*0.3*4.33*4=20.784 [B] 
SL 5.1 
2*(0.3+0.45)*5.48*3=24.660 [C] 
SL 6.1 
2*(0.3+0.45)*5.275*2=15.825 [D] 
Celkem: A+B+C+D=67.929 [E]</t>
  </si>
  <si>
    <t>331351322</t>
  </si>
  <si>
    <t>Bednění hranatých sloupů a pilířů včetně vzepření průřezu pravoúhlého čtyřúhelníka výšky přes 4 do 6 m, průřezu přes 0,08 do 0,16 m2 odstranění</t>
  </si>
  <si>
    <t>331361821</t>
  </si>
  <si>
    <t>Výztuž sloupů, pilířů, rámových stojek, táhel nebo vzpěr hranatých svislých nebo šikmých (odkloněných) z betonářské oceli 10 505 (R) nebo BSt 500</t>
  </si>
  <si>
    <t>viz výkres 118 - (SO 45-71-01.02) 
1 - R14 3.8*2*1.21/1000*1.15=0.011 [A] 
2 - R25 5.15*30*3.85/1000*1.22=0.726 [B] 
3 - R22 5.4*4*2.984/1000*1.2=0.077 [C] 
4 - R25 5.55*4*3.85/1000*1.22=0.104 [D] 
5 - R8 0.4*12*0.395/1000*1.15=0.002 [E] 
6 - R25 4.15*50*3.85/1000*1.22=0.975 [F] 
7 - R25 4.3*96*3.85/1000*1.22=1.939 [G] 
8 - R22 4.3*96*2.984/1000*1.2=1.478 [H] 
9 - R22 4.4*20*2.984/1000*1.2=0.315 [I] 
10 - R25 4.65*20*2.984/1000*1.2=0.333 [J] 
11 - R25 5.25*16*3.85/1000*1.22=0.395 [K] 
12 - R22 5.5*16*2.984/1000*1.2=0.315 [L] 
13 - R25 6.3*20*3.85/1000*1.22=0.592 [M] 
14 - R22 6.75*4*2.984/1000*1.2=0.097 [N] 
15 - R25 6.75*4*3.85/1000*1.22=0.127 [O] 
16 - R12 1.7*31*0.888/1000*1.15=0.054 [P] 
17 - R14 1.1*10*1.21/1000*1.15=0.015 [Q] 
18 - R8 1.1*608*0.395/1000*1.15=0.304 [R] 
19 - R6 1.05*22*0.222*1.15=5.897 [S] 
20 - R8 1.4*189*0.395/1000*1.15=0.120 [T] 
21 - R8 1.7*13*0.395/1000*1.15=0.010 [U] 
22 - R12 100*0.888/1000*1.15=0.102 [V] 
Celkem: A+B+C+D+E+F+G+H+I+J+K+L+M+N+O+P+Q+R+S+T+U+V=13.988 [W]</t>
  </si>
  <si>
    <t>342143911</t>
  </si>
  <si>
    <t>Montáž dílců obvodových stěn z lehkého betonu s nesvařovanými spoji, v budovách výšky do 18 m, hmotnosti přes 0,5 do 1,5 t</t>
  </si>
  <si>
    <t>viz výkres 017 - SO 45-71-01.02 
pohled A 
9=9.000 [A] 
pohled B 
3=3.000 [B] 
pohled C 
3=3.000 [C] 
pohled D 
12=12.000 [D] 
pohled E 
4=4.000 [E] 
pohled F 
6=6.000 [F] 
Celkem: A+B+C+D+E+F=37.000 [G]</t>
  </si>
  <si>
    <t>viz výkres 017 - SO 45-71-01.02 
pohled A 
0.15*0.6*(4.605+4.505*7+0.445)=3.293 [A] 
pohled B 
0.15*0.6*(0.445+3.06+4.645)=0.734 [B] 
pohled C 
0.15*(0.95*(2.295+2.7)+1.15*3.145)=1.254 [C] 
pohled D 
0.15*(1.15*0.445+1.4*4.5*3+1.65*4.5*3+1.85*4.5*3+2.0*(4.5+0.455))=11.486 [D] 
pohled E 
0.15*(2.0*2.545+1.625*2.9+1.25*2.805)=1.996 [E] 
pohled F 
0.15*(1.25*(1.195+3.0+4.5)+0.85*(4.5+4.605))=2.791 [F] 
Celkem: A+B+C+D+E+F=21.554 [G]</t>
  </si>
  <si>
    <t>R33135191</t>
  </si>
  <si>
    <t>Bednění hranatých sloupů a pilířů včetně vzepření průřezu pravoúhlého čtyřúhelníka Příplatek k cenám za pohledový beton v kvalitě PB3</t>
  </si>
  <si>
    <t>"SL 5.1"  
 2*(0.3+0.45)*5.48*2 = 16,440 [A]  
 "SL 5.2"  
 2*(0.3+0.45)*3,78*2 = 11,340 [B]  
 "SL 6.1"  
 2*(0.3+0.45)*5.275*2 = 15,825 [C]  
 "SL 6.2"  
 2*(0.3+0.45)*3,475*2 = 10,425 [D]  
 Celkem: A+B+C+D = 54,030 [E]</t>
  </si>
  <si>
    <t>411121125</t>
  </si>
  <si>
    <t>Montáž prefabrikovaných železobetonových stropů se zalitím spár, včetně podpěrné konstrukce, na cementovou maltu ze stropních panelů šířky do 1200 mm a délky př</t>
  </si>
  <si>
    <t>Montáž prefabrikovaných železobetonových stropů se zalitím spár, včetně podpěrné konstrukce, na cementovou maltu ze stropních panelů šířky do 1200 mm a délky přes 3800 do 7000 mm</t>
  </si>
  <si>
    <t>1200x4500 mm 145=145.000 [A] 
1085x4500 mm 7=7.000 [B] 
760x4500 mm 20=20.000 [C] 
438x4500 mm 8=8.000 [D] 
1600x1200 mm 2=2.000 [E] 
600x4500 1=1.000 [F] 
575x4500 1=1.000 [G] 
Celkem: A+B+C+D+E+F+G=184.000 [H]</t>
  </si>
  <si>
    <t>411321414</t>
  </si>
  <si>
    <t>Stropy z betonu železového (bez výztuže) stropů deskových, plochých střech, desek balkonových, desek hřibových stropů včetně hlavic hřibových sloupů tř. C 25/30</t>
  </si>
  <si>
    <t>`Množství určené pomocí aplikace Výměry. 
`strop nad 1.NP 
`811,370*0,18 
`odpočet otvorů` -0,18*(6,290+0,980+6,230+6,230+6,220+6,230+0,980+6,300+6,300+0,290+0,140+0,030+0,450+0,300+0,300+1,200+0,620+0,050+0,050+0,170+0,1... 
`148,999*0,45*0,12+44,999*0,3*0,12 
146.544=146.544 [A]</t>
  </si>
  <si>
    <t>411351011</t>
  </si>
  <si>
    <t>Bednění stropních konstrukcí - bez podpěrné konstrukce desek tloušťky stropní desky přes 5 do 25 cm zřízení</t>
  </si>
  <si>
    <t>`Množství určené pomocí aplikace Výměry. 
`148,999*0,35+148,999*0,15+44,999*0,15*2 `boky 
`811,370 
899.369=899.369 [A]</t>
  </si>
  <si>
    <t>411351012</t>
  </si>
  <si>
    <t>Bednění stropních konstrukcí - bez podpěrné konstrukce desek tloušťky stropní desky přes 5 do 25 cm odstranění</t>
  </si>
  <si>
    <t>411354333</t>
  </si>
  <si>
    <t>Podpěrná konstrukce stropů - desek, kleneb a skořepin výška podepření přes 4 do 6 m tloušťka stropu přes 15 do 25 cm zřízení</t>
  </si>
  <si>
    <t>`Množství určené pomocí aplikace Výměry. 
`811,370 
811.37=811.370 [A]</t>
  </si>
  <si>
    <t>411354334</t>
  </si>
  <si>
    <t>Podpěrná konstrukce stropů - desek, kleneb a skořepin výška podepření přes 4 do 6 m tloušťka stropu přes 15 do 25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</si>
  <si>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</si>
  <si>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</si>
  <si>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</si>
  <si>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viz výkres č. 119, 120 - (SO 45-71-01.02) 
Dolní výztuž 
1 - R14 2.0*24*1.21/1000*1.15=0.067 [A] 
2 - R14 2.6*12*1.21/1000*1.15=0.043 [B] 
3 - R12 4.0*147*0.888/1000*1.15=0.600 [C] 
4 - R12 4.6*2*0.888/1000*1.15=0.009 [D] 
5 - R12 4.7*40*0.888/1000*1.15=0.192 [E] 
6 - R12 4.95*36*0.888/1000*1.15=0.182 [F] 
7 - R12 5.0*89*0.888/1000*1.15=0.454 [G] 
8 - R12 5.05*53*0.888/1000*1.15=0.273 [H] 
9 - R12 5.35*553*0.888/1000*1.15=3.021 [I] 
10 - R12 5.65*215*0.888/1000*1.15=1.241 [J] 
11 - R12 6.05*89*0.888/1000*1.15=0.550 [K] 
12 - R12 6.15*146*0.888/1000*1.15=0.917 [L] 
13 - R12 7.0*147*0.888/1000*1.15=1.051 [M] 
14 - R12 7.45*31*0.888/1000*1.15=0.236 [N] 
15 - R12 8.15*89*0.888/1000*1.15=0.741 [O] 
16 - R12 8.3*150*0.888/1000*1.15=1.271 [P] 
17 - R12 9.2*10*0.888/1000*1.15=0.094 [Q] 
18 - R14 2.2*4*1.21/1000*1.15=0.012 [R] 
19 - R10 1.02*1571*0.617/1000*1.15=1.137 [S] 
20 - R8 0.4*32*0.395/1000*1.15=0.006 [T] 
21 - R12 1.39*20*0.888/1000*1.15=0.028 [U] 
22 - R8 1.1*432*0.395/1000*1.15=0.216 [V] 
23 - R10 1.49*298*0.617/1000*1.15=0.315 [W] 
24 - R12 2.07*814*0.888/1000*1.15=1.721 [X] 
25 - R12 2.1*544*0.888/1000*1.15=1.167 [Y] 
26 - R12 1.7*66*0.888/1000*1.15=0.115 [Z] 
27 - R14 966*1.21/1000*1.15=1.344 [AA] 
28 - R12 672*0.888/1000*1.15=0.686 [AB] 
Mezisoučet: A+B+C+D+E+F+G+H+I+J+K+L+M+N+O+P+Q+R+S+T+U+V+W+X+Y+Z+AA+AB=17.689 [AC] 
Horní výztuž 
1 - R12 2.45*89*0.888/1000*1.15=0.223 [AD] 
2 - R12 2.6*820*0.888/1000*1.15=2.177 [AE] 
3 - R10 2.65*89*0.617/1000*1.15=0.167 [AF] 
4 - R10 3.4*731*0.617/1000*1.15=1.764 [AG] 
5 - R10 4.05*178*0.617/1000*1.15=0.512 [AH] 
6 - R12 4.1*145*0.888/1000*1.15=0.607 [AI] 
7 - R12 4.7*44*0.888/1000*1.15=0.211 [AJ] 
8 - R10 5.65*216*0.617/1000*1.15=0.866 [AK] 
9 - R10 6.05*145*0.617/1000*1.15=0.622 [AL] 
10 - R10 6.9*145*0.617/1000*1.15=0.710 [AM] 
11 - R10 7.45*31*0.617/1000*1.15=0.164 [AN] 
12 - R10 8.3*145*0.617/1000*1.15=0.854 [AO] 
13 - R12 9.2*11*0.888/1000*1.15=0.103 [AP] 
Mezisoučet: AD+AE+AF+AG+AH+AI+AJ+AK+AL+AM+AN+AO+AP=8.980 [AQ] 
Celkem: A+B+C+D+E+F+G+H+I+J+K+L+M+N+O+P+Q+R+S+T+U+V+W+X+Y+Z+AA+AB+AD+AE+AF+AG+AH+AI+AJ+AK+AL+AM+AN+AO+AP=26.669 [AR]</t>
  </si>
  <si>
    <t>413321616</t>
  </si>
  <si>
    <t>Nosníky z betonu železového (bez výztuže) včetně stěnových i jeřábových drah, volných trámů, průvlaků, rámových příčlí, ztužidel, konzol, vodorovných táhel apod</t>
  </si>
  <si>
    <t>Nosníky z betonu železového (bez výztuže) včetně stěnových i jeřábových drah, volných trámů, průvlaků, rámových příčlí, ztužidel, konzol, vodorovných táhel apod., tyčových konstrukcí tř. C 30/37</t>
  </si>
  <si>
    <t>"průvlaky - viz výkres č. 013 (SO 45-71-01.02)"  
 0.37*0.3*(7.6*1+4.2*2) osa 17-18 = 1,776 [A]  
 0.37*0.3*(7.6*13+4.2*13)osa 01-14 = 17,027 [B]  
 0.37*0.45*4.2*23 osa 01-14 = 16,084 [C]  
 "diagonály - viz výkres 122 (SO 45-71-01.02`"  
0.3*0.5*8.0 = 1,2 [D]  
 Celkem: A+B+C+D = 36,087 [E]</t>
  </si>
  <si>
    <t>413322626</t>
  </si>
  <si>
    <t>Nosníky z betonu železového (bez výztuže) včetně stěnových i jeřábových drah, volných trámů, průvlaků, rámových příčlí, ztužidel, konzol, vodorovných táhel apod., tyčových konstrukcí pohledového tř. C 30/37</t>
  </si>
  <si>
    <t>"průvlaky - viz výkres č. 013 (SO 45-71-01.02)"  
 0.37*0.55*(7.6*1) osa 17 = 1,547 [A]  
 0.37*0.55*(7.6*1)osa 14 = 1,547 [B]  
 "diagonály - viz výkres 122 (SO 45-71-01.02`"  
0.3*0.7*8.0+4 = 6,720 [D]  
 Celkem: A+B+C+D = 9,814 [E]</t>
  </si>
  <si>
    <t>413351121</t>
  </si>
  <si>
    <t>Bednění nosníků a průvlaků - bez podpěrné konstrukce výška nosníku po spodní líc stropní desky přes 100 cm zřízení</t>
  </si>
  <si>
    <t>"průvlaky - viz výkres č. 013 (SO 45-71-01.02)"  
 0.4*(7.6*1+4.2*2)*2+0.3*(7.6*1) osa 17-18 = 15,080 [A]  
 0,55*(7,6*1)*2+0,3*(7,6*1) "osa 17-18 = 10,640 [B]  
 0.4*(7.6*13+4.2*13)*2+0.3*(7.6*13+4.2*13) osa 01-14 = 168,740 [C]  
 0,55*(7,6*1)*2+0,3*(7,6*1) "osa 01-14 = 10,640 [D]  
 0.4*4.2*23+0.45*4.2*23 osa 01-14 = 82,110 [E]  
 "diagonály - viz výkres 122 (SO 45-71-01.02`"  
 0.75*8.0*2*4+0.3*8.0*4+0.55*8.0*2+0.3*8.0 = 68,800 [F]  
 Celkem: A+B+C+D+E+F= 356,0100 [G]</t>
  </si>
  <si>
    <t>413351122</t>
  </si>
  <si>
    <t>Bednění nosníků a průvlaků - bez podpěrné konstrukce výška nosníku po spodní líc stropní desky přes 100 cm odstranění</t>
  </si>
  <si>
    <t>413352215</t>
  </si>
  <si>
    <t>Podpěrná konstrukce nosníků a průvlaků výšky podepření přes 4 do 6 m výšky nosníku (po spodní hranu stropní desky) přes 100 cm zřízení</t>
  </si>
  <si>
    <t>průvlaky - viz výkres č. 013 (SO 45-71-01.02) 
0.3*(7.6*2+4.2*2) osa 17-18=7.080 [A] 
0.3*(7.6*14+4.2*13) osa 01-14=48.300 [B] 
0.45*4.2*23 osa 01-14=43.470 [C] 
diagonály - viz výkres 122 (SO 45-71-01.02` 
0.3*8.0*4+0.3*8.0=12.000 [D] 
Celkem: A+B+C+D=110.850 [E]</t>
  </si>
  <si>
    <t>413352216</t>
  </si>
  <si>
    <t>Podpěrná konstrukce nosníků a průvlaků výšky podepření přes 4 do 6 m výšky nosníku (po spodní hranu stropní desky) přes 100 cm odstranění</t>
  </si>
  <si>
    <t>413361821</t>
  </si>
  <si>
    <t>Výztuž nosníků včetně stěnových i jeřábových drah, volných trámů, průvlaků, rámových příčlí, ztužidel, konzol, vodorovných táhel apod. tyčových konstrukcí lemuj</t>
  </si>
  <si>
    <t>Výztuž nosníků včetně stěnových i jeřábových drah, volných trámů, průvlaků, rámových příčlí, ztužidel, konzol, vodorovných táhel apod. tyčových konstrukcí lemujících nebo vyztužujících stropní a podobné střešní konstrukce z betonářské oceli 10 505 (R) nebo BSt 500</t>
  </si>
  <si>
    <t>viz výkres 121 - (SO 45-71-01.02) 
1 - R22 2.85*27*2.984/1000*1.2=0.276 [A] 
2 - R22 3.4*9*2.984/1000*1.2=0.110 [B] 
3 - R22 4.5*3*2.984/1000*1.2=0.048 [C] 
4 - R14 4.6*14*1.21/1000*1.15=0.090 [D] 
5 - R12 4.6*2*0.888/1000*1.15=0.009 [E] 
6 - R20 4.8*4*2.46/1000*1.18=0.056 [F] 
7 - R22 5.4*74*2.984/1000*1.2=1.431 [G] 
8 - R22 5.65*33*2.984/1000*1.2=0.668 [H] 
9 - R12 5.7*4*0.888/1000*1.15=0.023 [I] 
10 - R22 6.2*54*2.984/1000*1.2=1.199 [J] 
11 - R22 7.0*60*2.984/1000*1.2=1.504 [K] 
12 - R22 7.3*22*2.984/1000*1.2=0.575 [L] 
13 - R22 7.35*6*2.984/1000*1.2=0.158 [M] 
14 - R22 7.4*64*2.984/1000*1.2=1.696 [N] 
15 - R22 7.45*9*2.984/1000*1.2=0.240 [O] 
16 - R22 8.2*40*2.984/1000*1.2=1.175 [P] 
17 - R22 8.5*9*2.984/1000*1.2=0.274 [Q] 
18 - R22 9.0*6*2.984/1000*1.2=0.193 [R] 
19 - R22 10.2*30*2.984/1000*1.2=1.096 [S] 
20 - R22 10.3*15*2.984/1000*1.2=0.553 [T] 
21 - R22 10.5*9*2.984/1000*1.2=0.338 [U] 
22 - R22 11.5*9*2.984/1000*1.2=0.371 [V] 
23 - R22 12.0*3*2.984/1000*1.2=0.129 [W] 
24 - R8 0.3*14*0.395/1000*1.15=0.002 [X] 
25 - R10 0.45*330*0.617/1000*1.15=0.105 [Y] 
26 - R12 1.3*16*0.888/1000*1.15=0.021 [Z] 
27 - R14 1.45*8*1.21/1000*1.15=0.016 [AA] 
28 - R16 2.08*18*1.578/1000*1.15=0.068 [AB] 
29 - R25 5.6*40*3.85/1000*1.15=0.992 [AC] 
30 - R25 10.1*44*3.85/1000*1.15=1.968 [AD] 
31 - R25 10.9*40*3.85/1000*1.15=1.930 [AE] 
32 - R6 1.35*114*0.222/1000*1.15=0.039 [AF] 
33 - R12 1.1*86*0.888/1000*1.15=0.097 [AG] 
34 - R10 1.1*784*0.617/1000*1.15=0.612 [AH] 
35 - R12 1.65*1806*0.888/1000*1.15=3.043 [AI] 
36 - R6 1.35*1388*0.222/1000*1.15=0.478 [AJ] 
37 - R22 60*2.984/1000*1.2=0.215 [AK] 
viz výkres 122 - (SO 45-71-01.02) 
1 - R18 7.7*28*1.998/100*1.18=5.083 [AL] 
2 - R10 0.45*80*0.617/1000*1.15=0.026 [AM] 
3 - R18 6.9*8*1.998/1000*1.18=0.130 [AN] 
4 - R18 7.1*32*1.998/1000*1.18=0.536 [AO] 
5 - R18 3.7*8*1.998/1000*1.18=0.070 [AP] 
6 - R18 3.9*32*1.998/1000*1.18=0.294 [AQ] 
7 - R12 1.5*43*0.888/1000*1.15=0.066 [AR] 
8 - R12 1.9*168*0.888/1000*1.15=0.326 [AS] 
12 - R12 0.75*80*0.888/1000*1.15=0.061 [AT] 
Celkem: A+B+C+D+E+F+G+H+I+J+K+L+M+N+O+P+Q+R+S+T+U+V+W+X+Y+Z+AA+AB+AC+AD+AE+AF+AG+AH+AI+AJ+AK+AL+AM+AN+AO+AP+AQ+AR+AS+AT=28.390 [AU]</t>
  </si>
  <si>
    <t>631351111</t>
  </si>
  <si>
    <t>Bednění v podlahách otvorů a prostupů zřízení</t>
  </si>
  <si>
    <t>`Množství určené pomocí aplikace Výměry. 
`(11,379+4,195+11,367+11,367+11,362+11,367+4,204+11,401+11,401+2,159+1,617+0,800+2,798+2,201+2,197+4,919+3,954+0,902+0,902+1,659+1,659+0,941*13+1,1... 
23.978=23.978 [A]</t>
  </si>
  <si>
    <t>631351112</t>
  </si>
  <si>
    <t>Bednění v podlahách otvorů a prostupů odstranění</t>
  </si>
  <si>
    <t>R41335119</t>
  </si>
  <si>
    <t>Bednění nosníků a průvlaků - bez podpěrné konstrukce Příplatek k cenám za pohledový beton v kvalitě PB3</t>
  </si>
  <si>
    <t>"průvlaky - viz výkres č. 013 (SO 45-71-01.02)"  
 0,55*(7,6*1)*2+0,3*(7,6*1) "osa 17-18 = 10,640 [A]  
 0,55*(7,6*1)*2+0,3*(7,6*1) "osa 01-14 = 10,640 [B]  
 "diagonály - viz výkres 122 (SO 45-71-01.02`"  
 0.75*8.0*2*4+0.3*8.0*4 = 57,600 [C]  
 Celkem: A+B+C= 78,800 [D]</t>
  </si>
  <si>
    <t>R59346871</t>
  </si>
  <si>
    <t>panel stropní předpjatý š 1190mm v 200mm, počet lan 7 + 2</t>
  </si>
  <si>
    <t>1200x4500 mm 145*1.2*4.5=783.000 [A] 
1085x4500 mm 7*1.085*4.5=34.178 [B] 
760x4500 mm 20*0.76*4.5=68.400 [C] 
438x4500 mm 8*0.438*4.5=15.768 [D] 
1600x1200 mm 2*1.6*1.2=3.840 [E] 
600x4500 1*0.6*4.5=2.700 [F] 
575x4500 1*0.575*4.5=2.588 [G] 
Celkem: A+B+C+D+E+F+G=910.474 [H]</t>
  </si>
  <si>
    <t>13010746</t>
  </si>
  <si>
    <t>ocel profilová jakost S235JR (11 375) průřez IPE 140</t>
  </si>
  <si>
    <t>OK přístřešků -  viz výkres 112,113 (SO 45-71-01.02) 
IPE 140 (79*0.255+1*0.362+1*0.234+39*0.165)*12.9/1000=0.351 [A] 
Celkem: A=0.351 [B] 
B * 1.2Koeficient množství=0.421 [C]</t>
  </si>
  <si>
    <t>OK přístřešků -  viz výkres 112,113 (SO 45-71-01.02) 
IPE 140 79*0.52*12.9/1000=0.530 [A] 
Celkem: A=0.530 [B] 
B * 1.2Koeficient množství=0.636 [C]</t>
  </si>
  <si>
    <t>OK střechy - viz výkres č.211 (SO 45-71-01.02) 
IPE 140 (1*3.602+1*2.718+1*1.84)*12.9/1000=0.105 [A] 
A * 1.2Koeficient množství=0.126 [B]</t>
  </si>
  <si>
    <t>OK střechy - viz výkres č.211 (SO 45-71-01.02) 
IPE 140 1*4.5*12.9/1000=0.058 [A] 
Celkem: A=0.058 [B] 
B * 1.2Koeficient množství=0.070 [C]</t>
  </si>
  <si>
    <t>13010816</t>
  </si>
  <si>
    <t>ocel profilová jakost S235JR (11 375) průřez U (UPN) 100</t>
  </si>
  <si>
    <t>OK přístřešků -  viz výkres 112,113 (SO 45-71-01.02) 
UPN 100 (1*0.3+1*0.28)*10.71/1000=0.006 [A] 
Celkem: A=0.006 [B] 
B * 1.2Koeficient množství=0.007 [C]</t>
  </si>
  <si>
    <t>OK přístřešků -  viz výkres 112,113 (SO 45-71-01.02) 
UPN 100 1*0.55*10.71/1000=0.006 [A] 
Celkem: A=0.006 [B] 
B * 1.2Koeficient množství=0.007 [C]</t>
  </si>
  <si>
    <t>OK přístřešků -  viz výkres 112,113 (SO 45-71-01.02) 
UPN 100 (186*1.38+5*1.444+5*1.302+3*1.627+2*1.915+2*1.805+1*1.63+1*1.496)*10.71/1000=3.062 [A] 
Celkem: A=3.062 [B] 
B * 1.2Koeficient množství=3.674 [C]</t>
  </si>
  <si>
    <t>OK přístřešků -  viz výkres 112,113 (SO 45-71-01.02) 
UPN 100 (1*12.606+1*11.633)*10.71/1000=0.260 [A] 
Celkem: A=0.260 [B] 
B * 1.2Koeficient množství=0.312 [C]</t>
  </si>
  <si>
    <t>13010830</t>
  </si>
  <si>
    <t>ocel profilová jakost S235JR (11 375) průřez U (UPN) 240</t>
  </si>
  <si>
    <t>OK střechy - viz výkres č.211 (SO 45-71-01.02) 
UPN 240 (14*4.2+2*4.46+2*4.16)*33.9/1000=2.578 [A] 
Celkem: A=2.578 [B] 
B * 1.2Koeficient množství=3.094 [C]</t>
  </si>
  <si>
    <t>OK střechy - viz výkres č.211 (SO 45-71-01.02) 
UPN 240 (2*7.76)*33.9/1000=0.526 [A] 
Celkem: A=0.526 [B] 
B * 1.2Koeficient množství=0.631 [C]</t>
  </si>
  <si>
    <t>13010986</t>
  </si>
  <si>
    <t>ocel profilová jakost S235JR (11 375) průřez HEB 260</t>
  </si>
  <si>
    <t>OK střechy - viz výkres č.211 (SO 45-71-01.02) 
HEB 260 14*1.929*93.0/1000=2.512 [A] 
Celkem: A=2.512 [B] 
B * 1.2Koeficient množství=3.014 [C]</t>
  </si>
  <si>
    <t>OK střechy - viz výkres č.211 (SO 45-71-01.02) 
HEB 260 (21*8.112+3*7.853+1*9.22)*93.0/1000=18.891 [A] 
Celkem: A=18.891 [B] 
B * 1.2Koeficient množství=22.669 [C]</t>
  </si>
  <si>
    <t>13011000</t>
  </si>
  <si>
    <t>ocel profilová jakost S235JR (11 375) průřez HEA 280</t>
  </si>
  <si>
    <t>OK střechy - viz výkres č.211 (SO 45-71-01.02) 
HEA 280 (1*1.078+6*1.04)*76.4/1000=0.559 [A] 
Celkem: A=0.559 [B] 
B * 1.2Koeficient množství=0.671 [C]</t>
  </si>
  <si>
    <t>OK střechy - viz výkres č.211 (SO 45-71-01.02) 
HEA 280 (1*2.376+1*2.344+1*2.193+1*2.039+1*1.834+1*1.635)*76.4/1000=0.949 [A] 
Celkem: A=0.949 [B] 
B * 1.2Koeficient množství=1.139 [C]</t>
  </si>
  <si>
    <t>OK střechy - viz výkres č.211 (SO 45-71-01.02) 
HEA 280 (8.52+6.314+5.024+3.674)*76.4/1000=1.798 [A] 
Celkem: A=1.798 [B] 
B * 1.2Koeficient množství=2.158 [C]</t>
  </si>
  <si>
    <t>13611210</t>
  </si>
  <si>
    <t>plech ocelový hladký jakost S235JR tl 3mm tabule</t>
  </si>
  <si>
    <t>OK střechy - viz výkres č.211 (SO 45-71-01.02) 
PL3x88 8*0.3+8*0.3=4.800 [A] 
OK přístřešků -  viz výkres 112,113 (SO 45-71-01.02) 
PL3x30 5*0.04=0.200 [B] 
PL3x31 5*0.04+12*0.042=0.704 [C] 
PL3x32 46*0.042+9*0.042=2.310 [D] 
PL3x33 45*0.0425=1.913 [E] 
PL3x34 5*0.04=0.200 [F] 
PL3x35 5*0.04=0.200 [G] 
Mezisoučet: A+B+C+D+E+F+G=10.327 [H] 
10.327/1000=0.010 [I] 
I * 1.2Koeficient množství=0.012 [J]</t>
  </si>
  <si>
    <t>13611218</t>
  </si>
  <si>
    <t>plech ocelový hladký jakost S235JR tl 5mm tabule</t>
  </si>
  <si>
    <t>OK střechy - viz výkres č.211 (SO 45-71-01.02) 
PL5x69 15*0.25=3.750 [A] 
PL5x90 1*0.3=0.300 [B] 
PL5x115 4*0.45=1.800 [C] 
OK přístřešků -  viz výkres 112,113 (SO 45-71-01.02) 
PL5x48 1*0.2=0.200 [D] 
PL5x50 2*0.2=0.400 [E] 
PL5x51 2*0.2=0.400 [F] 
PL5x52 1*0.2=0.200 [G] 
PL5x60 1*0.2=0.200 [H] 
PL5x61 2*0.2=0.400 [I] 
PL5x62 1*0.2=0.200 [J] 
PL5x63 1*0.2=0.200 [K] 
PL5x65 1*0.2+6*0.22=1.520 [L] 
PL5x67 54*0.2225=12.015 [M] 
PL5x68 1*0.9+45*0.225=11.025 [N] 
PL5x73 20*0.26=5.200 [O] 
PL5x90 34*0.5385=18.309 [P] 
PL5x97 1*1.2=1.200 [Q] 
PL5x98 6*0.585=3.510 [R] 
PL5x100 54*1.4+31*2.2+15*2.4+6*1.3+26*0.6=203.200 [S] 
PL5x115 1*1.5=1.500 [T] 
PL5x123 3*0.57=1.710 [U] 
PL5x124 3*0.6=1.800 [V] 
PL5x125 10*0.6=6.000 [W] 
PL5x130 5*1.7+3*1.7=13.600 [X] 
PL5x134 1*1.7=1.700 [Y] 
PL5x153 1*1.9=1.900 [Z] 
PL5x1721*2.2=2.200 [AA] 
Mezisoučet: A+B+C+D+E+F+G+H+I+J+K+L+M+N+O+P+Q+R+S+T+U+V+W+X+Y+Z+AA=294.439 [AB] 
294.439/1000=0.294 [AC] 
AC * 1.2Koeficient množství=0.353 [AD]</t>
  </si>
  <si>
    <t>OK přístřešků -  viz výkres 112,113 (SO 45-71-01.02) 
PL5x100 54*11.9+31*12.3+15*13.5+6*13.5=1 307.400 [A] 
PL5x351 54*18.8=1 015.200 [B] 
Mezisoučet: A+B=2 322.600 [C] 
2322.6/1000=2.323 [D] 
D * 1.2Koeficient množství=2.788 [E]</t>
  </si>
  <si>
    <t>OK přístřešků -  viz výkres 112,113 (SO 45-71-01.02) 
PL5x173 6*23.4=140.400 [A] 
PL5x548 31*35.2=1 091.200 [B] 
PL5x600 15*38.5=577.500 [C] 
Mezisoučet: A+B+C=1 809.100 [D] 
1809.1/1000=1.809 [E] 
E * 1.2Koeficient množství=2.171 [F]</t>
  </si>
  <si>
    <t>13611220</t>
  </si>
  <si>
    <t>plech ocelový hladký jakost S235JR tl 6mm tabule</t>
  </si>
  <si>
    <t>OK střechy - viz výkres č.211 (SO 45-71-01.02) 
PL6x70 2*0.45=0.900 [A] 
PL6x80 40*0.49=19.600 [B] 
PL6x100 4*0.6=2.400 [C] 
OK přístřešků -  viz výkres 112,113 (SO 45-71-01.02) 
PL6x65 378*0.3368=127.310 [D] 
PL6x70 190*0.42842=81.400 [E] 
Mezisoučet: A+B+C+D+E=231.610 [F] 
231.61/1000=0.232 [G] 
G * 1.2Koeficient množství=0.278 [H]</t>
  </si>
  <si>
    <t>13611228</t>
  </si>
  <si>
    <t>plech ocelový hladký jakost S235JR tl 10mm tabule</t>
  </si>
  <si>
    <t>OK střechy - viz výkres č.211 (SO 45-71-01.02) 
PL10x44 24*0.275=6.600 [A] 
PL10x50 1*0.7=0.700 [B] 
PL10x80 24*0.53333=12.800 [C] 
PL10x109 1*2.4=2.400 [D] 
PL10x120 4*2.075=8.300 [E] 
PL10x147 1*3.2=3.200 [F] 
PL10x149 1*3.3=3.300 [G] 
PL10x150 1*3.0=3.000 [H] 
PL10x151 1*3.3=3.300 [I] 
PL10x173 24*3.5375=84.900 [J] 
PL10x175 1*3.8=3.800 [K] 
PL10x210 8*3.8625=30.900 [L] 
PL10x230 2*3.4=6.800 [M] 
OK přístřešků -  viz výkres 112,113 (SO 45-71-01.02) 
PL10x100 40*1.4+119*1.1035=187.317 [N] 
PL10x130 95*1.63263=155.100 [O] 
PL10x140 1*1.7=1.700 [P] 
PL10x150 1*2.5+118*2.112=251.716 [Q] 
PL10x160 79*2.2608=178.603 [R] 
PL10x178 1*2.3=2.300 [S] 
PL10x200 1*3.75+1*3.16=6.910 [T] 
PL10x210 1*3.34+1*2.84=6.180 [U] 
Mezisoučet: A+B+C+D+E+F+G+H+I+J+K+L+M+N+O+P+Q+R+S+T+U=959.826 [V] 
959.826/1000=0.960 [W] 
W * 1.2Koeficient množství=1.152 [X]</t>
  </si>
  <si>
    <t>OK střechy - viz výkres č.211 (SO 45-71-01.02) 
PL10x260 1*5.7=5.700 [A] 
PL10x282 4*6.7=26.800 [B] 
PL10x332 4*8.7=34.800 [C] 
Mezisoučet: A+B+C=67.300 [D] 
67.3/1000=0.067 [E] 
E * 1.2Koeficient množství=0.080 [F]</t>
  </si>
  <si>
    <t>13611232</t>
  </si>
  <si>
    <t>plech ocelový hladký jakost S235JR tl 12mm tabule</t>
  </si>
  <si>
    <t>OK střechy - viz výkres č.211 (SO 45-71-01.02) 
PL12x280 (1*25.1+1*22.4+1*19.7+1*16.7)/1000=0.084 [A] 
A * 1.2Koeficient množství=0.101 [B]</t>
  </si>
  <si>
    <t>OK střechy - viz výkres č.211 (SO 45-71-01.02) 
PL12x280 1*55.9/1000=0.056 [A] 
Celkem: A=0.056 [B] 
B * 1.2Koeficient množství=0.067 [C]</t>
  </si>
  <si>
    <t>OK přístřešků -  viz výkres 112,113 (SO 45-71-01.02) 
PL12x2313 1*183.0+1*182.6=365.600 [A] 
PL12x3021 1*166.7+1*166.3=333.000 [B] 
PL12x3425 2*157.1+2*129.4=573.000 [C] 
PL12x3525 2*106.3=212.600 [D] 
PL12x3729 1*150.5+1*150.0=300.500 [E] 
PL12x4458 1*117.5=117.500 [F] 
PL12x4546 1*117.9=117.900 [G] 
PL12x5752 1*133.8=133.800 [H] 
PL12x5770 1*134.2=134.200 [I] 
Mezisoučet: A+B+C+D+E+F+G+H+I=2 288.100 [J] 
2288.1/1000=2.288 [K] 
K * 1.2Koeficient množství=2.746 [L]</t>
  </si>
  <si>
    <t>13611238</t>
  </si>
  <si>
    <t>plech ocelový hladký jakost S235JR tl 15mm tabule</t>
  </si>
  <si>
    <t>OK střechy - viz výkres č.211 (SO 45-71-01.02) 
PL15x100 24*2.825=67.800 [A] 
PL15x130 48*3.7=177.600 [B] 
OK přístřešků -  viz výkres 112,113 (SO 45-71-01.02) 
PL15x100 6*3.6+6*1.9+2*4.1+1*3.4+1*2.0+119*1.6=237.000 [C] 
Mezisoučet: A+B+C=482.400 [D] 
482.4/1000=0.482 [E] 
E * 1.2Koeficient množství=0.578 [F]</t>
  </si>
  <si>
    <t>OK střechy - viz výkres č.211 (SO 45-71-01.02) 
PL15x130 12*5.6=67.200 [A] 
PL15x260 14*8.0=112.000 [B] 
OK přístřešků -  viz výkres 112,113 (SO 45-71-01.02) 
PL15x100 1*9.6+1*9.0=18.600 [C] 
Mezisoučet: A+B+C=197.800 [D] 
197.8/1000=0.198 [E] 
E * 1.2Koeficient množství=0.238 [F]</t>
  </si>
  <si>
    <t>OK střechy - viz výkres č.211 (SO 45-71-01.02) 
PL15x495 (3*27.8+21*26.4)=637.800 [A] 
OK přístřešků -  viz výkres 112,113 (SO 45-71-01.02) 
PL15x100 (83*39.1+52*43.0+52*42.3+52*41.5+43*42.4+43*40.8+31*42.3+4*40.4+4*37.1+2*44.1+2*42.6+1*49.9+4*49.8)=15 460.300 [B] 
49.7+49.5+48.3+47.0+44.8+44.7+43.0+42.0+41.7+41.3+41.2*2+39.6+37.9+37.7+37.5*2+34.4+34.1+32.7+32.6+30.9+30.6+27.4+23.9+23.6+20.4+24.0+24.2+27.1=1 090.500 [C] 
Mezisoučet: A+B+C=17 188.600 [D] 
17188.6/1000=17.189 [E] 
E * 1.2Koeficient množství=20.627 [F]</t>
  </si>
  <si>
    <t>OK střechy - viz výkres č.211 (SO 45-71-01.02) 
PL15x100 12*67.1+12*63.9+1*95.5+1*93.1+1*67.1+1*67.0+1*67.4+1*65.0+2*62.2+1*59.8+1*58.5+1*58.8+1*58.4+1*57.5+1*57.1+1*54.8+1*54.2+1*52.9+1*52.1=2 715.600 [A] 
Mezisoučet: A=2 715.600 [B] 
2715.6/1000=2.716 [C] 
C * 1.2Koeficient množství=3.259 [D]</t>
  </si>
  <si>
    <t>13611248</t>
  </si>
  <si>
    <t>plech ocelový hladký jakost S235JR tl 20mm tabule</t>
  </si>
  <si>
    <t>OK střechy - viz výkres č.211 (SO 45-71-01.02) 
PL20x120 56*4.1625=233.100 [A] 
Mezisoučet: A=233.100 [B] 
233.1/1000=0.233 [C] 
C * 1.2Koeficient množství=0.280 [D]</t>
  </si>
  <si>
    <t>OK střechy - viz výkres č.211 (SO 45-71-01.02) 
PL20x240 1*10.1=10.100 [A] 
Mezisoučet: A=10.100 [B] 
10.1/1000=0.010 [C] 
C * 1.2Koeficient množství=0.012 [D]</t>
  </si>
  <si>
    <t>OK střechy - viz výkres č.211 (SO 45-71-01.02) 
PL20x280 4*14.5/1000=0.058 [A] 
Celkem: A=0.058 [B] 
B * 1.2Koeficient množství=0.070 [C]</t>
  </si>
  <si>
    <t>13611258</t>
  </si>
  <si>
    <t>plech ocelový hladký jakost S235JR tl 25mm tabule</t>
  </si>
  <si>
    <t>OK přístřešků -  viz výkres 112,113 (SO 45-71-01.02) 
PL25x100 1*41.5/1000=0.042 [A] 
Celkem: A=0.042 [B] 
B * 1.2Koeficient množství=0.050 [C]</t>
  </si>
  <si>
    <t>OK přístřešků -  viz výkres 112,113 (SO 45-71-01.02) 
PL25x100 (2*67.2+2*61.8+1*98.2+1*90.0+1*89.2+1*87.4+1*84.0+1*75.0+1*72.8+1*70.5+1*69.9+1*67.9+1*67.5+1*60.8+1*55.7+1*46.7)/1000=1.294 [A] 
A * 1.2Koeficient množství=1.553 [B]</t>
  </si>
  <si>
    <t>OK přístřešků -  viz výkres 112,113 (SO 45-71-01.02) 
PL25x100 (1*210.5+1*207.9+1*180.4+1*177.8+1*150.2+1*147.7+1*120.1+1*117.5+1*111.8+1*111.3+1*106.6+1*105.9+1*103.4)/1000=1.851 [A] 
A * 1.2Koeficient množství=2.221 [B]</t>
  </si>
  <si>
    <t>55283911</t>
  </si>
  <si>
    <t>trubka ocelová bezešvá hladká jakost 11 353 76,1x4,0mm</t>
  </si>
  <si>
    <t>OK přístřešků -  viz výkres 112,113 (SO 45-71-01.02) 
TR 76x4 (1*0.659+1*0.576+1*0.493+1*0.405+1*0.314+1*0.313+1*0.312+2*0.309)=3.690 [A] 
A * 1.2Koeficient množství=4.428 [B]</t>
  </si>
  <si>
    <t>OK přístřešků -  viz výkres 112,113 (SO 45-71-01.02) 
TR 76x4 (1*1.293+1*1.209+1*1.123+1*1.031)=4.656 [A] 
A * 1.2Koeficient množství=5.587 [B]</t>
  </si>
  <si>
    <t>OK přístřešků -  viz výkres 112,113 (SO 45-71-01.02) 
TR 76x4 (10*1.837+3*1.827+3*1.825+1*2.562+1*2.474+1*1.927+1*1.842+1*1.752)=39.883 [A] 
A * 1.2Koeficient množství=47.860 [B]</t>
  </si>
  <si>
    <t>OK střechy - viz výkres č.211 (SO 45-71-01.02) 
TR 76x4 13*4.5=58.500 [A] 
OK přístřešků -  viz výkres 112,113 (SO 45-71-01.02) 
TR 76x4 1*3.196=3.196 [B] 
Celkem: A+B=61.696 [C] 
C * 1.2Koeficient množství=74.035 [D]</t>
  </si>
  <si>
    <t>767391112</t>
  </si>
  <si>
    <t>Montáž krytiny z tvarovaných plechů trapézových nebo vlnitých, uchycených šroubováním</t>
  </si>
  <si>
    <t>767995111</t>
  </si>
  <si>
    <t>Montáž ostatních atypických zámečnických konstrukcí hmotnosti do 5 kg</t>
  </si>
  <si>
    <t>OK střechy - viz výkres č.211 (SO 45-71-01.02) 
PL3x88 8*0.3+8*0.3=4.800 [A] 
PL5x69 15*0.25=3.750 [B] 
PL5x90 1*0.3=0.300 [C] 
PL5x115 4*0.45=1.800 [D] 
PL6x70 2*0.45=0.900 [E] 
PL6x80 40*0.49=19.600 [F] 
PL6x100 4*0.6=2.400 [G] 
PL8x90 1*1.0+1*0.9+1*0.8+1*0.6=3.300 [H] 
PL10x44 24*0.275=6.600 [I] 
PL10x50 1*0.7=0.700 [J] 
PL10x80 24*0.53333=12.800 [K] 
PL10x109 1*2.4=2.400 [L] 
PL10x120 4*2.075=8.300 [M] 
PL10x147 1*3.2=3.200 [N] 
PL10x149 1*3.3=3.300 [O] 
PL10x150 1*3.0=3.000 [P] 
PL10x151 1*3.3=3.300 [Q] 
PL10x173 24*3.5375=84.900 [R] 
PL10x175 1*3.8=3.800 [S] 
PL10x210 8*3.8625=30.900 [T] 
PL10x230 2*3.4=6.800 [U] 
PL15x100 24*2.825=67.800 [V] 
PL15x130 48*3.7=177.600 [W] 
PL20x120 56*4.1625=233.100 [X] 
OK přístřešků -  viz výkres 112,113 (SO 45-71-01.02) 
IPE 140 (79*0.255+1*0.362+1*0.234+39*0.165)*12.9=350.570 [Y] 
PL3x30 5*0.04=0.200 [Z] 
PL3x31 5*0.04+12*0.042=0.704 [AA] 
PL3x32 46*0.042+9*0.042=2.310 [AB] 
PL3x33 45*0.0425=1.913 [AC] 
PL3x34 5*0.04=0.200 [AD] 
PL3x35 5*0.04=0.200 [AE] 
PL5x48 1*0.2=0.200 [AF] 
PL5x50 2*0.2=0.400 [AG] 
PL5x51 2*0.2=0.400 [AH] 
PL5x52 1*0.2=0.200 [AI] 
PL5x60 1*0.2=0.200 [AJ] 
PL5x61 2*0.2=0.400 [AK] 
PL5x62 1*0.2=0.200 [AL] 
PL5x63 1*0.2=0.200 [AM] 
PL5x65 1*0.2+6*0.22=1.520 [AN] 
PL5x67 54*0.2225=12.015 [AO] 
PL5x68 1*0.9+45*0.225=11.025 [AP] 
PL5x73 20*0.26=5.200 [AQ] 
PL5x90 34*0.5385=18.309 [AR] 
PL5x97 1*1.2=1.200 [AS] 
PL5x98 6*0.585=3.510 [AT] 
PL5x100 54*1.4+31*2.2+15*2.4+6*1.3+26*0.6=203.200 [AU] 
PL5x115 1*1.5=1.500 [AV] 
PL5x123 3*0.57=1.710 [AW] 
PL5x124 3*0.6=1.800 [AX] 
PL5x125 10*0.6=6.000 [AY] 
PL5x130 5*1.7+3*1.7=13.600 [AZ] 
PL5x134 1*1.7=1.700 [BA] 
PL5x153 1*1.9=1.900 [BB] 
PL5x1721*2.2=2.200 [BC] 
PL6x65 378*0.3368=127.310 [BD] 
PL6x70 190*0.42842=81.400 [BE] 
PL8x30 316*0.2326=73.502 [BF] 
PL10x100 40*1.4+119*1.1035=187.317 [BG] 
PL10x130 95*1.63263=155.100 [BH] 
PL10x140 1*1.7=1.700 [BI] 
PL10x150 1*2.5+118*2.112=251.716 [BJ] 
PL10x160 79*2.2608=178.603 [BK] 
PL10x178 1*2.3=2.300 [BL] 
PL10x200 1*3.75+1*3.16=6.910 [BM] 
PL10x210 1*3.34+1*2.84=6.180 [BN] 
PL15x100 6*3.6+6*1.9+2*4.1+1*3.4+1*2.0+119*1.6=237.000 [BO] 
TR 76x4 (1*0.659+1*0.576+1*0.493+1*0.405+1*0.314+1*0.313+1*0.312+2*0.309)*7.1=26.199 [BP] 
UPN 100 (1*0.3+1*0.28)*10.71=6.212 [BQ] 
Celkem: A+B+C+D+E+F+G+H+I+J+K+L+M+N+O+P+Q+R+S+T+U+V+W+X+Y+Z+AA+AB+AC+AD+AE+AF+AG+AH+AI+AJ+AK+AL+AM+AN+AO+AP+AQ+AR+AS+AT+AU+AV+AW+AX+AY+AZ+BA+BB+BC+BD+BE+BF+BG+BH+BI+BJ+BK+BL+BM+BN+BO+BP+BQ=2 671.485 [BR]</t>
  </si>
  <si>
    <t>767995112</t>
  </si>
  <si>
    <t>Montáž ostatních atypických zámečnických konstrukcí hmotnosti přes 5 do 10 kg</t>
  </si>
  <si>
    <t>OK střechy - viz výkres č.211 (SO 45-71-01.02) 
PL10x260 1*5.7=5.700 [A] 
PL10x282 4*6.7=26.800 [B] 
PL10x332 4*8.7=34.800 [C] 
PL15x130 12*5.6=67.200 [D] 
PL15x260 14*8.0=112.000 [E] 
PL20x240 1*10.1=10.100 [F] 
OK přístřešků -  viz výkres 112,113 (SO 45-71-01.02) 
IPE 140 79*0.52*12.9=529.932 [G] 
PL15x100 1*9.6+1*9.0=18.600 [H] 
TR 76x4 (1*1.293+1*1.209+1*1.123+1*1.031)*7.1=33.058 [I] 
UPN 100 1*0.55*10.71=5.891 [J] 
Celkem: A+B+C+D+E+F+G+H+I+J=844.081 [K]</t>
  </si>
  <si>
    <t>767995113</t>
  </si>
  <si>
    <t>Montáž ostatních atypických zámečnických konstrukcí hmotnosti přes 10 do 20 kg</t>
  </si>
  <si>
    <t>OK střechy - viz výkres č.211 (SO 45-71-01.02) 
PL20x280 4*14.5=58.000 [A] 
OK přístřešků -  viz výkres 112,113 (SO 45-71-01.02) 
PL5x100 54*11.9+31*12.3+15*13.5+6*13.5=1 307.400 [B] 
PL5x351 54*18.8=1 015.200 [C] 
TR 76x4 (10*1.837+3*1.827+3*1.825+1*2.562+1*2.474+1*1.927+1*1.842+1*1.752)*7.1=283.169 [D] 
UPN 100 (186*1.38+5*1.444+5*1.302+3*1.627+2*1.915+2*1.805+1*1.63+1*1.496)*10.71=3 061.528 [E] 
Celkem: A+B+C+D+E=5 725.297 [F]</t>
  </si>
  <si>
    <t>767995114</t>
  </si>
  <si>
    <t>Montáž ostatních atypických zámečnických konstrukcí hmotnosti přes 20 do 50 kg</t>
  </si>
  <si>
    <t>OK střechy - viz výkres č.211 (SO 45-71-01.02) 
IPE 140 (1*3.602+1*2.718+1*1.84)*12.9=105.264 [A] 
PL12x280 1*25.1+1*22.4+1*19.7+1*16.7=83.900 [B] 
PL15x495 3*27.8+21*26.4=637.800 [C] 
TR 76x4 13*4.5*7.1=415.350 [D] 
OK přístřešků -  viz výkres 112,113 (SO 45-71-01.02) 
PL5x173 6*23.4=140.400 [E] 
PL5x548 31*35.2=1 091.200 [F] 
PL5x600 15*38.5=577.500 [G] 
PL8x258 4*23.0=92.000 [H] 
PL8x305 2*44.6+2*41.3+2*38.1+2*34.8+2*31.6+2*28.4=437.600 [I] 
PL8x332 2*47.1=94.200 [J] 
PL8x513 2*47.4=94.800 [K] 
PL8x1617 1*49.1=49.100 [L] 
PL8x1655 1*49.3=49.300 [M] 
PL15x100 83*39.1+52*43.0+52*42.3+52*41.5+43*42.4+43*40.8+31*42.3+4*40.4+4*37.1+2*44.1+2*42.6+1*49.9+4*49.8=15 460.300 [N] 
49.7+49.5+48.3+47.0+44.8+44.7+43.0+42.0+41.7+41.3+41.2*2+39.6+37.9+37.7+37.5*2+34.4+34.1+32.7+32.6+30.9+30.6+27.4+23.9+23.6+20.4+24.0+24.2+27.1=1 090.500 [O] 
PL25x100 1*41.5=41.500 [P] 
TR 76x4 1*3.196*7.1=22.692 [Q] 
Celkem: A+B+C+D+E+F+G+H+I+J+K+L+M+N+O+P+Q=20 483.406 [R]</t>
  </si>
  <si>
    <t>767995115</t>
  </si>
  <si>
    <t>Montáž ostatních atypických zámečnických konstrukcí hmotnosti přes 50 do 100 kg</t>
  </si>
  <si>
    <t>OK střechy - viz výkres č.211 (SO 45-71-01.02) 
HEA 280 (1*1.078+6*1.04)*76.4=559.095 [A] 
IPE 140 1*4.5*12.9=58.050 [B] 
PL12x280 1*55.9=55.900 [C] 
OK přístřešků -  viz výkres 112,113 (SO 45-71-01.02) 
PL8x1544 1*79.7+1*79.6=159.300 [D] 
PL8x1760 1*73.7+1*73.5=147.200 [E] 
PL8x2176 1*55.2=55.200 [F] 
PL8x2214 1*55.4=55.400 [G] 
PL8x2734 1*61.3=61.300 [H] 
PL8x2772 1*61.5=61.500 [I] 
PL8x3293 1*67.4=67.400 [J] 
PL8x3331 1*67.6=67.600 [K] 
PL8x3435 2*99.1=198.200 [L] 
PL8x3535 104*67.7+24*82.3+62*66.4=13 132.800 [M] 
PL15x100 12*67.1+12*63.9+1*95.5+1*93.1+1*67.1+1*67.0+1*67.4+1*65.0+2*62.2+1*59.8+1*58.5+1*58.8+1*58.4+1*57.5+1*57.1+1*54.8+1*54.2+1*52.9+1*52.1=2 715.600 [N] 
PL25x100 2*67.2+2*61.8+1*98.2+1*90.0+1*89.2+1*87.4+1*84.0+1*75.0+1*72.8+1*70.5+1*69.9+1*67.9+1*67.5+1*60.8+1*55.7+1*46.7=1 293.600 [O] 
Celkem: A+B+C+D+E+F+G+H+I+J+K+L+M+N+O=18 688.145 [P]</t>
  </si>
  <si>
    <t>767995116</t>
  </si>
  <si>
    <t>Montáž ostatních atypických zámečnických konstrukcí hmotnosti přes 100 do 250 kg</t>
  </si>
  <si>
    <t>OK střechy - viz výkres č.211 (SO 45-71-01.02) 
HEA 280 (1*2.376+1*2.344+1*2.193+1*2.039+1*1.834+1*1.635)*76.4=948.964 [A] 
HEB 260 14*1.929*93.0=2 511.558 [B] 
TR 193,7x4 mm 4*8.309*18.71=621.846 [C] 
jackl 140x80x10 mm (1*4.35+2*4.2)*31.4=400.350 [D] 
UPN 240 (14*4.2+2*4.46+2*4.16)*33.9=2 577.756 [E] 
OK přístřešků -  viz výkres 112,113 (SO 45-71-01.02) 
PL8x3435 2*111.6+2*107.5+2*103.3=644.800 [F] 
PL12x2313 1*183.0+1*182.6=365.600 [G] 
PL12x3021 1*166.7+1*166.3=333.000 [H] 
PL12x3425 2*157.1+2*129.4=573.000 [I] 
PL12x3525 2*106.3=212.600 [J] 
PL12x3729 1*150.5+1*150.0=300.500 [K] 
PL12x4458 1*117.5=117.500 [L] 
PL12x4546 1*117.9=117.900 [M] 
PL12x5752 1*133.8=133.800 [N] 
PL12x5770 1*134.2=134.200 [O] 
PL25x100 1*210.5+1*207.9+1*180.4+1*177.8+1*150.2+1*147.7+1*120.1+1*117.5+1*111.8+1*111.3+1*106.6+1*105.9+1*103.4=1 851.100 [P] 
UPN 100 (1*12.606+1*11.633)*33.9=821.702 [Q] 
Celkem: A+B+C+D+E+F+G+H+I+J+K+L+M+N+O+P+Q=12 666.176 [R]</t>
  </si>
  <si>
    <t>767995117</t>
  </si>
  <si>
    <t>Montáž ostatních atypických zámečnických konstrukcí hmotnosti přes 250 do 500 kg</t>
  </si>
  <si>
    <t>OK střechy - viz výkres č.211 (SO 45-71-01.02) 
HEB 260 (21*8.112+3*7.853+1*9.22)*93.0=18 891.183 [A] 
UPN 240 (2*7.76)*33.9=526.128 [B] 
HEA 280 (8.52+6.314+5.024+3.674)*76.4=1 797.845 [C] 
OK přístřešků -  viz výkres 112,113 (SO 45-71-01.02) 
PL8x2160 2*250.5=501.000 [D] 
Celkem: A+B+C+D=21 716.156 [E]</t>
  </si>
  <si>
    <t>998767102</t>
  </si>
  <si>
    <t>Přesun hmot pro zámečnické konstrukce stanovený z hmotnosti přesunovaného materiálu vodorovná dopravní vzdálenost do 50 m základní v objektech výšky přes 6 do 1</t>
  </si>
  <si>
    <t>Přesun hmot pro zámečnické konstrukce stanovený z hmotnosti přesunovaného materiálu vodorovná dopravní vzdálenost do 50 m základní v objektech výšky přes 6 do 12 m</t>
  </si>
  <si>
    <t>R13611221</t>
  </si>
  <si>
    <t>OK střechy - viz výkres č.211 (SO 45-71-01.02) 
PL8x90 1*1.0+1*0.9+1*0.8+1*0.6=3.300 [A] 
OK přístřešků -  viz výkres 112,113 (SO 45-71-01.02) 
PL8x30 316*0.2326=73.502 [B] 
Mezisoučet: A+B=76.802 [C] 
76.802/1000=0.077 [D] 
D * 1.2Koeficient množství=0.092 [E]</t>
  </si>
  <si>
    <t>OK přístřešků -  viz výkres 112,113 (SO 45-71-01.02) 
PL8x258 4*23.0=92.000 [A] 
PL8x305 2*44.6+2*41.3+2*38.1+2*34.8+2*31.6+2*28.4=437.600 [B] 
PL8x332 2*47.1=94.200 [C] 
PL8x513 2*47.4=94.800 [D] 
PL8x1617 1*49.1=49.100 [E] 
PL8x1655 1*49.3=49.300 [F] 
Mezisoučet: A+B+C+D+E+F=817.000 [G] 
817/1000=0.817 [H] 
H * 1.2Koeficient množství=0.980 [I]</t>
  </si>
  <si>
    <t>OK přístřešků -  viz výkres 112,113 (SO 45-71-01.02) 
PL8x1544 1*79.7+1*79.6=159.300 [A] 
PL8x1760 1*73.7+1*73.5=147.200 [B] 
PL8x2176 1*55.2=55.200 [C] 
PL8x2214 1*55.4=55.400 [D] 
PL8x2734 1*61.3=61.300 [E] 
PL8x2772 1*61.5=61.500 [F] 
PL8x3293 1*67.4=67.400 [G] 
PL8x3331 1*67.6=67.600 [H] 
PL8x3435 2*99.1=198.200 [I] 
PL8x3535 104*67.7+24*82.3+62*66.4=13 132.800 [J] 
Mezisoučet: A+B+C+D+E+F+G+H+I+J=14 005.900 [K] 
14005.9/1000=14.006 [L] 
L * 1.2Koeficient množství=16.807 [M]</t>
  </si>
  <si>
    <t>OK přístřešků -  viz výkres 112,113 (SO 45-71-01.02) 
PL8x3435 (2*111.6+2*107.5+2*103.3)/1000=0.645 [A] 
Celkem: A=0.645 [B] 
B * 1.2Koeficient množství=0.774 [C]</t>
  </si>
  <si>
    <t>OK přístřešků -  viz výkres 112,113 (SO 45-71-01.02) 
PL8x2160 2*250.5/1000=0.501 [A] 
Celkem: A=0.501 [B] 
B * 1.2Koeficient množství=0.601 [C]</t>
  </si>
  <si>
    <t>R14011104</t>
  </si>
  <si>
    <t>trubka ocelová bezešvá hladká jakost 11 353 194x6,3mm</t>
  </si>
  <si>
    <t>OK střechy - viz výkres č.211 (SO 45-71-01.02) 
TR 193,7x4 mm 4*8.309=33.236 [A] 
Celkem: A=33.236 [B] 
B * 1.2Koeficient množství=39.883 [C]</t>
  </si>
  <si>
    <t>R14550442</t>
  </si>
  <si>
    <t>profil ocelový svařovaný jakost S355 průřez obdelníkový 120x100x8mm</t>
  </si>
  <si>
    <t>OK střechy - viz výkres č.211 (SO 45-71-01.02) 
jackl 140x80x10 mm (1*4.35+2*4.2)*31.4/1000=0.400 [A] 
Celkem: A=0.400 [B] 
B * 1.1Koeficient množství=0.440 [C]</t>
  </si>
  <si>
    <t>RTFEZN5010380</t>
  </si>
  <si>
    <t>Trapézový plech, pozink tl. plechu 0,75 mm</t>
  </si>
  <si>
    <t>1400=1 400.000 [A] 
A * 1.133Koeficient množství=1 586.200 [B]</t>
  </si>
  <si>
    <t>783301311</t>
  </si>
  <si>
    <t>Příprava podkladu zámečnických konstrukcí před provedením nátěru odmaštění odmašťovačem vodou ředitelným</t>
  </si>
  <si>
    <t>Nátěr OK střechy 
střecha 
trny 5.15=5.150 [A] 
HEA 280 69.23=69.230 [B] 
HEB 260 345.22=345.220 [C] 
IPE 140 6.98=6.980 [D] 
jackl 140x80x10 5.51=5.510 [E] 
PL3 0.43=0.430 [F] 
PL5 0.21+0.02+0.1=0.330 [G] 
PL6 0.04+0.04+0.93+0.12=1.130 [H] 
PL8 0.12=0.120 [I] 
PL10 0.24+0.025+0.41+0.07+0.24+0.09+0.09+0.08+0.09+2.37+0.11+0.86+0.19+0.16+0.73+0.94=6.695 [J] 
PL12 3.13=3.130 [K] 
PL15 1.4+4.84+2.11+11.55=19.900 [L] 
PL20 3.71+0.15+0.84=4.700 [M] 
TR 76x4 13.96=13.960 [N] 
TR 193,7x4 20.21=20.210 [O] 
UPN 240 45.57+25.23=70.800 [P] 
Mezisoučet: A+B+C+D+E+F+G+H+I+J+K+L+M+N+O+P=573.495 [Q] 
přístřešky 
IPE 140 37.61=37.610 [R] 
PL3 0.02+0.06+0.22+0.19+0.02+0.02=0.530 [S] 
PL5 0.01+0.02+0.02+0.01+4.17+0.01+0.03+0.01+0.01+0.09+0.69+0.63+0.3+1.01+0.07+0.19+80.98+0.08+0.1+0.1+0.34+0.73+0.09+0.1+0.12+7.38+53.92+56.86+30.22=238.290 [T] 
PL6 6.2+3.91=10.110 [U] 
PL8 3.11+3.03+14.86+3.13+3.15+5.32+1.65+1.66+4.92+16.46+1.85+1.86+2.05+2.06+2.25+2.26+27.87+440.7=538.190 [V] 
PL10 5.57+4.5+0.05+7.18+5.09+0.07+0.19+0.17=22.820 [W] 
PL12 8.38+7.66+12.94+4.95+6.92+2.73+2.74+3.09+3.1=52.510 [X] 
PL15 381.53=381.530 [Y] 
PL25 40.76=40.760 [Z] 
TR 76x4 12.27=12.270 [AA] 
UPN 100 115.15=115.150 [AB] 
Mezisoučet: R+S+T+U+V+W+X+Y+Z+AA+AB=1 449.770 [AC] 
Celkem: A+B+C+D+E+F+G+H+I+J+K+L+M+N+O+P+R+S+T+U+V+W+X+Y+Z+AA+AB=2 023.265 [AD]</t>
  </si>
  <si>
    <t>R783314201R</t>
  </si>
  <si>
    <t>Základní antikorozní jednonásobný standardní nátěr zámečnických konstrukcí</t>
  </si>
  <si>
    <t>barva a druh nátěru dle výběru architekta, s ohledem na vzhled stávajících konstrukcí</t>
  </si>
  <si>
    <t>R783315101R</t>
  </si>
  <si>
    <t>Mezinátěr jednonásobný standardní zámečnických konstrukcí</t>
  </si>
  <si>
    <t>R783317101R</t>
  </si>
  <si>
    <t>Krycí nátěr (email) zámečnických konstrukcí jednonásobný syntetický standardní</t>
  </si>
  <si>
    <t>54879325</t>
  </si>
  <si>
    <t>trn pro přenos smykové síly u dilatačních spár s možností příčného i podélného pohybu pro zatížení 180,9 kN</t>
  </si>
  <si>
    <t>953241516</t>
  </si>
  <si>
    <t>Osazení smykových trnů do dilatačních spár pro vysoká zatížení z nerezové oceli s pouzdrem z nerezové oceli, min. únosnost pro spáru 40 mm přes 126 do 181 kN</t>
  </si>
  <si>
    <t>953241517</t>
  </si>
  <si>
    <t>Osazení smykových trnů do dilatačních spár pro vysoká zatížení z nerezové oceli s pouzdrem z nerezové oceli, min. únosnost pro spáru 40 mm přes 181 do 251 kN</t>
  </si>
  <si>
    <t>OK střechy - viz výkres č.211 (SO 45-71-01.02) 
HEB 260 501=501.000 [A]</t>
  </si>
  <si>
    <t>953961213</t>
  </si>
  <si>
    <t>Kotva chemická s vyvrtáním otvoru do betonu, železobetonu nebo tvrdého kamene chemická patrona, velikost M 12, hloubka 110 mm</t>
  </si>
  <si>
    <t>OK střechy - viz výkres č.211 (SO 45-71-01.02) 
detail 6 
4*34=136.000 [A]</t>
  </si>
  <si>
    <t>953965122</t>
  </si>
  <si>
    <t>Kotva chemická s vyvrtáním otvoru kotevní šrouby pro chemické kotvy, velikost M 12, délka 220 mm</t>
  </si>
  <si>
    <t>R953961213</t>
  </si>
  <si>
    <t>OK střechy - viz výkres č.211 (SO 45-71-01.02) 
detail 5 
4*24=96.000 [A]</t>
  </si>
  <si>
    <t>R953965124</t>
  </si>
  <si>
    <t>Kotva chemická s vyvrtáním otvoru kotevní šrouby pro chemické kotvy, velikost M 12, délka 300 mm</t>
  </si>
  <si>
    <t>997</t>
  </si>
  <si>
    <t>Přesun sutě</t>
  </si>
  <si>
    <t>997006005</t>
  </si>
  <si>
    <t>Úprava stavebního odpadu drcení s dopravou na vzdálenost do 100 m a naložením do drtícího zařízení ze zdiva cihelného, kamenného a smíšeného</t>
  </si>
  <si>
    <t>drcení cihel na stavbě z demolice 
výpravní budova 1335.5=1 335.500 [A]</t>
  </si>
  <si>
    <t>997006006</t>
  </si>
  <si>
    <t>Úprava stavebního odpadu drcení s dopravou na vzdálenost do 100 m a naložením do drtícího zařízení ze zdiva betonového</t>
  </si>
  <si>
    <t>drcení betonu na stavbě z demolice 
výpravní budova 558.2=558.200 [A] 
šatna 328.0=328.000 [B] 
Celkem: A+B=886.200 [C]</t>
  </si>
  <si>
    <t>997006511</t>
  </si>
  <si>
    <t>Vodorovná doprava suti na skládku s naložením na dopravní prostředek a složením do 100 m</t>
  </si>
  <si>
    <t>přesun suti po stavbě 
k drtičce 1335.5+886.2=2 221.700 [A] 
od drtičky k základům 1335.5+886.2=2 221.700 [B] 
Celkem: A+B=4 443.400 [C]</t>
  </si>
  <si>
    <t>998012022</t>
  </si>
  <si>
    <t>Přesun hmot pro budovy občanské výstavby, bydlení, výrobu a služby s nosnou svislou konstrukcí monolitickou betonovou tyčovou nebo plošnou s jakýkoliv obvodovým pláštěm kromě vyzdívaného vodorovná dopravní vzdálenost do 100 m základní pro budovy výšky přes 6 do 12 m</t>
  </si>
  <si>
    <t xml:space="preserve">  SO 45-71-04_41</t>
  </si>
  <si>
    <t>Rekonstrukce výpravní budovy v žst. Mladá Boleslav hl.n.  – Zdravotechnické instalace</t>
  </si>
  <si>
    <t>SO 45-71-04_41</t>
  </si>
  <si>
    <t>A01</t>
  </si>
  <si>
    <t>721 - Zdravotechnika - vnitřní kanalizace</t>
  </si>
  <si>
    <t>721173315</t>
  </si>
  <si>
    <t>Potrubí kanalizační z PVC SN 4 dešťové v zemi DN 110</t>
  </si>
  <si>
    <t>Potrubí plastové hrdlové PVC plnostěnné-min.SN4</t>
  </si>
  <si>
    <t>Výkres 1.PP</t>
  </si>
  <si>
    <t>721173316</t>
  </si>
  <si>
    <t>Potrubí kanalizační z PVC SN 4 dešťové v zemi DN 125</t>
  </si>
  <si>
    <t>721173317</t>
  </si>
  <si>
    <t>Potrubí kanalizační z PVC SN 4 dešťové v zemi DN 160</t>
  </si>
  <si>
    <t>721173706</t>
  </si>
  <si>
    <t>Potrubí kanalizační z PE odpadní DN 100</t>
  </si>
  <si>
    <t>Potrubí plastové svařované tepelně odolné nesnadno hořlavé z trubek PE vč. tvarovek, upevnění, pomocného materiálu a izolace proti rosení 
Výkres 1.NP</t>
  </si>
  <si>
    <t>721174025</t>
  </si>
  <si>
    <t>Potrubí kanalizační z PP odpadní DN 110</t>
  </si>
  <si>
    <t>Potrubí plastové hrdlové tepelně odolné nesnadno hořlavé z trubek PP (HT) vč. tvarovek, čistících kusů, objímek, upevnění, pomocného materiálu</t>
  </si>
  <si>
    <t>Výkres 1.NP</t>
  </si>
  <si>
    <t>721174041</t>
  </si>
  <si>
    <t>Potrubí kanalizační z PP připojovací DN 32</t>
  </si>
  <si>
    <t>721174043</t>
  </si>
  <si>
    <t>Potrubí kanalizační z PP připojovací DN 50</t>
  </si>
  <si>
    <t>721174045</t>
  </si>
  <si>
    <t>Potrubí kanalizační z PP připojovací DN 110</t>
  </si>
  <si>
    <t>721194105</t>
  </si>
  <si>
    <t>Vyvedení a upevnění odpadních výpustek DN 50</t>
  </si>
  <si>
    <t>721194109</t>
  </si>
  <si>
    <t>Vyvedení a upevnění odpadních výpustek DN 110</t>
  </si>
  <si>
    <t>721211421</t>
  </si>
  <si>
    <t>Vpusť podlahová se svislým odtokem DN 50/75/110</t>
  </si>
  <si>
    <t>Podlahové vpusti se svislým odtokem DN 50/75/110 mřížka nerez 115x115</t>
  </si>
  <si>
    <t>721273153</t>
  </si>
  <si>
    <t>Hlavice ventilační polypropylen PP DN 110</t>
  </si>
  <si>
    <t>721290111</t>
  </si>
  <si>
    <t>Zkouška těsnosti potrubí kanalizace vodou do DN 125</t>
  </si>
  <si>
    <t>Výkres 1.PP, 1.NP</t>
  </si>
  <si>
    <t>725869101</t>
  </si>
  <si>
    <t>Montáž zápachových uzávěrek umyvadlových do DN 40</t>
  </si>
  <si>
    <t>998721101</t>
  </si>
  <si>
    <t>Přesun hmot tonážní pro vnitřní kanalizace v objektech v do 6 m</t>
  </si>
  <si>
    <t>R72117001</t>
  </si>
  <si>
    <t>Výkopová rýha šířky cca 100cm</t>
  </si>
  <si>
    <t>Hloubka průměrně 120cm, podsyp pískem 100mm, obsyp pískem 300mm nad horní hranou potrubí</t>
  </si>
  <si>
    <t>R72121002</t>
  </si>
  <si>
    <t>Odtokový sprchový žlab délky 1080 mm</t>
  </si>
  <si>
    <t>Odtokový sprchový žlab délky 1080 mm s krycím roštem ke stěně a zápachovou uzávěrkou</t>
  </si>
  <si>
    <t>Skutečná délka po doměření nastavbě  
Celkem 1=1.000 [A]</t>
  </si>
  <si>
    <t>R72122001</t>
  </si>
  <si>
    <t>Podomítkový sifon ke klimatizačním jednotkám DN32</t>
  </si>
  <si>
    <t>Vodní zápachová uzávěrka DN32 pro odvod kondenzátu s přídavnou mechanickou zápachovou uzávěrkou (kulička)</t>
  </si>
  <si>
    <t>R72122002</t>
  </si>
  <si>
    <t>Zápachová uzávěra pro napojení TV ohřívače</t>
  </si>
  <si>
    <t>A02</t>
  </si>
  <si>
    <t>721 - Zdravotechnika - vnitřní vodovod</t>
  </si>
  <si>
    <t>722130234</t>
  </si>
  <si>
    <t>Potrubí vodovodní ocelové závitové pozinkované svařované běžné DN 32</t>
  </si>
  <si>
    <t>722140114</t>
  </si>
  <si>
    <t>Potrubí vodovodní z ušlechtilé oceli spojované lisováním D 28x1,2 mm</t>
  </si>
  <si>
    <t>722140115</t>
  </si>
  <si>
    <t>Potrubí vodovodní z ušlechtilé oceli spojované lisováním D 35x 1,5 mm</t>
  </si>
  <si>
    <t>722140116</t>
  </si>
  <si>
    <t>Potrubí vodovodní z ušlechtilé oceli spojované lisováním D 42x1,5 mm</t>
  </si>
  <si>
    <t>722140117</t>
  </si>
  <si>
    <t>Potrubí vodovodní z ušlechtilé oceli spojované lisováním D 54x2 mm</t>
  </si>
  <si>
    <t>722181221</t>
  </si>
  <si>
    <t>Ochrana přilepenými termoizolačními trubicemi z PE tl přes 6 do 9 mm DN do 22 mm</t>
  </si>
  <si>
    <t>vytvořené po celé délce parotěsně!</t>
  </si>
  <si>
    <t>722181222</t>
  </si>
  <si>
    <t>Ochrana přilepenými termoizolačními trubicemi z PE tl přes 6 do 9 mm DN přes 22 do 45 mm</t>
  </si>
  <si>
    <t>722190401</t>
  </si>
  <si>
    <t>Vyvedení a upevnění výpustku do DN 25</t>
  </si>
  <si>
    <t>722220111</t>
  </si>
  <si>
    <t>Nástěnka pro výtokový ventil G 1/2" s jedním závitem</t>
  </si>
  <si>
    <t>722220121</t>
  </si>
  <si>
    <t>Nástěnka pro baterii G 1/2" s jedním závitem</t>
  </si>
  <si>
    <t>722221134</t>
  </si>
  <si>
    <t>Ventil výtokový G 1/2" s jedním závitem a připojením na hadici</t>
  </si>
  <si>
    <t>722224115</t>
  </si>
  <si>
    <t>Kohout plnicí nebo vypouštěcí G 1/2" PN 10 s jedním závitem</t>
  </si>
  <si>
    <t>722231072</t>
  </si>
  <si>
    <t>Ventil zpětný mosazný G 1/2" PN 10 do 110°C se dvěma závity</t>
  </si>
  <si>
    <t>722231077</t>
  </si>
  <si>
    <t>Ventil zpětný mosazný G 2" PN 10 do 110°C se dvěma závity</t>
  </si>
  <si>
    <t>722231221</t>
  </si>
  <si>
    <t>Ventil pojistný mosazný G 1/2" PN 6 do 100°C k bojleru s vnitřním x vnějším závitem</t>
  </si>
  <si>
    <t>722232305</t>
  </si>
  <si>
    <t>Osový kompenzátor DN 50</t>
  </si>
  <si>
    <t>Kompenzátor gumový G 2" PN 16 do 100°C s 2x vnitřním závitem</t>
  </si>
  <si>
    <t>722232504</t>
  </si>
  <si>
    <t>Potrubní oddělovač G 5/4" PN 10 do 65°C vnější závit</t>
  </si>
  <si>
    <t>722234263</t>
  </si>
  <si>
    <t>Filtr mosazný G 1/2" PN 20 do 80°C s 2x vnitřním závitem</t>
  </si>
  <si>
    <t>722234268</t>
  </si>
  <si>
    <t>Filtr mosazný G 2" PN 20 do 80°C s 2x vnitřním závitem</t>
  </si>
  <si>
    <t>722290226</t>
  </si>
  <si>
    <t>Zkouška těsnosti vodovodního potrubí závitového do DN 50</t>
  </si>
  <si>
    <t>722290234</t>
  </si>
  <si>
    <t>Proplach a dezinfekce vodovodního potrubí do DN 80</t>
  </si>
  <si>
    <t>723221304</t>
  </si>
  <si>
    <t>Ventil vzorkovací armatura G 1/2" PN 5 s vnitřním závitem</t>
  </si>
  <si>
    <t>998722101</t>
  </si>
  <si>
    <t>Přesun hmot tonážní pro vnitřní vodovod v objektech v do 6 m</t>
  </si>
  <si>
    <t>R722173113</t>
  </si>
  <si>
    <t>Potrubí vodovodní plastové pro TV PE-Xa spoj násuvnou objímkou z ušlechtilé ocely D 20x2,8 mm</t>
  </si>
  <si>
    <t>Potrubí vodovodní plastové pro SV PE-Xa spoj násuvnou objímkou z ušlechtilé ocely D 20x2,8 mm</t>
  </si>
  <si>
    <t>R722173114</t>
  </si>
  <si>
    <t>Potrubí vodovodní plastové pro SV PE-Xa spoj násuvnou objímkou z ušlechtilé ocely D 25x3,5 mm</t>
  </si>
  <si>
    <t>Potrubí vodovodní plastové pro TV PE-Xa spoj násuvnou objímkou z ušlechtilé ocely D 25x3,5 mm</t>
  </si>
  <si>
    <t>R722173115</t>
  </si>
  <si>
    <t>Potrubí vodovodní plastové pro SV PE-Xa spoj násuvnou objímkou z ušlechtilé ocely D 32x4,4 mm</t>
  </si>
  <si>
    <t>R72218101</t>
  </si>
  <si>
    <t>Ochrana přilepenými termoizolačními trubicemi z PE tl 20 mm DN přes 22 do 45 mm</t>
  </si>
  <si>
    <t>R72218102</t>
  </si>
  <si>
    <t>Ochrana přilepenými termoizolačními trubicemi z PE tl 20 mm DN přes 45 mm</t>
  </si>
  <si>
    <t>R7222003</t>
  </si>
  <si>
    <t>Kulový kohout DN 25</t>
  </si>
  <si>
    <t>Kulový kohout, min.PN16 pro styk s pitnou vodou -  nerez vč.  přechodek, šroubení, protipřírub, označení, izolace, příslušenství a pomocného materiálu</t>
  </si>
  <si>
    <t>R7222004</t>
  </si>
  <si>
    <t>Kulový kohout DN 32</t>
  </si>
  <si>
    <t>R7222005</t>
  </si>
  <si>
    <t>Kulový kohout DN 40</t>
  </si>
  <si>
    <t>R7222006</t>
  </si>
  <si>
    <t>Kulový kohout DN 50</t>
  </si>
  <si>
    <t>R72223002</t>
  </si>
  <si>
    <t>Kulový kohout DN 20</t>
  </si>
  <si>
    <t>R72223010</t>
  </si>
  <si>
    <t>Vypouštění DN 15</t>
  </si>
  <si>
    <t>R72225011</t>
  </si>
  <si>
    <t>Hydrantový systém s tvarově stálou hadicí D 19 x 30 m celoplechový</t>
  </si>
  <si>
    <t>R72226001</t>
  </si>
  <si>
    <t>Vodoměr závitový, pro studenou vodu, bytový, Q3=2,5m3/h</t>
  </si>
  <si>
    <t>Vodoměr závitový, pro studenou vodu, domovní, Q3=2,5m3/h dle 2014/32/EC, s modulem pro impulsní výstup M-Bus vč.  příslušenství a pomocného materiálu</t>
  </si>
  <si>
    <t>R72226207</t>
  </si>
  <si>
    <t>Domovní vodoměr DN 25</t>
  </si>
  <si>
    <t>Vodoměr závitový vícevtokový mokroběžný do 40°C G 1"x 105 mm Qn 2,5 m3/h vertikální, s modulem pro impulsní výstup M-Bus vč.  příslušenství a pomocného materiálu</t>
  </si>
  <si>
    <t>R72424008</t>
  </si>
  <si>
    <t>Filtr se zpětným proplachem DN 50</t>
  </si>
  <si>
    <t>Jemný filtr s automatickým zpětným proplachem určený pro pitnou studenou vodu, nerezové sítko 0,1-0,11mm, filtrační jímka z čirého plastu, nepřerušená dodávka filtrované vody vč.  přechodek, šroubení, protipřírub, příslušenství a pomocného materiálu</t>
  </si>
  <si>
    <t>A03</t>
  </si>
  <si>
    <t>721 - Zdravotechnika - zařizovací předměty</t>
  </si>
  <si>
    <t>725339111</t>
  </si>
  <si>
    <t>Montáž výlevky</t>
  </si>
  <si>
    <t>725532101</t>
  </si>
  <si>
    <t>Elektrický ohřívač zásobníkový akumulační závěsný svislý 10 l / 2 kW</t>
  </si>
  <si>
    <t>725813111</t>
  </si>
  <si>
    <t>Ventil rohový bez přípojovací trubičky nebo flexi hadičky G 1/5"</t>
  </si>
  <si>
    <t>998726111</t>
  </si>
  <si>
    <t>Přesun hmot tonážní pro instalační prefabrikáty v objektech v do 6 m</t>
  </si>
  <si>
    <t>R72121016</t>
  </si>
  <si>
    <t>Montáž odtokového sprchového žlabu délky 2000mm</t>
  </si>
  <si>
    <t>R72511001</t>
  </si>
  <si>
    <t>WC mísa bezbariérová nerez - WBN</t>
  </si>
  <si>
    <t>WC mísa nerez závěsná, sedátko, bezbariérová, antivandal provedení; s vestavěným modulem s nádržkou a přípravou pro kotvení madel; výška horní hrany sedátka 460mm</t>
  </si>
  <si>
    <t>včetně odpovídajícího sedátka, z duroplastu s antibakteriální úpravou, barva bílá, s kovovými pochromovanými panty; instal.blok WC pro SDK vč výstuh pro madla, ovládání zepředu, piezo splachovač WC na tlakovou vodu s druhým tlačítkem pro oddálené spláchnutí pro tělesně handicapované  se speciálním antivandalovým krytem  
Celkem 1=1.000 [A]</t>
  </si>
  <si>
    <t>R72511002</t>
  </si>
  <si>
    <t>WC mísa keramická - WK</t>
  </si>
  <si>
    <t>WC mísa závěsná; sedátko, neviditelný systém uchycení, bezokrajové splachování</t>
  </si>
  <si>
    <t>včetně odpovídajícího sedátka, z duroplastu s antibakteriální úpravou, barva bílá, s kovovými pochromovanými panty; instal.blok WC pro SDK, tlačítko splachovací, ovládací tlačítko splachování určeno pro závěsné WC pro rám s nádržkou  
Celkem 5=5.000 [A]</t>
  </si>
  <si>
    <t>R72511003</t>
  </si>
  <si>
    <t>WC mísa nerez - WN</t>
  </si>
  <si>
    <t>WC mísa nerez závěstná, horní hrana 400mm, kónický tvar, antivandal provedení, zaslepené otvory pro sedátko</t>
  </si>
  <si>
    <t>včetně odpovídajícího sedátka, z duroplastu s antibakteriální úpravou, barva bílá, s kovovými pochromovanými panty; instal.blok WC pro SDK, antivandal provedení, piezo elektronickým/mechanickým tlačítkem, pro rám s nádržkou  
Celkem 1=1.000 [A]</t>
  </si>
  <si>
    <t>R72511004</t>
  </si>
  <si>
    <t>Montáž klozetových mís závěsných vč. předstěnového prvku</t>
  </si>
  <si>
    <t>R72511005</t>
  </si>
  <si>
    <t>Umyvadlo bezbariérové nerez - UBN</t>
  </si>
  <si>
    <t>Umyvadlo bezbariérové nerez nástěnné, bez otvoru pro baterii výška horní hrany 800mm</t>
  </si>
  <si>
    <t>včetně instalační sady vč. 2x rohový ventil s filtrem 250 µm 1/2" - 3/8" a samotěsnícím závitem, umyvadlový sifon skrytý, vč. příslušenství a pomocného materiálu a předstěnového rámu pro umyvadlo do SDK  
Celkem 1=1.000 [A]</t>
  </si>
  <si>
    <t>R72511006</t>
  </si>
  <si>
    <t>Umyvadlo keramické - UK</t>
  </si>
  <si>
    <t>Umyvadlo keramické s otvorem pro baterii uprostřed</t>
  </si>
  <si>
    <t>včetně instalační sady, 2x rohový ventil s filtrem 250 µm 1/2" - 3/8" a samotěsnícím závitem, umyvadlový sifon teleskopický, bílý, kovový bez přepadu, vč. příslušenství a pomocného materiálu vč. příslušenství a pomocného materiálu a předstěnového rámu pro umyvadlo do SDK  
Celkem 5=5.000 [A]</t>
  </si>
  <si>
    <t>R72511007</t>
  </si>
  <si>
    <t>umyvadlo nerez - UN</t>
  </si>
  <si>
    <t>Umyvadlo bezbariérové nerez nástěnné, bez otvoru pro baterii, provedení antivandal</t>
  </si>
  <si>
    <t>R72511008</t>
  </si>
  <si>
    <t>Montáž umyvadla, vč. předstěnového prvku</t>
  </si>
  <si>
    <t>R72511009</t>
  </si>
  <si>
    <t>Pisoár keramický - PK</t>
  </si>
  <si>
    <t>Pisoár keramický s automatickým radarovým splachovačem s integrovaným zdrojem</t>
  </si>
  <si>
    <t>včetně elektromagnetického ventilu, propojovací hadice, rohový ventil, vtoková armatura s těsněním, sifon, montážní šablony, integrovaný napájecí zdroj, 230V, vč, příslušenství a pomocného materiálu, dálkový ovladač pro nastavení doby spláchnutí vč. předstěnového prvku do SDK  
Celkem 2=2.000 [A]</t>
  </si>
  <si>
    <t>R72511010</t>
  </si>
  <si>
    <t>Pisoár nerezový antivandal - PN</t>
  </si>
  <si>
    <t>Pisoár nerezový se skrytým splachováním antivandal</t>
  </si>
  <si>
    <t>včetně elektromagnetického ventilu, propojovací hadice, rohový ventil, vtoková armatura s těsněním, sifon, montážní šablony (montáž přes servisní otvor), integrovaný napájecí zdroj, 230V, vč, příslušenství a pomocného materiálu, dálkový ovladač pro nastavení doby spláchnutí  
Celkem 1=1.000 [A]</t>
  </si>
  <si>
    <t>R72511011</t>
  </si>
  <si>
    <t>Montáž pisoáru s automatickým splachováním vč. předstěnového prvku</t>
  </si>
  <si>
    <t>R72511012</t>
  </si>
  <si>
    <t>Umyvadlová baterie automatická</t>
  </si>
  <si>
    <t>Umyvadlová baterie automatická nástěnná</t>
  </si>
  <si>
    <t>úsporný průtok 6 l/min, hygienický proplach, bezolovnatá technologie;- bezpečnostní funkce vypnutí vody po 5ti minutách; možnost přepnutí do režimu START/STOP; nastavení parametrů pomocí dálkového ovladače  
Celkem 7=7.000 [A]</t>
  </si>
  <si>
    <t>R72511015</t>
  </si>
  <si>
    <t>Podlahová vpusť, žlab</t>
  </si>
  <si>
    <t>Podlahová vpusť DN50, žlab  z nerezové oceli v matném nebo kartáčovaném provedení</t>
  </si>
  <si>
    <t>délka 2000mm -bude doměřeno dle skutečných rozměrů  
Celkem 1=1.000 [A]</t>
  </si>
  <si>
    <t>R72521013</t>
  </si>
  <si>
    <t>Montáž baterií, mýdlenek</t>
  </si>
  <si>
    <t>R72533017</t>
  </si>
  <si>
    <t>Výlevka -VL</t>
  </si>
  <si>
    <t>Závěsná výlevka se zadním odpadem DN100 dl. 510mm, s plastovou mřížkou čv. Instalační předstěny</t>
  </si>
  <si>
    <t>R72553019</t>
  </si>
  <si>
    <t>Elektrický ohřívač zásobníkový akumulační závěsný svislý 125l vč. příslušenství</t>
  </si>
  <si>
    <t>R72553020</t>
  </si>
  <si>
    <t>Montáž ohřívačů zásobníkových závěsných tlakových</t>
  </si>
  <si>
    <t>R72582018</t>
  </si>
  <si>
    <t>Baterie dřezová pro výlevku</t>
  </si>
  <si>
    <t>Umyvadlová páková baterie bez sprchového setu</t>
  </si>
  <si>
    <t>otočná, mosaz, povrchová úprava chrom / lesk, vzdálenost výtoku od zdi min 230mm  
Celkem 1=1.000 [A]</t>
  </si>
  <si>
    <t>A07</t>
  </si>
  <si>
    <t>727 - PROTIPOŽÁRNÍ OCHRANA</t>
  </si>
  <si>
    <t>R72712001</t>
  </si>
  <si>
    <t>Protipožární manžety pro vodovod a kanalizaci</t>
  </si>
  <si>
    <t xml:space="preserve">  SO 45-71-04_42</t>
  </si>
  <si>
    <t>Rekonstrukce výpravní budovy v žst. Mladá Boleslav hl.n.  – Vytápění</t>
  </si>
  <si>
    <t>SO 45-71-04_42</t>
  </si>
  <si>
    <t>Technická místnost a zdroj tepla</t>
  </si>
  <si>
    <t>42261662</t>
  </si>
  <si>
    <t>filtr s výměnnou vložkou PN40 DN 25</t>
  </si>
  <si>
    <t>55121200</t>
  </si>
  <si>
    <t>závitový zpětný ventil 1"</t>
  </si>
  <si>
    <t>725532321</t>
  </si>
  <si>
    <t>Elektrický ohřívač zásobníkový akumulační stacionární 0,6 MPa 200 l / 3-6 kW</t>
  </si>
  <si>
    <t>Zásobník má funkci Anuloidu HVDT</t>
  </si>
  <si>
    <t>732331777</t>
  </si>
  <si>
    <t>Příslušenství k expanzním nádobám bezpečnostní uzávěr G 3/4 k měření tlaku</t>
  </si>
  <si>
    <t>732421402</t>
  </si>
  <si>
    <t>Čerpadlo teplovodní mokroběžné závitové oběhové DN 25 výtlak do 4,0 m průtok 2,2 m3/h PN 10 pro vytápění</t>
  </si>
  <si>
    <t>Čerpadlo průtok 0,8m3/h, nastavení 40kPA, max výtlak 60kPA.</t>
  </si>
  <si>
    <t>732522004</t>
  </si>
  <si>
    <t>Tepelné čerpadlo vzduch/voda pro vytápění a přípravu TV venkovní jednotka topný výkon 16,2 kW</t>
  </si>
  <si>
    <t>732522132</t>
  </si>
  <si>
    <t>Tepelné čerpadlo vzduch/voda pro vytápění i chlazení vnitřní jednotka se zásobníkem výkon elektrokotle 2-9 kW</t>
  </si>
  <si>
    <t>Tepelné čerpadlo s teplotou topé vody 60°C při venkovní teplotě -12°C výkonem 10kW. Součástí TČ je oběhové čerpadlo primárního okruhu až k zásobníku topné vody. Kompletní dodávka vnitřní a vnější části, včetně zabezpečení, čidel, regulace a signálů pro MaR. Dodávka od renomovaného výrobce. Zařízení umožnuje regulaci topné vody podle venkovní teploty.</t>
  </si>
  <si>
    <t>734261235</t>
  </si>
  <si>
    <t>Šroubení topenářské přímé G 1 PN 16 do 120°C</t>
  </si>
  <si>
    <t>734291123</t>
  </si>
  <si>
    <t>Kohout plnící a vypouštěcí G 1/2 PN 10 do 90°C závitový</t>
  </si>
  <si>
    <t>734292715</t>
  </si>
  <si>
    <t>Kohout kulový přímý G 1 PN 42 do 185°C vnitřní závit</t>
  </si>
  <si>
    <t>734411104</t>
  </si>
  <si>
    <t>Teploměr technický s pevným stonkem a jímkou zadní připojení průměr 63 mm délky 150 mm</t>
  </si>
  <si>
    <t>734421112</t>
  </si>
  <si>
    <t>Tlakoměr s pevným stonkem a zpětnou klapkou tlak 0-16 bar průměr 63 mm zadní připojení</t>
  </si>
  <si>
    <t>R.01</t>
  </si>
  <si>
    <t>Montáže tepelného čerpadla včetně uvedení do provozu, včetně pomocné konstrukce na střechu, přesun hmot a další příslušenství pro propojení věnkovní a vnitřní části podle návodu výrobce.</t>
  </si>
  <si>
    <t>R.02</t>
  </si>
  <si>
    <t>Tepelná izolace k anuloidu HVDT</t>
  </si>
  <si>
    <t>R.03</t>
  </si>
  <si>
    <t>Kalolimetr pro měření spotřeby. Nominální průtok 0,5 m3/h.</t>
  </si>
  <si>
    <t>R.04</t>
  </si>
  <si>
    <t>Základní expanzní nádoba do 3 bar o obj 50 l bez řídící čerpadlové jednotky. Včetně tlakoměru, výpustného ventilu, 2x uzavíracího kohoutu.</t>
  </si>
  <si>
    <t>R.05</t>
  </si>
  <si>
    <t>Změkčovací filrt vody a doplnovací sestava vody</t>
  </si>
  <si>
    <t>R.06</t>
  </si>
  <si>
    <t>Digitální vodoměr pro doplnování, pokud není součástí ZTI</t>
  </si>
  <si>
    <t>R.07</t>
  </si>
  <si>
    <t>Systémový oddělovač -potrubní oddělovač typ BA použití dle EN 1717 Doplňovací sestava pro napouštění a doplňování topných systémů. Pokud není součástí dodávky ZTI.</t>
  </si>
  <si>
    <t>R.08</t>
  </si>
  <si>
    <t>Koordinace s MaR a s dodavatelem MaR během dodávky a během uvedení do provozu. Umístění čidel teploty.</t>
  </si>
  <si>
    <t>R.09</t>
  </si>
  <si>
    <t>Pojistná sada - pojistný ventil pokud není součástí tepelného čerpadla. 3bar.</t>
  </si>
  <si>
    <t>R.10</t>
  </si>
  <si>
    <t>Pojistná sada - pojistný ventil 3bar k HDTV</t>
  </si>
  <si>
    <t>R.11</t>
  </si>
  <si>
    <t>Nátrubek pro čidlo teploty pro regulaci zdroje (MaR, dle koordinace s dodavatelem MaR)</t>
  </si>
  <si>
    <t>R.12</t>
  </si>
  <si>
    <t>Automatický odvzušnovací ventil s ventilem a zpětným šroubením</t>
  </si>
  <si>
    <t>Potrubí a izolace</t>
  </si>
  <si>
    <t>733111103</t>
  </si>
  <si>
    <t>Potrubí ocelové závitové černé bezešvé běžné nízkotlaké DN 15</t>
  </si>
  <si>
    <t>733111104</t>
  </si>
  <si>
    <t>Potrubí ocelové závitové černé bezešvé běžné nízkotlaké DN 20</t>
  </si>
  <si>
    <t>733111105</t>
  </si>
  <si>
    <t>Potrubí ocelové závitové černé bezešvé běžné nízkotlaké DN 25</t>
  </si>
  <si>
    <t>733811241</t>
  </si>
  <si>
    <t>Ochrana potrubí ústředního vytápění termoizolačními trubicemi z PE tl přes 13 do 20 mm DN do 22 mm</t>
  </si>
  <si>
    <t>733811242</t>
  </si>
  <si>
    <t>Ochrana potrubí ústředního vytápění termoizolačními trubicemi z PE tl přes 13 do 20 mm DN přes 32 do 45 mm</t>
  </si>
  <si>
    <t>733811252</t>
  </si>
  <si>
    <t>Ochrana potrubí ústředního vytápění termoizolačními trubicemi z PE tl přes 20 do 25 mm DN přes 32 do 45 mm</t>
  </si>
  <si>
    <t>R.13</t>
  </si>
  <si>
    <t>Rozvodné plastové potrubí 16x2</t>
  </si>
  <si>
    <t>R.14</t>
  </si>
  <si>
    <t>Rozvodné plastové potrubí 20x2</t>
  </si>
  <si>
    <t>R.15</t>
  </si>
  <si>
    <t>Rozvodné plastové potrubí 26x3</t>
  </si>
  <si>
    <t>Otopná tělesa VK střední připojení, včetně ventil kompaktu - tlakově nezávislý ventil dodávkou tělesa</t>
  </si>
  <si>
    <t>28616070</t>
  </si>
  <si>
    <t>garnitura připojovací kolenová systém napojení otopných těles 17/250mm</t>
  </si>
  <si>
    <t>734221682</t>
  </si>
  <si>
    <t>Termostatická hlavice kapalinová PN 10 do 110°C otopných těles VK</t>
  </si>
  <si>
    <t>734261407</t>
  </si>
  <si>
    <t>Armatura připojovací přímá G 3/4x18 PN 10 do 110°C radiátorů typu VK</t>
  </si>
  <si>
    <t>Pro středové připjení H šroubení těles VK</t>
  </si>
  <si>
    <t>735152291</t>
  </si>
  <si>
    <t>Otopné těleso panelové VK jednodeskové 1 přídavná přestupní plocha výška/délka 900/400 mm výkon 558 W</t>
  </si>
  <si>
    <t>10 VKM8 400x900</t>
  </si>
  <si>
    <t>735152519</t>
  </si>
  <si>
    <t>Otopné těleso panelové VK dvoudeskové 2 přídavné přestupní plochy výška/délka 300/1200 mm výkon 1159 W</t>
  </si>
  <si>
    <t>22 VKM8 1200x300</t>
  </si>
  <si>
    <t>735152520</t>
  </si>
  <si>
    <t>Otopné těleso panelové VK dvoudeskové 2 přídavné přestupní plochy výška/délka 300/1400 mm výkon 1352 W</t>
  </si>
  <si>
    <t>22 VKM8 1400x300</t>
  </si>
  <si>
    <t>735152541</t>
  </si>
  <si>
    <t>Otopné těleso panelové VK dvoudeskové 2 přídavné přestupní plochy výška/délka 400/1600 mm výkon 1946 W</t>
  </si>
  <si>
    <t>22 VKM8 1600x400</t>
  </si>
  <si>
    <t>735152542</t>
  </si>
  <si>
    <t>Otopné těleso panelové VK dvoudeskové 2 přídavné přestupní plochy výška/délka 400/1800 mm výkon 2189 W</t>
  </si>
  <si>
    <t>22 VKM8 1800x400</t>
  </si>
  <si>
    <t>735152593</t>
  </si>
  <si>
    <t>Otopné těleso panelové VK dvoudeskové 2 přídavné přestupní plochy výška/délka 900/600 mm výkon 1388 W</t>
  </si>
  <si>
    <t>22 VKM8 600x900</t>
  </si>
  <si>
    <t>735152599</t>
  </si>
  <si>
    <t>Otopné těleso panelové VK dvoudeskové 2 přídavné přestupní plochy výška/délka 900/1200 mm výkon 2776 W</t>
  </si>
  <si>
    <t>22 VKM8 1200x900 - temperace m.1.22</t>
  </si>
  <si>
    <t>Podlahové vytápění</t>
  </si>
  <si>
    <t>735164261</t>
  </si>
  <si>
    <t>RZ1 Rozdělovač podlahového vytápění - 2 okruhů</t>
  </si>
  <si>
    <t>Plast potrubí - okruhy rozdělovače RZ1 - PexAlPex 16x2  
RZ1 Rozdělovač podlahového vytápění - 2 okruhů  
Včetně směšovací sestavy jako součást dodávky jendoho výrobce s čidlem teploty a ochranou proti přehřátí topného okruhu  
Včetně potřebného příslušenství, pomocné práce a dodávky</t>
  </si>
  <si>
    <t>R.16</t>
  </si>
  <si>
    <t>Plast potrubí - okruhy rozdělovače RZ1 - PexAlPex 16x2</t>
  </si>
  <si>
    <t>R.17</t>
  </si>
  <si>
    <t>plocha pdl RZ1 - systémová deska a izolace pdl vyt podlaha-mazanina je dodávkou stavby</t>
  </si>
  <si>
    <t>R.18</t>
  </si>
  <si>
    <t>Termostat teploty, prostorový, pro podlahové vytápění s prokabelováním a zapojením</t>
  </si>
  <si>
    <t>Elektrické topné zařízení</t>
  </si>
  <si>
    <t>Otopné těleso trubkové elektrické přímotopné výška/délka 1500/595 mm</t>
  </si>
  <si>
    <t>Výkon přímotopu 1500W. S regulací a ochranou proti přehřátí.</t>
  </si>
  <si>
    <t>R.19</t>
  </si>
  <si>
    <t>elektrický sálavý stropní panel 200 - 300W</t>
  </si>
  <si>
    <t>R.20</t>
  </si>
  <si>
    <t>elektrický sálavý stropní panel 500W</t>
  </si>
  <si>
    <t>OSTATNÍ POLOŽKY</t>
  </si>
  <si>
    <t>230170012</t>
  </si>
  <si>
    <t>Tlakové zkoušky těsnosti potrubí - zkouška DN přes 40 do 80</t>
  </si>
  <si>
    <t>R.21</t>
  </si>
  <si>
    <t>Další pomocné a montážní práce práce pro potrubí a uložení zařízení. Pomocný materiál pro potrubí, pásky, nátěry atd…</t>
  </si>
  <si>
    <t>R.22</t>
  </si>
  <si>
    <t>Stavební přípomoce</t>
  </si>
  <si>
    <t>Stavební přípomoce  
(sekání drážek a prostupů vč.zahození po montáži, zhotovování otvorů v SDK konstrukcích, osazování revizních dvířek, montážní prvky pro společná vedení. Ochranné a pomocné konstrukce, lešení)</t>
  </si>
  <si>
    <t>R.23</t>
  </si>
  <si>
    <t>pomocné práce, doprava, přesun hmot</t>
  </si>
  <si>
    <t>R.24</t>
  </si>
  <si>
    <t>pomocné konstrukce pro realizaci, nátěry konstrukcí, montážní materiál a výše neuvedené</t>
  </si>
  <si>
    <t>R.25</t>
  </si>
  <si>
    <t>napuštění upravenou vodou. Odvdzušnění celé soustavy.</t>
  </si>
  <si>
    <t>R.26</t>
  </si>
  <si>
    <t>Uvedení do provozu, kontrola doplnování vody a udržování tlaku.</t>
  </si>
  <si>
    <t>R.27</t>
  </si>
  <si>
    <t>Zaškolení uživatele, zprovoznění</t>
  </si>
  <si>
    <t>R.28</t>
  </si>
  <si>
    <t>Provozní a funkční zkouška</t>
  </si>
  <si>
    <t>R.29</t>
  </si>
  <si>
    <t>Zaregulování soustavy, nastavení průtoku, čerpadel</t>
  </si>
  <si>
    <t xml:space="preserve">  SO 45-71-04_43</t>
  </si>
  <si>
    <t>Rekonstrukce výpravní budovy v žst. Mladá Boleslav hl.n. – Vzduchotechnika</t>
  </si>
  <si>
    <t>SO 45-71-04_43</t>
  </si>
  <si>
    <t>1.1 - Větrání odbavovací haly</t>
  </si>
  <si>
    <t>751311014</t>
  </si>
  <si>
    <t>Montáž vyústi lineární podhledové přes 0,300 m2</t>
  </si>
  <si>
    <t>CS ÚRS 2024/I</t>
  </si>
  <si>
    <t>751344125</t>
  </si>
  <si>
    <t>Montáž tlumiče hluku pro čtyřhranné potrubí přes 0,600 m2</t>
  </si>
  <si>
    <t>751398056</t>
  </si>
  <si>
    <t>Montáž protidešťové žaluzie nebo žaluziové klapky na čtyřhranné potrubí přes 0,750 m2</t>
  </si>
  <si>
    <t>751511026</t>
  </si>
  <si>
    <t>Montáž potrubí plechového skupiny I čtyřhranného s přírubou tloušťky plechu 0,8 mm přes 1,13 do 1,54 m2</t>
  </si>
  <si>
    <t>751611117</t>
  </si>
  <si>
    <t>Montáž centrální vzduchotechnické jednotky s rekuperací tepla stojaté s výměnou vzduchu přes 5000 do 9000 m3/h</t>
  </si>
  <si>
    <t>Vzduchotechnická jednotka</t>
  </si>
  <si>
    <t>Složení: dle popisu v TZ. Vp = 7000 m3/h / Pext = 350 Pa, Vo = 6600 m3/h / Pext = 350 Pa. Jednotka vč. pružných vložek na sání a výtlaku</t>
  </si>
  <si>
    <t>Odvodní výusť</t>
  </si>
  <si>
    <t>Odvodní vyúst hranatá vel. 1000x630 s regulací R1</t>
  </si>
  <si>
    <t>Protidešťová žaluzie</t>
  </si>
  <si>
    <t>Protidešťová žaluzie vč. Pozedního rámu a krycího síta vel. 1000x800</t>
  </si>
  <si>
    <t>Protidešťová žaluzie vč. Pozedního rámu a krycího síta vel. 1300x2200</t>
  </si>
  <si>
    <t>Textilní vyústka</t>
  </si>
  <si>
    <t>Textilní vyústka D630-13150 vč. montáže</t>
  </si>
  <si>
    <t>Požární klapka</t>
  </si>
  <si>
    <t>Požární klapka do čtyřhraného potrubí s termickým spouštěním a koncovým spínačem vel. 630x500 vč. montáže</t>
  </si>
  <si>
    <t>Požární klapka do čtyřhraného potrubí s termickým spouštěním a koncovým spínačem vel. 630x800 vč. montáže</t>
  </si>
  <si>
    <t>R08</t>
  </si>
  <si>
    <t>Požární klapka do čtyřhraného potrubí s termickým spouštěním a koncovým spínačem vel. 400x500 vč. montáže</t>
  </si>
  <si>
    <t>R09</t>
  </si>
  <si>
    <t>Tlumič hluku</t>
  </si>
  <si>
    <t>Tlumič hluku do hranatého potrubí vel.800x630/1500</t>
  </si>
  <si>
    <t>R10</t>
  </si>
  <si>
    <t>Tlumič hluku do hranatého potrubí vel.1200x400/1000</t>
  </si>
  <si>
    <t>R11</t>
  </si>
  <si>
    <t>Potrubí VZT - hranaté</t>
  </si>
  <si>
    <t>Hranaté potrubí z pozinkovaného plechu o síle dle norem, včetně tvarovek, regulačních klapek, spojovacího, kotvícího a těsnícího materiálu</t>
  </si>
  <si>
    <t>do obvodu 2600/30%tvarovek  
Celkem 300=300.000 [A]</t>
  </si>
  <si>
    <t>R12</t>
  </si>
  <si>
    <t>Tepelná izolace</t>
  </si>
  <si>
    <t>Parotěsná izolace potrubí s AL polepem tl. 19mm včetně montáže</t>
  </si>
  <si>
    <t>R13</t>
  </si>
  <si>
    <t>Požární izolace</t>
  </si>
  <si>
    <t>Požární izolace potrubí - minerální vlna s polepem - odolnost 30min včetně montáže</t>
  </si>
  <si>
    <t>R14</t>
  </si>
  <si>
    <t>Tepelná izolace potrubí - minerální vlna s polepem - 40mm včetně montáže</t>
  </si>
  <si>
    <t>R15</t>
  </si>
  <si>
    <t>Tepelná izolace potrubí - minerální vlna s polepem - 80mm včetně montáže</t>
  </si>
  <si>
    <t>10.1 - zdroj chladu pro 1.1</t>
  </si>
  <si>
    <t>751721111</t>
  </si>
  <si>
    <t>10.</t>
  </si>
  <si>
    <t>Montáž klimatizační jednotky venkovní s jednofázovým napájením do 2 vnitřních jednotek</t>
  </si>
  <si>
    <t>751791123</t>
  </si>
  <si>
    <t>Montáž dvojice napojovacího měděného potrubí předizolovaného 10-19 mm</t>
  </si>
  <si>
    <t>bm</t>
  </si>
  <si>
    <t>Chladící jednotka</t>
  </si>
  <si>
    <t>Chladící jednotka, vč. Řídícího boxu, bipolární výstup EEV, Modbus, elektrický expanzní ventil EX5, Chladicí výkon 9,8kW</t>
  </si>
  <si>
    <t>Potrubí chladiva</t>
  </si>
  <si>
    <t>Potrubí chladiva měděné s teplenou izolací s parozábranou 9,52/19,05mm vč. náplně chladiva a kabeláže</t>
  </si>
  <si>
    <t>11.1 - zdroj chladu pro 2.1</t>
  </si>
  <si>
    <t>Montáž dvojice napojovacího měděného potrubí předizolovaného 10-16 (3/8" x 5/8")</t>
  </si>
  <si>
    <t>Chladící jednotka, vč. Řídícího boxu, bipolární výstup EEV, Modbus, elektrický expanzní ventil EX5, Chladicí výkon 5,6kW</t>
  </si>
  <si>
    <t>Potrubí chladiva měděné s teplenou izolací s parozábranou 9,52/15,88/mm vč. náplně chladiva a kabeláže</t>
  </si>
  <si>
    <t>12.1 - chlazení kanceláří</t>
  </si>
  <si>
    <t>751711181</t>
  </si>
  <si>
    <t>Montáž klimatizační jednotky vnitřní kanálové nízkotlaké o výkonu do 6,5 kW</t>
  </si>
  <si>
    <t>751791121</t>
  </si>
  <si>
    <t>Montáž dvojice napojovacího měděného potrubí předizolovaného 6-10 (1/4" x 3/8")</t>
  </si>
  <si>
    <t>Split</t>
  </si>
  <si>
    <t>Venkovní kondenzační jednotka SPLIT , nominální výkon: Qchl=2,6kW / Qtop=3,4kW  
provozní rozsah chlazení/vytápění -15,0~46,0°C/-20,0~24,0°C  
hladina akustického tlaku v 1m = 47/46dBA</t>
  </si>
  <si>
    <t>vnitřní kanálová jednotka nízká, externí statický tlak ventilátoru až 39 Pa  
hladina akustického tlaku v 1m = 32/29/26dBA  
včetně kabelového ovladače a Modbus brány</t>
  </si>
  <si>
    <t>venkovní kondenzační jednotka SPLIT , nominální výkon: Qchl=5,0kW / Qtop=5,5kW  
provozní rozsah chlazení/vytápění -15,0~50,0°C/-20,0~24,0°C  
hladina akustického tlaku v 1m = 48/48dBA</t>
  </si>
  <si>
    <t>vnitřní kanálová jednotka nízká, externí statický tlak ventilátoru až 39 Pa  
hladina akustického tlaku v 1m = 33/30/27dBA  
včetně kabelového ovladače a Modbus brány</t>
  </si>
  <si>
    <t>Potrubí chladiva měděné s teplenou izolací s parozábranou 6,35/12,7mm vč. náplně chladiva a kabeláže</t>
  </si>
  <si>
    <t>Potrubí chladiva měděné s teplenou izolací s parozábranou 6,35/9,52mm vč. náplně chladiva a kabeláže</t>
  </si>
  <si>
    <t>13.1 - chlazení pokladen</t>
  </si>
  <si>
    <t>15.1 - chlazení rozvodny</t>
  </si>
  <si>
    <t>751711112</t>
  </si>
  <si>
    <t>Montáž klimatizační jednotky vnitřní nástěnné o výkonu přes 3,5 do 5 kW</t>
  </si>
  <si>
    <t>venkovní kondenzační jednotka SPLIT , nominální výkon: Qchl=7,1kW / Qtop=8,0kW  
provozní rozsah chlazení/vytápění -15,0~50,0°C/-20,0~24,0°C  
hladina akustického tlaku v 1m = 51/49dBA</t>
  </si>
  <si>
    <t>vnitřní nástěnná jednotka  
hladina akustického tlaku v 1m = 44/39/35/30dBA  
včetně kabelového ovladače a Modbus brány</t>
  </si>
  <si>
    <t>Potrubí chladiva měděné s teplenou izolací s parozábranou 6,35/15,88mm vč. náplně chladiva a kabeláže</t>
  </si>
  <si>
    <t>16.1 - Odvětrání soc. Zařízení</t>
  </si>
  <si>
    <t>751122092</t>
  </si>
  <si>
    <t>Montáž ventilátoru radiálního nízkotlakého potrubního základního do kruhového potrubí D přes 100 do 200 mm</t>
  </si>
  <si>
    <t>751322012</t>
  </si>
  <si>
    <t>Montáž talířového ventilu D přes 100 do 200 mm</t>
  </si>
  <si>
    <t>751344112</t>
  </si>
  <si>
    <t>Montáž tlumiče hluku pro kruhové potrubí D přes 100 do 200 mm</t>
  </si>
  <si>
    <t>751511182</t>
  </si>
  <si>
    <t>Montáž potrubí plechového skupiny I kruhového bez příruby tloušťky plechu 0,6 mm D přes 100 do 200 mm</t>
  </si>
  <si>
    <t>751537146</t>
  </si>
  <si>
    <t>Montáž potrubí kruhového ohebného tepelně a zvukově izolovaného Al hadice D přes 100 do 150 mm</t>
  </si>
  <si>
    <t>GL.7901</t>
  </si>
  <si>
    <t>Talířový ventil</t>
  </si>
  <si>
    <t>Talířový ventil přívod/odvod vzduchu 100 mm</t>
  </si>
  <si>
    <t>Potrubní ventilátor</t>
  </si>
  <si>
    <t>Ventilátor do kruhového potrubí D160 , V = 235 m3/h, Pext = 200Pa   
Včetně pružného připojení na potrubí a zpětné klapky</t>
  </si>
  <si>
    <t>Výfukový/sací kus</t>
  </si>
  <si>
    <t>Výfukový/sací kus do kruhového potrubí se sítem vel. D160 vč. montáže</t>
  </si>
  <si>
    <t>Tlumič hluku do kruhového potrubí vel.D200-600</t>
  </si>
  <si>
    <t>Potrubí VZT - kruhové</t>
  </si>
  <si>
    <t>Kruhové potrubí z pozinkovaného plechu o síle dle norem, včetně tvarovek, regulačních klapek, spojovacího, kotvícího a těsnícího materiálu ( SPIRO SAFE )</t>
  </si>
  <si>
    <t>Do průměru 100 / 30% tvarovek  
Celkem 4=4.000 [A]</t>
  </si>
  <si>
    <t>Do průměru 125 / 30% tvarovek  
Celkem 3=3.000 [A]</t>
  </si>
  <si>
    <t>Do průměru 160 / 30% tvarovek  
Celkem 5=5.000 [A]</t>
  </si>
  <si>
    <t>Ohebné potrubí</t>
  </si>
  <si>
    <t>Ohebné potrubí sonoflex D100</t>
  </si>
  <si>
    <t>2.1 - Větrání zázemí</t>
  </si>
  <si>
    <t>751322134</t>
  </si>
  <si>
    <t>Montáž anemostatu čtvercového vířivého se skříní přes 0,350 do 0,500 m2</t>
  </si>
  <si>
    <t>751344124</t>
  </si>
  <si>
    <t>Montáž tlumiče hluku pro čtyřhranné potrubí přes 0,450 do 0,600 m2</t>
  </si>
  <si>
    <t>751355054</t>
  </si>
  <si>
    <t>Montáž chladiče na čtyřhranné potrubí přes 0,450 m2</t>
  </si>
  <si>
    <t>751398054</t>
  </si>
  <si>
    <t>Montáž protidešťové žaluzie nebo žaluziové klapky na čtyřhranné potrubí přes 0,450 do 0,600 m2</t>
  </si>
  <si>
    <t>751398092</t>
  </si>
  <si>
    <t>Montáž regulátoru konstantního průtoku D přes 100 do 200 mm</t>
  </si>
  <si>
    <t>751398093</t>
  </si>
  <si>
    <t>Montáž regulátoru konstantního průtoku D přes 200 mm</t>
  </si>
  <si>
    <t>751511124</t>
  </si>
  <si>
    <t>Montáž potrubí plechového skupiny I kruhového s přírubou tloušťky plechu 0,6 mm D přes 300 do 400 mm</t>
  </si>
  <si>
    <t>751511183</t>
  </si>
  <si>
    <t>Montáž potrubí plechového skupiny I kruhového bez příruby tloušťky plechu 0,6 mm D přes 200 do 300 mm</t>
  </si>
  <si>
    <t>751537147</t>
  </si>
  <si>
    <t>Montáž potrubí kruhového ohebného tepelně a zvukově izolovaného Al hadice D přes 150 do 200 mm</t>
  </si>
  <si>
    <t>751537148</t>
  </si>
  <si>
    <t>Montáž potrubí kruhového ohebného tepelně a zvukově izolovaného Al hadice D přes 200 do 250 mm</t>
  </si>
  <si>
    <t>751611116</t>
  </si>
  <si>
    <t>Montáž centrální vzduchotechnické jednotky s rekuperací tepla stojaté s výměnou vzduchu přes 1000 do 5000 m3/h</t>
  </si>
  <si>
    <t>Talířový ventil odvodní D100</t>
  </si>
  <si>
    <t>Složení: dle popisu v TZ. Vp = 2500 m3/h / Pext = 350 Pa, Vo = 2500 m3/h / Pext = 350 Pa. Jednotka vč. pružných vložek na sání a výtlaku</t>
  </si>
  <si>
    <t>Protidešťová žaluzie vč. Pozedního rámu a krycího síta vel. 500x500</t>
  </si>
  <si>
    <t>Talířový ventil přívodní D160</t>
  </si>
  <si>
    <t>Talířový ventil přívodní D200</t>
  </si>
  <si>
    <t>Anemostat V=500 m3/h</t>
  </si>
  <si>
    <t>Vířivý anemostat s pevnými lamelami a čelní kruhovou deskou, přívodní D250</t>
  </si>
  <si>
    <t>Chladič Qch=12 kW</t>
  </si>
  <si>
    <t>Externí přímý chladič do potrubí vel. 800x500 s odločovačem kapek</t>
  </si>
  <si>
    <t>Klapka</t>
  </si>
  <si>
    <t>Uzavírací klapka těsná se servopohonem 24V vel. 400x500 vč. montáže</t>
  </si>
  <si>
    <t>Regulátor průtoku</t>
  </si>
  <si>
    <t>Regulátor konstantního průtoku vzduchu do kruhového potrubí vel. D160; CAV (ruční ovládání)</t>
  </si>
  <si>
    <t>Regulátor konstantního průtoku vzduchu do kruhového potrubí vel. D200; CAV (ruční ovládání)</t>
  </si>
  <si>
    <t>Regulátor konstantního průtoku vzduchu do kruhového potrubí vel. D250; CAV (ruční ovládání)</t>
  </si>
  <si>
    <t>Tlumič hluku do hranatého potrubí vel.500x600/1000</t>
  </si>
  <si>
    <t>Tlumič hluku do hranatého potrubí vel.600x500/1000</t>
  </si>
  <si>
    <t>R16</t>
  </si>
  <si>
    <t>Do průměru 100 / 30% tvarovek  
Celkem 7=7.000 [A]</t>
  </si>
  <si>
    <t>R17</t>
  </si>
  <si>
    <t>Do průměru 125 / 30% tvarovek  
Celkem 4=4.000 [A]</t>
  </si>
  <si>
    <t>R18</t>
  </si>
  <si>
    <t>Do průměru 160 / 30% tvarovek  
Celkem 20=20.000 [A]</t>
  </si>
  <si>
    <t>R19</t>
  </si>
  <si>
    <t>Do průměru 200 / 30% tvarovek  
Celkem 25=25.000 [A]</t>
  </si>
  <si>
    <t>R20</t>
  </si>
  <si>
    <t>Do průměru 250 / 30% tvarovek  
Celkem 35=35.000 [A]</t>
  </si>
  <si>
    <t>R21</t>
  </si>
  <si>
    <t>Do průměru 315 / 30% tvarovek  
Celkem 1=1.000 [A]</t>
  </si>
  <si>
    <t>R22</t>
  </si>
  <si>
    <t>do obvodu 2600/30%tvarovek  
Celkem 75=75.000 [A]</t>
  </si>
  <si>
    <t>R23</t>
  </si>
  <si>
    <t>Ohebné potrubí s útlumem hluku D100</t>
  </si>
  <si>
    <t>R24</t>
  </si>
  <si>
    <t>Ohebné potrubí s útlumem hluku D160</t>
  </si>
  <si>
    <t>R25</t>
  </si>
  <si>
    <t>Ohebné potrubí s útlumem hluku D200</t>
  </si>
  <si>
    <t>R26</t>
  </si>
  <si>
    <t>Ohebné potrubí s útlumem hluku D250</t>
  </si>
  <si>
    <t>R27</t>
  </si>
  <si>
    <t>R28</t>
  </si>
  <si>
    <t>R29</t>
  </si>
  <si>
    <t>R30</t>
  </si>
  <si>
    <t>3.1 - Větrání pokladen</t>
  </si>
  <si>
    <t>751355011</t>
  </si>
  <si>
    <t>Montáž ohřívače elektrického na potrubí D do 200 mm</t>
  </si>
  <si>
    <t>751611114</t>
  </si>
  <si>
    <t>Montáž centrální vzduchotechnické jednotky s rekuperací tepla stojaté s výměnou vzduchu přes 300 do 500 m3/h</t>
  </si>
  <si>
    <t>Talířový ventil přívodní D100</t>
  </si>
  <si>
    <t>GL.7902</t>
  </si>
  <si>
    <t>Talířový ventil odvodní D125</t>
  </si>
  <si>
    <t>Složení: dle popisu v TZ. Vp = 300 m3/h / Pext = 350 Pa, Vo = 300 m3/h / Pext = 350 Pa. Jednotka vč. uzavíracích klapek se servopohonem (230V), pružných vložek na sání a výtlaku a ovladače a spínacího modulu.</t>
  </si>
  <si>
    <t>Talířový ventil odvodní D200</t>
  </si>
  <si>
    <t>Ohřívač vzduchu</t>
  </si>
  <si>
    <t>Potrubní elektrický ohřívač D160; P=1,2kW/230V</t>
  </si>
  <si>
    <t>Tlumič hluku do kruhového potrubí vel.D160-900</t>
  </si>
  <si>
    <t>Do průměru 100 / 30% tvarovek  
Celkem 2=2.000 [A]</t>
  </si>
  <si>
    <t>Do průměru 125 / 30% tvarovek  
Celkem 12=12.000 [A]</t>
  </si>
  <si>
    <t>Do průměru 160 / 30% tvarovek  
Celkem 15=15.000 [A]</t>
  </si>
  <si>
    <t>Ohebné potrubí sonoflex D125</t>
  </si>
  <si>
    <t>Ohebné potrubí sonoflex D160</t>
  </si>
  <si>
    <t>Ohebné potrubí sonoflex D200</t>
  </si>
  <si>
    <t>4.1 - Větrání přípravny admin</t>
  </si>
  <si>
    <t>751344113</t>
  </si>
  <si>
    <t>Montáž tlumiče hluku pro kruhové potrubí D přes 200 do 300 mm</t>
  </si>
  <si>
    <t>Složení: dle popisu v TZ. Vp = 500 m3/h / Pext = 350 Pa, Vo = 500 m3/h / Pext = 350 Pa. Jednotka vč. uzavíracích klapek se servopohonem (230V), pružných vložek na sání a výtlaku, ovladače a spínacího modulu, el. ohřívače 2,1kW/ 230V.</t>
  </si>
  <si>
    <t>Výfukový/sací kus do kruhového potrubí se sítem vel. D250 vč. montáže</t>
  </si>
  <si>
    <t>Krycí mřížka</t>
  </si>
  <si>
    <t>Krycí mřížka D250 vč. montáže</t>
  </si>
  <si>
    <t>Požární klapka do kruhového potrubí se termickým spouštěním a koncovým spínačem vel. D250 vč. montáže</t>
  </si>
  <si>
    <t>Tlumič hluku do kruhového potrubí vel.D250-900</t>
  </si>
  <si>
    <t>Ohebný tlumič hluku</t>
  </si>
  <si>
    <t>Ohebný tlumič hluku D250 -1000 vč. montáže</t>
  </si>
  <si>
    <t>Do průměru 200 / 30% tvarovek  
Celkem 50=50.000 [A]</t>
  </si>
  <si>
    <t>Do průměru 250 / 30% tvarovek  
Celkem 55=55.000 [A]</t>
  </si>
  <si>
    <t>7.1 - Odvětrání rozvodny NN+SLB</t>
  </si>
  <si>
    <t>Ventilátor do kruhového potrubí D160 , V = 200 m3/h, Pext = 200Pa   
Včetně pružného připojení na potrubí</t>
  </si>
  <si>
    <t>Výfukový/sací kus do kruhového potrubí se sítem vel. D200 vč. montáže</t>
  </si>
  <si>
    <t>Požární stěnový uzávěr</t>
  </si>
  <si>
    <t>Požární stěnový uzávěr s termickýn spouštěním a koncovým spínačem; vel. 400x250, s mřížkou na obou sranách  vč. montáže</t>
  </si>
  <si>
    <t>Do průměru 200 / 30% tvarovek  
Celkem 12=12.000 [A]</t>
  </si>
  <si>
    <t>8.1 - Odvětrání strojovny VZT</t>
  </si>
  <si>
    <t>Ventilátor do kruhového potrubí D160 , V = 250 m3/h, Pext = 170Pa   
Včetně pružného připojení na potrubí</t>
  </si>
  <si>
    <t>Do průměru 200 / 30% tvarovek  
Celkem 14=14.000 [A]</t>
  </si>
  <si>
    <t>9.1 - Odvětrání místnosti vytápění</t>
  </si>
  <si>
    <t>Do průměru 200 / 30% tvarovek  
Celkem 15=15.000 [A]</t>
  </si>
  <si>
    <t xml:space="preserve">  SO 45-71-04_44</t>
  </si>
  <si>
    <t>Rekonstrukce výpravní budovy v žst. Mladá Boleslav hl.n. – Rozvody NN</t>
  </si>
  <si>
    <t>SO 45-71-04_44</t>
  </si>
  <si>
    <t>ESI</t>
  </si>
  <si>
    <t>FVE</t>
  </si>
  <si>
    <t>34111850</t>
  </si>
  <si>
    <t>kabel fotovoltaický černý nebo červený průměr 4mm</t>
  </si>
  <si>
    <t>34111853</t>
  </si>
  <si>
    <t>konektor kabelový pár (samec-samice) pro fotovoltaiku</t>
  </si>
  <si>
    <t>34571050</t>
  </si>
  <si>
    <t>trubka elektroinstalační ohebná EN 500 86-1141 (chránička) D 16/21,2mm</t>
  </si>
  <si>
    <t>35002030</t>
  </si>
  <si>
    <t>panel fotovoltaický monokrystalický 450Wp</t>
  </si>
  <si>
    <t>35671253</t>
  </si>
  <si>
    <t>optimizér přídavný na panel jemnovitý DC výkon 500W</t>
  </si>
  <si>
    <t>42412504</t>
  </si>
  <si>
    <t>konstrukce nosná pro fotovoltaické panely na ploché střechy, set pro 2 panely</t>
  </si>
  <si>
    <t>SADA</t>
  </si>
  <si>
    <t>741110041</t>
  </si>
  <si>
    <t>Montáž trubka plastová ohebná D přes 11 do 23 mm uložená pevně</t>
  </si>
  <si>
    <t>741120223</t>
  </si>
  <si>
    <t>Montáž fotovoltaických kabelů uložených volně průměru do 4 mm</t>
  </si>
  <si>
    <t>741130420</t>
  </si>
  <si>
    <t>Nalisování konektorů na fotovoltaický kabel</t>
  </si>
  <si>
    <t>741210001</t>
  </si>
  <si>
    <t>Montáž rozvodnice oceloplechová nebo plastová běžná do 20 kg</t>
  </si>
  <si>
    <t>Montáž střídače napětí DC/AC síťového třífázového pro fotovoltaické systémy, max. výstupní výkon přes 25000 do 50000 W</t>
  </si>
  <si>
    <t>741231012</t>
  </si>
  <si>
    <t>Montáž svorkovnice do rozvaděčů - ochranná</t>
  </si>
  <si>
    <t>741711011</t>
  </si>
  <si>
    <t>Montáž nosné konstrukce fotovoltaických panelů na ploché střeše nosníky</t>
  </si>
  <si>
    <t>741721211</t>
  </si>
  <si>
    <t>Montáž fotovoltaických panelů krystalických na plochou střechu výkonu přes 300 Wp</t>
  </si>
  <si>
    <t>FVE panely 450Wp</t>
  </si>
  <si>
    <t>741730018</t>
  </si>
  <si>
    <t>741732061</t>
  </si>
  <si>
    <t>Montáž výkonového optimizéru na panel max. výkon do 500 W</t>
  </si>
  <si>
    <t>741910412</t>
  </si>
  <si>
    <t>Montáž žlab kovový šířky do 100 mm bez víka</t>
  </si>
  <si>
    <t>741910421</t>
  </si>
  <si>
    <t>Montáž žlab kovový - uzavření víkem</t>
  </si>
  <si>
    <t>R38</t>
  </si>
  <si>
    <t>Žlab kabelový ocelový děrovaný 100x50mm</t>
  </si>
  <si>
    <t>R39</t>
  </si>
  <si>
    <t>Víko žlabu ocelové 50mm</t>
  </si>
  <si>
    <t>R40</t>
  </si>
  <si>
    <t>Střídač 20kVA, třífázový, pro fotovoltaický systém</t>
  </si>
  <si>
    <t>R41</t>
  </si>
  <si>
    <t>Ekvipotenciální přípojnice</t>
  </si>
  <si>
    <t>R42</t>
  </si>
  <si>
    <t>Rozváděč DC-BOX.X, oceloplechový, vnitřní provedení provedení</t>
  </si>
  <si>
    <t>ESI 1</t>
  </si>
  <si>
    <t>Úložný, úchytový materiál elektro</t>
  </si>
  <si>
    <t>34573015</t>
  </si>
  <si>
    <t>Kanál parapetní bezhalogenový dutý 170x65mm</t>
  </si>
  <si>
    <t>popis položky</t>
  </si>
  <si>
    <t>1.NP  
Celkem 13=13.000 [A]</t>
  </si>
  <si>
    <t>Technická specifikace</t>
  </si>
  <si>
    <t>741110001</t>
  </si>
  <si>
    <t>Montáž trubka plastová tuhá D přes 16 do 23 mm uložená pevně</t>
  </si>
  <si>
    <t>výkaz výměr  
Celkem 80=80.000 [A]</t>
  </si>
  <si>
    <t>výkaz výměr  
Celkem 250=250.000 [A]</t>
  </si>
  <si>
    <t>741110042</t>
  </si>
  <si>
    <t>Montáž trubka plastová ohebná D přes 23 do 35 mm uložená pevně</t>
  </si>
  <si>
    <t>výkaz výměr  
Celkem 150=150.000 [A]</t>
  </si>
  <si>
    <t>741110513</t>
  </si>
  <si>
    <t>Montáž lišta a kanálek vkládací šířky přes 120 do 180 mm s víčkem</t>
  </si>
  <si>
    <t>741910414</t>
  </si>
  <si>
    <t>Montáž žlab kovový šířky do 250 mm bez víka</t>
  </si>
  <si>
    <t>podkrový  
Celkem 29=29.000 [A]</t>
  </si>
  <si>
    <t>podkrový  
Celkem 84=84.000 [A]</t>
  </si>
  <si>
    <t>1.NP  
Celkem 32=32.000 [A]</t>
  </si>
  <si>
    <t>Kabelový žlab - šířka 300 mm, výška 100 mm - včetně víka a kotvícího materiálu</t>
  </si>
  <si>
    <t>Kabelový žlab - šířka 250 mm, výška 100 mm - včetně víka a kotvícího materiálu</t>
  </si>
  <si>
    <t>Kabelový žlab - šířka 150 mm, výška 100 mm - včetně víka a kotvícího materiálu</t>
  </si>
  <si>
    <t>Kabelová chránička DN32</t>
  </si>
  <si>
    <t>Elektroinstalační trubka tuhá DN20, bezhalogenová</t>
  </si>
  <si>
    <t>Kabelová příchytka pro jednotlivý vodič - požární odolnost 60 minut</t>
  </si>
  <si>
    <t>výkaz výměr  
Celkem 500=500.000 [A]</t>
  </si>
  <si>
    <t>ESI 2</t>
  </si>
  <si>
    <t>OSVĚTLENÍ</t>
  </si>
  <si>
    <t>741372002</t>
  </si>
  <si>
    <t>MONTÁŽ OSVĚTLENÍ B2</t>
  </si>
  <si>
    <t>Montáž svítidlo LED interiérové přisazené nástěnné páskové lištové se zapojením vodičů</t>
  </si>
  <si>
    <t>NP.1  
Celkem 15=15.000 [A]</t>
  </si>
  <si>
    <t>MONTÁŽ OSVĚTLENÍ B1</t>
  </si>
  <si>
    <t>MONTÁŽ OSVĚTLENÍ A4</t>
  </si>
  <si>
    <t>NP.1  
Celkem 6=6.000 [A]</t>
  </si>
  <si>
    <t>741372021</t>
  </si>
  <si>
    <t>MONTÁŽ SVÍTIDLA NP1</t>
  </si>
  <si>
    <t>Montáž NO svítidlo LED interiérové přisazené</t>
  </si>
  <si>
    <t>NP.1  
Celkem 17=17.000 [A]</t>
  </si>
  <si>
    <t>Montáž svítidlo LED interiérové přisazené nástěnné hranaté nebo kruhové do 0,09 m2 se zapojením vodičů</t>
  </si>
  <si>
    <t>MONTÁŽ SVÍTIDLA N2</t>
  </si>
  <si>
    <t>Montáž NO svítidlo LED interiérové přisazené na stop</t>
  </si>
  <si>
    <t>NP.1  
Celkem 13=13.000 [A]</t>
  </si>
  <si>
    <t>MONTÁŽ SVÍTIDLA N1</t>
  </si>
  <si>
    <t>741372022</t>
  </si>
  <si>
    <t>MONTÁŽ SVÍTIDLA D1</t>
  </si>
  <si>
    <t>Montáž svítidlo LED interiérové přisazené</t>
  </si>
  <si>
    <t>NP.1  
Celkem 2=2.000 [A]</t>
  </si>
  <si>
    <t>Montáž svítidlo LED interiérové přisazené nástěnné hranaté nebo kruhové přes 0,09 do 0,36 m2 se zapojením vodičů</t>
  </si>
  <si>
    <t>741372064</t>
  </si>
  <si>
    <t>MONTÁŽ SVÍTIDLA L1</t>
  </si>
  <si>
    <t>Montáž svítidlo LED exteriérové přisazené na stop</t>
  </si>
  <si>
    <t>NP.1  
Celkem 80=80.000 [A]</t>
  </si>
  <si>
    <t>Montáž svítidlo LED exteriérové přisazené nástěnné páskové samolepící se zapojením vodičů</t>
  </si>
  <si>
    <t>MONTÁŽ SVÍTIDLA L2</t>
  </si>
  <si>
    <t>NP.1  
Celkem 75=75.000 [A]</t>
  </si>
  <si>
    <t>Montáž svítidlo LED exteriérové přisazené nástěnné čtvgercové samolepící se zapojením vodičů</t>
  </si>
  <si>
    <t>741372073</t>
  </si>
  <si>
    <t>MONTÁŽ SVÍTIDLA F1</t>
  </si>
  <si>
    <t>Montáž svítidlo LED interiérové závěsné</t>
  </si>
  <si>
    <t>NP.1  
Celkem 3=3.000 [A]</t>
  </si>
  <si>
    <t>Montáž svítidlo LED interiérové závěsné hranaté nebo kruhové přes 0,09 do 0,36 m2 se zapojením vodičů</t>
  </si>
  <si>
    <t>MONTÁŽ SVÍTIDLA E1</t>
  </si>
  <si>
    <t>NP.1  
Celkem 12=12.000 [A]</t>
  </si>
  <si>
    <t>Montáž svítidlo LED interiérové závěsné hranaté nebo kruhové do 0,09 m2 se zapojením vodičů</t>
  </si>
  <si>
    <t>741372113</t>
  </si>
  <si>
    <t>MONTÁŽ OSVĚTLENÍ A5</t>
  </si>
  <si>
    <t>Montáž svítidlo LED interiérové vestavné stěnové páskové se zapojením vodičů</t>
  </si>
  <si>
    <t>741372152</t>
  </si>
  <si>
    <t>MONTÁŽ OSVĚTLENÍ A2</t>
  </si>
  <si>
    <t>Montáž svítidlo LED průmyslové závěsné reflektor se zapojením vodičů</t>
  </si>
  <si>
    <t>NP.1  
Celkem 4=4.000 [A]</t>
  </si>
  <si>
    <t>MONTÁŽ OSVĚTLENÍ A1</t>
  </si>
  <si>
    <t>NP.1   
Celkem 20 = 20,000</t>
  </si>
  <si>
    <t>741372154</t>
  </si>
  <si>
    <t>MONTÁŽ OSVĚTLENÍ C2</t>
  </si>
  <si>
    <t>Svítidlo LED průmyslové přisazené</t>
  </si>
  <si>
    <t>NP.1  
Celkem 9=9.000 [A]</t>
  </si>
  <si>
    <t>Montáž svítidlo LED průmyslové přisazené stropní se zapojením vodičů</t>
  </si>
  <si>
    <t>MONTÁŽ OSVĚTLENÍ C1</t>
  </si>
  <si>
    <t>NP.1, podkroví  
Celkem 56=56.000 [A]</t>
  </si>
  <si>
    <t>MONTÁŽ OSVĚTLENÍ C3</t>
  </si>
  <si>
    <t>OSVĚTLENÍ A1</t>
  </si>
  <si>
    <t>Svítidlo LED závěsné</t>
  </si>
  <si>
    <t>OSVĚTLENÍ C3</t>
  </si>
  <si>
    <t>Svítidlo LED průmyslové 58W,4000K, 5130Im, IP66, 1160x159x85</t>
  </si>
  <si>
    <t>SVÍTIDLO D1</t>
  </si>
  <si>
    <t>Svítidlo LED interiérové přisazené</t>
  </si>
  <si>
    <t>svítidlo kulaté 3000K, 3700lm, 30W, IP40, 445mm</t>
  </si>
  <si>
    <t>SVÍTIDLO E1</t>
  </si>
  <si>
    <t>svítidlo kulaté 4000K, 2299lm, 24,2W, 12,1W, IP40, 167x167x315</t>
  </si>
  <si>
    <t>SVÍTIDLO F1</t>
  </si>
  <si>
    <t>svítidlo kulaté 4000K, 5100lm, 39W, IP40, 600x600x120</t>
  </si>
  <si>
    <t>SVÍTIDLO NP1</t>
  </si>
  <si>
    <t>Nouzové svítidlo 4,1W, IP40, 35lm, piktogram, 53x184x188mm (š,v,d), 1H náhradní zdroj</t>
  </si>
  <si>
    <t>SVÍTIDLO N1</t>
  </si>
  <si>
    <t>Nouzové svítidlo 4W, IP40, 417lm, 1H náhradní zdroj</t>
  </si>
  <si>
    <t>SVÍTIDLO N2</t>
  </si>
  <si>
    <t>Montáž NO svítidlo LED interiérové přisazené na stěně</t>
  </si>
  <si>
    <t>Nouzové svítidlo 4W, IP40, 417lm, antipanic, 1H náhradní zdroj</t>
  </si>
  <si>
    <t>SVÍTIDLO L1</t>
  </si>
  <si>
    <t>Montáž svítidlo LED exteriérové vestavěné na stěně</t>
  </si>
  <si>
    <t>14W, IP44, 1161lm, LED pásek uložen v hliníkovém profilu. Délka 1220.</t>
  </si>
  <si>
    <t>SVÍTIDLO L2</t>
  </si>
  <si>
    <t>15W, IP44, 959lm, LED světlo přisazené na hoke</t>
  </si>
  <si>
    <t>OSVĚTLENÍ A2</t>
  </si>
  <si>
    <t>Svítidlo LED průmyslové závěsné reflektor se zapojením vodičů</t>
  </si>
  <si>
    <t>OSVĚTLOVACÍ TĚLESO LED, LIENÁRNÍ, ZAVĚŠENÉ, 55W,830, 1688x80x93</t>
  </si>
  <si>
    <t>R4</t>
  </si>
  <si>
    <t>OSVĚTLENÍ A4</t>
  </si>
  <si>
    <t>OSVĚTLOVACÍ TĚLESO LED, LIENÁRNÍ, přisazené, 6400lm, 840, 1964x57x67</t>
  </si>
  <si>
    <t>R5</t>
  </si>
  <si>
    <t>OSVĚTLENÍ A5</t>
  </si>
  <si>
    <t>Svítidlo LED interiérové vestavěné</t>
  </si>
  <si>
    <t>OSVĚTLOVACÍ TĚLESO LED, LIENÁRNÍ, VESTAVĚNÉ, 6400lm, 840, 1964x57x67</t>
  </si>
  <si>
    <t>R6</t>
  </si>
  <si>
    <t>OSVĚTLENÍ B1</t>
  </si>
  <si>
    <t>OSVĚTLOVACÍ TĚLESO LED, LIENÁRNÍ, přisazené 34.6w, 6400lm, 840, 1208x10x108</t>
  </si>
  <si>
    <t>R7</t>
  </si>
  <si>
    <t>OSVĚTLENÍ B2</t>
  </si>
  <si>
    <t>R8</t>
  </si>
  <si>
    <t>OSVĚTLENÍ C1</t>
  </si>
  <si>
    <t>Svítidlo LED průmyslové 33W, 3000K, 9000Im, IP66, 1257x102x91</t>
  </si>
  <si>
    <t>R9</t>
  </si>
  <si>
    <t>OSVĚTLENÍ C2</t>
  </si>
  <si>
    <t>Svítidlo LED průmyslové 37W, 3000K-4000K, 5130Im, IP66, 1160x159x85</t>
  </si>
  <si>
    <t>ESI 3</t>
  </si>
  <si>
    <t>INSTALAČNÍ MATERIÁL</t>
  </si>
  <si>
    <t>34535002</t>
  </si>
  <si>
    <t>přepínač sériový kompletní, zápustný, řazení 5, šroubové svorky</t>
  </si>
  <si>
    <t>1.NP  
Celkem 5=5.000 [A]</t>
  </si>
  <si>
    <t>34535018</t>
  </si>
  <si>
    <t>přepínač nástěnný střídavý, řazení 6, IP44, šroubové svorky</t>
  </si>
  <si>
    <t>1.NP  
Celkem 4=4.000 [A]</t>
  </si>
  <si>
    <t>34535029</t>
  </si>
  <si>
    <t>Spínač nástěnný jednopólový, řazení 1, Al, IP66, šroubové svorky</t>
  </si>
  <si>
    <t>1.NP  
Celkem 8=8.000 [A]</t>
  </si>
  <si>
    <t>Krabice pod omítku PVC přístrojová kruhová D 70mm</t>
  </si>
  <si>
    <t>1.NP  
Celkem 46=46.000 [A]</t>
  </si>
  <si>
    <t>34571504</t>
  </si>
  <si>
    <t>krabice univerzální podlahová 332x250x80-95mm</t>
  </si>
  <si>
    <t>Krybice do betonu, vybavena včetně adaptéru,</t>
  </si>
  <si>
    <t>35811328</t>
  </si>
  <si>
    <t>zásuvka spojovací 16A - 3pól, řazení 2P+PE IP44, bezšroubové svorky</t>
  </si>
  <si>
    <t>1.NP  
Celkem 35=35.000 [A]</t>
  </si>
  <si>
    <t>35811472</t>
  </si>
  <si>
    <t>zásuvka nástěnná průmyslová 16A - 5pól, řazení 3P+N+PE IP44, šroubové svorky</t>
  </si>
  <si>
    <t>1.NP  
Celkem 18=18.000 [A]</t>
  </si>
  <si>
    <t>40461016</t>
  </si>
  <si>
    <t>Detektor pohybu stropní 360°</t>
  </si>
  <si>
    <t>1.NP  
Celkem 2=2.000 [A]</t>
  </si>
  <si>
    <t>741111002</t>
  </si>
  <si>
    <t>Montáž podlahových kanálů - krabice s vývody</t>
  </si>
  <si>
    <t>741112061</t>
  </si>
  <si>
    <t>Montáž krabice přístrojová zapuštěná plastová kruhová</t>
  </si>
  <si>
    <t>741310001</t>
  </si>
  <si>
    <t>Montáž spínač nástěnný 1-jednopólový prostředí normální se zapojením vodičů</t>
  </si>
  <si>
    <t>741310101</t>
  </si>
  <si>
    <t>Montáž spínač (polo)zapuštěný bezšroubové připojení 1-jednopólový se zapojením vodičů</t>
  </si>
  <si>
    <t>1.NP  
Celkem 10=10.000 [A]</t>
  </si>
  <si>
    <t>741310121</t>
  </si>
  <si>
    <t>Montáž přepínač (polo)zapuštěný bezšroubové připojení 5-seriový se zapojením vodičů</t>
  </si>
  <si>
    <t>741311003</t>
  </si>
  <si>
    <t>Montáž čidlo pohybu vestavné se zapojením vodičů</t>
  </si>
  <si>
    <t>741311004</t>
  </si>
  <si>
    <t>Montáž čidlo pohybu nástěnné se zapojením vodičů</t>
  </si>
  <si>
    <t>1.NP  
Celkem 14=14.000 [A]</t>
  </si>
  <si>
    <t>741311071</t>
  </si>
  <si>
    <t>Montáž tlačítka nouzového zastavení/vypnutí přisazeného nebo nástěnného se zapojením vodičů</t>
  </si>
  <si>
    <t>1.NP  
Celkem 3=3.000 [A]</t>
  </si>
  <si>
    <t>741313001</t>
  </si>
  <si>
    <t>Montáž zásuvka (polo)zapuštěná bezšroubové připojení 2P+PE se zapojením vodičů</t>
  </si>
  <si>
    <t>741313033</t>
  </si>
  <si>
    <t>Montáž zásuvka vestavná šroubové připojení 2P+PE se zapojením vodičů</t>
  </si>
  <si>
    <t>1.NP  
Celkem 6=6.000 [A]</t>
  </si>
  <si>
    <t>1.NP  
Celkem 16=16.000 [A]</t>
  </si>
  <si>
    <t>741313231</t>
  </si>
  <si>
    <t>Montáž zásuvek průmyslových nástěnných provedení IP 44 2P+PE 16 A se zapojením vodičů</t>
  </si>
  <si>
    <t>ABB.355301289</t>
  </si>
  <si>
    <t>Spínač jednopólový, řazení 1 Classic</t>
  </si>
  <si>
    <t>ADI.0821.URS</t>
  </si>
  <si>
    <t>Sběrnicový PIR detektor pohybu, dosah 12m / 90°/ 7m / 90°(PET imunita cca 25 kg)</t>
  </si>
  <si>
    <t>Zásuvka jednoduchá, 16A/250V, 2P+PE, určená pro PC, IP20, montáž do parapetního žlabu</t>
  </si>
  <si>
    <t>Zásuvka jednoduchá, 16A/250V, 2P+PE, určená pro PC, zabudovaný svodič přepětí tř.d, IP20, montáž do parapetního žlabu</t>
  </si>
  <si>
    <t>Montáž zásuvka vestavná, montáž do parapetního žlabu šroubové připojení 2P+PE se zapojením vodičů</t>
  </si>
  <si>
    <t>Havarijní tlačítko</t>
  </si>
  <si>
    <t>Havarijní tlačítko pro připojení TS, CS, FVE-STOP</t>
  </si>
  <si>
    <t>Tlačítko s IP65, certifikace EN54-11, červené, ochrané sklo</t>
  </si>
  <si>
    <t>ESI 4</t>
  </si>
  <si>
    <t>Rozvaděče, rozvodnice, skříně</t>
  </si>
  <si>
    <t>741210002</t>
  </si>
  <si>
    <t>Montáž rozvodnice oceloplechová nebo plastová běžná do 50 kg</t>
  </si>
  <si>
    <t>1.NP, podkroví  
Celkem 3=3.000 [A]</t>
  </si>
  <si>
    <t>741210004</t>
  </si>
  <si>
    <t>Montáž rozvodnice oceloplechová nebo plastová běžná do 150 kg</t>
  </si>
  <si>
    <t>1.NP   
Celkem 5 = 5,000</t>
  </si>
  <si>
    <t>Nástěnná rozvodnice, 3-pole š.1050, v.1850, hl.400, přívod a vývody horem, In=2500A</t>
  </si>
  <si>
    <t>RH.10</t>
  </si>
  <si>
    <t>1.NP  
Celkem 1=1.000 [A]</t>
  </si>
  <si>
    <t>R31</t>
  </si>
  <si>
    <t>Nástěnná rozvodnice, vestavěná, 1-pole, š588, v620, hl136</t>
  </si>
  <si>
    <t>RN.1</t>
  </si>
  <si>
    <t>R32</t>
  </si>
  <si>
    <t>Nástěnná rozvodnice, vestavěná, 1-pole, š550, v450, hl400</t>
  </si>
  <si>
    <t>RFVE.AC</t>
  </si>
  <si>
    <t>podkroví  
Celkem 1=1.000 [A]</t>
  </si>
  <si>
    <t>podkroví   
Celkem 1 = 1,000</t>
  </si>
  <si>
    <t>R33</t>
  </si>
  <si>
    <t>INV.01</t>
  </si>
  <si>
    <t>ESI 5</t>
  </si>
  <si>
    <t>KABELY A VODIČE</t>
  </si>
  <si>
    <t>210813063</t>
  </si>
  <si>
    <t>Montáž kabelu Cu plného nebo laněného do 1 kV žíly 5x4 až 6 mm2 (např. CYKY) bez ukončení uloženého pevně</t>
  </si>
  <si>
    <t>210813065</t>
  </si>
  <si>
    <t>Montáž kabelu Cu plného nebo laněného do 1 kV žíly 5x10 až 16 mm2 (např. CYKY) bez ukončení uloženého pevně</t>
  </si>
  <si>
    <t>Montáž kabelu Al do 1 kV plného nebo laněného kulatého žíly 4x95 mm2 (např. AYKY) bez ukončení uloženého volně</t>
  </si>
  <si>
    <t>34109513</t>
  </si>
  <si>
    <t>kabel instalační plochý jádro Cu plné izolace PVC plášť PVC 450/750V (CYKYLo) 3x1,5mm2</t>
  </si>
  <si>
    <t>34111117</t>
  </si>
  <si>
    <t>kabel silový oheň retardující bezhalogenový bez funkční schopnosti při požáru třída reakce na oheň B2cas1d1a1 jádro Cu 0,6/1kV (1-CXKH-R B2) 2x2,5mm2</t>
  </si>
  <si>
    <t>34111123</t>
  </si>
  <si>
    <t>kabel silový oheň retardující bezhalogenový bez funkční schopnosti při požáru třída reakce na oheň B2cas1d1a1 jádro Cu 0,6/1kV (1-CXKH-R B2) 3x1,5mm2</t>
  </si>
  <si>
    <t>34111124</t>
  </si>
  <si>
    <t>kabel silový oheň retardující bezhalogenový bez funkční schopnosti při požáru třída reakce na oheň B2cas1d1a1 jádro Cu 0,6/1kV (1-CXKH-R B2) 3x2,5mm2</t>
  </si>
  <si>
    <t>34111163</t>
  </si>
  <si>
    <t>kabel silový oheň retardující bezhalogenový bez funkční schopnosti při požáru třída reakce na oheň B2cas1d1a1 jádro Cu 0,6/1kV (1-CXKH-R B2) 5x2,5mm2</t>
  </si>
  <si>
    <t>34111164</t>
  </si>
  <si>
    <t>kabel silový oheň retardující bezhalogenový bez funkční schopnosti při požáru třída reakce na oheň B2cas1d1a1 jádro Cu 0,6/1kV (1-CXKH-R B2) 5x4mm2</t>
  </si>
  <si>
    <t>34111166</t>
  </si>
  <si>
    <t>kabel silový oheň retardující bezhalogenový bez funkční schopnosti při požáru třída reakce na oheň B2cas1d1a1 jádro Cu 0,6/1kV (1-CXKH-R B2) 5x6mm2</t>
  </si>
  <si>
    <t>34111167</t>
  </si>
  <si>
    <t>kabel silový oheň retardující bezhalogenový bez funkční schopnosti při požáru třída reakce na oheň B2cas1d1a1 jádro Cu 0,6/1kV (1-CXKH-R B2) 5x10mm2</t>
  </si>
  <si>
    <t>34111168</t>
  </si>
  <si>
    <t>kabel silový oheň retardující bezhalogenový bez funkční schopnosti při požáru třída reakce na oheň B2cas1d1a1 jádro Cu 0,6/1kV (1-CXKH-R B2) 5x16mm2</t>
  </si>
  <si>
    <t>34111170</t>
  </si>
  <si>
    <t>kabel silový oheň retardující bezhalogenový bez funkční schopnosti při požáru třída reakce na oheň B2cas1d1a1 jádro Cu 0,6/1kV (1-CXKH-R B2) 5x25mm2</t>
  </si>
  <si>
    <t>34111324</t>
  </si>
  <si>
    <t>kabel silový oheň retardující bezhalogenový s funkční schopností při požáru 180min a P60-R třída reakce na oheň B2cas1d0 jádro Cu 0,6/1kV (1-CXKH-V) 2x1,5mm2</t>
  </si>
  <si>
    <t>34112369</t>
  </si>
  <si>
    <t>kabel silový jádro Cu izolace PVC plášť PVC 0,6/1kV (NYY) 5x10mm2</t>
  </si>
  <si>
    <t>741122121</t>
  </si>
  <si>
    <t>Montáž kabel Cu plný kulatý žíla 2x1,5 až 6 mm2 zatažený v trubkách</t>
  </si>
  <si>
    <t>741122122</t>
  </si>
  <si>
    <t>Montáž kabel Cu plný kulatý žíla 3x1,5 až 6 mm2 zatažený v trubkách</t>
  </si>
  <si>
    <t>výkaz výměr  
Celkem 900=900.000 [A]</t>
  </si>
  <si>
    <t>741122235</t>
  </si>
  <si>
    <t>Montáž kabel Cu plný kulatý žíla 5x25 až 35 mm2 uložený volně</t>
  </si>
  <si>
    <t>741122432</t>
  </si>
  <si>
    <t>741122611</t>
  </si>
  <si>
    <t>Montáž kabel Cu plný kulatý žíla 3x1,5 až 6 mm2 uložený pevně</t>
  </si>
  <si>
    <t>741122643</t>
  </si>
  <si>
    <t>Montáž kabel Cu plný kulatý žíla 5x10 mm2 uložený pevně</t>
  </si>
  <si>
    <t>741122644</t>
  </si>
  <si>
    <t>Montáž kabel Cu plný kulatý žíla 5x16 mm2 uložený pevně</t>
  </si>
  <si>
    <t>741122743</t>
  </si>
  <si>
    <t>Montáž kabel Cu plný kulatý pancéřovaný žíla 5x6 až 10 mm2 uložený pevně</t>
  </si>
  <si>
    <t>R37</t>
  </si>
  <si>
    <t>kabel silový oheň retardující bezhalogenový bez funkční schopnosti při požáru třída reakce na oheň B2cas1d1a1 jádro Al 0,6/1kV (1-AXKH-R B2) 5x95mm2</t>
  </si>
  <si>
    <t>[bez vazby na CS]</t>
  </si>
  <si>
    <t>ESI 6</t>
  </si>
  <si>
    <t>Název dílu</t>
  </si>
  <si>
    <t>132412131</t>
  </si>
  <si>
    <t>Hloubení nezapažených rýh šířky do 800 mm v soudržných horninách třídy těžitelnosti II skupiny 5 ručně</t>
  </si>
  <si>
    <t>výkaz výměr  
Celkem 20=20.000 [A]</t>
  </si>
  <si>
    <t>174111101</t>
  </si>
  <si>
    <t>Zásyp jam, šachet rýh nebo kolem objektů sypaninou se zhutněním ručně</t>
  </si>
  <si>
    <t>278381156</t>
  </si>
  <si>
    <t>Základy pod technologická zařízení půdorysné plochy přes 0,5 do 1 m2 z betonu prostého tř. C 25/30</t>
  </si>
  <si>
    <t>Betonový základ pro dobijecí stanici el. Kol a el. Nebíjecí stanice pro elektromibily, je nutno spodem do základu vyvéct chráničku a zemnící drát.</t>
  </si>
  <si>
    <t>40412034</t>
  </si>
  <si>
    <t>betonový prefabrikovaný základ pro zajištění</t>
  </si>
  <si>
    <t>460741141</t>
  </si>
  <si>
    <t>Osazení kabelových prostupů z trub betonových do otvoru ve zdivu průměru do 15 cm</t>
  </si>
  <si>
    <t>741132401</t>
  </si>
  <si>
    <t>Ukončení kabelů a vodičů do 1 kV celoplastových koncovkou přírubovou jednocestnou 1x25 až 95 mm2</t>
  </si>
  <si>
    <t>R34</t>
  </si>
  <si>
    <t>R35</t>
  </si>
  <si>
    <t>Nabíjecí stanice pro elektrokola</t>
  </si>
  <si>
    <t>sloupek uložen na betonovém základu, 230V, IP44, obsahuje nejpoužívanější dobíjecí zásuvky pro e-kola (Bosch 4A, Shimano 4A, UNI 4A, 16A 230V)</t>
  </si>
  <si>
    <t>umístěno před budovou  
Celkem 1=1.000 [A]</t>
  </si>
  <si>
    <t>d200, v1200, h200, hmotnost 45kg, pro usazení sloupku je nutné vytvořit betonový podklad, kabely jsou přivedeny spodní částí sloupku. Konstrukce sloupku se následně upevní do betonu pomocí chemické kotvy nebo šroubů</t>
  </si>
  <si>
    <t>R36</t>
  </si>
  <si>
    <t>Sestava kabelových průchodek</t>
  </si>
  <si>
    <t>Kabelová průchodka do betonu pro prostup kabelů.</t>
  </si>
  <si>
    <t>DDTS ŽDC, INTEGRACE OSV DO SERVERŮ A KLIENTŮ DDTS ŽDC</t>
  </si>
  <si>
    <t>DDTS ŽDC, INTEGRACE OSV DO INK DDTS ŽDC</t>
  </si>
  <si>
    <t>integrace FVE do serverů, klientů včetně InK FVE</t>
  </si>
  <si>
    <t xml:space="preserve">  SO 45-71-04_45</t>
  </si>
  <si>
    <t>Rekonstrukce výpravní budovy v žst. Mladá Boleslav hl.n.  – Hromosvod</t>
  </si>
  <si>
    <t>SO 45-71-04_45</t>
  </si>
  <si>
    <t>HROMOSVOD</t>
  </si>
  <si>
    <t>35431010</t>
  </si>
  <si>
    <t>Svorka uzemnění nerez V4 univerzální se závitem</t>
  </si>
  <si>
    <t>35441072</t>
  </si>
  <si>
    <t>Drát D 8mm FeZn pro hromosvod</t>
  </si>
  <si>
    <t>35442034</t>
  </si>
  <si>
    <t>Svorka uzemnění nerez zkušební, 81mm</t>
  </si>
  <si>
    <t>výkaz výměr  
Celkem 25=25.000 [A]</t>
  </si>
  <si>
    <t>35442036</t>
  </si>
  <si>
    <t>Svorka uzemnění nerez připojovací</t>
  </si>
  <si>
    <t>výkaz výměr  
Celkem 60=60.000 [A]</t>
  </si>
  <si>
    <t>35442144</t>
  </si>
  <si>
    <t>tyč jímací s rovným koncem 4000mm FeZn</t>
  </si>
  <si>
    <t>35442164</t>
  </si>
  <si>
    <t>tyč jímací s rovným koncem 18/10 2500 (1500/1000)mm AlMgSi - trubka</t>
  </si>
  <si>
    <t>35442171</t>
  </si>
  <si>
    <t>stojan FeZn pro jímací tyč bez podstavců</t>
  </si>
  <si>
    <t>741410003</t>
  </si>
  <si>
    <t>Montáž vodič uzemňovací drát nebo lano D do 10 mm na povrchu</t>
  </si>
  <si>
    <t>741420021</t>
  </si>
  <si>
    <t>Montáž svorka hromosvodná se 2 šrouby</t>
  </si>
  <si>
    <t>výkaz výměr  
Celkem 300=300.000 [A]</t>
  </si>
  <si>
    <t>741420911</t>
  </si>
  <si>
    <t>Nátěry svodových vodičů včetně podpěr a svorek hromosvodů</t>
  </si>
  <si>
    <t>výkaz výměr  
Celkem 120=120.000 [A]</t>
  </si>
  <si>
    <t xml:space="preserve">  SO 45-71-04_46</t>
  </si>
  <si>
    <t>Rekonstrukce výpravní budovy v žst. Mladá Boleslav hl.n.  – Uzemnění</t>
  </si>
  <si>
    <t>SO 45-71-04_46</t>
  </si>
  <si>
    <t>ÚZEMNĚNÍ</t>
  </si>
  <si>
    <t>210220020</t>
  </si>
  <si>
    <t>Montáž uzemňovacího vedení vodičů FeZn pomocí svorek v zemi páskou do 120 mm2 ve městské zástavbě</t>
  </si>
  <si>
    <t>URS 2024/I</t>
  </si>
  <si>
    <t>35441660</t>
  </si>
  <si>
    <t>podpěra vedení FeZn na konstrukce pro zemní pásek 30x4mm</t>
  </si>
  <si>
    <t>35441986</t>
  </si>
  <si>
    <t>svorka odbočovací a spojovací pro pásek 30x4mm, FeZn</t>
  </si>
  <si>
    <t>741410041</t>
  </si>
  <si>
    <t>Montáž drátu nebo lana uzemňovacího průměru do 10 mm v městské zástavbě v zemi</t>
  </si>
  <si>
    <t>741420001</t>
  </si>
  <si>
    <t>Montáž drát nebo lano hromosvodné svodové D do 10 mm s podpěrou</t>
  </si>
  <si>
    <t xml:space="preserve">  SO 45-71-04_47</t>
  </si>
  <si>
    <t>Rekonstrukce výpravní budovy v žst. Mladá Boleslav hl.n. – Měření a Regulace</t>
  </si>
  <si>
    <t>SO 45-71-04_47</t>
  </si>
  <si>
    <t>MaR 01</t>
  </si>
  <si>
    <t>Rozváděč MaR, automatizační stanice vč.aplikačního sw</t>
  </si>
  <si>
    <t>Rozváděč MaR</t>
  </si>
  <si>
    <t>Rozváděč MaR, řídící systém, aplikační sw</t>
  </si>
  <si>
    <t>dle technologického schema  
Celkem 1=1.000 [A]</t>
  </si>
  <si>
    <t>Rozvaděč skříňový; IP44/20; vč.podstavce; mont.deska; bočnice; 4bod.zámek; oceloplechový; kapsa na dokumentaci; osvětlení rozvaděče; přístrojové vybavení pro:  
- strojovna TČ - havarijní signalizace, teplené čerpadlo s vlastní regulací- signalizace chodu a poruchy TČ, regulace výkonu  
-  signalizaci poruchy, chodu a uvolnění 4 kompaktních VZT jednotek s vlastní regulací  
- signalizaci poruchy nebo výpadku jističů z rozváděčů ELEKTRO, 4 x spínání -rezerva  
- ovládání sálavých panelů WC, úklid, šatny pokladen  
- ovládání a signalizaci poruchy 3 malých odtahových ventilátorů  
- signalizaci poruchy vnitřních SPLITjednotek (10ks)  
- poruchová signalizace s hlášením GSM  
vč. řídící stanice MaR s rozhraním Ethernet s rozšiřujícími moduly;  72xDI; 24xDO; 16xAI; 2xAO; možnost dalšího rozšíření I/O; komunikace s ost.ŘJ BACNET/MODBUS IP (dle dodaných ŘJ); komunikace s PLC DDTS - MODBUS IP/RTU (dle požadavku DDTS); webserver; grafický LCD displej; modul GSM;  
vč. aplikačního sw pro připojené I/O - pro automatizační stanice  
vč. výkresové dokumentace rozváděče  
předpokládaná velikost: 2 pole 600x1200x300 mm (š x v x h)</t>
  </si>
  <si>
    <t>MaR 02</t>
  </si>
  <si>
    <t>735511143</t>
  </si>
  <si>
    <t>Podlahové vytápění - elektrotermická hlavice (termopohon)</t>
  </si>
  <si>
    <t>Připojení signálu poruchy/chodu cizího zařízení</t>
  </si>
  <si>
    <t>připojení cizího zařízení</t>
  </si>
  <si>
    <t>Připojení bezpot.kontaktu (chod/porucha) do systému MaR  
(sum.porucha SPLIT,Dv.clona,elektrotermický rad.ventil, signály výpadku jističe z rozváděčů ELEKTRO, ...)</t>
  </si>
  <si>
    <t>Připojení měřičů tepla/chladu</t>
  </si>
  <si>
    <t>Připojení měřiče  tepla s komunikací Mbus</t>
  </si>
  <si>
    <t>Regulátor IRC s ovladačem - komunikativní; se snímačem teploty</t>
  </si>
  <si>
    <t>regulátor IRC s ovladačem - komunikativní; se snímačem teploty</t>
  </si>
  <si>
    <t>Sestava nebo komplet regulátoru místnosti pro chl. jednotku + radiátorový ventil, se vstupem pro připojení okenního kontaktu; komunikativní - MODBUS nebo BACNet 485 dle komunikačních možností použitého systému MaR, s integrovaným snímačem teploty; napájení 24Vac/dc nebo 230V; vč. instalační krabice, zapojení a nastavení řídícígho algoritmu.</t>
  </si>
  <si>
    <t>Připojení vodoměrů/eklektroměrů/.. Na kom.linku Mbus</t>
  </si>
  <si>
    <t>Připojení zařízení s komunikací Mbus</t>
  </si>
  <si>
    <t>Regulátor IRC s ovladačem - komunikativní; se snímačem teploty a kvality vzduchu</t>
  </si>
  <si>
    <t>Sestava nebo komplet regulátoru místnosti pro chl. jednotku + radiátorový ventil, se vstupem pro připojení okenního kontaktu; komunikativní - MODBUS nebo BACNet 485 dle komunikačních možností použitého systému MaR, s integrovaným snímačem teploty a koncentrace CO2; napájení 24Vac/dc nebo 230V; vč. instalační krabice, zapojení a nastavení řídícígho algoritmu.</t>
  </si>
  <si>
    <t>Připojení okenního kontaktu</t>
  </si>
  <si>
    <t>připojení cizího zařízení, vč. elinst. krabice, ukončení a připojení kabelu cizího zařízení</t>
  </si>
  <si>
    <t>čidlo přítomnosti stropní 360°</t>
  </si>
  <si>
    <t>Detekce pohybu/přítomnosti - detektor vč. montáže a zapojení</t>
  </si>
  <si>
    <t>čidlo přítomnosti stropní 360° nebo připojení k pohybovému spínači osvětlení</t>
  </si>
  <si>
    <t>Detekce přítomnosti osob v mimoprovozní době - veřejné WC :  
detektor pohybu vč. montáže a zapojení nebo připojení na okruh osvětlení místnosti spínaný pohybovým spínačem vč. instalace oddělovacího relé pro vstup signálu do PLC</t>
  </si>
  <si>
    <t>snímač tlaku na sběrači TV</t>
  </si>
  <si>
    <t>snímač tlaku vody pro TV, a CHV</t>
  </si>
  <si>
    <t>Snímač tlaku topné/chladící vody ;0..4bar; IP65; vč. připojení  a zkušebního kohoutu (měř.signál:0..10V, napájení 24V~/=;  ...nebo dle typu regulátoru), montáže a zapojení</t>
  </si>
  <si>
    <t>čidlo venkovní teploty pro výpočet ekvitermních křivek a přepínání sezónních režimů</t>
  </si>
  <si>
    <t>snímač teploty venkovní</t>
  </si>
  <si>
    <t>čidlo venkovní teploty; -30..50°C; -&gt; Ni(Pt)1000; IP44;  Signál čidla volit dle V/Vmodulu vybraného ŘS; vč.upevnění na sev. fasádu do výše cca 3m</t>
  </si>
  <si>
    <t>R34539073.1</t>
  </si>
  <si>
    <t>tlačítkový ovladač místního ovládání</t>
  </si>
  <si>
    <t>nástěnné tlačítko</t>
  </si>
  <si>
    <t>ovládač tlačítkový zapínací, řazení 1/0  
Tlačítkový ovladač ř.1tl kompletní, 230V~;6A;IP44 v designu ovladačů osvětlení; popis. štítek "VĚTRÁNÍ"; včetně montáže a zapojení</t>
  </si>
  <si>
    <t>čidlo teploty prostoru</t>
  </si>
  <si>
    <t>snímač teploty prostorový</t>
  </si>
  <si>
    <t>Prostorové čidlo teploty pro technické prostory; -5..55°C; -&gt; Ni(Pt)1000. Signál čidla volit dle V/Vmodulu vybraného ŘS ; IP20; vč.montáže a zapojení</t>
  </si>
  <si>
    <t>čidlo teploty a vlhkosti prostorové</t>
  </si>
  <si>
    <t>Prostorové čidlo teploty pro technické prostory; -5..55°C -&gt; Ni(Pt)1000; 10..95%RV -&gt; 0..10V. Signál čidla volit dle V/Vmodulu vybraného ŘS; IP20; vč.montáže a zapojení</t>
  </si>
  <si>
    <t>poruchová signalizace - signálka s houkačkou</t>
  </si>
  <si>
    <t>poruchová signalizace</t>
  </si>
  <si>
    <t>Poruchová signalizace; Signálka s houkačkou, nástěnná krabice se signálkou a sirénkou 24Vdc, 80dB; montáž na povrch</t>
  </si>
  <si>
    <t>hlídač zaplavení strojovny TČ, VZT, chodba toalety</t>
  </si>
  <si>
    <t>záplavové čidlo</t>
  </si>
  <si>
    <t>Hlídač zaplavení 1P,nap. 24VAC, vč. sondy SE1, montáž sondy na zeď cca 2mm nad podlahou, vč. montáže sondy na zeď a hlídače na DINlištu do rozváděče</t>
  </si>
  <si>
    <t>stop tlačítko strojovny</t>
  </si>
  <si>
    <t>nástěnné tlačítko s hřibovou hlavou</t>
  </si>
  <si>
    <t>STOP Tlačítko, nástěnná krabice + STOPTLAČÍTKO s hřibovou hlavou, 1R kontakt 24Vdc; IP54; montáž na povrch</t>
  </si>
  <si>
    <t>Připojení motoru čerpadla nebo ventilátoru, 1x230V;do 0,5kW;</t>
  </si>
  <si>
    <t>Připojení motoru čerpadla, 1x230V;do 0,5kW;  
signál vypnutí, napájení, ovládání, signál chod/porucha</t>
  </si>
  <si>
    <t>MaR 03</t>
  </si>
  <si>
    <t>Kabely, trasy</t>
  </si>
  <si>
    <t>210812061</t>
  </si>
  <si>
    <t>Montáž kabel Cu plný kulatý žíla 5x1,5 až 2,5 mm2</t>
  </si>
  <si>
    <t>kabely</t>
  </si>
  <si>
    <t>Montáž kabelu Cu plného nebo laněného do 1 kV žíly 5x1,5 až 2,5 mm2 (např. CYKY) bez ukončení uloženého volně nebo v liště</t>
  </si>
  <si>
    <t>kabel silový s Cu jádrem 1kV 3x1,5mm2 (CXKH)</t>
  </si>
  <si>
    <t>kabel silový oheň retardující bezhalogenový bez funkční schopnosti při požáru třída reakce na oheň B2cas1d1a1 jádro Cu 0,6/1kV (1-CXKH-R B2) 3x1,5mm2; bar.označení O-230m; J-78m</t>
  </si>
  <si>
    <t>34111162</t>
  </si>
  <si>
    <t>kabel silový s Cu jádrem 1kV 5x1,5mm2 (CXKH)</t>
  </si>
  <si>
    <t>kabel silový oheň retardující bezhalogenový bez funkční schopnosti při požáru třída reakce na oheň B2cas1d1a1 jádro Cu 0,6/1kV (1-CXKH-R B2) 5x1,5mm2</t>
  </si>
  <si>
    <t>34111177</t>
  </si>
  <si>
    <t>kabel silový s Cu jádrem 1kV 7x1,5mm2 (CXKH)</t>
  </si>
  <si>
    <t>kabel silový oheň retardující bezhalogenový bez funkční schopnosti při požáru třída reakce na oheň B2cas1d1a1 jádro Cu 0,6/1kV (1-CXKH-R B2) 7x1,5mm2</t>
  </si>
  <si>
    <t>34121144</t>
  </si>
  <si>
    <t>kabel sdělovací Cu 1x2x0,8 bezhalogenový</t>
  </si>
  <si>
    <t>kabel sdělovací oheň retardující bezhalogenový stíněný laminovanou Al fólií s příložným CuSn drátem bez funkčnosti při požáru reakce na oheň B2cas1d1a1 jádro Cu plné 100V (SHKFH-R) 1x2x0,8mm2</t>
  </si>
  <si>
    <t>741122211</t>
  </si>
  <si>
    <t>Montáž kabel Cu plný kulatý žíla 3x1,5 až 6 mm2</t>
  </si>
  <si>
    <t>Montáž kabel Cu plný kulatý žíla 3x1,5 až 6 mm2 uložený volně (např. CYKY)</t>
  </si>
  <si>
    <t>741122237</t>
  </si>
  <si>
    <t>Montáž kabel Cu plný kulatý žíla 7x1,5 až 2,5 mm2 uložený volně</t>
  </si>
  <si>
    <t>Montáž kabelů měděných bez ukončení uložených volně nebo v liště plných kulatých počtu a průřezu žil 7x1,5 až 2,5 mm2</t>
  </si>
  <si>
    <t>R15441042.1</t>
  </si>
  <si>
    <t>konzola nosného roštu, žlabu,  A60 pozink</t>
  </si>
  <si>
    <t>konzola vč. uchycovacího materiálu (2xhmoždinka M8 + šroub)</t>
  </si>
  <si>
    <t>R15441045.1</t>
  </si>
  <si>
    <t>konzola nosného roštu, žlabu,  A120 pozink</t>
  </si>
  <si>
    <t>R15441057.1</t>
  </si>
  <si>
    <t>konzola nosného roštu, žlabu,  A250 pozink</t>
  </si>
  <si>
    <t>R34121146</t>
  </si>
  <si>
    <t>kabel sdělovací Cu 2x2x0,8 bezhalogenový</t>
  </si>
  <si>
    <t>R34121150</t>
  </si>
  <si>
    <t>kabel sdělovací Cu 4x2x0,8 bezhalogenový</t>
  </si>
  <si>
    <t>R34121268</t>
  </si>
  <si>
    <t>kabel datový 4x2x0,5 cat.6</t>
  </si>
  <si>
    <t>R34571051</t>
  </si>
  <si>
    <t>trubka elektroinstalační ohebná EN 500 86-1141 (chránička) D 22,9/28,5mm</t>
  </si>
  <si>
    <t>R34575002</t>
  </si>
  <si>
    <t>víko žlabu pozinkované 2m/ks š 62mm</t>
  </si>
  <si>
    <t>R34575003</t>
  </si>
  <si>
    <t>víko žlabu pozinkované 2m/ks š 125mm</t>
  </si>
  <si>
    <t>R34575004</t>
  </si>
  <si>
    <t>víko žlabu pozinkované 2m/ks š 250mm</t>
  </si>
  <si>
    <t>R34575491</t>
  </si>
  <si>
    <t>žlab kabelový pozinkovaný 2m/ks 50X62</t>
  </si>
  <si>
    <t>R34575492</t>
  </si>
  <si>
    <t>žlab kabelový pozinkovaný 2m/ks 50X125</t>
  </si>
  <si>
    <t>R34575494</t>
  </si>
  <si>
    <t>žlab kabelový pozinkovaný 2m/ks 50X250</t>
  </si>
  <si>
    <t>R741920204.HLT</t>
  </si>
  <si>
    <t>Ucpávka prostupu tmel CP 611A kabelové chráničky D přes 30 do 40 mm stropem tl 100 mm požární odolnost EI 90</t>
  </si>
  <si>
    <t>R741920384.HLT</t>
  </si>
  <si>
    <t>Ucpávka prostupu pěna CFS-F FX kabelového svazku otvorem D 160 mm zaplnění prostupu kabely ze 60% stěnou tl 150 mm požární odolnost EI 60</t>
  </si>
  <si>
    <t>R741920435.HLT</t>
  </si>
  <si>
    <t>Ucpávka prostupu pěna CFS-F FX kabelového svazku otvorem D 180 mm zaplnění prostupu kabely ze 60% stropem tl 150 mm požární odolnost EI 60</t>
  </si>
  <si>
    <t>R742110003</t>
  </si>
  <si>
    <t>Montáž trubek pro slaboproud plastových ohebných uložených volně na příchytky</t>
  </si>
  <si>
    <t>R742110102</t>
  </si>
  <si>
    <t>Montáž  kabelového žlabu pro slaboproud do 150/100 mm</t>
  </si>
  <si>
    <t>R742110104</t>
  </si>
  <si>
    <t>Montáž  kabelového žlabu pro slaboproud do 250 mm</t>
  </si>
  <si>
    <t>R767491001</t>
  </si>
  <si>
    <t>Montáž konzol</t>
  </si>
  <si>
    <t>Montáž konzol roštu fasád a stěn do zdiva nebo lehčeného betonu tvaru "A" pro uchycení vodorovného profilu roštu</t>
  </si>
  <si>
    <t>MaR 04</t>
  </si>
  <si>
    <t>Dokumentace DDTS - odhad projektanta MaR</t>
  </si>
  <si>
    <t>R19.939</t>
  </si>
  <si>
    <t>939</t>
  </si>
  <si>
    <t>POPLATEK ZA LIKVIDACI ODPADU NEKONTAMINOVANÝCH TŘ. 17 04 11 A 20 30 99 VČETNĚ DOPRAVY</t>
  </si>
  <si>
    <t>POPLATEK ZA LIKVIDACI ODPADU NEKONTAMINOVANÝCH TŘ. 17 04 11 A 20 30 99 VČETNĚ DOPRAVY  
Evidenční položka. Neoceňovat v objektu SO/PS, položka se oceňuje pouze v objektu SO 90-90</t>
  </si>
  <si>
    <t>RHZS4231</t>
  </si>
  <si>
    <t>komplexní vyzkoušení</t>
  </si>
  <si>
    <t>Komplexní zkouška 72 hod</t>
  </si>
  <si>
    <t>RHZS4232</t>
  </si>
  <si>
    <t>výchozí revize</t>
  </si>
  <si>
    <t xml:space="preserve">  SO 45-77-01</t>
  </si>
  <si>
    <t>Orientační systém</t>
  </si>
  <si>
    <t>SO 45-77-01</t>
  </si>
  <si>
    <t>799</t>
  </si>
  <si>
    <t>R_B1.1</t>
  </si>
  <si>
    <t>Montáž štítku B1</t>
  </si>
  <si>
    <t>Montáž štítku B2</t>
  </si>
  <si>
    <t>Montáž štítku B3</t>
  </si>
  <si>
    <t>Montáž štítku B4</t>
  </si>
  <si>
    <t>Montáž štítku B5</t>
  </si>
  <si>
    <t>R_B1.2</t>
  </si>
  <si>
    <t>Štítek hmatný a v braillově písmě s informací o druhu WC, rozměr 114x61 mm, vč. montážního materiálu</t>
  </si>
  <si>
    <t>R_B2.2</t>
  </si>
  <si>
    <t>R_B3.2</t>
  </si>
  <si>
    <t>R_B4.2</t>
  </si>
  <si>
    <t>R_B5.2</t>
  </si>
  <si>
    <t>R_M1.1</t>
  </si>
  <si>
    <t>Montáž orientačního majáčku M1</t>
  </si>
  <si>
    <t>Montáž orientačního majáčku M2</t>
  </si>
  <si>
    <t>R_M1.2</t>
  </si>
  <si>
    <t>Orientační hlasový majáček</t>
  </si>
  <si>
    <t>Fráze dle Tabulky výrobků pro Orientační systém</t>
  </si>
  <si>
    <t>R_M2.2</t>
  </si>
  <si>
    <t>R_T13.1</t>
  </si>
  <si>
    <t>Montáž tabule T13</t>
  </si>
  <si>
    <t>R_T13.2</t>
  </si>
  <si>
    <t>Cílová tabule; piktogram - "WC ženy" + "OSPPO" + "přebalovací pult", rozměr 440x640 mm, vč. montážního materiálu</t>
  </si>
  <si>
    <t>R_T2.1</t>
  </si>
  <si>
    <t>Montáž tabule T2</t>
  </si>
  <si>
    <t>R_T2.2</t>
  </si>
  <si>
    <t>Tabule s názvem stanice, 4650x600 mm, celoobvodový rám z Al plechu se zaoblenými rohy, čelní desky z opálového plexiskla, se systémem pro zamezení sedání ptactv</t>
  </si>
  <si>
    <t>Tabule s názvem stanice, 4650x600 mm, celoobvodový rám z Al plechu se zaoblenými rohy, čelní desky z opálového plexiskla, se systémem pro zamezení sedání ptactva, s osvětlením,  vč. kotevních prvků do KZS</t>
  </si>
  <si>
    <t>R_T3.1</t>
  </si>
  <si>
    <t>Montáž tabule T1</t>
  </si>
  <si>
    <t>Montáž tabule T3</t>
  </si>
  <si>
    <t>R_T3.2</t>
  </si>
  <si>
    <t>Tabule s názvem stanice; 5210x600 mm, se systémem pro zemezení sedání ptactva, vč. kotevních prvků</t>
  </si>
  <si>
    <t>Tabule s názvem stanice; 4650x600 mm, se systémem pro zemezení sedání ptactva, vč. kotevních prvků</t>
  </si>
  <si>
    <t>R_T4.1</t>
  </si>
  <si>
    <t>Montáž tabule T4</t>
  </si>
  <si>
    <t>R_T4.2</t>
  </si>
  <si>
    <t>Cílová tabule; piktogram - "čekárna" + "WC" + "jízdenky"; rozměr 640x240 mm</t>
  </si>
  <si>
    <t>samolepicí tabule na prosklené pevné části</t>
  </si>
  <si>
    <t>R_T5.1</t>
  </si>
  <si>
    <t>Montáž tabule T5</t>
  </si>
  <si>
    <t>Montáž tabule T6</t>
  </si>
  <si>
    <t>Montáž piktogramu T16</t>
  </si>
  <si>
    <t>Montáž piktogramu T17</t>
  </si>
  <si>
    <t>Montáž tabule T7</t>
  </si>
  <si>
    <t>Montáž tabule T8</t>
  </si>
  <si>
    <t>Montáž piktogramu T9</t>
  </si>
  <si>
    <t>Montáž piktogramu T10</t>
  </si>
  <si>
    <t>Montáž piktogramu T11</t>
  </si>
  <si>
    <t>Montáž tabule T12</t>
  </si>
  <si>
    <t>Montáž piktogramu T14</t>
  </si>
  <si>
    <t>Montáž piktogramu T15</t>
  </si>
  <si>
    <t>R_T5.2</t>
  </si>
  <si>
    <t>Zákazová tabule; piktogram - "zákaz kouření", rozměr 240x240 mm, vč. kotvících prvků</t>
  </si>
  <si>
    <t>R_T6.2</t>
  </si>
  <si>
    <t>Zákazová tabule; piktogram - "zákaz vstupu", rozměr 240x240 mm, samolepící</t>
  </si>
  <si>
    <t>Zákazová tabule; piktogram - "WC muži", rozměr 240x240 mm, vč. kotvících prvků</t>
  </si>
  <si>
    <t>R_T8.2</t>
  </si>
  <si>
    <t>Cílový piktogram; piktogram - "prodej jízdenek", rozměr 160x160 mm, samolepící</t>
  </si>
  <si>
    <t>Cílový piktogram; piktogram - "informace", rozměr 160x160 mm, samolepící</t>
  </si>
  <si>
    <t>Cílový piktogram; piktogram - "WC", rozměr 160x160 mm, samolepící</t>
  </si>
  <si>
    <t>Cílový piktogram; piktogram - "přivolání pomoci", rozměr 100x100 mm, samolepící</t>
  </si>
  <si>
    <t>Cílový piktogram; piktogram - "sklopné madlo", rozměr 100x100 mm, samolepící</t>
  </si>
  <si>
    <t>Cílový piktogram; piktogram - "rychlé občerstvení", rozměr 160x160 mm, samolepící</t>
  </si>
  <si>
    <t>Cílový piktogram; piktogram - "směnárna", rozměr 160x160 mm, samolepící</t>
  </si>
  <si>
    <t xml:space="preserve">  SO 45-78-01</t>
  </si>
  <si>
    <t>Demolice výpravní budovy žst Mladá Boleslav hl.n.</t>
  </si>
  <si>
    <t>SO 45-78-01</t>
  </si>
  <si>
    <t>113107223</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</si>
  <si>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</si>
  <si>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200 do 300 mm</t>
  </si>
  <si>
    <t>113107231</t>
  </si>
  <si>
    <t>Odstranění podkladů nebo krytů strojně plochy jednotlivě přes 200 m2 s přemístěním hmot na skládku na vzdálenost do 20 m nebo s naložením na dopravní prostředek z betonu prostého, o tl. vrstvy přes 100 do 150 mm</t>
  </si>
  <si>
    <t>122251503</t>
  </si>
  <si>
    <t>Odkopávky a prokopávky zapažené strojně v hornině třídy těžitelnosti I skupiny 3 přes 50 do 100 m3</t>
  </si>
  <si>
    <t>174151101</t>
  </si>
  <si>
    <t>Zásyp sypaninou z jakékoliv horniny strojně s uložením výkopku ve vrstvách se zhutněním jam, šachet, rýh nebo kolem objektů v těchto vykopávkách</t>
  </si>
  <si>
    <t>`Množství určené pomocí aplikace Výměry. 
149.815*1.3=194.760 [A] 
Celkem: A=194.760 [B]</t>
  </si>
  <si>
    <t>765</t>
  </si>
  <si>
    <t>Krytina skládaná</t>
  </si>
  <si>
    <t>765131803</t>
  </si>
  <si>
    <t>Demontáž azbestocementové krytiny skládané sklonu do 30° do suti</t>
  </si>
  <si>
    <t>(17.1+14.35)*7.8/2*2=245.310 [A] 
(6.5+0.95)*5.6/2*2=41.720 [B] 
(8.6+3.3)*5.6/2*2=66.640 [C] 
(18.6+24.1)*7.8/2*2=333.060 [D] 
((8.6+3.3)*5.6/2+3.3*5.6)*2=103.600 [E] 
14.0*4.55=63.700 [F] 
Celkem: A+B+C+D+E+F=854.030 [G]</t>
  </si>
  <si>
    <t>765131823</t>
  </si>
  <si>
    <t>Demontáž azbestocementové krytiny skládané sklonu do 30° hřebene nebo nároží z hřebenáčů do suti</t>
  </si>
  <si>
    <t>16.9+23.7+16.6+16.9=74.100 [A] 
Celkem: A=74.100 [B]</t>
  </si>
  <si>
    <t>765131843</t>
  </si>
  <si>
    <t>Demontáž azbestocementové krytiny skládané Příplatek k cenám za sklon přes 30° demontáže krytiny</t>
  </si>
  <si>
    <t>(17.1+14.35)*7.8/2*2=245.310 [A] 
(6.5+0.95)*5.6/2*2=41.720 [B] 
(8.6+3.3)*5.6/2*2=66.640 [C] 
(18.6+24.1)*7.8/2=166.530 [D] 
((8.6+3.3)*5.6/2+3.3*5.6)*2=103.600 [E] 
14.0*4.55=63.700 [F] 
Celkem: A+B+C+D+E+F=687.500 [G]</t>
  </si>
  <si>
    <t>765131853</t>
  </si>
  <si>
    <t>Demontáž azbestocementové krytiny skládané Příplatek k cenám za sklon přes 30° demontáže hřebene nebo nároží</t>
  </si>
  <si>
    <t>941111122</t>
  </si>
  <si>
    <t>Lešení řadové trubkové lehké pracovní s podlahami s provozním zatížením tř. 3 do 200 kg/m2 šířky tř. W09 od 0,9 do 1,2 m, výšky výšky přes 10 do 25 m montáž</t>
  </si>
  <si>
    <t>70.0*12.0 lešení k demontáži střešní krytiny=840.000 [A]</t>
  </si>
  <si>
    <t>941111222</t>
  </si>
  <si>
    <t>Lešení řadové trubkové lehké pracovní s podlahami s provozním zatížením tř. 3 do 200 kg/m2 šířky tř. W09 od 0,9 do 1,2 m, výšky výšky přes 10 do 25 m příplatek</t>
  </si>
  <si>
    <t>Lešení řadové trubkové lehké pracovní s podlahami s provozním zatížením tř. 3 do 200 kg/m2 šířky tř. W09 od 0,9 do 1,2 m, výšky výšky přes 10 do 25 m příplatek k ceně za každý den použití</t>
  </si>
  <si>
    <t>odhad 1 měsíc pronájem 840*30*1=25 200.000 [A]</t>
  </si>
  <si>
    <t>941111321</t>
  </si>
  <si>
    <t>Odborná prohlídka lešení řadového trubkového lehkého pracovního s podlahami s provozním zatížením tř. 3 do 200 kg/m2 šířky tř. W06 až W12 od 0,6 m do 1,5 m výšk</t>
  </si>
  <si>
    <t>Odborná prohlídka lešení řadového trubkového lehkého pracovního s podlahami s provozním zatížením tř. 3 do 200 kg/m2 šířky tř. W06 až W12 od 0,6 m do 1,5 m výšky do 25 m, celkové plochy přes 500 do 2 000 m2 nezakrytého</t>
  </si>
  <si>
    <t>941111822</t>
  </si>
  <si>
    <t>Lešení řadové trubkové lehké pracovní s podlahami s provozním zatížením tř. 3 do 200 kg/m2 šířky tř. W09 od 0,9 do 1,2 m, výšky výšky přes 10 do 25 m demontáž</t>
  </si>
  <si>
    <t>981013315</t>
  </si>
  <si>
    <t>Demolice budov těžkými mechanizačními prostředky z cihel, kamene, smíšeného nebo hrázděného zdiva, tvárnic na maltu vápennou nebo vápenocementovou s podílem kon</t>
  </si>
  <si>
    <t>Demolice budov těžkými mechanizačními prostředky z cihel, kamene, smíšeného nebo hrázděného zdiva, tvárnic na maltu vápennou nebo vápenocementovou s podílem konstrukcí přes 25 do 30 %</t>
  </si>
  <si>
    <t>404.270 *3.3+(  523.420 - 404.270 )*0.5 1.PP=1 393.666 [A] 
672.250 *4.05 1.NP=2 722.613 [B] 
651.940*3.87 2.NP=2 523.008 [C] 
520.04*2.2 3.NP=1 144.088 [D] 
Celkem: A+B+C+D=7 783.375 [E]</t>
  </si>
  <si>
    <t>997006002</t>
  </si>
  <si>
    <t>Úprava stavebního odpadu třídění strojové</t>
  </si>
  <si>
    <t>997006012</t>
  </si>
  <si>
    <t>Úprava stavebního odpadu třídění ruční</t>
  </si>
  <si>
    <t>azbest 18.6=18.600 [A]</t>
  </si>
  <si>
    <t>997006014</t>
  </si>
  <si>
    <t>Úprava stavebního odpadu pytlování nebezpečného odpadu s obsahem azbestu z vlnitých tabulí</t>
  </si>
  <si>
    <t>997013214</t>
  </si>
  <si>
    <t>Vnitrostaveništní doprava suti a vybouraných hmot vodorovně do 50 m s naložením ručně pro budovy a haly výšky přes 12 do 15 m</t>
  </si>
  <si>
    <t>R015111.934</t>
  </si>
  <si>
    <t>934</t>
  </si>
  <si>
    <t>R015120.904</t>
  </si>
  <si>
    <t>904</t>
  </si>
  <si>
    <t>POPLATKY ZA LIKVIDACŮ ODPADŮ NEKONTAMINOVANÝCH - 17 01 02 STAVEBNÍ A DEMOLIČNÍ SUŤ VČETNĚ DOPRAVY</t>
  </si>
  <si>
    <t>POPLATKY ZA LIKVIDACŮ ODPADŮ NEKONTAMINOVANÝCH - 17 01 02 STAVEBNÍ A DEMOLIČNÍ SUŤ VČETNĚ DOPRAVY  
Evidenční položka. Neoceňovat v objektu SO/PS, položka se oceňuje pouze v objektu SO 90-90</t>
  </si>
  <si>
    <t>R015120.905</t>
  </si>
  <si>
    <t>905</t>
  </si>
  <si>
    <t>R015130.922</t>
  </si>
  <si>
    <t>922</t>
  </si>
  <si>
    <t>POPLATKY ZA LIKVIDACI ODPADŮ NEKONTAMINOVANÝCH - 17 03 02 ASFALTOVÉ SMĚSI, STAVEBNÍ NÁTĚRY BEZ DEHTU, VČETNĚ DOPRAVY</t>
  </si>
  <si>
    <t>POPLATKY ZA LIKVIDACI ODPADŮ NEKONTAMINOVANÝCH - 17 03 02 ASFALTOVÉ SMĚSI, STAVEBNÍ NÁTĚRY BEZ DEHTU, VČETNĚ DOPRAVY  
Evidenční položka. Neoceňovat v objektu SO/PS, položka se oceňuje pouze v objektu SO 90-90</t>
  </si>
  <si>
    <t>R015170.912</t>
  </si>
  <si>
    <t>912</t>
  </si>
  <si>
    <t>POPLATKY ZA LIKVIDACŮ ODPADŮ NEKONTAMINOVANÝCH - 17 02 01 DŘEVO PO STAVEBNÍM POUŽITÍ, Z DEMOLIC VČETNĚ DOPRAV VČETNĚ DOPRAVY</t>
  </si>
  <si>
    <t>POPLATKY ZA LIKVIDACŮ ODPADŮ NEKONTAMINOVANÝCH - 17 02 01 DŘEVO PO STAVEBNÍM POUŽITÍ, Z DEMOLIC VČETNĚ DOPRAV VČETNĚ DOPRAVY  
Evidenční položka. Neoceňovat v objektu SO/PS, položka se oceňuje pouze v objektu SO 90-90</t>
  </si>
  <si>
    <t>R015180.914</t>
  </si>
  <si>
    <t>914</t>
  </si>
  <si>
    <t>POPLATKY ZA LIKVIDACŮ ODPADŮ NEKONTAMINOVANÝCH - 17 02 02 SKLO Z INTERIÉRŮ REKONSTRUOVANÝCH OBJEKTŮ VČETNĚ DOPRAV VČETNĚ DOPRAVY</t>
  </si>
  <si>
    <t>POPLATKY ZA LIKVIDACŮ ODPADŮ NEKONTAMINOVANÝCH - 17 02 02 SKLO Z INTERIÉRŮ REKONSTRUOVANÝCH OBJEKTŮ VČETNĚ DOPRAV VČETNĚ DOPRAVY  
Evidenční položka. Neoceňovat v objektu SO/PS, položka se oceňuje pouze v objektu SO 90-90</t>
  </si>
  <si>
    <t>R015190.917</t>
  </si>
  <si>
    <t>917</t>
  </si>
  <si>
    <t>POPLATKY ZA LIKVIDACŮ ODPADŮ NEKONTAMINOVANÝCH - 17 02 03 PLASTY Z INTERIÉRŮ REKONSTRUOVANÝCH OBJEKTŮ VČETNĚ DOPRAV VČETNĚ DOPRAVY</t>
  </si>
  <si>
    <t>POPLATKY ZA LIKVIDACŮ ODPADŮ NEKONTAMINOVANÝCH - 17 02 03 PLASTY Z INTERIÉRŮ REKONSTRUOVANÝCH OBJEKTŮ VČETNĚ DOPRAV VČETNĚ DOPRAVY  
Evidenční položka. Neoceňovat v objektu SO/PS, položka se oceňuje pouze v objektu SO 90-90</t>
  </si>
  <si>
    <t>R015290.907</t>
  </si>
  <si>
    <t>907</t>
  </si>
  <si>
    <t>POPLATKY ZA LIKVIDACŮ ODPADŮ NEKONTAMINOVANÝCH - 17 01 03 PORCELÁNOVÉ PODPĚRKY VČETNĚ DOPRAV VČETNĚ DOPRAVY</t>
  </si>
  <si>
    <t>POPLATKY ZA LIKVIDACŮ ODPADŮ NEKONTAMINOVANÝCH - 17 01 03 PORCELÁNOVÉ PODPĚRKY VČETNĚ DOPRAV VČETNĚ DOPRAVY  
Evidenční položka. Neoceňovat v objektu SO/PS, položka se oceňuje pouze v objektu SO 90-90</t>
  </si>
  <si>
    <t>R015670.909</t>
  </si>
  <si>
    <t>909</t>
  </si>
  <si>
    <t>POPLATKY ZA LIKVIDACI ODPADŮ NEBEZPEČNÝCH - 17 01 06* KONTAMINOVANÁ STAVEBNÍ SUŤ A BETONY Z DEMOLIC VČETNĚ DOPRAVY</t>
  </si>
  <si>
    <t>POPLATKY ZA LIKVIDACI ODPADŮ NEBEZPEČNÝCH - 17 01 06* KONTAMINOVANÁ STAVEBNÍ SUŤ A BETONY Z DEMOLIC VČETNĚ DOPRAVY  
Evidenční položka. Neoceňovat v objektu SO/PS, položka se oceňuje pouze v objektu SO 90-90</t>
  </si>
  <si>
    <t>R015680.937</t>
  </si>
  <si>
    <t>937</t>
  </si>
  <si>
    <t>POPLATKY ZA LIKVIDACŮ ODPADŮ NEBEZPEČNÝCH - 17 06 05* STAVEBNÍ MATERIÁLY OBSAHUJÍCÍ AZBEST VČETNĚ DOPRAV VČETNĚ DOPRAVY</t>
  </si>
  <si>
    <t>POPLATKY ZA LIKVIDACŮ ODPADŮ NEBEZPEČNÝCH - 17 06 05* STAVEBNÍ MATERIÁLY OBSAHUJÍCÍ AZBEST VČETNĚ DOPRAV VČETNĚ DOPRAVY  
Evidenční položka. Neoceňovat v objektu SO/PS, položka se oceňuje pouze v objektu SO 90-90</t>
  </si>
  <si>
    <t>R015810.924</t>
  </si>
  <si>
    <t>924</t>
  </si>
  <si>
    <t>POPLATKY ZA LIKVIDACI ODPADŮ NEKONTAMINOVANÝCH - 17 04 05 - ŽELEZNÝ A OCELOVÝ ŠROT, VČETNĚ DOPRAVY</t>
  </si>
  <si>
    <t>POPLATKY ZA LIKVIDACI ODPADŮ NEKONTAMINOVANÝCH - 17 04 05 - ŽELEZNÝ A OCELOVÝ ŠROT, VČETNĚ DOPRAVY  
Evidenční položka. Neoceňovat v objektu SO/PS, položka se oceňuje pouze v objektu SO 90-90</t>
  </si>
  <si>
    <t>R99732</t>
  </si>
  <si>
    <t>Nakládání nebo překládání suti a vybouraných hmot</t>
  </si>
  <si>
    <t>998021021</t>
  </si>
  <si>
    <t>Přesun hmot pro haly občanské výstavby, výrobu a služby s nosnou svislou konstrukcí zděnou nebo betonovou monolitickou vodorovná dopravní vzdálenost do 100 m zá</t>
  </si>
  <si>
    <t>Přesun hmot pro haly občanské výstavby, výrobu a služby s nosnou svislou konstrukcí zděnou nebo betonovou monolitickou vodorovná dopravní vzdálenost do 100 m základní, pro haly výšky do 20 m</t>
  </si>
  <si>
    <t xml:space="preserve">  SO 45-78-02</t>
  </si>
  <si>
    <t>Demolice objektu šaten</t>
  </si>
  <si>
    <t>SO 45-78-02</t>
  </si>
  <si>
    <t>765131857</t>
  </si>
  <si>
    <t>Demontáž azbestocementové krytiny vlnité sklonu do 30° do suti</t>
  </si>
  <si>
    <t>765131871</t>
  </si>
  <si>
    <t>Demontáž vláknocementové krytiny vlnité sklonu do 30° hřebene nebo nároží do suti</t>
  </si>
  <si>
    <t>981013314</t>
  </si>
  <si>
    <t>Demolice budov těžkými mechanizačními prostředky z cihel, kamene, smíšeného nebo hrázděného zdiva, tvárnic na maltu vápennou nebo vápenocementovou s podílem konstrukcí přes 20 do 25 %</t>
  </si>
  <si>
    <t>`Množství určené pomocí aplikace Výměry. 
174.620 *(3.75+5.0)/2 zdivo=763.963 [A] 
174.620 *0.8 základy=139.696 [B] 
Celkem: A+B=903.659 [C]</t>
  </si>
  <si>
    <t>997013211</t>
  </si>
  <si>
    <t>Vnitrostaveništní doprava suti a vybouraných hmot vodorovně do 50 m s naložením ručně pro budovy a haly výšky do 6 m</t>
  </si>
  <si>
    <t>R015111.935</t>
  </si>
  <si>
    <t>935</t>
  </si>
  <si>
    <t>R015120.906</t>
  </si>
  <si>
    <t>906</t>
  </si>
  <si>
    <t>R015130.923</t>
  </si>
  <si>
    <t>923</t>
  </si>
  <si>
    <t>R015170.913</t>
  </si>
  <si>
    <t>913</t>
  </si>
  <si>
    <t>R015180.915</t>
  </si>
  <si>
    <t>915</t>
  </si>
  <si>
    <t>R015190.918</t>
  </si>
  <si>
    <t>918</t>
  </si>
  <si>
    <t>R015290.908</t>
  </si>
  <si>
    <t>908</t>
  </si>
  <si>
    <t>R015670.910</t>
  </si>
  <si>
    <t>910</t>
  </si>
  <si>
    <t>R015680.938</t>
  </si>
  <si>
    <t>938</t>
  </si>
  <si>
    <t>R015810.925</t>
  </si>
  <si>
    <t>925</t>
  </si>
  <si>
    <t xml:space="preserve">  SO 45-79-01</t>
  </si>
  <si>
    <t>Mobiliář</t>
  </si>
  <si>
    <t>SO 45-79-01</t>
  </si>
  <si>
    <t>MOB</t>
  </si>
  <si>
    <t>R_M_001a.1</t>
  </si>
  <si>
    <t>Elektronický informační panel do vnitřních prostor, úhlopříčka 55" - montáž</t>
  </si>
  <si>
    <t>R_M_002.1</t>
  </si>
  <si>
    <t>Odpadkový koš na tříděný odpad 3x32l, ocelový, vložený do niky, 775x260x985 mm - montáž</t>
  </si>
  <si>
    <t>Opadkový koš na tříděný odpad 3x32l, ocelový, vložený do niky, 775x260x985 mm - montáž</t>
  </si>
  <si>
    <t>R_M_002.2</t>
  </si>
  <si>
    <t>Odpadkový koš na tříděný odpad 3x32l, 775x260x985, ocelový, RAL 7021 - dodávka</t>
  </si>
  <si>
    <t>Odpadkové koše vloženy do niky a zakryty krycími dvířky se zámkem, s povrchem shodným s okolními plochami. Ve dvířkách otvory pro vhazování odpadků  
trojitý odpadkový koš pro tříděný odpad, ocelové tělo, 2x32l, 55l, bez víka vyhazovacího prostoru, bez popelníku  
Vyprazdňování bude prováděno vyklopením do strany, přičemž bude zamezeno neoprávněnému vyklopení. Vnitřní nádoba disponuje mechanickým kotvení po celém obvodu k uchycení jednorázových náplní.     
Kotveno do podlahy  
Uzamykání koše z čelní strany.</t>
  </si>
  <si>
    <t>R_M_003a.1</t>
  </si>
  <si>
    <t>Odpadkový koš venkovní, 530x233x1094 mm, ocelový - montáž</t>
  </si>
  <si>
    <t>R_M_003b.1</t>
  </si>
  <si>
    <t>Základ pro venkovní odpadkový koš venkovní, rozměr: 350x500x300, materiál: beton C12/15, včetně kotevních prvků pro osazení mobiliáře - montáž</t>
  </si>
  <si>
    <t>Základ pro venkovní odpadkový koš na tříděný odpad, rozměr: 350x1260x300, materiál: beton C12/15, včetně kotevních prvků pro osazení mobiliáře - montáž</t>
  </si>
  <si>
    <t>Základ pro kolostav, rozměr: 350x350x350, materiál: beton C12/15, včetně kotevních prvků pro osazení mobiliáře - montáž</t>
  </si>
  <si>
    <t>Základ pro přístřešek pro odpadové hospodářství, rozměr: 400x400x800, materiál: beton C12/15 - montáž</t>
  </si>
  <si>
    <t>Základ pro sloupky oplocení, rozměr: pr.300x800 mm, materiál: beton C12/15 - montáž</t>
  </si>
  <si>
    <t>R_M_003b.2</t>
  </si>
  <si>
    <t>Základ pro venkovní odpadkový koš venkovní, rozměr: 350x500x300, materiál: beton C12/15, včetně kotevních prvků pro osazení mobiliáře - dodávka</t>
  </si>
  <si>
    <t>Základ pro venkovní odpadkový koš na tříděný odpad, rozměr: 350x1260x300, materiál: beton C12/15, včetně kotevních prvků pro osazení mobiliáře - dodávka</t>
  </si>
  <si>
    <t>R_M_004.1</t>
  </si>
  <si>
    <t>Opadkový koš na tříděný odpad 3x45l, ocelový, 1290x233x944 mm - montáž</t>
  </si>
  <si>
    <t>R_M_004.2</t>
  </si>
  <si>
    <t>Opadkový koš na tříděný odpad 3x45l, ocelový, 1290x233x944 mm, RAL 9004 a RAL 7045 - dodávka</t>
  </si>
  <si>
    <t>bez stříšky, bez úpravy pro kuřáky; nosná konstrukce z ocelových profilů, konstrukční spoje svařované, kotvení k základu v chodníku  
opláštění zamezující ukládání předmětů pod nádobou; vyměnitelné, odolné proti poškození   
a neoprávněné demontáži,  
snadné vyprazdňování vyklopením do strany, mechanické zamezení zámkem neoprávněného vysunutí nebo vyklopení, možnost aplikace jednorázových náplní (LDPE, HDPE pytlů) s mechanickým kotvením po celém obvodu k vnitřní nádobě, nádoba z odolného nehořlavého nekorodujícího materiálu – plná (bez otvorů), těsná, vodonepropustná;   
prvky budou opracovány do hladka, bez ostrých hran, otřepů nebo výčnělků  
ocelové prvky budou v provedení z oceli s antikorozní úpravou povrchu žárovým zinkováním ponorem (min. tl. povlaku 70µm) s následnou finální povrchovou úpravou polyesterovým práškovým vypalovacím lakem (min. tl. povlaku 80 µm)  v jemné struktuře mat;</t>
  </si>
  <si>
    <t>R_M_005a.1</t>
  </si>
  <si>
    <t>Lavička venkovní, 9000x430 mm, ocelová - montáž</t>
  </si>
  <si>
    <t>R_M_005a.2</t>
  </si>
  <si>
    <t>Lavička venkovní, 9000x430 mm, ocelová, RAL 7021 - dodávka</t>
  </si>
  <si>
    <t>sedací prvky do exteriéru, nosnost min. 130 kg/osobu;   
nosná konstrukce: ocelové konzoly; prvky budou opracovány do hladka, bez ostrých hran, otřepů nebo výčnělků a bez zbytečných zákoutí a štěrbin;   
povrchová úprava: ocelové prvky jsou s ochrannou vrstvou zinku (min. tl. povlaku 70 µm) a s následnou finální povrchovou úpravou polyesterovým práškovým vypalovacím lakem (min. tl. povlaku 80 µm)  v jemné struktuře  
sedáková část: tropické dřevo - akát (přírodní, bez povrchové úpravy)  
včetně kotvení a kotvícího materiálu na ocelovou konstrukci (na připravené navařené závitové tyče)</t>
  </si>
  <si>
    <t>R_M_005b.1</t>
  </si>
  <si>
    <t>Lavička venkovní, 4500x430 mm, ocelová - montáž</t>
  </si>
  <si>
    <t>R_M_005b.2</t>
  </si>
  <si>
    <t>Lavička venkovní, 4500x430 mm, ocelová, RAL 7021 - dodávka</t>
  </si>
  <si>
    <t>sedací prvky do exteriéru, nosnost min. 130 kg/osobu;   
nosná konstrukce: ocelové konzoly; prvky budou opracovány do hladka, bez ostrých hran, otřepů nebo výčnělků a bez zbytečných zákoutí a štěrbin;   
povrchová úprava: ocelové prvky jsou s ochrannou vrstvou zinku (min. tl. povlaku 70 µm) a s následnou finální povrchovou úpravou polyesterovým práškovým vypalovacím lakem (min. tl. povlaku 80 µm)  v jemné struktuře  
sedáková část: tropické dřevo - akát (přírodní, bez povrchové úpravy)  
včetně kotvení a kotvícího materiálu do železobetonu (kotvení závitovými tyčemi na chemickou kotvu do prefa ŽB obkladu)</t>
  </si>
  <si>
    <t>R_M_006a.1</t>
  </si>
  <si>
    <t>Kolostav, 60x1020x750 mm, ocelový - montáž</t>
  </si>
  <si>
    <t>R_M_006b.2</t>
  </si>
  <si>
    <t>Základ pro kolostav, rozměr: 350x350x350, materiál: beton C12/15, včetně kotevních prvků pro osazení mobiliáře - dodávka</t>
  </si>
  <si>
    <t>Základ pro přístřešek pro odpadové hospodářství, rozměr: 400x400x800, materiál: beton C20/25 - dodávka</t>
  </si>
  <si>
    <t>Základ pro sloupky oplocení, rozměr: pr.300x800 mm, materiál: beton C12/15 - dodávka</t>
  </si>
  <si>
    <t>R_M_007</t>
  </si>
  <si>
    <t>Nádoba na posyp, 585x1200x650 mm, sklolaminát, žlutá</t>
  </si>
  <si>
    <t>R_M_008.1</t>
  </si>
  <si>
    <t>Přístřešek pro odpadové hospodářství, 3380x1780x2180 mm, žárově zinkovaná ocel - montáž</t>
  </si>
  <si>
    <t>R_M_008.2</t>
  </si>
  <si>
    <t>Přístřešek pro odpadové hospodářství, 3380x1780x2180 mm, žárově zinkovaná ocel - dodávka</t>
  </si>
  <si>
    <t>R_M_009</t>
  </si>
  <si>
    <t>Oplocení s vjezdovou bránou, systém ocelových sloupků a 3D panelů, v. 2050 mm, d. 48500 mm - montáž</t>
  </si>
  <si>
    <t>R_M_009.2</t>
  </si>
  <si>
    <t>Oplocení s vjezdovou bránou, systém ocelových sloupků a 3D panelů, v. 2050 mm, d. 48500 mm - dodávka</t>
  </si>
  <si>
    <t>konstrukce z ocelových uzavřených profilů s oblou hranou, systémové sloupky profilu 60x40mm, u vrat 80x80mm; dvoukřídlá otevíravá uzamykatelná vrata (se středovým dorazem se zástrčí) s obvodovým profilem 40x40mm; plotová výplň - systémové 3D drátěné panelys oky 50x200mm/tl. drátů 5mm - výška 1730/2030 mm; prefa betonové podhrabové desky 2500x300x50mm v systémových držácích;   
prvky budou opracovány do hladka, bez ostrých hran, otřepů nebo výčnělků a bez zbytečných zákoutí a štěrbin; včetně kotevních prvků  
povrchová úprava: ocelové prvky budou v provedení s antikorozní úpravou povrchu žárovým zinkováním ponorem nebo nástřikem (min. tl. povlaku 70µm)</t>
  </si>
  <si>
    <t>R_M_010.1</t>
  </si>
  <si>
    <t>Montáž mincovníku TYP A.2</t>
  </si>
  <si>
    <t>R_M_011.1</t>
  </si>
  <si>
    <t>Montáž mincovníku TYP B.2</t>
  </si>
  <si>
    <t>D.2.4.2</t>
  </si>
  <si>
    <t>Náhradní výsadba</t>
  </si>
  <si>
    <t xml:space="preserve">  SO 45-93-01</t>
  </si>
  <si>
    <t>Sadové úpravy</t>
  </si>
  <si>
    <t>SO 45-93-01</t>
  </si>
  <si>
    <t>00572472</t>
  </si>
  <si>
    <t>osivo směs travní krajinná-rovinná</t>
  </si>
  <si>
    <t>10364101</t>
  </si>
  <si>
    <t>zemina pro terénní úpravy - ornice</t>
  </si>
  <si>
    <t>4 * 0,005 ` Přepočtené koeficientem množství</t>
  </si>
  <si>
    <t>103641011</t>
  </si>
  <si>
    <t>260*0,2*2 
Součet 104</t>
  </si>
  <si>
    <t>10391100</t>
  </si>
  <si>
    <t>kůra mulčovací VL</t>
  </si>
  <si>
    <t>6 * 0,103 ` Přepočtené koeficientem množství</t>
  </si>
  <si>
    <t>111211101</t>
  </si>
  <si>
    <t>Odstranění křovin a stromů s odstraněním kořenů ručně průměru kmene do 100 mm jakékoliv plochy v rovině nebo ve svahu o sklonu do 1:5</t>
  </si>
  <si>
    <t>`odstranění nevhodných dřevin (keřů) v krčku do 10 cm s odkl.` 
                                `A odvezením do 50 m a naložením na auto`11 
Součet 0</t>
  </si>
  <si>
    <t>112101102</t>
  </si>
  <si>
    <t>Odstranění stromů s odřezáním kmene a s odvětvením listnatých, průměru kmene přes 300 do 500 mm</t>
  </si>
  <si>
    <t>1 
Součet 1</t>
  </si>
  <si>
    <t>112101103</t>
  </si>
  <si>
    <t>Odstranění stromů s odřezáním kmene a s odvětvením listnatých, průměru kmene přes 500 do 700 mm</t>
  </si>
  <si>
    <t>112251102</t>
  </si>
  <si>
    <t>Odstranění pařezů strojně s jejich vykopáním nebo vytrháním průměru přes 300 do 500 mm</t>
  </si>
  <si>
    <t>112251103</t>
  </si>
  <si>
    <t>Odstranění pařezů strojně s jejich vykopáním nebo vytrháním průměru přes 500 do 700 mm</t>
  </si>
  <si>
    <t>162201412</t>
  </si>
  <si>
    <t>Vodorovné přemístění větví, kmenů nebo pařezů s naložením, složením a dopravou do 1000 m kmenů stromů listnatých, průměru přes 300 do 500 mm</t>
  </si>
  <si>
    <t>2 
Součet 2</t>
  </si>
  <si>
    <t>162201413</t>
  </si>
  <si>
    <t>Vodorovné přemístění větví, kmenů nebo pařezů s naložením, složením a dopravou do 1000 m kmenů stromů listnatých, průměru přes 500 do 700 mm</t>
  </si>
  <si>
    <t>162301501</t>
  </si>
  <si>
    <t>Vodorovné přemístění smýcených křovin do průměru kmene 100 mm na vzdálenost do 5 000 m</t>
  </si>
  <si>
    <t>11 
Součet 11</t>
  </si>
  <si>
    <t>162301952</t>
  </si>
  <si>
    <t>Vodorovné přemístění větví, kmenů nebo pařezů s naložením, složením a dopravou</t>
  </si>
  <si>
    <t>Vodorovné přemístění větví, kmenů nebo pařezů s naložením, složením a dopravou Příplatek k cenám za každých dalších i započatých 1000 m přes 1000 m kmenů stromů listnatých, o průměru přes 300 do 500 mm</t>
  </si>
  <si>
    <t>2*19 
Součet 38</t>
  </si>
  <si>
    <t>162301953</t>
  </si>
  <si>
    <t>Vodorovné přemístění větví, kmenů nebo pařezů s naložením, složením a dopravou Příplatek k cenám za každých dalších i započatých 1000 m přes 1000 m kmenů stromů listnatých, o průměru přes 500 do 700 mm</t>
  </si>
  <si>
    <t>162301981</t>
  </si>
  <si>
    <t>Vodorovné přemístění smýcených křovin Příplatek k ceně za každých dalších i započatých 1 000 m</t>
  </si>
  <si>
    <t>11*19 
Součet 209</t>
  </si>
  <si>
    <t>171203111</t>
  </si>
  <si>
    <t>Uložení výkopku bez zhutnění s hrubým rozhrnutím v rovině nebo na svahu do 1:5</t>
  </si>
  <si>
    <t>`strukt substrát s biouhlem 4 stromy  á 0,5 m3 , Záhon s AU 55 x 0,15,`10,25                
Součet 10,25</t>
  </si>
  <si>
    <t>181311103</t>
  </si>
  <si>
    <t>Rozprostření a urovnání ornice v rovině nebo ve svahu sklonu do 1:5 ručně při souvislé ploše, tl. vrstvy do 200 mm</t>
  </si>
  <si>
    <t>`doplnění ornice do plochy do tloušťky 20 cm, s přemístěním`260 
Součet 260</t>
  </si>
  <si>
    <t>181411121</t>
  </si>
  <si>
    <t>Založení trávníku na půdě předem připravené plochy do 1000 m2 výsevem včetně utažení lučního v rovině nebo na svahu do 1:5</t>
  </si>
  <si>
    <t>`včetně uválení po výsadbě`105 
Součet 105</t>
  </si>
  <si>
    <t>183106613</t>
  </si>
  <si>
    <t>Instalace protikořenových bariér do předem vyhloubené rýhy, včetně zásypu a hutnění v rovině nebo na svahu do 1:5, hloubky přes 700 do 1000 mm</t>
  </si>
  <si>
    <t>46 
Součet 46</t>
  </si>
  <si>
    <t>183111213</t>
  </si>
  <si>
    <t>Hloubení jamek pro vysazování rostlin v zemině skupiny 1 až 4 s výměnou půdy z 50% v rovině nebo na svahu do 1:5, objemu přes 0,005 do 0,01 m3</t>
  </si>
  <si>
    <t>275 
Součet 275</t>
  </si>
  <si>
    <t>183117215</t>
  </si>
  <si>
    <t>Hloubení rýhy v kořenové zóně stromu šíře do 300 mm ručně, s přerušením kořenů do 30 mm v rovině nebo na svahu do 1:5, hloubky přes 800 do 1000 mm</t>
  </si>
  <si>
    <t>183151113</t>
  </si>
  <si>
    <t>Hloubení jam pro výsadbu dřevin strojně v rovině nebo ve svahu do 1:5, objem přes 0,30 do 0,50 m3</t>
  </si>
  <si>
    <t>4 
Součet 4</t>
  </si>
  <si>
    <t>183205111</t>
  </si>
  <si>
    <t>Založení záhonu pro výsadbu rostlin v rovině nebo na svahu do 1:5 v zemině skupiny 1 až 2</t>
  </si>
  <si>
    <t>55 
Součet 55</t>
  </si>
  <si>
    <t>184102115</t>
  </si>
  <si>
    <t>Výsadba dřeviny s balem do předem vyhloubené jamky se zalitím v rovině nebo na svahu do 1:5, při průměru balu přes 500 do 600 mm</t>
  </si>
  <si>
    <t>184215133</t>
  </si>
  <si>
    <t>Ukotvení dřeviny kůly v rovině nebo na svahu do 1:5 třemi kůly, délky přes 2 do 3 m</t>
  </si>
  <si>
    <t>`ochranné a zabezpečovací kůly ke stromům`3*4 
Součet 12</t>
  </si>
  <si>
    <t>184215413</t>
  </si>
  <si>
    <t>Zhotovení závlahové mísy u solitérních dřevin v rovině nebo na svahu do 1:5, o průměru mísy přes 1 m</t>
  </si>
  <si>
    <t>184801131</t>
  </si>
  <si>
    <t>Ošetření vysazených dřevin ve skupinách v rovině nebo na svahu do 1:5</t>
  </si>
  <si>
    <t>184806112</t>
  </si>
  <si>
    <t>Řez stromů, keřů nebo růží průklestem stromů netrnitých, o průměru koruny přes 2 do 4 m</t>
  </si>
  <si>
    <t>184813511</t>
  </si>
  <si>
    <t>Chemické odplevelení půdy před založením kultury, trávníku nebo zpevněných ploch ručně o jakékoli výměře postřikem na široko v rovině nebo na svahu do 1:5</t>
  </si>
  <si>
    <t>`trávník`105 
Součet 105</t>
  </si>
  <si>
    <t>184814211</t>
  </si>
  <si>
    <t>Míchání vegetačních substrátů ručně přehozením přes síto</t>
  </si>
  <si>
    <t>10,25 
Součet 10,25</t>
  </si>
  <si>
    <t>184851112</t>
  </si>
  <si>
    <t>Hnojení roztokem hnojiva na svahu přes 1:5 do 1:2</t>
  </si>
  <si>
    <t>`3x730 l`3*0,73 
Součet 2,19</t>
  </si>
  <si>
    <t>184851512</t>
  </si>
  <si>
    <t>Řez stromů tvarovací hlavový s opakovaným intervalem řezu do 2 let výšky nasazení hlavy přes 2 do 6 m</t>
  </si>
  <si>
    <t>184911151</t>
  </si>
  <si>
    <t>Mulčování záhonů kačírkem nebo drceným kamenivem tloušťky mulče přes 20 do 50 mm v rovině nebo na svahu do 1:5</t>
  </si>
  <si>
    <t>184911421</t>
  </si>
  <si>
    <t>Mulčování vysazených rostlin mulčovací kůrou, tl. do 100 mm v rovině nebo na svahu do 1:5</t>
  </si>
  <si>
    <t>`stromy`4*1,5 
Součet 6</t>
  </si>
  <si>
    <t>185803111</t>
  </si>
  <si>
    <t>Ošetření trávníku jednorázové v rovině nebo na svahu do 1:5</t>
  </si>
  <si>
    <t>`plocha 105 m2`105*3 
Součet 315</t>
  </si>
  <si>
    <t>185804215</t>
  </si>
  <si>
    <t>Vypletí v rovině nebo na svahu do 1:5 trávníku po výsevu</t>
  </si>
  <si>
    <t>105 
Součet 105</t>
  </si>
  <si>
    <t>185804312</t>
  </si>
  <si>
    <t>Zalití rostlin vodou plochy záhonů jednotlivě přes 20 m2</t>
  </si>
  <si>
    <t>7,3 
Součet 7,3</t>
  </si>
  <si>
    <t>185804319</t>
  </si>
  <si>
    <t>Zalití rostlin vodou Příplatek k cenám za zálivku nádob, nebo zvýšených záhonů do 100 m2 jednotlivě</t>
  </si>
  <si>
    <t>185851121</t>
  </si>
  <si>
    <t>Dovoz vody pro zálivku rostlin na vzdálenost do 1000 m</t>
  </si>
  <si>
    <t>185851129</t>
  </si>
  <si>
    <t>Dovoz vody pro zálivku rostlin Příplatek k ceně za každých dalších i započatých 1000 m</t>
  </si>
  <si>
    <t>7,3*19 
Součet 138,7</t>
  </si>
  <si>
    <t>25191155</t>
  </si>
  <si>
    <t>hnojivo průmyslové</t>
  </si>
  <si>
    <t>2.190000=2.190 [A]</t>
  </si>
  <si>
    <t>58333674</t>
  </si>
  <si>
    <t>kamenivo těžené hrubé frakce 16/32</t>
  </si>
  <si>
    <t>55 * 0,125 ` Přepočtené koeficientem množství</t>
  </si>
  <si>
    <t>60591257</t>
  </si>
  <si>
    <t>kůl vyvazovací dřevěný impregnovaný D 8cm dl 3m</t>
  </si>
  <si>
    <t>12 * 3 ` Přepočtené koeficientem množství</t>
  </si>
  <si>
    <t>69311010</t>
  </si>
  <si>
    <t>geotextilie tkaná separační, filtrační, výztužná PP pevnost v tahu 80kN/m</t>
  </si>
  <si>
    <t>46 * 2 ` Přepočtené koeficientem množství</t>
  </si>
  <si>
    <t>R182225</t>
  </si>
  <si>
    <t>Strukturovaný substrát s biouhlem</t>
  </si>
  <si>
    <t>R1841021</t>
  </si>
  <si>
    <t>výsadba rostlin do připravené půdy se zalitím (hrnkové)</t>
  </si>
  <si>
    <t>R185804</t>
  </si>
  <si>
    <t>Údržba  výsadeb v rovině nebo na svahu do 1:5 - úvazky travin před zimou a po zimě</t>
  </si>
  <si>
    <t>R404</t>
  </si>
  <si>
    <t>Stromy velikost S16</t>
  </si>
  <si>
    <t>4.000000=4.000 [A]</t>
  </si>
  <si>
    <t>R503</t>
  </si>
  <si>
    <t>rostlin k výsadbě (T,Tr, C,K)</t>
  </si>
  <si>
    <t>` do záhonu s autoregulací`275</t>
  </si>
  <si>
    <t>RR21100</t>
  </si>
  <si>
    <t>substrát s biouhlem</t>
  </si>
  <si>
    <t>10.250000=10.250 [A]</t>
  </si>
  <si>
    <t>28612163</t>
  </si>
  <si>
    <t>hadice závlahová PN25, průměr 32 mm</t>
  </si>
  <si>
    <t>12 * 1,1 ` Přepočtené koeficientem množství</t>
  </si>
  <si>
    <t>767892502</t>
  </si>
  <si>
    <t>Montáž vertikálních zahrad závlahy rozvod závlahové hadice</t>
  </si>
  <si>
    <t>`zavlažovací trubice ke stromům a 3,0m`4*3,0 
Součet 12</t>
  </si>
  <si>
    <t>Trubní vedení</t>
  </si>
  <si>
    <t>28382001</t>
  </si>
  <si>
    <t>vak zavlažovací PE 75l</t>
  </si>
  <si>
    <t>899922811</t>
  </si>
  <si>
    <t>Osazení závlahy ke dřevině vodního vaku</t>
  </si>
  <si>
    <t>`zavlažovací vaky stojaté`4 
Součet 4</t>
  </si>
  <si>
    <t>998231411</t>
  </si>
  <si>
    <t>Přesun hmot pro sadovnické a krajinářské úpravy ručně (bez užití mechanizace) dopravní vzdálenost do 100 m</t>
  </si>
  <si>
    <t>198.733000=198.733 [A]</t>
  </si>
  <si>
    <t>998231431</t>
  </si>
  <si>
    <t>Přesun hmot pro sadovnické a krajinářské úpravy ručně (bez užití mechanizace) Příplatek k cenám za ruční zvětšený přesun přes vymezenou dopravní vzdálenost za každých dalších započatých 100 m</t>
  </si>
  <si>
    <t>D.9.8</t>
  </si>
  <si>
    <t>Všeobecný objekt</t>
  </si>
  <si>
    <t xml:space="preserve">  SO 98-98</t>
  </si>
  <si>
    <t>SO 98-98</t>
  </si>
  <si>
    <t>A.1</t>
  </si>
  <si>
    <t>Dokumentace stavby</t>
  </si>
  <si>
    <t>VSEOB001</t>
  </si>
  <si>
    <t>Dokumentace skutečného provedení stavby, geodetická část</t>
  </si>
  <si>
    <t>VSEOB002</t>
  </si>
  <si>
    <t>Dokumentace skutečného provedení stavby, technická část</t>
  </si>
  <si>
    <t>VSEOB003</t>
  </si>
  <si>
    <t>Dokumentace skutečného provedení stavby, dokladová část</t>
  </si>
  <si>
    <t>A.2</t>
  </si>
  <si>
    <t>Ostatní náklady</t>
  </si>
  <si>
    <t>VSEOB004</t>
  </si>
  <si>
    <t>Publicita stavby</t>
  </si>
  <si>
    <t>VSEOB005</t>
  </si>
  <si>
    <t>Osvědčení o shodě notifikovanou osobou v realizaci</t>
  </si>
  <si>
    <t>VSEOB006</t>
  </si>
  <si>
    <t>Osvědčení o bezpečnosti před uvedením do provozu</t>
  </si>
  <si>
    <t>VSEOB014</t>
  </si>
  <si>
    <t>Digitální model stavby ve stádiu realizace</t>
  </si>
  <si>
    <t>Digitální model skutečného provedení stavby v předepsaném rozsahu dle BIM Protokolu a jeho příloh 
Položka zahrnuje veškeré činnosti nezbytné k vytvoření Digitálního modelu stavby ve stádiu realizace po jejím ukončení stavebních prací, dle požadavků SOD a zejména BIM Protokolu včetně jeho příloh.  Jedná se o souhrn činností zahrnujících vytvoření Digitálního modelu stavby dle cílů definovaných BIM Protokolem, včetně všech souvisejících činností, zahrnujících projednání, kontrolu, schválení a převzetí Digitálního modelu po provedení a validace dat ze strany zhotovitele a následně ze strany SŽ</t>
  </si>
  <si>
    <t>VSEOB015</t>
  </si>
  <si>
    <t>Společné datové prostředí (CDE)</t>
  </si>
  <si>
    <t>popis položky v předepsaném rozsahu dle BIM Protokolu a jeho příloh 
Společné datové prostředí (CDE) pro zřízení a provozování CDE v rozsahu stanoveném BIM Protokolem včetně Licence pro Projektový tým, včetně všech souvisejících činností.</t>
  </si>
  <si>
    <t>VSEOB016</t>
  </si>
  <si>
    <t>Licence CDE</t>
  </si>
  <si>
    <t>Licence pro Objednatele pro prác ve společném datovém prostředí (CDE) v předepsaném rozsahu dle BIM Protokolu a jeho příloh 
Licence k CDE pro účely Objednatele dle BIM Protokolu včetně proškolení vybraných zaměstnanců Objednatele tak, aby bylo možné se orientovat v dokumentech předávaných ze strany Dodavatele včetně výkonu průběžné kontroly provádění Díla a plnění dílčích termínů. Vypracování jednoduché verze manuálu pro práci v CDE a jeho předání 3 pracovní dny před zahájením školení.</t>
  </si>
  <si>
    <t>VSEOB017</t>
  </si>
  <si>
    <t>Závěrečná hodnotící zpráva</t>
  </si>
  <si>
    <t>popis položky v předepsaném rozsahu dle BIM Protokolu a jeho příloh 
Vypracování Závěrečné hodnotící zprávy v rozsahu (dle BIM Protokolu včetně jeho příloh)</t>
  </si>
  <si>
    <t>D.9.9</t>
  </si>
  <si>
    <t>Likvidace odpadů</t>
  </si>
  <si>
    <t xml:space="preserve">  SO 90-90</t>
  </si>
  <si>
    <t>SO 90-90</t>
  </si>
  <si>
    <t>Likvidace odpadů za SO</t>
  </si>
  <si>
    <t>R015111</t>
  </si>
  <si>
    <t>POPLATEK ZA LIKVIDACI ODPADU NEKONTAMINOVANÝCH - 17 05 04 VYTĚŽENÉ ZEMINY A HORNINY -  I. TŘÍDA TĚŽITELNOSTI VČETNĚ DOPRAVY</t>
  </si>
  <si>
    <t>POPLATEK ZA LIKVIDACI ODPADU NEKONTAMINOVANÝCH - 17 05 04 VYTĚŽENÉ ZEMINY A HORNINY -  I. TŘÍDA TĚŽITELNOSTI VČETNĚ DOPRAVY  
viz. výkaz výměr</t>
  </si>
  <si>
    <t>R015120</t>
  </si>
  <si>
    <t>POPLATKY ZA LIKVIDACŮ ODPADŮ NEKONTAMINOVANÝCH - 17 01 02 STAVEBNÍ A DEMOLIČNÍ SUŤ (CIHLY) VČETNĚ DOPRAV VČETNĚ DOPRAVY</t>
  </si>
  <si>
    <t>POPLATKY ZA LIKVIDACŮ ODPADŮ NEKONTAMINOVANÝCH - 17 01 02 STAVEBNÍ A DEMOLIČNÍ SUŤ (CIHLY) VČETNĚ DOPRAV VČETNĚ DOPRAVY  
viz. výkaz výměr</t>
  </si>
  <si>
    <t>R015130</t>
  </si>
  <si>
    <t>POPLATEK ZA LIKVIDACI ODPADU NEKONTAMINOVANÝCH - 17 03 02 VYBOURANÝ ASFALTOVÝ BETON BEZ DEHTU VČETNĚ DOPRAVY  
viz. výkaz výměr</t>
  </si>
  <si>
    <t>R015140</t>
  </si>
  <si>
    <t>POPLATEK ZA LIKVIDACI ODPADU NEKONTAMINOVANÝCH - 17 01 01 BETON Z DEMOLIC OBJEKTU, ZÁKLADY TV VČETNĚ DOPRAVY  
viz. výkaz výměr</t>
  </si>
  <si>
    <t>R015150</t>
  </si>
  <si>
    <t>R015170</t>
  </si>
  <si>
    <t>POPLATEK ZA LIKVIDACI ODPADU NEKONTAMINOVANÝCH - 17 02 01 DŘEVO PO STAVEBNÍM POUŽITÍ, Z DEMOLIC VČETNĚ DOPRAVY</t>
  </si>
  <si>
    <t>POPLATEK ZA LIKVIDACI ODPADU NEKONTAMINOVANÝCH - 17 02 01 DŘEVO PO STAVEBNÍM POUŽITÍ, Z DEMOLIC VČETNĚ DOPRAVY  
dřevo  (0,7 t/m3)</t>
  </si>
  <si>
    <t>R015180</t>
  </si>
  <si>
    <t>POPLATKY ZA LIKVIDACŮ ODPADŮ NEKONTAMINOVANÝCH - 17 02 02 SKLO Z INTERIÉRŮ REKONSTRUOVANÝCH OBJEKTŮ VČETNĚ DOPRAV VČETNĚ DOPRAVY  
viz. výkaz výměr</t>
  </si>
  <si>
    <t>R015190</t>
  </si>
  <si>
    <t>POPLATKY ZA LIKVIDACŮ ODPADŮ NEKONTAMINOVANÝCH - 17 02 03 PLASTY Z INTERIÉRŮ REKONSTRUOVANÝCH OBJEKTŮ VČETNĚ DOPRAV VČETNĚ DOPRAVY  
viz. výkaz výměr</t>
  </si>
  <si>
    <t>POPLATKY ZA LIKVIDACI ODPADŮ NEBEZPEČNÝCH - 17 02 04*  ŽELEZNIČNÍ PRAŽCE DŘEVĚNÉ. VČETNĚ DOPRAVY</t>
  </si>
  <si>
    <t>POPLATKY ZA LIKVIDACI ODPADŮ NEBEZPEČNÝCH - 17 02 04*  ŽELEZNIČNÍ PRAŽCE DŘEVĚNÉ. VČETNĚ DOPRAVY  
viz. výkaz výměr</t>
  </si>
  <si>
    <t>R015260</t>
  </si>
  <si>
    <t>R015290</t>
  </si>
  <si>
    <t>POPLATKY ZA LIKVIDACŮ ODPADŮ NEKONTAMINOVANÝCH - 17 01 03 PORCELÁNOVÉ PODPĚRKY VČETNĚ DOPRAV VČETNĚ DOPRAVY  
viz. výkaz výměr</t>
  </si>
  <si>
    <t>R015670</t>
  </si>
  <si>
    <t>R015680</t>
  </si>
  <si>
    <t>POPLATKY ZA LIKVIDACŮ ODPADŮ NEBEZPEČNÝCH - 17 06 05* STAVEBNÍ MATERIÁLY OBSAHUJÍCÍ AZBEST VČETNĚ DOPRAV VČETNĚ DOPRAVY  
viz. výkaz výměr</t>
  </si>
  <si>
    <t>R015810</t>
  </si>
  <si>
    <t>POPLATKY ZA LIKVIDACI ODPADU NEKONTAMINOVANÝCH - 17 04 05 - ŽELEZNÝ A OCELOVÝ ŠROT, VČETNĚ DOPRAVY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</si>
</sst>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styles" Target="styles.xml" /><Relationship Id="rId36" Type="http://schemas.openxmlformats.org/officeDocument/2006/relationships/sharedStrings" Target="sharedStrings.xml" /><Relationship Id="rId3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0+C10+C12+C19+C21+C23+C25+C27+C30+C33+C49+C51+C53</f>
      </c>
    </row>
    <row r="7" spans="2:3" ht="12.75" customHeight="1">
      <c r="B7" s="8" t="s">
        <v>7</v>
      </c>
      <c s="10">
        <f>0+E10+E12+E19+E21+E23+E25+E27+E30+E33+E49+E51+E53</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00'!K8+'SO 00'!M8</f>
      </c>
      <c s="14">
        <f>C11*0.21</f>
      </c>
      <c s="14">
        <f>C11+D11</f>
      </c>
      <c s="13">
        <f>'SO 00'!T7</f>
      </c>
    </row>
    <row r="12" spans="1:6" ht="12.75">
      <c r="A12" s="11" t="s">
        <v>246</v>
      </c>
      <c s="12" t="s">
        <v>247</v>
      </c>
      <c s="14">
        <f>0+C13+C14+C15+C16+C17+C18</f>
      </c>
      <c s="14">
        <f>C12*0.21</f>
      </c>
      <c s="14">
        <f>0+E13+E14+E15+E16+E17+E18</f>
      </c>
      <c s="13">
        <f>0+F13+F14+F15+F16+F17+F18</f>
      </c>
    </row>
    <row r="13" spans="1:6" ht="12.75">
      <c r="A13" s="11" t="s">
        <v>248</v>
      </c>
      <c s="12" t="s">
        <v>249</v>
      </c>
      <c s="14">
        <f>'PS 45-02-11'!K8+'PS 45-02-11'!M8</f>
      </c>
      <c s="14">
        <f>C13*0.21</f>
      </c>
      <c s="14">
        <f>C13+D13</f>
      </c>
      <c s="13">
        <f>'PS 45-02-11'!T7</f>
      </c>
    </row>
    <row r="14" spans="1:6" ht="12.75">
      <c r="A14" s="11" t="s">
        <v>431</v>
      </c>
      <c s="12" t="s">
        <v>432</v>
      </c>
      <c s="14">
        <f>'PS 45-02-21'!K8+'PS 45-02-21'!M8</f>
      </c>
      <c s="14">
        <f>C14*0.21</f>
      </c>
      <c s="14">
        <f>C14+D14</f>
      </c>
      <c s="13">
        <f>'PS 45-02-21'!T7</f>
      </c>
    </row>
    <row r="15" spans="1:6" ht="12.75">
      <c r="A15" s="11" t="s">
        <v>463</v>
      </c>
      <c s="12" t="s">
        <v>464</v>
      </c>
      <c s="14">
        <f>'PS 45-02-41'!K8+'PS 45-02-41'!M8</f>
      </c>
      <c s="14">
        <f>C15*0.21</f>
      </c>
      <c s="14">
        <f>C15+D15</f>
      </c>
      <c s="13">
        <f>'PS 45-02-41'!T7</f>
      </c>
    </row>
    <row r="16" spans="1:6" ht="12.75">
      <c r="A16" s="11" t="s">
        <v>617</v>
      </c>
      <c s="12" t="s">
        <v>618</v>
      </c>
      <c s="14">
        <f>'PS 45-02-71'!K8+'PS 45-02-71'!M8</f>
      </c>
      <c s="14">
        <f>C16*0.21</f>
      </c>
      <c s="14">
        <f>C16+D16</f>
      </c>
      <c s="13">
        <f>'PS 45-02-71'!T7</f>
      </c>
    </row>
    <row r="17" spans="1:6" ht="12.75">
      <c r="A17" s="11" t="s">
        <v>769</v>
      </c>
      <c s="12" t="s">
        <v>770</v>
      </c>
      <c s="14">
        <f>'PS 45-02-91'!K8+'PS 45-02-91'!M8</f>
      </c>
      <c s="14">
        <f>C17*0.21</f>
      </c>
      <c s="14">
        <f>C17+D17</f>
      </c>
      <c s="13">
        <f>'PS 45-02-91'!T7</f>
      </c>
    </row>
    <row r="18" spans="1:6" ht="12.75">
      <c r="A18" s="11" t="s">
        <v>830</v>
      </c>
      <c s="12" t="s">
        <v>831</v>
      </c>
      <c s="14">
        <f>'PS 45-02-92'!K8+'PS 45-02-92'!M8</f>
      </c>
      <c s="14">
        <f>C18*0.21</f>
      </c>
      <c s="14">
        <f>C18+D18</f>
      </c>
      <c s="13">
        <f>'PS 45-02-92'!T7</f>
      </c>
    </row>
    <row r="19" spans="1:6" ht="12.75">
      <c r="A19" s="11" t="s">
        <v>1040</v>
      </c>
      <c s="12" t="s">
        <v>1041</v>
      </c>
      <c s="14">
        <f>0+C20</f>
      </c>
      <c s="14">
        <f>C19*0.21</f>
      </c>
      <c s="14">
        <f>0+E20</f>
      </c>
      <c s="13">
        <f>0+F20</f>
      </c>
    </row>
    <row r="20" spans="1:6" ht="12.75">
      <c r="A20" s="11" t="s">
        <v>1042</v>
      </c>
      <c s="12" t="s">
        <v>1043</v>
      </c>
      <c s="14">
        <f>'PS 45-07-01'!K8+'PS 45-07-01'!M8</f>
      </c>
      <c s="14">
        <f>C20*0.21</f>
      </c>
      <c s="14">
        <f>C20+D20</f>
      </c>
      <c s="13">
        <f>'PS 45-07-01'!T7</f>
      </c>
    </row>
    <row r="21" spans="1:6" ht="12.75">
      <c r="A21" s="11" t="s">
        <v>1156</v>
      </c>
      <c s="12" t="s">
        <v>1157</v>
      </c>
      <c s="14">
        <f>0+C22</f>
      </c>
      <c s="14">
        <f>C21*0.21</f>
      </c>
      <c s="14">
        <f>0+E22</f>
      </c>
      <c s="13">
        <f>0+F22</f>
      </c>
    </row>
    <row r="22" spans="1:6" ht="12.75">
      <c r="A22" s="11" t="s">
        <v>1158</v>
      </c>
      <c s="12" t="s">
        <v>1159</v>
      </c>
      <c s="14">
        <f>'SO 45-10-01'!K8+'SO 45-10-01'!M8</f>
      </c>
      <c s="14">
        <f>C22*0.21</f>
      </c>
      <c s="14">
        <f>C22+D22</f>
      </c>
      <c s="13">
        <f>'SO 45-10-01'!T7</f>
      </c>
    </row>
    <row r="23" spans="1:6" ht="12.75">
      <c r="A23" s="11" t="s">
        <v>1220</v>
      </c>
      <c s="12" t="s">
        <v>1221</v>
      </c>
      <c s="14">
        <f>0+C24</f>
      </c>
      <c s="14">
        <f>C23*0.21</f>
      </c>
      <c s="14">
        <f>0+E24</f>
      </c>
      <c s="13">
        <f>0+F24</f>
      </c>
    </row>
    <row r="24" spans="1:6" ht="12.75">
      <c r="A24" s="11" t="s">
        <v>1222</v>
      </c>
      <c s="12" t="s">
        <v>1223</v>
      </c>
      <c s="14">
        <f>'SO 45-12-01'!K8+'SO 45-12-01'!M8</f>
      </c>
      <c s="14">
        <f>C24*0.21</f>
      </c>
      <c s="14">
        <f>C24+D24</f>
      </c>
      <c s="13">
        <f>'SO 45-12-01'!T7</f>
      </c>
    </row>
    <row r="25" spans="1:6" ht="12.75">
      <c r="A25" s="11" t="s">
        <v>1278</v>
      </c>
      <c s="12" t="s">
        <v>1279</v>
      </c>
      <c s="14">
        <f>0+C26</f>
      </c>
      <c s="14">
        <f>C25*0.21</f>
      </c>
      <c s="14">
        <f>0+E26</f>
      </c>
      <c s="13">
        <f>0+F26</f>
      </c>
    </row>
    <row r="26" spans="1:6" ht="12.75">
      <c r="A26" s="11" t="s">
        <v>1280</v>
      </c>
      <c s="12" t="s">
        <v>1281</v>
      </c>
      <c s="14">
        <f>'SO 45-30-02'!K8+'SO 45-30-02'!M8</f>
      </c>
      <c s="14">
        <f>C26*0.21</f>
      </c>
      <c s="14">
        <f>C26+D26</f>
      </c>
      <c s="13">
        <f>'SO 45-30-02'!T7</f>
      </c>
    </row>
    <row r="27" spans="1:6" ht="12.75">
      <c r="A27" s="11" t="s">
        <v>1381</v>
      </c>
      <c s="12" t="s">
        <v>1382</v>
      </c>
      <c s="14">
        <f>0+C28+C29</f>
      </c>
      <c s="14">
        <f>C27*0.21</f>
      </c>
      <c s="14">
        <f>0+E28+E29</f>
      </c>
      <c s="13">
        <f>0+F28+F29</f>
      </c>
    </row>
    <row r="28" spans="1:6" ht="12.75">
      <c r="A28" s="11" t="s">
        <v>1383</v>
      </c>
      <c s="12" t="s">
        <v>1384</v>
      </c>
      <c s="14">
        <f>'SO 45-31-01'!K8+'SO 45-31-01'!M8</f>
      </c>
      <c s="14">
        <f>C28*0.21</f>
      </c>
      <c s="14">
        <f>C28+D28</f>
      </c>
      <c s="13">
        <f>'SO 45-31-01'!T7</f>
      </c>
    </row>
    <row r="29" spans="1:6" ht="12.75">
      <c r="A29" s="11" t="s">
        <v>1484</v>
      </c>
      <c s="12" t="s">
        <v>1485</v>
      </c>
      <c s="14">
        <f>'SO 45-32-01'!K8+'SO 45-32-01'!M8</f>
      </c>
      <c s="14">
        <f>C29*0.21</f>
      </c>
      <c s="14">
        <f>C29+D29</f>
      </c>
      <c s="13">
        <f>'SO 45-32-01'!T7</f>
      </c>
    </row>
    <row r="30" spans="1:6" ht="12.75">
      <c r="A30" s="11" t="s">
        <v>1592</v>
      </c>
      <c s="12" t="s">
        <v>1593</v>
      </c>
      <c s="14">
        <f>0+C31+C32</f>
      </c>
      <c s="14">
        <f>C30*0.21</f>
      </c>
      <c s="14">
        <f>0+E31+E32</f>
      </c>
      <c s="13">
        <f>0+F31+F32</f>
      </c>
    </row>
    <row r="31" spans="1:6" ht="12.75">
      <c r="A31" s="11" t="s">
        <v>1594</v>
      </c>
      <c s="12" t="s">
        <v>1595</v>
      </c>
      <c s="14">
        <f>'SO 45-50-01'!K8+'SO 45-50-01'!M8</f>
      </c>
      <c s="14">
        <f>C31*0.21</f>
      </c>
      <c s="14">
        <f>C31+D31</f>
      </c>
      <c s="13">
        <f>'SO 45-50-01'!T7</f>
      </c>
    </row>
    <row r="32" spans="1:6" ht="12.75">
      <c r="A32" s="11" t="s">
        <v>1828</v>
      </c>
      <c s="12" t="s">
        <v>1829</v>
      </c>
      <c s="14">
        <f>'SO 45-59-01'!K8+'SO 45-59-01'!M8</f>
      </c>
      <c s="14">
        <f>C32*0.21</f>
      </c>
      <c s="14">
        <f>C32+D32</f>
      </c>
      <c s="13">
        <f>'SO 45-59-01'!T7</f>
      </c>
    </row>
    <row r="33" spans="1:6" ht="12.75">
      <c r="A33" s="11" t="s">
        <v>1850</v>
      </c>
      <c s="12" t="s">
        <v>1851</v>
      </c>
      <c s="14">
        <f>0+C34+C35+C36+C37+C38+C39+C40+C41+C42+C43+C44+C45+C46+C47+C48</f>
      </c>
      <c s="14">
        <f>C33*0.21</f>
      </c>
      <c s="14">
        <f>0+E34+E35+E36+E37+E38+E39+E40+E41+E42+E43+E44+E45+E46+E47+E48</f>
      </c>
      <c s="13">
        <f>0+F34+F35+F36+F37+F38+F39+F40+F41+F42+F43+F44+F45+F46+F47+F48</f>
      </c>
    </row>
    <row r="34" spans="1:6" ht="12.75">
      <c r="A34" s="11" t="s">
        <v>1852</v>
      </c>
      <c s="12" t="s">
        <v>1853</v>
      </c>
      <c s="14">
        <f>POV!K8+POV!M8</f>
      </c>
      <c s="14">
        <f>C34*0.21</f>
      </c>
      <c s="14">
        <f>C34+D34</f>
      </c>
      <c s="13">
        <f>POV!T7</f>
      </c>
    </row>
    <row r="35" spans="1:6" ht="12.75">
      <c r="A35" s="11" t="s">
        <v>1929</v>
      </c>
      <c s="12" t="s">
        <v>1930</v>
      </c>
      <c s="14">
        <f>'SO 45-71-01.01a'!K8+'SO 45-71-01.01a'!M8</f>
      </c>
      <c s="14">
        <f>C35*0.21</f>
      </c>
      <c s="14">
        <f>C35+D35</f>
      </c>
      <c s="13">
        <f>'SO 45-71-01.01a'!T7</f>
      </c>
    </row>
    <row r="36" spans="1:6" ht="12.75">
      <c r="A36" s="11" t="s">
        <v>2817</v>
      </c>
      <c s="12" t="s">
        <v>2818</v>
      </c>
      <c s="14">
        <f>'SO 45-71-01.01b'!K8+'SO 45-71-01.01b'!M8</f>
      </c>
      <c s="14">
        <f>C36*0.21</f>
      </c>
      <c s="14">
        <f>C36+D36</f>
      </c>
      <c s="13">
        <f>'SO 45-71-01.01b'!T7</f>
      </c>
    </row>
    <row r="37" spans="1:6" ht="12.75">
      <c r="A37" s="11" t="s">
        <v>3495</v>
      </c>
      <c s="12" t="s">
        <v>3496</v>
      </c>
      <c s="14">
        <f>'SO 45-71-01.02'!K8+'SO 45-71-01.02'!M8</f>
      </c>
      <c s="14">
        <f>C37*0.21</f>
      </c>
      <c s="14">
        <f>C37+D37</f>
      </c>
      <c s="13">
        <f>'SO 45-71-01.02'!T7</f>
      </c>
    </row>
    <row r="38" spans="1:6" ht="25.5">
      <c r="A38" s="11" t="s">
        <v>3839</v>
      </c>
      <c s="12" t="s">
        <v>3840</v>
      </c>
      <c s="14">
        <f>'SO 45-71-04_41'!K8+'SO 45-71-04_41'!M8</f>
      </c>
      <c s="14">
        <f>C38*0.21</f>
      </c>
      <c s="14">
        <f>C38+D38</f>
      </c>
      <c s="13">
        <f>'SO 45-71-04_41'!T7</f>
      </c>
    </row>
    <row r="39" spans="1:6" ht="12.75">
      <c r="A39" s="11" t="s">
        <v>4053</v>
      </c>
      <c s="12" t="s">
        <v>4054</v>
      </c>
      <c s="14">
        <f>'SO 45-71-04_42'!K8+'SO 45-71-04_42'!M8</f>
      </c>
      <c s="14">
        <f>C39*0.21</f>
      </c>
      <c s="14">
        <f>C39+D39</f>
      </c>
      <c s="13">
        <f>'SO 45-71-04_42'!T7</f>
      </c>
    </row>
    <row r="40" spans="1:6" ht="12.75">
      <c r="A40" s="11" t="s">
        <v>4195</v>
      </c>
      <c s="12" t="s">
        <v>4196</v>
      </c>
      <c s="14">
        <f>'SO 45-71-04_43'!K8+'SO 45-71-04_43'!M8</f>
      </c>
      <c s="14">
        <f>C40*0.21</f>
      </c>
      <c s="14">
        <f>C40+D40</f>
      </c>
      <c s="13">
        <f>'SO 45-71-04_43'!T7</f>
      </c>
    </row>
    <row r="41" spans="1:6" ht="12.75">
      <c r="A41" s="11" t="s">
        <v>4412</v>
      </c>
      <c s="12" t="s">
        <v>4413</v>
      </c>
      <c s="14">
        <f>'SO 45-71-04_44'!K8+'SO 45-71-04_44'!M8</f>
      </c>
      <c s="14">
        <f>C41*0.21</f>
      </c>
      <c s="14">
        <f>C41+D41</f>
      </c>
      <c s="13">
        <f>'SO 45-71-04_44'!T7</f>
      </c>
    </row>
    <row r="42" spans="1:6" ht="12.75">
      <c r="A42" s="11" t="s">
        <v>4752</v>
      </c>
      <c s="12" t="s">
        <v>4753</v>
      </c>
      <c s="14">
        <f>'SO 45-71-04_45'!K8+'SO 45-71-04_45'!M8</f>
      </c>
      <c s="14">
        <f>C42*0.21</f>
      </c>
      <c s="14">
        <f>C42+D42</f>
      </c>
      <c s="13">
        <f>'SO 45-71-04_45'!T7</f>
      </c>
    </row>
    <row r="43" spans="1:6" ht="12.75">
      <c r="A43" s="11" t="s">
        <v>4780</v>
      </c>
      <c s="12" t="s">
        <v>4781</v>
      </c>
      <c s="14">
        <f>'SO 45-71-04_46'!K8+'SO 45-71-04_46'!M8</f>
      </c>
      <c s="14">
        <f>C43*0.21</f>
      </c>
      <c s="14">
        <f>C43+D43</f>
      </c>
      <c s="13">
        <f>'SO 45-71-04_46'!T7</f>
      </c>
    </row>
    <row r="44" spans="1:6" ht="12.75">
      <c r="A44" s="11" t="s">
        <v>4795</v>
      </c>
      <c s="12" t="s">
        <v>4796</v>
      </c>
      <c s="14">
        <f>'SO 45-71-04_47'!K8+'SO 45-71-04_47'!M8</f>
      </c>
      <c s="14">
        <f>C44*0.21</f>
      </c>
      <c s="14">
        <f>C44+D44</f>
      </c>
      <c s="13">
        <f>'SO 45-71-04_47'!T7</f>
      </c>
    </row>
    <row r="45" spans="1:6" ht="12.75">
      <c r="A45" s="11" t="s">
        <v>4927</v>
      </c>
      <c s="12" t="s">
        <v>4928</v>
      </c>
      <c s="14">
        <f>'SO 45-77-01'!K8+'SO 45-77-01'!M8</f>
      </c>
      <c s="14">
        <f>C45*0.21</f>
      </c>
      <c s="14">
        <f>C45+D45</f>
      </c>
      <c s="13">
        <f>'SO 45-77-01'!T7</f>
      </c>
    </row>
    <row r="46" spans="1:6" ht="12.75">
      <c r="A46" s="11" t="s">
        <v>4996</v>
      </c>
      <c s="12" t="s">
        <v>4997</v>
      </c>
      <c s="14">
        <f>'SO 45-78-01'!K8+'SO 45-78-01'!M8</f>
      </c>
      <c s="14">
        <f>C46*0.21</f>
      </c>
      <c s="14">
        <f>C46+D46</f>
      </c>
      <c s="13">
        <f>'SO 45-78-01'!T7</f>
      </c>
    </row>
    <row r="47" spans="1:6" ht="12.75">
      <c r="A47" s="11" t="s">
        <v>5092</v>
      </c>
      <c s="12" t="s">
        <v>5093</v>
      </c>
      <c s="14">
        <f>'SO 45-78-02'!K8+'SO 45-78-02'!M8</f>
      </c>
      <c s="14">
        <f>C47*0.21</f>
      </c>
      <c s="14">
        <f>C47+D47</f>
      </c>
      <c s="13">
        <f>'SO 45-78-02'!T7</f>
      </c>
    </row>
    <row r="48" spans="1:6" ht="12.75">
      <c r="A48" s="11" t="s">
        <v>5124</v>
      </c>
      <c s="12" t="s">
        <v>5125</v>
      </c>
      <c s="14">
        <f>'SO 45-79-01'!K8+'SO 45-79-01'!M8</f>
      </c>
      <c s="14">
        <f>C48*0.21</f>
      </c>
      <c s="14">
        <f>C48+D48</f>
      </c>
      <c s="13">
        <f>'SO 45-79-01'!T7</f>
      </c>
    </row>
    <row r="49" spans="1:6" ht="12.75">
      <c r="A49" s="11" t="s">
        <v>5183</v>
      </c>
      <c s="12" t="s">
        <v>5184</v>
      </c>
      <c s="14">
        <f>0+C50</f>
      </c>
      <c s="14">
        <f>C49*0.21</f>
      </c>
      <c s="14">
        <f>0+E50</f>
      </c>
      <c s="13">
        <f>0+F50</f>
      </c>
    </row>
    <row r="50" spans="1:6" ht="12.75">
      <c r="A50" s="11" t="s">
        <v>5185</v>
      </c>
      <c s="12" t="s">
        <v>5186</v>
      </c>
      <c s="14">
        <f>'SO 45-93-01'!K8+'SO 45-93-01'!M8</f>
      </c>
      <c s="14">
        <f>C50*0.21</f>
      </c>
      <c s="14">
        <f>C50+D50</f>
      </c>
      <c s="13">
        <f>'SO 45-93-01'!T7</f>
      </c>
    </row>
    <row r="51" spans="1:6" ht="12.75">
      <c r="A51" s="11" t="s">
        <v>5337</v>
      </c>
      <c s="12" t="s">
        <v>5338</v>
      </c>
      <c s="14">
        <f>0+C52</f>
      </c>
      <c s="14">
        <f>C51*0.21</f>
      </c>
      <c s="14">
        <f>0+E52</f>
      </c>
      <c s="13">
        <f>0+F52</f>
      </c>
    </row>
    <row r="52" spans="1:6" ht="12.75">
      <c r="A52" s="11" t="s">
        <v>5339</v>
      </c>
      <c s="12" t="s">
        <v>5338</v>
      </c>
      <c s="14">
        <f>'SO 98-98'!K8+'SO 98-98'!M8</f>
      </c>
      <c s="14">
        <f>C52*0.21</f>
      </c>
      <c s="14">
        <f>C52+D52</f>
      </c>
      <c s="13">
        <f>'SO 98-98'!T7</f>
      </c>
    </row>
    <row r="53" spans="1:6" ht="12.75">
      <c r="A53" s="11" t="s">
        <v>5369</v>
      </c>
      <c s="12" t="s">
        <v>5370</v>
      </c>
      <c s="14">
        <f>0+C54</f>
      </c>
      <c s="14">
        <f>C53*0.21</f>
      </c>
      <c s="14">
        <f>0+E54</f>
      </c>
      <c s="13">
        <f>0+F54</f>
      </c>
    </row>
    <row r="54" spans="1:6" ht="12.75">
      <c r="A54" s="11" t="s">
        <v>5371</v>
      </c>
      <c s="12" t="s">
        <v>5370</v>
      </c>
      <c s="14">
        <f>'SO 90-90'!K8+'SO 90-90'!M8</f>
      </c>
      <c s="14">
        <f>C54*0.21</f>
      </c>
      <c s="14">
        <f>C54+D54</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1156</v>
      </c>
      <c s="41">
        <f>Rekapitulace!C21</f>
      </c>
      <c s="20" t="s">
        <v>0</v>
      </c>
      <c t="s">
        <v>23</v>
      </c>
      <c t="s">
        <v>27</v>
      </c>
    </row>
    <row r="4" spans="1:16" ht="32" customHeight="1">
      <c r="A4" s="24" t="s">
        <v>20</v>
      </c>
      <c s="25" t="s">
        <v>28</v>
      </c>
      <c s="27" t="s">
        <v>1156</v>
      </c>
      <c r="E4" s="26" t="s">
        <v>1157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1160</v>
      </c>
      <c r="E8" s="30" t="s">
        <v>1159</v>
      </c>
      <c r="J8" s="29">
        <f>0+J9+J30+J35+J48</f>
      </c>
      <c s="29">
        <f>0+K9+K30+K35+K48</f>
      </c>
      <c s="29">
        <f>0+L9+L30+L35+L48</f>
      </c>
      <c s="29">
        <f>0+M9+M30+M35+M48</f>
      </c>
    </row>
    <row r="9" spans="1:13" ht="12.75">
      <c r="A9" t="s">
        <v>46</v>
      </c>
      <c r="C9" s="31" t="s">
        <v>1161</v>
      </c>
      <c r="E9" s="33" t="s">
        <v>1162</v>
      </c>
      <c r="J9" s="32">
        <f>0</f>
      </c>
      <c s="32">
        <f>0</f>
      </c>
      <c s="32">
        <f>0+L10+L14+L18+L22+L26</f>
      </c>
      <c s="32">
        <f>0+M10+M14+M18+M22+M26</f>
      </c>
    </row>
    <row r="10" spans="1:16" ht="25.5">
      <c r="A10" t="s">
        <v>49</v>
      </c>
      <c s="34" t="s">
        <v>4</v>
      </c>
      <c s="34" t="s">
        <v>1163</v>
      </c>
      <c s="35" t="s">
        <v>1164</v>
      </c>
      <c s="6" t="s">
        <v>1165</v>
      </c>
      <c s="36" t="s">
        <v>98</v>
      </c>
      <c s="37">
        <v>39.029</v>
      </c>
      <c s="36">
        <v>0</v>
      </c>
      <c s="36">
        <f>ROUND(G10*H10,6)</f>
      </c>
      <c r="L10" s="38">
        <v>0</v>
      </c>
      <c s="32">
        <f>ROUND(ROUND(L10,2)*ROUND(G10,3),2)</f>
      </c>
      <c s="36" t="s">
        <v>388</v>
      </c>
      <c>
        <f>(M10*21)/100</f>
      </c>
      <c t="s">
        <v>27</v>
      </c>
    </row>
    <row r="11" spans="1:5" ht="76.5">
      <c r="A11" s="35" t="s">
        <v>54</v>
      </c>
      <c r="E11" s="39" t="s">
        <v>1166</v>
      </c>
    </row>
    <row r="12" spans="1:5" ht="12.75">
      <c r="A12" s="35" t="s">
        <v>55</v>
      </c>
      <c r="E12" s="40" t="s">
        <v>5</v>
      </c>
    </row>
    <row r="13" spans="1:5" ht="140.25">
      <c r="A13" t="s">
        <v>57</v>
      </c>
      <c r="E13" s="39" t="s">
        <v>1167</v>
      </c>
    </row>
    <row r="14" spans="1:16" ht="25.5">
      <c r="A14" t="s">
        <v>49</v>
      </c>
      <c s="34" t="s">
        <v>27</v>
      </c>
      <c s="34" t="s">
        <v>1168</v>
      </c>
      <c s="35" t="s">
        <v>1169</v>
      </c>
      <c s="6" t="s">
        <v>1170</v>
      </c>
      <c s="36" t="s">
        <v>98</v>
      </c>
      <c s="37">
        <v>743.041</v>
      </c>
      <c s="36">
        <v>0</v>
      </c>
      <c s="36">
        <f>ROUND(G14*H14,6)</f>
      </c>
      <c r="L14" s="38">
        <v>0</v>
      </c>
      <c s="32">
        <f>ROUND(ROUND(L14,2)*ROUND(G14,3),2)</f>
      </c>
      <c s="36" t="s">
        <v>388</v>
      </c>
      <c>
        <f>(M14*21)/100</f>
      </c>
      <c t="s">
        <v>27</v>
      </c>
    </row>
    <row r="15" spans="1:5" ht="89.25">
      <c r="A15" s="35" t="s">
        <v>54</v>
      </c>
      <c r="E15" s="39" t="s">
        <v>1171</v>
      </c>
    </row>
    <row r="16" spans="1:5" ht="12.75">
      <c r="A16" s="35" t="s">
        <v>55</v>
      </c>
      <c r="E16" s="40" t="s">
        <v>5</v>
      </c>
    </row>
    <row r="17" spans="1:5" ht="140.25">
      <c r="A17" t="s">
        <v>57</v>
      </c>
      <c r="E17" s="39" t="s">
        <v>1167</v>
      </c>
    </row>
    <row r="18" spans="1:16" ht="25.5">
      <c r="A18" t="s">
        <v>49</v>
      </c>
      <c s="34" t="s">
        <v>26</v>
      </c>
      <c s="34" t="s">
        <v>1172</v>
      </c>
      <c s="35" t="s">
        <v>1173</v>
      </c>
      <c s="6" t="s">
        <v>1174</v>
      </c>
      <c s="36" t="s">
        <v>98</v>
      </c>
      <c s="37">
        <v>0.052</v>
      </c>
      <c s="36">
        <v>0</v>
      </c>
      <c s="36">
        <f>ROUND(G18*H18,6)</f>
      </c>
      <c r="L18" s="38">
        <v>0</v>
      </c>
      <c s="32">
        <f>ROUND(ROUND(L18,2)*ROUND(G18,3),2)</f>
      </c>
      <c s="36" t="s">
        <v>388</v>
      </c>
      <c>
        <f>(M18*21)/100</f>
      </c>
      <c t="s">
        <v>27</v>
      </c>
    </row>
    <row r="19" spans="1:5" ht="89.25">
      <c r="A19" s="35" t="s">
        <v>54</v>
      </c>
      <c r="E19" s="39" t="s">
        <v>1175</v>
      </c>
    </row>
    <row r="20" spans="1:5" ht="12.75">
      <c r="A20" s="35" t="s">
        <v>55</v>
      </c>
      <c r="E20" s="40" t="s">
        <v>5</v>
      </c>
    </row>
    <row r="21" spans="1:5" ht="140.25">
      <c r="A21" t="s">
        <v>57</v>
      </c>
      <c r="E21" s="39" t="s">
        <v>1167</v>
      </c>
    </row>
    <row r="22" spans="1:16" ht="25.5">
      <c r="A22" t="s">
        <v>49</v>
      </c>
      <c s="34" t="s">
        <v>64</v>
      </c>
      <c s="34" t="s">
        <v>1176</v>
      </c>
      <c s="35" t="s">
        <v>1177</v>
      </c>
      <c s="6" t="s">
        <v>1178</v>
      </c>
      <c s="36" t="s">
        <v>98</v>
      </c>
      <c s="37">
        <v>0.094</v>
      </c>
      <c s="36">
        <v>0</v>
      </c>
      <c s="36">
        <f>ROUND(G22*H22,6)</f>
      </c>
      <c r="L22" s="38">
        <v>0</v>
      </c>
      <c s="32">
        <f>ROUND(ROUND(L22,2)*ROUND(G22,3),2)</f>
      </c>
      <c s="36" t="s">
        <v>388</v>
      </c>
      <c>
        <f>(M22*21)/100</f>
      </c>
      <c t="s">
        <v>27</v>
      </c>
    </row>
    <row r="23" spans="1:5" ht="89.25">
      <c r="A23" s="35" t="s">
        <v>54</v>
      </c>
      <c r="E23" s="39" t="s">
        <v>1179</v>
      </c>
    </row>
    <row r="24" spans="1:5" ht="12.75">
      <c r="A24" s="35" t="s">
        <v>55</v>
      </c>
      <c r="E24" s="40" t="s">
        <v>5</v>
      </c>
    </row>
    <row r="25" spans="1:5" ht="140.25">
      <c r="A25" t="s">
        <v>57</v>
      </c>
      <c r="E25" s="39" t="s">
        <v>1167</v>
      </c>
    </row>
    <row r="26" spans="1:16" ht="25.5">
      <c r="A26" t="s">
        <v>49</v>
      </c>
      <c s="34" t="s">
        <v>68</v>
      </c>
      <c s="34" t="s">
        <v>1180</v>
      </c>
      <c s="35" t="s">
        <v>1181</v>
      </c>
      <c s="6" t="s">
        <v>1182</v>
      </c>
      <c s="36" t="s">
        <v>98</v>
      </c>
      <c s="37">
        <v>14.455</v>
      </c>
      <c s="36">
        <v>0</v>
      </c>
      <c s="36">
        <f>ROUND(G26*H26,6)</f>
      </c>
      <c r="L26" s="38">
        <v>0</v>
      </c>
      <c s="32">
        <f>ROUND(ROUND(L26,2)*ROUND(G26,3),2)</f>
      </c>
      <c s="36" t="s">
        <v>388</v>
      </c>
      <c>
        <f>(M26*21)/100</f>
      </c>
      <c t="s">
        <v>27</v>
      </c>
    </row>
    <row r="27" spans="1:5" ht="89.25">
      <c r="A27" s="35" t="s">
        <v>54</v>
      </c>
      <c r="E27" s="39" t="s">
        <v>1183</v>
      </c>
    </row>
    <row r="28" spans="1:5" ht="12.75">
      <c r="A28" s="35" t="s">
        <v>55</v>
      </c>
      <c r="E28" s="40" t="s">
        <v>5</v>
      </c>
    </row>
    <row r="29" spans="1:5" ht="140.25">
      <c r="A29" t="s">
        <v>57</v>
      </c>
      <c r="E29" s="39" t="s">
        <v>1167</v>
      </c>
    </row>
    <row r="30" spans="1:13" ht="12.75">
      <c r="A30" t="s">
        <v>46</v>
      </c>
      <c r="C30" s="31" t="s">
        <v>4</v>
      </c>
      <c r="E30" s="33" t="s">
        <v>1131</v>
      </c>
      <c r="J30" s="32">
        <f>0</f>
      </c>
      <c s="32">
        <f>0</f>
      </c>
      <c s="32">
        <f>0+L31</f>
      </c>
      <c s="32">
        <f>0+M31</f>
      </c>
    </row>
    <row r="31" spans="1:16" ht="12.75">
      <c r="A31" t="s">
        <v>49</v>
      </c>
      <c s="34" t="s">
        <v>72</v>
      </c>
      <c s="34" t="s">
        <v>1184</v>
      </c>
      <c s="35" t="s">
        <v>5</v>
      </c>
      <c s="6" t="s">
        <v>1185</v>
      </c>
      <c s="36" t="s">
        <v>374</v>
      </c>
      <c s="37">
        <v>25.2</v>
      </c>
      <c s="36">
        <v>0</v>
      </c>
      <c s="36">
        <f>ROUND(G31*H31,6)</f>
      </c>
      <c r="L31" s="38">
        <v>0</v>
      </c>
      <c s="32">
        <f>ROUND(ROUND(L31,2)*ROUND(G31,3),2)</f>
      </c>
      <c s="36" t="s">
        <v>256</v>
      </c>
      <c>
        <f>(M31*21)/100</f>
      </c>
      <c t="s">
        <v>27</v>
      </c>
    </row>
    <row r="32" spans="1:5" ht="25.5">
      <c r="A32" s="35" t="s">
        <v>54</v>
      </c>
      <c r="E32" s="39" t="s">
        <v>1186</v>
      </c>
    </row>
    <row r="33" spans="1:5" ht="12.75">
      <c r="A33" s="35" t="s">
        <v>55</v>
      </c>
      <c r="E33" s="40" t="s">
        <v>5</v>
      </c>
    </row>
    <row r="34" spans="1:5" ht="267.75">
      <c r="A34" t="s">
        <v>57</v>
      </c>
      <c r="E34" s="39" t="s">
        <v>1187</v>
      </c>
    </row>
    <row r="35" spans="1:13" ht="12.75">
      <c r="A35" t="s">
        <v>46</v>
      </c>
      <c r="C35" s="31" t="s">
        <v>68</v>
      </c>
      <c r="E35" s="33" t="s">
        <v>1188</v>
      </c>
      <c r="J35" s="32">
        <f>0</f>
      </c>
      <c s="32">
        <f>0</f>
      </c>
      <c s="32">
        <f>0+L36+L40+L44</f>
      </c>
      <c s="32">
        <f>0+M36+M40+M44</f>
      </c>
    </row>
    <row r="36" spans="1:16" ht="12.75">
      <c r="A36" t="s">
        <v>49</v>
      </c>
      <c s="34" t="s">
        <v>76</v>
      </c>
      <c s="34" t="s">
        <v>1189</v>
      </c>
      <c s="35" t="s">
        <v>5</v>
      </c>
      <c s="6" t="s">
        <v>1190</v>
      </c>
      <c s="36" t="s">
        <v>374</v>
      </c>
      <c s="37">
        <v>311.9</v>
      </c>
      <c s="36">
        <v>0</v>
      </c>
      <c s="36">
        <f>ROUND(G36*H36,6)</f>
      </c>
      <c r="L36" s="38">
        <v>0</v>
      </c>
      <c s="32">
        <f>ROUND(ROUND(L36,2)*ROUND(G36,3),2)</f>
      </c>
      <c s="36" t="s">
        <v>256</v>
      </c>
      <c>
        <f>(M36*21)/100</f>
      </c>
      <c t="s">
        <v>27</v>
      </c>
    </row>
    <row r="37" spans="1:5" ht="12.75">
      <c r="A37" s="35" t="s">
        <v>54</v>
      </c>
      <c r="E37" s="39" t="s">
        <v>1191</v>
      </c>
    </row>
    <row r="38" spans="1:5" ht="12.75">
      <c r="A38" s="35" t="s">
        <v>55</v>
      </c>
      <c r="E38" s="40" t="s">
        <v>5</v>
      </c>
    </row>
    <row r="39" spans="1:5" ht="89.25">
      <c r="A39" t="s">
        <v>57</v>
      </c>
      <c r="E39" s="39" t="s">
        <v>1192</v>
      </c>
    </row>
    <row r="40" spans="1:16" ht="12.75">
      <c r="A40" t="s">
        <v>49</v>
      </c>
      <c s="34" t="s">
        <v>80</v>
      </c>
      <c s="34" t="s">
        <v>1193</v>
      </c>
      <c s="35" t="s">
        <v>5</v>
      </c>
      <c s="6" t="s">
        <v>1194</v>
      </c>
      <c s="36" t="s">
        <v>262</v>
      </c>
      <c s="37">
        <v>195</v>
      </c>
      <c s="36">
        <v>0</v>
      </c>
      <c s="36">
        <f>ROUND(G40*H40,6)</f>
      </c>
      <c r="L40" s="38">
        <v>0</v>
      </c>
      <c s="32">
        <f>ROUND(ROUND(L40,2)*ROUND(G40,3),2)</f>
      </c>
      <c s="36" t="s">
        <v>256</v>
      </c>
      <c>
        <f>(M40*21)/100</f>
      </c>
      <c t="s">
        <v>27</v>
      </c>
    </row>
    <row r="41" spans="1:5" ht="12.75">
      <c r="A41" s="35" t="s">
        <v>54</v>
      </c>
      <c r="E41" s="39" t="s">
        <v>1191</v>
      </c>
    </row>
    <row r="42" spans="1:5" ht="12.75">
      <c r="A42" s="35" t="s">
        <v>55</v>
      </c>
      <c r="E42" s="40" t="s">
        <v>5</v>
      </c>
    </row>
    <row r="43" spans="1:5" ht="306">
      <c r="A43" t="s">
        <v>57</v>
      </c>
      <c r="E43" s="39" t="s">
        <v>1195</v>
      </c>
    </row>
    <row r="44" spans="1:16" ht="12.75">
      <c r="A44" t="s">
        <v>49</v>
      </c>
      <c s="34" t="s">
        <v>84</v>
      </c>
      <c s="34" t="s">
        <v>1196</v>
      </c>
      <c s="35" t="s">
        <v>5</v>
      </c>
      <c s="6" t="s">
        <v>1197</v>
      </c>
      <c s="36" t="s">
        <v>52</v>
      </c>
      <c s="37">
        <v>18</v>
      </c>
      <c s="36">
        <v>0</v>
      </c>
      <c s="36">
        <f>ROUND(G44*H44,6)</f>
      </c>
      <c r="L44" s="38">
        <v>0</v>
      </c>
      <c s="32">
        <f>ROUND(ROUND(L44,2)*ROUND(G44,3),2)</f>
      </c>
      <c s="36" t="s">
        <v>256</v>
      </c>
      <c>
        <f>(M44*21)/100</f>
      </c>
      <c t="s">
        <v>27</v>
      </c>
    </row>
    <row r="45" spans="1:5" ht="12.75">
      <c r="A45" s="35" t="s">
        <v>54</v>
      </c>
      <c r="E45" s="39" t="s">
        <v>1191</v>
      </c>
    </row>
    <row r="46" spans="1:5" ht="12.75">
      <c r="A46" s="35" t="s">
        <v>55</v>
      </c>
      <c r="E46" s="40" t="s">
        <v>5</v>
      </c>
    </row>
    <row r="47" spans="1:5" ht="255">
      <c r="A47" t="s">
        <v>57</v>
      </c>
      <c r="E47" s="39" t="s">
        <v>1198</v>
      </c>
    </row>
    <row r="48" spans="1:13" ht="12.75">
      <c r="A48" t="s">
        <v>46</v>
      </c>
      <c r="C48" s="31" t="s">
        <v>84</v>
      </c>
      <c r="E48" s="33" t="s">
        <v>1199</v>
      </c>
      <c r="J48" s="32">
        <f>0</f>
      </c>
      <c s="32">
        <f>0</f>
      </c>
      <c s="32">
        <f>0+L49+L53+L57+L61+L65+L69</f>
      </c>
      <c s="32">
        <f>0+M49+M53+M57+M61+M65+M69</f>
      </c>
    </row>
    <row r="49" spans="1:16" ht="12.75">
      <c r="A49" t="s">
        <v>49</v>
      </c>
      <c s="34" t="s">
        <v>88</v>
      </c>
      <c s="34" t="s">
        <v>1200</v>
      </c>
      <c s="35" t="s">
        <v>5</v>
      </c>
      <c s="6" t="s">
        <v>1201</v>
      </c>
      <c s="36" t="s">
        <v>1202</v>
      </c>
      <c s="37">
        <v>110</v>
      </c>
      <c s="36">
        <v>0</v>
      </c>
      <c s="36">
        <f>ROUND(G49*H49,6)</f>
      </c>
      <c r="L49" s="38">
        <v>0</v>
      </c>
      <c s="32">
        <f>ROUND(ROUND(L49,2)*ROUND(G49,3),2)</f>
      </c>
      <c s="36" t="s">
        <v>256</v>
      </c>
      <c>
        <f>(M49*15)/100</f>
      </c>
      <c t="s">
        <v>4</v>
      </c>
    </row>
    <row r="50" spans="1:5" ht="12.75">
      <c r="A50" s="35" t="s">
        <v>54</v>
      </c>
      <c r="E50" s="39" t="s">
        <v>1191</v>
      </c>
    </row>
    <row r="51" spans="1:5" ht="12.75">
      <c r="A51" s="35" t="s">
        <v>55</v>
      </c>
      <c r="E51" s="40" t="s">
        <v>5</v>
      </c>
    </row>
    <row r="52" spans="1:5" ht="153">
      <c r="A52" t="s">
        <v>57</v>
      </c>
      <c r="E52" s="39" t="s">
        <v>1203</v>
      </c>
    </row>
    <row r="53" spans="1:16" ht="12.75">
      <c r="A53" t="s">
        <v>49</v>
      </c>
      <c s="34" t="s">
        <v>91</v>
      </c>
      <c s="34" t="s">
        <v>1204</v>
      </c>
      <c s="35" t="s">
        <v>5</v>
      </c>
      <c s="6" t="s">
        <v>1205</v>
      </c>
      <c s="36" t="s">
        <v>374</v>
      </c>
      <c s="37">
        <v>358.829</v>
      </c>
      <c s="36">
        <v>0</v>
      </c>
      <c s="36">
        <f>ROUND(G53*H53,6)</f>
      </c>
      <c r="L53" s="38">
        <v>0</v>
      </c>
      <c s="32">
        <f>ROUND(ROUND(L53,2)*ROUND(G53,3),2)</f>
      </c>
      <c s="36" t="s">
        <v>256</v>
      </c>
      <c>
        <f>(M53*21)/100</f>
      </c>
      <c t="s">
        <v>27</v>
      </c>
    </row>
    <row r="54" spans="1:5" ht="25.5">
      <c r="A54" s="35" t="s">
        <v>54</v>
      </c>
      <c r="E54" s="39" t="s">
        <v>1206</v>
      </c>
    </row>
    <row r="55" spans="1:5" ht="12.75">
      <c r="A55" s="35" t="s">
        <v>55</v>
      </c>
      <c r="E55" s="40" t="s">
        <v>5</v>
      </c>
    </row>
    <row r="56" spans="1:5" ht="140.25">
      <c r="A56" t="s">
        <v>57</v>
      </c>
      <c r="E56" s="39" t="s">
        <v>1207</v>
      </c>
    </row>
    <row r="57" spans="1:16" ht="25.5">
      <c r="A57" t="s">
        <v>49</v>
      </c>
      <c s="34" t="s">
        <v>95</v>
      </c>
      <c s="34" t="s">
        <v>1208</v>
      </c>
      <c s="35" t="s">
        <v>5</v>
      </c>
      <c s="6" t="s">
        <v>1209</v>
      </c>
      <c s="36" t="s">
        <v>262</v>
      </c>
      <c s="37">
        <v>97.5</v>
      </c>
      <c s="36">
        <v>0</v>
      </c>
      <c s="36">
        <f>ROUND(G57*H57,6)</f>
      </c>
      <c r="L57" s="38">
        <v>0</v>
      </c>
      <c s="32">
        <f>ROUND(ROUND(L57,2)*ROUND(G57,3),2)</f>
      </c>
      <c s="36" t="s">
        <v>256</v>
      </c>
      <c>
        <f>(M57*21)/100</f>
      </c>
      <c t="s">
        <v>27</v>
      </c>
    </row>
    <row r="58" spans="1:5" ht="12.75">
      <c r="A58" s="35" t="s">
        <v>54</v>
      </c>
      <c r="E58" s="39" t="s">
        <v>1191</v>
      </c>
    </row>
    <row r="59" spans="1:5" ht="12.75">
      <c r="A59" s="35" t="s">
        <v>55</v>
      </c>
      <c r="E59" s="40" t="s">
        <v>5</v>
      </c>
    </row>
    <row r="60" spans="1:5" ht="204">
      <c r="A60" t="s">
        <v>57</v>
      </c>
      <c r="E60" s="39" t="s">
        <v>1210</v>
      </c>
    </row>
    <row r="61" spans="1:16" ht="25.5">
      <c r="A61" t="s">
        <v>49</v>
      </c>
      <c s="34" t="s">
        <v>100</v>
      </c>
      <c s="34" t="s">
        <v>1211</v>
      </c>
      <c s="35" t="s">
        <v>5</v>
      </c>
      <c s="6" t="s">
        <v>1212</v>
      </c>
      <c s="36" t="s">
        <v>262</v>
      </c>
      <c s="37">
        <v>97.5</v>
      </c>
      <c s="36">
        <v>0</v>
      </c>
      <c s="36">
        <f>ROUND(G61*H61,6)</f>
      </c>
      <c r="L61" s="38">
        <v>0</v>
      </c>
      <c s="32">
        <f>ROUND(ROUND(L61,2)*ROUND(G61,3),2)</f>
      </c>
      <c s="36" t="s">
        <v>256</v>
      </c>
      <c>
        <f>(M61*21)/100</f>
      </c>
      <c t="s">
        <v>27</v>
      </c>
    </row>
    <row r="62" spans="1:5" ht="12.75">
      <c r="A62" s="35" t="s">
        <v>54</v>
      </c>
      <c r="E62" s="39" t="s">
        <v>1191</v>
      </c>
    </row>
    <row r="63" spans="1:5" ht="12.75">
      <c r="A63" s="35" t="s">
        <v>55</v>
      </c>
      <c r="E63" s="40" t="s">
        <v>5</v>
      </c>
    </row>
    <row r="64" spans="1:5" ht="204">
      <c r="A64" t="s">
        <v>57</v>
      </c>
      <c r="E64" s="39" t="s">
        <v>1213</v>
      </c>
    </row>
    <row r="65" spans="1:16" ht="12.75">
      <c r="A65" t="s">
        <v>49</v>
      </c>
      <c s="34" t="s">
        <v>106</v>
      </c>
      <c s="34" t="s">
        <v>1214</v>
      </c>
      <c s="35" t="s">
        <v>5</v>
      </c>
      <c s="6" t="s">
        <v>1215</v>
      </c>
      <c s="36" t="s">
        <v>52</v>
      </c>
      <c s="37">
        <v>3</v>
      </c>
      <c s="36">
        <v>0</v>
      </c>
      <c s="36">
        <f>ROUND(G65*H65,6)</f>
      </c>
      <c r="L65" s="38">
        <v>0</v>
      </c>
      <c s="32">
        <f>ROUND(ROUND(L65,2)*ROUND(G65,3),2)</f>
      </c>
      <c s="36" t="s">
        <v>388</v>
      </c>
      <c>
        <f>(M65*21)/100</f>
      </c>
      <c t="s">
        <v>27</v>
      </c>
    </row>
    <row r="66" spans="1:5" ht="12.75">
      <c r="A66" s="35" t="s">
        <v>54</v>
      </c>
      <c r="E66" s="39" t="s">
        <v>1215</v>
      </c>
    </row>
    <row r="67" spans="1:5" ht="12.75">
      <c r="A67" s="35" t="s">
        <v>55</v>
      </c>
      <c r="E67" s="40" t="s">
        <v>5</v>
      </c>
    </row>
    <row r="68" spans="1:5" ht="191.25">
      <c r="A68" t="s">
        <v>57</v>
      </c>
      <c r="E68" s="39" t="s">
        <v>1216</v>
      </c>
    </row>
    <row r="69" spans="1:16" ht="12.75">
      <c r="A69" t="s">
        <v>49</v>
      </c>
      <c s="34" t="s">
        <v>111</v>
      </c>
      <c s="34" t="s">
        <v>1217</v>
      </c>
      <c s="35" t="s">
        <v>5</v>
      </c>
      <c s="6" t="s">
        <v>1218</v>
      </c>
      <c s="36" t="s">
        <v>52</v>
      </c>
      <c s="37">
        <v>4</v>
      </c>
      <c s="36">
        <v>0</v>
      </c>
      <c s="36">
        <f>ROUND(G69*H69,6)</f>
      </c>
      <c r="L69" s="38">
        <v>0</v>
      </c>
      <c s="32">
        <f>ROUND(ROUND(L69,2)*ROUND(G69,3),2)</f>
      </c>
      <c s="36" t="s">
        <v>388</v>
      </c>
      <c>
        <f>(M69*21)/100</f>
      </c>
      <c t="s">
        <v>27</v>
      </c>
    </row>
    <row r="70" spans="1:5" ht="12.75">
      <c r="A70" s="35" t="s">
        <v>54</v>
      </c>
      <c r="E70" s="39" t="s">
        <v>1218</v>
      </c>
    </row>
    <row r="71" spans="1:5" ht="12.75">
      <c r="A71" s="35" t="s">
        <v>55</v>
      </c>
      <c r="E71" s="40" t="s">
        <v>5</v>
      </c>
    </row>
    <row r="72" spans="1:5" ht="127.5">
      <c r="A72" t="s">
        <v>57</v>
      </c>
      <c r="E72" s="39" t="s">
        <v>1219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1220</v>
      </c>
      <c s="41">
        <f>Rekapitulace!C23</f>
      </c>
      <c s="20" t="s">
        <v>0</v>
      </c>
      <c t="s">
        <v>23</v>
      </c>
      <c t="s">
        <v>27</v>
      </c>
    </row>
    <row r="4" spans="1:16" ht="32" customHeight="1">
      <c r="A4" s="24" t="s">
        <v>20</v>
      </c>
      <c s="25" t="s">
        <v>28</v>
      </c>
      <c s="27" t="s">
        <v>1220</v>
      </c>
      <c r="E4" s="26" t="s">
        <v>1221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1224</v>
      </c>
      <c r="E8" s="30" t="s">
        <v>1223</v>
      </c>
      <c r="J8" s="29">
        <f>0+J9+J26+J43+J56+J61</f>
      </c>
      <c s="29">
        <f>0+K9+K26+K43+K56+K61</f>
      </c>
      <c s="29">
        <f>0+L9+L26+L43+L56+L61</f>
      </c>
      <c s="29">
        <f>0+M9+M26+M43+M56+M61</f>
      </c>
    </row>
    <row r="9" spans="1:13" ht="12.75">
      <c r="A9" t="s">
        <v>46</v>
      </c>
      <c r="C9" s="31" t="s">
        <v>1161</v>
      </c>
      <c r="E9" s="33" t="s">
        <v>1162</v>
      </c>
      <c r="J9" s="32">
        <f>0</f>
      </c>
      <c s="32">
        <f>0</f>
      </c>
      <c s="32">
        <f>0+L10+L14+L18+L22</f>
      </c>
      <c s="32">
        <f>0+M10+M14+M18+M22</f>
      </c>
    </row>
    <row r="10" spans="1:16" ht="25.5">
      <c r="A10" t="s">
        <v>49</v>
      </c>
      <c s="34" t="s">
        <v>4</v>
      </c>
      <c s="34" t="s">
        <v>1225</v>
      </c>
      <c s="35" t="s">
        <v>1226</v>
      </c>
      <c s="6" t="s">
        <v>1227</v>
      </c>
      <c s="36" t="s">
        <v>98</v>
      </c>
      <c s="37">
        <v>33.6</v>
      </c>
      <c s="36">
        <v>0</v>
      </c>
      <c s="36">
        <f>ROUND(G10*H10,6)</f>
      </c>
      <c r="L10" s="38">
        <v>0</v>
      </c>
      <c s="32">
        <f>ROUND(ROUND(L10,2)*ROUND(G10,3),2)</f>
      </c>
      <c s="36" t="s">
        <v>388</v>
      </c>
      <c>
        <f>(M10*21)/100</f>
      </c>
      <c t="s">
        <v>27</v>
      </c>
    </row>
    <row r="11" spans="1:5" ht="89.25">
      <c r="A11" s="35" t="s">
        <v>54</v>
      </c>
      <c r="E11" s="39" t="s">
        <v>1228</v>
      </c>
    </row>
    <row r="12" spans="1:5" ht="12.75">
      <c r="A12" s="35" t="s">
        <v>55</v>
      </c>
      <c r="E12" s="40" t="s">
        <v>5</v>
      </c>
    </row>
    <row r="13" spans="1:5" ht="140.25">
      <c r="A13" t="s">
        <v>57</v>
      </c>
      <c r="E13" s="39" t="s">
        <v>1167</v>
      </c>
    </row>
    <row r="14" spans="1:16" ht="25.5">
      <c r="A14" t="s">
        <v>49</v>
      </c>
      <c s="34" t="s">
        <v>27</v>
      </c>
      <c s="34" t="s">
        <v>1229</v>
      </c>
      <c s="35" t="s">
        <v>1230</v>
      </c>
      <c s="6" t="s">
        <v>1227</v>
      </c>
      <c s="36" t="s">
        <v>98</v>
      </c>
      <c s="37">
        <v>23.26</v>
      </c>
      <c s="36">
        <v>0</v>
      </c>
      <c s="36">
        <f>ROUND(G14*H14,6)</f>
      </c>
      <c r="L14" s="38">
        <v>0</v>
      </c>
      <c s="32">
        <f>ROUND(ROUND(L14,2)*ROUND(G14,3),2)</f>
      </c>
      <c s="36" t="s">
        <v>388</v>
      </c>
      <c>
        <f>(M14*21)/100</f>
      </c>
      <c t="s">
        <v>27</v>
      </c>
    </row>
    <row r="15" spans="1:5" ht="89.25">
      <c r="A15" s="35" t="s">
        <v>54</v>
      </c>
      <c r="E15" s="39" t="s">
        <v>1228</v>
      </c>
    </row>
    <row r="16" spans="1:5" ht="12.75">
      <c r="A16" s="35" t="s">
        <v>55</v>
      </c>
      <c r="E16" s="40" t="s">
        <v>5</v>
      </c>
    </row>
    <row r="17" spans="1:5" ht="140.25">
      <c r="A17" t="s">
        <v>57</v>
      </c>
      <c r="E17" s="39" t="s">
        <v>1167</v>
      </c>
    </row>
    <row r="18" spans="1:16" ht="25.5">
      <c r="A18" t="s">
        <v>49</v>
      </c>
      <c s="34" t="s">
        <v>26</v>
      </c>
      <c s="34" t="s">
        <v>1231</v>
      </c>
      <c s="35" t="s">
        <v>1232</v>
      </c>
      <c s="6" t="s">
        <v>1233</v>
      </c>
      <c s="36" t="s">
        <v>98</v>
      </c>
      <c s="37">
        <v>16</v>
      </c>
      <c s="36">
        <v>0</v>
      </c>
      <c s="36">
        <f>ROUND(G18*H18,6)</f>
      </c>
      <c r="L18" s="38">
        <v>0</v>
      </c>
      <c s="32">
        <f>ROUND(ROUND(L18,2)*ROUND(G18,3),2)</f>
      </c>
      <c s="36" t="s">
        <v>388</v>
      </c>
      <c>
        <f>(M18*21)/100</f>
      </c>
      <c t="s">
        <v>27</v>
      </c>
    </row>
    <row r="19" spans="1:5" ht="89.25">
      <c r="A19" s="35" t="s">
        <v>54</v>
      </c>
      <c r="E19" s="39" t="s">
        <v>1234</v>
      </c>
    </row>
    <row r="20" spans="1:5" ht="12.75">
      <c r="A20" s="35" t="s">
        <v>55</v>
      </c>
      <c r="E20" s="40" t="s">
        <v>5</v>
      </c>
    </row>
    <row r="21" spans="1:5" ht="140.25">
      <c r="A21" t="s">
        <v>57</v>
      </c>
      <c r="E21" s="39" t="s">
        <v>1167</v>
      </c>
    </row>
    <row r="22" spans="1:16" ht="25.5">
      <c r="A22" t="s">
        <v>49</v>
      </c>
      <c s="34" t="s">
        <v>64</v>
      </c>
      <c s="34" t="s">
        <v>1235</v>
      </c>
      <c s="35" t="s">
        <v>1236</v>
      </c>
      <c s="6" t="s">
        <v>1237</v>
      </c>
      <c s="36" t="s">
        <v>98</v>
      </c>
      <c s="37">
        <v>186.92</v>
      </c>
      <c s="36">
        <v>0</v>
      </c>
      <c s="36">
        <f>ROUND(G22*H22,6)</f>
      </c>
      <c r="L22" s="38">
        <v>0</v>
      </c>
      <c s="32">
        <f>ROUND(ROUND(L22,2)*ROUND(G22,3),2)</f>
      </c>
      <c s="36" t="s">
        <v>388</v>
      </c>
      <c>
        <f>(M22*21)/100</f>
      </c>
      <c t="s">
        <v>27</v>
      </c>
    </row>
    <row r="23" spans="1:5" ht="63.75">
      <c r="A23" s="35" t="s">
        <v>54</v>
      </c>
      <c r="E23" s="39" t="s">
        <v>1238</v>
      </c>
    </row>
    <row r="24" spans="1:5" ht="12.75">
      <c r="A24" s="35" t="s">
        <v>55</v>
      </c>
      <c r="E24" s="40" t="s">
        <v>5</v>
      </c>
    </row>
    <row r="25" spans="1:5" ht="140.25">
      <c r="A25" t="s">
        <v>57</v>
      </c>
      <c r="E25" s="39" t="s">
        <v>1167</v>
      </c>
    </row>
    <row r="26" spans="1:13" ht="12.75">
      <c r="A26" t="s">
        <v>46</v>
      </c>
      <c r="C26" s="31" t="s">
        <v>4</v>
      </c>
      <c r="E26" s="33" t="s">
        <v>1131</v>
      </c>
      <c r="J26" s="32">
        <f>0</f>
      </c>
      <c s="32">
        <f>0</f>
      </c>
      <c s="32">
        <f>0+L27+L31+L35+L39</f>
      </c>
      <c s="32">
        <f>0+M27+M31+M35+M39</f>
      </c>
    </row>
    <row r="27" spans="1:16" ht="12.75">
      <c r="A27" t="s">
        <v>49</v>
      </c>
      <c s="34" t="s">
        <v>68</v>
      </c>
      <c s="34" t="s">
        <v>1239</v>
      </c>
      <c s="35" t="s">
        <v>5</v>
      </c>
      <c s="6" t="s">
        <v>1240</v>
      </c>
      <c s="36" t="s">
        <v>374</v>
      </c>
      <c s="37">
        <v>1.28</v>
      </c>
      <c s="36">
        <v>0</v>
      </c>
      <c s="36">
        <f>ROUND(G27*H27,6)</f>
      </c>
      <c r="L27" s="38">
        <v>0</v>
      </c>
      <c s="32">
        <f>ROUND(ROUND(L27,2)*ROUND(G27,3),2)</f>
      </c>
      <c s="36" t="s">
        <v>256</v>
      </c>
      <c>
        <f>(M27*21)/100</f>
      </c>
      <c t="s">
        <v>27</v>
      </c>
    </row>
    <row r="28" spans="1:5" ht="12.75">
      <c r="A28" s="35" t="s">
        <v>54</v>
      </c>
      <c r="E28" s="39" t="s">
        <v>1191</v>
      </c>
    </row>
    <row r="29" spans="1:5" ht="12.75">
      <c r="A29" s="35" t="s">
        <v>55</v>
      </c>
      <c r="E29" s="40" t="s">
        <v>5</v>
      </c>
    </row>
    <row r="30" spans="1:5" ht="63.75">
      <c r="A30" t="s">
        <v>57</v>
      </c>
      <c r="E30" s="39" t="s">
        <v>1241</v>
      </c>
    </row>
    <row r="31" spans="1:16" ht="12.75">
      <c r="A31" t="s">
        <v>49</v>
      </c>
      <c s="34" t="s">
        <v>72</v>
      </c>
      <c s="34" t="s">
        <v>1242</v>
      </c>
      <c s="35" t="s">
        <v>5</v>
      </c>
      <c s="6" t="s">
        <v>1243</v>
      </c>
      <c s="36" t="s">
        <v>374</v>
      </c>
      <c s="37">
        <v>121.6</v>
      </c>
      <c s="36">
        <v>0</v>
      </c>
      <c s="36">
        <f>ROUND(G31*H31,6)</f>
      </c>
      <c r="L31" s="38">
        <v>0</v>
      </c>
      <c s="32">
        <f>ROUND(ROUND(L31,2)*ROUND(G31,3),2)</f>
      </c>
      <c s="36" t="s">
        <v>256</v>
      </c>
      <c>
        <f>(M31*21)/100</f>
      </c>
      <c t="s">
        <v>27</v>
      </c>
    </row>
    <row r="32" spans="1:5" ht="12.75">
      <c r="A32" s="35" t="s">
        <v>54</v>
      </c>
      <c r="E32" s="39" t="s">
        <v>1191</v>
      </c>
    </row>
    <row r="33" spans="1:5" ht="12.75">
      <c r="A33" s="35" t="s">
        <v>55</v>
      </c>
      <c r="E33" s="40" t="s">
        <v>5</v>
      </c>
    </row>
    <row r="34" spans="1:5" ht="63.75">
      <c r="A34" t="s">
        <v>57</v>
      </c>
      <c r="E34" s="39" t="s">
        <v>1241</v>
      </c>
    </row>
    <row r="35" spans="1:16" ht="12.75">
      <c r="A35" t="s">
        <v>49</v>
      </c>
      <c s="34" t="s">
        <v>76</v>
      </c>
      <c s="34" t="s">
        <v>1244</v>
      </c>
      <c s="35" t="s">
        <v>5</v>
      </c>
      <c s="6" t="s">
        <v>1245</v>
      </c>
      <c s="36" t="s">
        <v>374</v>
      </c>
      <c s="37">
        <v>11.07</v>
      </c>
      <c s="36">
        <v>0</v>
      </c>
      <c s="36">
        <f>ROUND(G35*H35,6)</f>
      </c>
      <c r="L35" s="38">
        <v>0</v>
      </c>
      <c s="32">
        <f>ROUND(ROUND(L35,2)*ROUND(G35,3),2)</f>
      </c>
      <c s="36" t="s">
        <v>256</v>
      </c>
      <c>
        <f>(M35*21)/100</f>
      </c>
      <c t="s">
        <v>27</v>
      </c>
    </row>
    <row r="36" spans="1:5" ht="12.75">
      <c r="A36" s="35" t="s">
        <v>54</v>
      </c>
      <c r="E36" s="39" t="s">
        <v>1191</v>
      </c>
    </row>
    <row r="37" spans="1:5" ht="12.75">
      <c r="A37" s="35" t="s">
        <v>55</v>
      </c>
      <c r="E37" s="40" t="s">
        <v>5</v>
      </c>
    </row>
    <row r="38" spans="1:5" ht="369.75">
      <c r="A38" t="s">
        <v>57</v>
      </c>
      <c r="E38" s="39" t="s">
        <v>1246</v>
      </c>
    </row>
    <row r="39" spans="1:16" ht="12.75">
      <c r="A39" t="s">
        <v>49</v>
      </c>
      <c s="34" t="s">
        <v>80</v>
      </c>
      <c s="34" t="s">
        <v>1247</v>
      </c>
      <c s="35" t="s">
        <v>5</v>
      </c>
      <c s="6" t="s">
        <v>1248</v>
      </c>
      <c s="36" t="s">
        <v>374</v>
      </c>
      <c s="37">
        <v>41.9</v>
      </c>
      <c s="36">
        <v>0</v>
      </c>
      <c s="36">
        <f>ROUND(G39*H39,6)</f>
      </c>
      <c r="L39" s="38">
        <v>0</v>
      </c>
      <c s="32">
        <f>ROUND(ROUND(L39,2)*ROUND(G39,3),2)</f>
      </c>
      <c s="36" t="s">
        <v>256</v>
      </c>
      <c>
        <f>(M39*21)/100</f>
      </c>
      <c t="s">
        <v>27</v>
      </c>
    </row>
    <row r="40" spans="1:5" ht="12.75">
      <c r="A40" s="35" t="s">
        <v>54</v>
      </c>
      <c r="E40" s="39" t="s">
        <v>1191</v>
      </c>
    </row>
    <row r="41" spans="1:5" ht="12.75">
      <c r="A41" s="35" t="s">
        <v>55</v>
      </c>
      <c r="E41" s="40" t="s">
        <v>5</v>
      </c>
    </row>
    <row r="42" spans="1:5" ht="280.5">
      <c r="A42" t="s">
        <v>57</v>
      </c>
      <c r="E42" s="39" t="s">
        <v>1249</v>
      </c>
    </row>
    <row r="43" spans="1:13" ht="12.75">
      <c r="A43" t="s">
        <v>46</v>
      </c>
      <c r="C43" s="31" t="s">
        <v>26</v>
      </c>
      <c r="E43" s="33" t="s">
        <v>1250</v>
      </c>
      <c r="J43" s="32">
        <f>0</f>
      </c>
      <c s="32">
        <f>0</f>
      </c>
      <c s="32">
        <f>0+L44+L48+L52</f>
      </c>
      <c s="32">
        <f>0+M44+M48+M52</f>
      </c>
    </row>
    <row r="44" spans="1:16" ht="12.75">
      <c r="A44" t="s">
        <v>49</v>
      </c>
      <c s="34" t="s">
        <v>84</v>
      </c>
      <c s="34" t="s">
        <v>1251</v>
      </c>
      <c s="35" t="s">
        <v>5</v>
      </c>
      <c s="6" t="s">
        <v>1252</v>
      </c>
      <c s="36" t="s">
        <v>98</v>
      </c>
      <c s="37">
        <v>0.342</v>
      </c>
      <c s="36">
        <v>0</v>
      </c>
      <c s="36">
        <f>ROUND(G44*H44,6)</f>
      </c>
      <c r="L44" s="38">
        <v>0</v>
      </c>
      <c s="32">
        <f>ROUND(ROUND(L44,2)*ROUND(G44,3),2)</f>
      </c>
      <c s="36" t="s">
        <v>256</v>
      </c>
      <c>
        <f>(M44*21)/100</f>
      </c>
      <c t="s">
        <v>27</v>
      </c>
    </row>
    <row r="45" spans="1:5" ht="12.75">
      <c r="A45" s="35" t="s">
        <v>54</v>
      </c>
      <c r="E45" s="39" t="s">
        <v>1191</v>
      </c>
    </row>
    <row r="46" spans="1:5" ht="12.75">
      <c r="A46" s="35" t="s">
        <v>55</v>
      </c>
      <c r="E46" s="40" t="s">
        <v>5</v>
      </c>
    </row>
    <row r="47" spans="1:5" ht="267.75">
      <c r="A47" t="s">
        <v>57</v>
      </c>
      <c r="E47" s="39" t="s">
        <v>1253</v>
      </c>
    </row>
    <row r="48" spans="1:16" ht="12.75">
      <c r="A48" t="s">
        <v>49</v>
      </c>
      <c s="34" t="s">
        <v>88</v>
      </c>
      <c s="34" t="s">
        <v>1254</v>
      </c>
      <c s="35" t="s">
        <v>5</v>
      </c>
      <c s="6" t="s">
        <v>1255</v>
      </c>
      <c s="36" t="s">
        <v>374</v>
      </c>
      <c s="37">
        <v>5.6</v>
      </c>
      <c s="36">
        <v>0</v>
      </c>
      <c s="36">
        <f>ROUND(G48*H48,6)</f>
      </c>
      <c r="L48" s="38">
        <v>0</v>
      </c>
      <c s="32">
        <f>ROUND(ROUND(L48,2)*ROUND(G48,3),2)</f>
      </c>
      <c s="36" t="s">
        <v>256</v>
      </c>
      <c>
        <f>(M48*21)/100</f>
      </c>
      <c t="s">
        <v>27</v>
      </c>
    </row>
    <row r="49" spans="1:5" ht="12.75">
      <c r="A49" s="35" t="s">
        <v>54</v>
      </c>
      <c r="E49" s="39" t="s">
        <v>1191</v>
      </c>
    </row>
    <row r="50" spans="1:5" ht="12.75">
      <c r="A50" s="35" t="s">
        <v>55</v>
      </c>
      <c r="E50" s="40" t="s">
        <v>5</v>
      </c>
    </row>
    <row r="51" spans="1:5" ht="369.75">
      <c r="A51" t="s">
        <v>57</v>
      </c>
      <c r="E51" s="39" t="s">
        <v>1256</v>
      </c>
    </row>
    <row r="52" spans="1:16" ht="12.75">
      <c r="A52" t="s">
        <v>49</v>
      </c>
      <c s="34" t="s">
        <v>91</v>
      </c>
      <c s="34" t="s">
        <v>1257</v>
      </c>
      <c s="35" t="s">
        <v>5</v>
      </c>
      <c s="6" t="s">
        <v>1258</v>
      </c>
      <c s="36" t="s">
        <v>1095</v>
      </c>
      <c s="37">
        <v>600</v>
      </c>
      <c s="36">
        <v>0</v>
      </c>
      <c s="36">
        <f>ROUND(G52*H52,6)</f>
      </c>
      <c r="L52" s="38">
        <v>0</v>
      </c>
      <c s="32">
        <f>ROUND(ROUND(L52,2)*ROUND(G52,3),2)</f>
      </c>
      <c s="36" t="s">
        <v>256</v>
      </c>
      <c>
        <f>(M52*21)/100</f>
      </c>
      <c t="s">
        <v>27</v>
      </c>
    </row>
    <row r="53" spans="1:5" ht="12.75">
      <c r="A53" s="35" t="s">
        <v>54</v>
      </c>
      <c r="E53" s="39" t="s">
        <v>1191</v>
      </c>
    </row>
    <row r="54" spans="1:5" ht="12.75">
      <c r="A54" s="35" t="s">
        <v>55</v>
      </c>
      <c r="E54" s="40" t="s">
        <v>5</v>
      </c>
    </row>
    <row r="55" spans="1:5" ht="293.25">
      <c r="A55" t="s">
        <v>57</v>
      </c>
      <c r="E55" s="39" t="s">
        <v>1259</v>
      </c>
    </row>
    <row r="56" spans="1:13" ht="12.75">
      <c r="A56" t="s">
        <v>46</v>
      </c>
      <c r="C56" s="31" t="s">
        <v>68</v>
      </c>
      <c r="E56" s="33" t="s">
        <v>1188</v>
      </c>
      <c r="J56" s="32">
        <f>0</f>
      </c>
      <c s="32">
        <f>0</f>
      </c>
      <c s="32">
        <f>0+L57</f>
      </c>
      <c s="32">
        <f>0+M57</f>
      </c>
    </row>
    <row r="57" spans="1:16" ht="12.75">
      <c r="A57" t="s">
        <v>49</v>
      </c>
      <c s="34" t="s">
        <v>95</v>
      </c>
      <c s="34" t="s">
        <v>1260</v>
      </c>
      <c s="35" t="s">
        <v>5</v>
      </c>
      <c s="6" t="s">
        <v>1261</v>
      </c>
      <c s="36" t="s">
        <v>1202</v>
      </c>
      <c s="37">
        <v>250</v>
      </c>
      <c s="36">
        <v>0</v>
      </c>
      <c s="36">
        <f>ROUND(G57*H57,6)</f>
      </c>
      <c r="L57" s="38">
        <v>0</v>
      </c>
      <c s="32">
        <f>ROUND(ROUND(L57,2)*ROUND(G57,3),2)</f>
      </c>
      <c s="36" t="s">
        <v>256</v>
      </c>
      <c>
        <f>(M57*21)/100</f>
      </c>
      <c t="s">
        <v>27</v>
      </c>
    </row>
    <row r="58" spans="1:5" ht="12.75">
      <c r="A58" s="35" t="s">
        <v>54</v>
      </c>
      <c r="E58" s="39" t="s">
        <v>1191</v>
      </c>
    </row>
    <row r="59" spans="1:5" ht="12.75">
      <c r="A59" s="35" t="s">
        <v>55</v>
      </c>
      <c r="E59" s="40" t="s">
        <v>5</v>
      </c>
    </row>
    <row r="60" spans="1:5" ht="153">
      <c r="A60" t="s">
        <v>57</v>
      </c>
      <c r="E60" s="39" t="s">
        <v>1262</v>
      </c>
    </row>
    <row r="61" spans="1:13" ht="12.75">
      <c r="A61" t="s">
        <v>46</v>
      </c>
      <c r="C61" s="31" t="s">
        <v>84</v>
      </c>
      <c r="E61" s="33" t="s">
        <v>1199</v>
      </c>
      <c r="J61" s="32">
        <f>0</f>
      </c>
      <c s="32">
        <f>0</f>
      </c>
      <c s="32">
        <f>0+L62+L66+L70+L74+L78</f>
      </c>
      <c s="32">
        <f>0+M62+M66+M70+M74+M78</f>
      </c>
    </row>
    <row r="62" spans="1:16" ht="12.75">
      <c r="A62" t="s">
        <v>49</v>
      </c>
      <c s="34" t="s">
        <v>100</v>
      </c>
      <c s="34" t="s">
        <v>1263</v>
      </c>
      <c s="35" t="s">
        <v>5</v>
      </c>
      <c s="6" t="s">
        <v>1264</v>
      </c>
      <c s="36" t="s">
        <v>262</v>
      </c>
      <c s="37">
        <v>86</v>
      </c>
      <c s="36">
        <v>0</v>
      </c>
      <c s="36">
        <f>ROUND(G62*H62,6)</f>
      </c>
      <c r="L62" s="38">
        <v>0</v>
      </c>
      <c s="32">
        <f>ROUND(ROUND(L62,2)*ROUND(G62,3),2)</f>
      </c>
      <c s="36" t="s">
        <v>256</v>
      </c>
      <c>
        <f>(M62*21)/100</f>
      </c>
      <c t="s">
        <v>27</v>
      </c>
    </row>
    <row r="63" spans="1:5" ht="12.75">
      <c r="A63" s="35" t="s">
        <v>54</v>
      </c>
      <c r="E63" s="39" t="s">
        <v>1191</v>
      </c>
    </row>
    <row r="64" spans="1:5" ht="12.75">
      <c r="A64" s="35" t="s">
        <v>55</v>
      </c>
      <c r="E64" s="40" t="s">
        <v>5</v>
      </c>
    </row>
    <row r="65" spans="1:5" ht="51">
      <c r="A65" t="s">
        <v>57</v>
      </c>
      <c r="E65" s="39" t="s">
        <v>1265</v>
      </c>
    </row>
    <row r="66" spans="1:16" ht="25.5">
      <c r="A66" t="s">
        <v>49</v>
      </c>
      <c s="34" t="s">
        <v>106</v>
      </c>
      <c s="34" t="s">
        <v>1266</v>
      </c>
      <c s="35" t="s">
        <v>5</v>
      </c>
      <c s="6" t="s">
        <v>1267</v>
      </c>
      <c s="36" t="s">
        <v>262</v>
      </c>
      <c s="37">
        <v>6</v>
      </c>
      <c s="36">
        <v>0</v>
      </c>
      <c s="36">
        <f>ROUND(G66*H66,6)</f>
      </c>
      <c r="L66" s="38">
        <v>0</v>
      </c>
      <c s="32">
        <f>ROUND(ROUND(L66,2)*ROUND(G66,3),2)</f>
      </c>
      <c s="36" t="s">
        <v>256</v>
      </c>
      <c>
        <f>(M66*21)/100</f>
      </c>
      <c t="s">
        <v>27</v>
      </c>
    </row>
    <row r="67" spans="1:5" ht="12.75">
      <c r="A67" s="35" t="s">
        <v>54</v>
      </c>
      <c r="E67" s="39" t="s">
        <v>1191</v>
      </c>
    </row>
    <row r="68" spans="1:5" ht="12.75">
      <c r="A68" s="35" t="s">
        <v>55</v>
      </c>
      <c r="E68" s="40" t="s">
        <v>5</v>
      </c>
    </row>
    <row r="69" spans="1:5" ht="255">
      <c r="A69" t="s">
        <v>57</v>
      </c>
      <c r="E69" s="39" t="s">
        <v>1268</v>
      </c>
    </row>
    <row r="70" spans="1:16" ht="25.5">
      <c r="A70" t="s">
        <v>49</v>
      </c>
      <c s="34" t="s">
        <v>111</v>
      </c>
      <c s="34" t="s">
        <v>1269</v>
      </c>
      <c s="35" t="s">
        <v>5</v>
      </c>
      <c s="6" t="s">
        <v>1270</v>
      </c>
      <c s="36" t="s">
        <v>262</v>
      </c>
      <c s="37">
        <v>46</v>
      </c>
      <c s="36">
        <v>0</v>
      </c>
      <c s="36">
        <f>ROUND(G70*H70,6)</f>
      </c>
      <c r="L70" s="38">
        <v>0</v>
      </c>
      <c s="32">
        <f>ROUND(ROUND(L70,2)*ROUND(G70,3),2)</f>
      </c>
      <c s="36" t="s">
        <v>256</v>
      </c>
      <c>
        <f>(M70*21)/100</f>
      </c>
      <c t="s">
        <v>27</v>
      </c>
    </row>
    <row r="71" spans="1:5" ht="12.75">
      <c r="A71" s="35" t="s">
        <v>54</v>
      </c>
      <c r="E71" s="39" t="s">
        <v>1191</v>
      </c>
    </row>
    <row r="72" spans="1:5" ht="12.75">
      <c r="A72" s="35" t="s">
        <v>55</v>
      </c>
      <c r="E72" s="40" t="s">
        <v>5</v>
      </c>
    </row>
    <row r="73" spans="1:5" ht="229.5">
      <c r="A73" t="s">
        <v>57</v>
      </c>
      <c r="E73" s="39" t="s">
        <v>1271</v>
      </c>
    </row>
    <row r="74" spans="1:16" ht="12.75">
      <c r="A74" t="s">
        <v>49</v>
      </c>
      <c s="34" t="s">
        <v>116</v>
      </c>
      <c s="34" t="s">
        <v>1272</v>
      </c>
      <c s="35" t="s">
        <v>5</v>
      </c>
      <c s="6" t="s">
        <v>1273</v>
      </c>
      <c s="36" t="s">
        <v>1202</v>
      </c>
      <c s="37">
        <v>6.1</v>
      </c>
      <c s="36">
        <v>0</v>
      </c>
      <c s="36">
        <f>ROUND(G74*H74,6)</f>
      </c>
      <c r="L74" s="38">
        <v>0</v>
      </c>
      <c s="32">
        <f>ROUND(ROUND(L74,2)*ROUND(G74,3),2)</f>
      </c>
      <c s="36" t="s">
        <v>256</v>
      </c>
      <c>
        <f>(M74*21)/100</f>
      </c>
      <c t="s">
        <v>27</v>
      </c>
    </row>
    <row r="75" spans="1:5" ht="12.75">
      <c r="A75" s="35" t="s">
        <v>54</v>
      </c>
      <c r="E75" s="39" t="s">
        <v>1191</v>
      </c>
    </row>
    <row r="76" spans="1:5" ht="12.75">
      <c r="A76" s="35" t="s">
        <v>55</v>
      </c>
      <c r="E76" s="40" t="s">
        <v>5</v>
      </c>
    </row>
    <row r="77" spans="1:5" ht="229.5">
      <c r="A77" t="s">
        <v>57</v>
      </c>
      <c r="E77" s="39" t="s">
        <v>1274</v>
      </c>
    </row>
    <row r="78" spans="1:16" ht="12.75">
      <c r="A78" t="s">
        <v>49</v>
      </c>
      <c s="34" t="s">
        <v>119</v>
      </c>
      <c s="34" t="s">
        <v>1275</v>
      </c>
      <c s="35" t="s">
        <v>5</v>
      </c>
      <c s="6" t="s">
        <v>1276</v>
      </c>
      <c s="36" t="s">
        <v>262</v>
      </c>
      <c s="37">
        <v>83</v>
      </c>
      <c s="36">
        <v>0</v>
      </c>
      <c s="36">
        <f>ROUND(G78*H78,6)</f>
      </c>
      <c r="L78" s="38">
        <v>0</v>
      </c>
      <c s="32">
        <f>ROUND(ROUND(L78,2)*ROUND(G78,3),2)</f>
      </c>
      <c s="36" t="s">
        <v>256</v>
      </c>
      <c>
        <f>(M78*21)/100</f>
      </c>
      <c t="s">
        <v>27</v>
      </c>
    </row>
    <row r="79" spans="1:5" ht="12.75">
      <c r="A79" s="35" t="s">
        <v>54</v>
      </c>
      <c r="E79" s="39" t="s">
        <v>1191</v>
      </c>
    </row>
    <row r="80" spans="1:5" ht="12.75">
      <c r="A80" s="35" t="s">
        <v>55</v>
      </c>
      <c r="E80" s="40" t="s">
        <v>5</v>
      </c>
    </row>
    <row r="81" spans="1:5" ht="165.75">
      <c r="A81" t="s">
        <v>57</v>
      </c>
      <c r="E81" s="39" t="s">
        <v>1277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1278</v>
      </c>
      <c s="41">
        <f>Rekapitulace!C25</f>
      </c>
      <c s="20" t="s">
        <v>0</v>
      </c>
      <c t="s">
        <v>23</v>
      </c>
      <c t="s">
        <v>27</v>
      </c>
    </row>
    <row r="4" spans="1:16" ht="32" customHeight="1">
      <c r="A4" s="24" t="s">
        <v>20</v>
      </c>
      <c s="25" t="s">
        <v>28</v>
      </c>
      <c s="27" t="s">
        <v>1278</v>
      </c>
      <c r="E4" s="26" t="s">
        <v>1279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1282</v>
      </c>
      <c r="E8" s="30" t="s">
        <v>1281</v>
      </c>
      <c r="J8" s="29">
        <f>0+J9+J34+J59+J80+J105+J118</f>
      </c>
      <c s="29">
        <f>0+K9+K34+K59+K80+K105+K118</f>
      </c>
      <c s="29">
        <f>0+L9+L34+L59+L80+L105+L118</f>
      </c>
      <c s="29">
        <f>0+M9+M34+M59+M80+M105+M118</f>
      </c>
    </row>
    <row r="9" spans="1:13" ht="12.75">
      <c r="A9" t="s">
        <v>46</v>
      </c>
      <c r="C9" s="31" t="s">
        <v>4</v>
      </c>
      <c r="E9" s="33" t="s">
        <v>1071</v>
      </c>
      <c r="J9" s="32">
        <f>0</f>
      </c>
      <c s="32">
        <f>0</f>
      </c>
      <c s="32">
        <f>0+L10+L14+L18+L22+L26+L30</f>
      </c>
      <c s="32">
        <f>0+M10+M14+M18+M22+M26+M30</f>
      </c>
    </row>
    <row r="10" spans="1:16" ht="25.5">
      <c r="A10" t="s">
        <v>49</v>
      </c>
      <c s="34" t="s">
        <v>4</v>
      </c>
      <c s="34" t="s">
        <v>1283</v>
      </c>
      <c s="35" t="s">
        <v>5</v>
      </c>
      <c s="6" t="s">
        <v>1284</v>
      </c>
      <c s="36" t="s">
        <v>262</v>
      </c>
      <c s="37">
        <v>111</v>
      </c>
      <c s="36">
        <v>0</v>
      </c>
      <c s="36">
        <f>ROUND(G10*H10,6)</f>
      </c>
      <c r="L10" s="38">
        <v>0</v>
      </c>
      <c s="32">
        <f>ROUND(ROUND(L10,2)*ROUND(G10,3),2)</f>
      </c>
      <c s="36" t="s">
        <v>1048</v>
      </c>
      <c>
        <f>(M10*21)/100</f>
      </c>
      <c t="s">
        <v>27</v>
      </c>
    </row>
    <row r="11" spans="1:5" ht="12.75">
      <c r="A11" s="35" t="s">
        <v>54</v>
      </c>
      <c r="E11" s="39" t="s">
        <v>5</v>
      </c>
    </row>
    <row r="12" spans="1:5" ht="25.5">
      <c r="A12" s="35" t="s">
        <v>55</v>
      </c>
      <c r="E12" s="40" t="s">
        <v>1285</v>
      </c>
    </row>
    <row r="13" spans="1:5" ht="12.75">
      <c r="A13" t="s">
        <v>57</v>
      </c>
      <c r="E13" s="39" t="s">
        <v>1051</v>
      </c>
    </row>
    <row r="14" spans="1:16" ht="25.5">
      <c r="A14" t="s">
        <v>49</v>
      </c>
      <c s="34" t="s">
        <v>27</v>
      </c>
      <c s="34" t="s">
        <v>1286</v>
      </c>
      <c s="35" t="s">
        <v>5</v>
      </c>
      <c s="6" t="s">
        <v>1287</v>
      </c>
      <c s="36" t="s">
        <v>262</v>
      </c>
      <c s="37">
        <v>60</v>
      </c>
      <c s="36">
        <v>0</v>
      </c>
      <c s="36">
        <f>ROUND(G14*H14,6)</f>
      </c>
      <c r="L14" s="38">
        <v>0</v>
      </c>
      <c s="32">
        <f>ROUND(ROUND(L14,2)*ROUND(G14,3),2)</f>
      </c>
      <c s="36" t="s">
        <v>1048</v>
      </c>
      <c>
        <f>(M14*21)/100</f>
      </c>
      <c t="s">
        <v>27</v>
      </c>
    </row>
    <row r="15" spans="1:5" ht="38.25">
      <c r="A15" s="35" t="s">
        <v>54</v>
      </c>
      <c r="E15" s="39" t="s">
        <v>1288</v>
      </c>
    </row>
    <row r="16" spans="1:5" ht="25.5">
      <c r="A16" s="35" t="s">
        <v>55</v>
      </c>
      <c r="E16" s="40" t="s">
        <v>1289</v>
      </c>
    </row>
    <row r="17" spans="1:5" ht="12.75">
      <c r="A17" t="s">
        <v>57</v>
      </c>
      <c r="E17" s="39" t="s">
        <v>1051</v>
      </c>
    </row>
    <row r="18" spans="1:16" ht="25.5">
      <c r="A18" t="s">
        <v>49</v>
      </c>
      <c s="34" t="s">
        <v>26</v>
      </c>
      <c s="34" t="s">
        <v>1290</v>
      </c>
      <c s="35" t="s">
        <v>5</v>
      </c>
      <c s="6" t="s">
        <v>1291</v>
      </c>
      <c s="36" t="s">
        <v>262</v>
      </c>
      <c s="37">
        <v>118</v>
      </c>
      <c s="36">
        <v>0</v>
      </c>
      <c s="36">
        <f>ROUND(G18*H18,6)</f>
      </c>
      <c r="L18" s="38">
        <v>0</v>
      </c>
      <c s="32">
        <f>ROUND(ROUND(L18,2)*ROUND(G18,3),2)</f>
      </c>
      <c s="36" t="s">
        <v>1048</v>
      </c>
      <c>
        <f>(M18*21)/100</f>
      </c>
      <c t="s">
        <v>27</v>
      </c>
    </row>
    <row r="19" spans="1:5" ht="12.75">
      <c r="A19" s="35" t="s">
        <v>54</v>
      </c>
      <c r="E19" s="39" t="s">
        <v>5</v>
      </c>
    </row>
    <row r="20" spans="1:5" ht="25.5">
      <c r="A20" s="35" t="s">
        <v>55</v>
      </c>
      <c r="E20" s="40" t="s">
        <v>1292</v>
      </c>
    </row>
    <row r="21" spans="1:5" ht="12.75">
      <c r="A21" t="s">
        <v>57</v>
      </c>
      <c r="E21" s="39" t="s">
        <v>1051</v>
      </c>
    </row>
    <row r="22" spans="1:16" ht="12.75">
      <c r="A22" t="s">
        <v>49</v>
      </c>
      <c s="34" t="s">
        <v>64</v>
      </c>
      <c s="34" t="s">
        <v>1293</v>
      </c>
      <c s="35" t="s">
        <v>5</v>
      </c>
      <c s="6" t="s">
        <v>1294</v>
      </c>
      <c s="36" t="s">
        <v>262</v>
      </c>
      <c s="37">
        <v>60</v>
      </c>
      <c s="36">
        <v>0</v>
      </c>
      <c s="36">
        <f>ROUND(G22*H22,6)</f>
      </c>
      <c r="L22" s="38">
        <v>0</v>
      </c>
      <c s="32">
        <f>ROUND(ROUND(L22,2)*ROUND(G22,3),2)</f>
      </c>
      <c s="36" t="s">
        <v>1048</v>
      </c>
      <c>
        <f>(M22*21)/100</f>
      </c>
      <c t="s">
        <v>27</v>
      </c>
    </row>
    <row r="23" spans="1:5" ht="12.75">
      <c r="A23" s="35" t="s">
        <v>54</v>
      </c>
      <c r="E23" s="39" t="s">
        <v>5</v>
      </c>
    </row>
    <row r="24" spans="1:5" ht="25.5">
      <c r="A24" s="35" t="s">
        <v>55</v>
      </c>
      <c r="E24" s="40" t="s">
        <v>1289</v>
      </c>
    </row>
    <row r="25" spans="1:5" ht="12.75">
      <c r="A25" t="s">
        <v>57</v>
      </c>
      <c r="E25" s="39" t="s">
        <v>1051</v>
      </c>
    </row>
    <row r="26" spans="1:16" ht="12.75">
      <c r="A26" t="s">
        <v>49</v>
      </c>
      <c s="34" t="s">
        <v>68</v>
      </c>
      <c s="34" t="s">
        <v>1295</v>
      </c>
      <c s="35" t="s">
        <v>5</v>
      </c>
      <c s="6" t="s">
        <v>1296</v>
      </c>
      <c s="36" t="s">
        <v>262</v>
      </c>
      <c s="37">
        <v>118</v>
      </c>
      <c s="36">
        <v>0</v>
      </c>
      <c s="36">
        <f>ROUND(G26*H26,6)</f>
      </c>
      <c r="L26" s="38">
        <v>0</v>
      </c>
      <c s="32">
        <f>ROUND(ROUND(L26,2)*ROUND(G26,3),2)</f>
      </c>
      <c s="36" t="s">
        <v>1048</v>
      </c>
      <c>
        <f>(M26*21)/100</f>
      </c>
      <c t="s">
        <v>27</v>
      </c>
    </row>
    <row r="27" spans="1:5" ht="12.75">
      <c r="A27" s="35" t="s">
        <v>54</v>
      </c>
      <c r="E27" s="39" t="s">
        <v>5</v>
      </c>
    </row>
    <row r="28" spans="1:5" ht="25.5">
      <c r="A28" s="35" t="s">
        <v>55</v>
      </c>
      <c r="E28" s="40" t="s">
        <v>1292</v>
      </c>
    </row>
    <row r="29" spans="1:5" ht="12.75">
      <c r="A29" t="s">
        <v>57</v>
      </c>
      <c r="E29" s="39" t="s">
        <v>1051</v>
      </c>
    </row>
    <row r="30" spans="1:16" ht="12.75">
      <c r="A30" t="s">
        <v>49</v>
      </c>
      <c s="34" t="s">
        <v>72</v>
      </c>
      <c s="34" t="s">
        <v>1297</v>
      </c>
      <c s="35" t="s">
        <v>5</v>
      </c>
      <c s="6" t="s">
        <v>1298</v>
      </c>
      <c s="36" t="s">
        <v>1095</v>
      </c>
      <c s="37">
        <v>69.93</v>
      </c>
      <c s="36">
        <v>0</v>
      </c>
      <c s="36">
        <f>ROUND(G30*H30,6)</f>
      </c>
      <c r="L30" s="38">
        <v>0</v>
      </c>
      <c s="32">
        <f>ROUND(ROUND(L30,2)*ROUND(G30,3),2)</f>
      </c>
      <c s="36" t="s">
        <v>1048</v>
      </c>
      <c>
        <f>(M30*21)/100</f>
      </c>
      <c t="s">
        <v>27</v>
      </c>
    </row>
    <row r="31" spans="1:5" ht="12.75">
      <c r="A31" s="35" t="s">
        <v>54</v>
      </c>
      <c r="E31" s="39" t="s">
        <v>5</v>
      </c>
    </row>
    <row r="32" spans="1:5" ht="25.5">
      <c r="A32" s="35" t="s">
        <v>55</v>
      </c>
      <c r="E32" s="40" t="s">
        <v>1299</v>
      </c>
    </row>
    <row r="33" spans="1:5" ht="12.75">
      <c r="A33" t="s">
        <v>57</v>
      </c>
      <c r="E33" s="39" t="s">
        <v>1051</v>
      </c>
    </row>
    <row r="34" spans="1:13" ht="12.75">
      <c r="A34" t="s">
        <v>46</v>
      </c>
      <c r="C34" s="31" t="s">
        <v>27</v>
      </c>
      <c r="E34" s="33" t="s">
        <v>1131</v>
      </c>
      <c r="J34" s="32">
        <f>0</f>
      </c>
      <c s="32">
        <f>0</f>
      </c>
      <c s="32">
        <f>0+L35+L39+L43+L47+L51+L55</f>
      </c>
      <c s="32">
        <f>0+M35+M39+M43+M47+M51+M55</f>
      </c>
    </row>
    <row r="35" spans="1:16" ht="12.75">
      <c r="A35" t="s">
        <v>49</v>
      </c>
      <c s="34" t="s">
        <v>76</v>
      </c>
      <c s="34" t="s">
        <v>1300</v>
      </c>
      <c s="35" t="s">
        <v>5</v>
      </c>
      <c s="6" t="s">
        <v>1301</v>
      </c>
      <c s="36" t="s">
        <v>374</v>
      </c>
      <c s="37">
        <v>5.67</v>
      </c>
      <c s="36">
        <v>0</v>
      </c>
      <c s="36">
        <f>ROUND(G35*H35,6)</f>
      </c>
      <c r="L35" s="38">
        <v>0</v>
      </c>
      <c s="32">
        <f>ROUND(ROUND(L35,2)*ROUND(G35,3),2)</f>
      </c>
      <c s="36" t="s">
        <v>1048</v>
      </c>
      <c>
        <f>(M35*21)/100</f>
      </c>
      <c t="s">
        <v>27</v>
      </c>
    </row>
    <row r="36" spans="1:5" ht="38.25">
      <c r="A36" s="35" t="s">
        <v>54</v>
      </c>
      <c r="E36" s="39" t="s">
        <v>1302</v>
      </c>
    </row>
    <row r="37" spans="1:5" ht="25.5">
      <c r="A37" s="35" t="s">
        <v>55</v>
      </c>
      <c r="E37" s="40" t="s">
        <v>1303</v>
      </c>
    </row>
    <row r="38" spans="1:5" ht="12.75">
      <c r="A38" t="s">
        <v>57</v>
      </c>
      <c r="E38" s="39" t="s">
        <v>1051</v>
      </c>
    </row>
    <row r="39" spans="1:16" ht="25.5">
      <c r="A39" t="s">
        <v>49</v>
      </c>
      <c s="34" t="s">
        <v>80</v>
      </c>
      <c s="34" t="s">
        <v>1144</v>
      </c>
      <c s="35" t="s">
        <v>5</v>
      </c>
      <c s="6" t="s">
        <v>1145</v>
      </c>
      <c s="36" t="s">
        <v>262</v>
      </c>
      <c s="37">
        <v>103</v>
      </c>
      <c s="36">
        <v>0</v>
      </c>
      <c s="36">
        <f>ROUND(G39*H39,6)</f>
      </c>
      <c r="L39" s="38">
        <v>0</v>
      </c>
      <c s="32">
        <f>ROUND(ROUND(L39,2)*ROUND(G39,3),2)</f>
      </c>
      <c s="36" t="s">
        <v>1048</v>
      </c>
      <c>
        <f>(M39*21)/100</f>
      </c>
      <c t="s">
        <v>27</v>
      </c>
    </row>
    <row r="40" spans="1:5" ht="38.25">
      <c r="A40" s="35" t="s">
        <v>54</v>
      </c>
      <c r="E40" s="39" t="s">
        <v>1146</v>
      </c>
    </row>
    <row r="41" spans="1:5" ht="12.75">
      <c r="A41" s="35" t="s">
        <v>55</v>
      </c>
      <c r="E41" s="40" t="s">
        <v>5</v>
      </c>
    </row>
    <row r="42" spans="1:5" ht="12.75">
      <c r="A42" t="s">
        <v>57</v>
      </c>
      <c r="E42" s="39" t="s">
        <v>1051</v>
      </c>
    </row>
    <row r="43" spans="1:16" ht="12.75">
      <c r="A43" t="s">
        <v>49</v>
      </c>
      <c s="34" t="s">
        <v>84</v>
      </c>
      <c s="34" t="s">
        <v>1153</v>
      </c>
      <c s="35" t="s">
        <v>5</v>
      </c>
      <c s="6" t="s">
        <v>1154</v>
      </c>
      <c s="36" t="s">
        <v>262</v>
      </c>
      <c s="37">
        <v>103</v>
      </c>
      <c s="36">
        <v>0</v>
      </c>
      <c s="36">
        <f>ROUND(G43*H43,6)</f>
      </c>
      <c r="L43" s="38">
        <v>0</v>
      </c>
      <c s="32">
        <f>ROUND(ROUND(L43,2)*ROUND(G43,3),2)</f>
      </c>
      <c s="36" t="s">
        <v>1048</v>
      </c>
      <c>
        <f>(M43*21)/100</f>
      </c>
      <c t="s">
        <v>27</v>
      </c>
    </row>
    <row r="44" spans="1:5" ht="25.5">
      <c r="A44" s="35" t="s">
        <v>54</v>
      </c>
      <c r="E44" s="39" t="s">
        <v>1155</v>
      </c>
    </row>
    <row r="45" spans="1:5" ht="12.75">
      <c r="A45" s="35" t="s">
        <v>55</v>
      </c>
      <c r="E45" s="40" t="s">
        <v>5</v>
      </c>
    </row>
    <row r="46" spans="1:5" ht="12.75">
      <c r="A46" t="s">
        <v>57</v>
      </c>
      <c r="E46" s="39" t="s">
        <v>1051</v>
      </c>
    </row>
    <row r="47" spans="1:16" ht="12.75">
      <c r="A47" t="s">
        <v>49</v>
      </c>
      <c s="34" t="s">
        <v>88</v>
      </c>
      <c s="34" t="s">
        <v>1304</v>
      </c>
      <c s="35" t="s">
        <v>5</v>
      </c>
      <c s="6" t="s">
        <v>1305</v>
      </c>
      <c s="36" t="s">
        <v>374</v>
      </c>
      <c s="37">
        <v>5.67</v>
      </c>
      <c s="36">
        <v>0</v>
      </c>
      <c s="36">
        <f>ROUND(G47*H47,6)</f>
      </c>
      <c r="L47" s="38">
        <v>0</v>
      </c>
      <c s="32">
        <f>ROUND(ROUND(L47,2)*ROUND(G47,3),2)</f>
      </c>
      <c s="36" t="s">
        <v>1048</v>
      </c>
      <c>
        <f>(M47*21)/100</f>
      </c>
      <c t="s">
        <v>27</v>
      </c>
    </row>
    <row r="48" spans="1:5" ht="12.75">
      <c r="A48" s="35" t="s">
        <v>54</v>
      </c>
      <c r="E48" s="39" t="s">
        <v>1306</v>
      </c>
    </row>
    <row r="49" spans="1:5" ht="25.5">
      <c r="A49" s="35" t="s">
        <v>55</v>
      </c>
      <c r="E49" s="40" t="s">
        <v>1303</v>
      </c>
    </row>
    <row r="50" spans="1:5" ht="12.75">
      <c r="A50" t="s">
        <v>57</v>
      </c>
      <c r="E50" s="39" t="s">
        <v>1051</v>
      </c>
    </row>
    <row r="51" spans="1:16" ht="12.75">
      <c r="A51" t="s">
        <v>49</v>
      </c>
      <c s="34" t="s">
        <v>91</v>
      </c>
      <c s="34" t="s">
        <v>1307</v>
      </c>
      <c s="35" t="s">
        <v>5</v>
      </c>
      <c s="6" t="s">
        <v>1308</v>
      </c>
      <c s="36" t="s">
        <v>940</v>
      </c>
      <c s="37">
        <v>2</v>
      </c>
      <c s="36">
        <v>0</v>
      </c>
      <c s="36">
        <f>ROUND(G51*H51,6)</f>
      </c>
      <c r="L51" s="38">
        <v>0</v>
      </c>
      <c s="32">
        <f>ROUND(ROUND(L51,2)*ROUND(G51,3),2)</f>
      </c>
      <c s="36" t="s">
        <v>1048</v>
      </c>
      <c>
        <f>(M51*21)/100</f>
      </c>
      <c t="s">
        <v>27</v>
      </c>
    </row>
    <row r="52" spans="1:5" ht="12.75">
      <c r="A52" s="35" t="s">
        <v>54</v>
      </c>
      <c r="E52" s="39" t="s">
        <v>1309</v>
      </c>
    </row>
    <row r="53" spans="1:5" ht="25.5">
      <c r="A53" s="35" t="s">
        <v>55</v>
      </c>
      <c r="E53" s="40" t="s">
        <v>1310</v>
      </c>
    </row>
    <row r="54" spans="1:5" ht="12.75">
      <c r="A54" t="s">
        <v>57</v>
      </c>
      <c r="E54" s="39" t="s">
        <v>1051</v>
      </c>
    </row>
    <row r="55" spans="1:16" ht="25.5">
      <c r="A55" t="s">
        <v>49</v>
      </c>
      <c s="34" t="s">
        <v>95</v>
      </c>
      <c s="34" t="s">
        <v>1311</v>
      </c>
      <c s="35" t="s">
        <v>5</v>
      </c>
      <c s="6" t="s">
        <v>1312</v>
      </c>
      <c s="36" t="s">
        <v>1202</v>
      </c>
      <c s="37">
        <v>0.64</v>
      </c>
      <c s="36">
        <v>0</v>
      </c>
      <c s="36">
        <f>ROUND(G55*H55,6)</f>
      </c>
      <c r="L55" s="38">
        <v>0</v>
      </c>
      <c s="32">
        <f>ROUND(ROUND(L55,2)*ROUND(G55,3),2)</f>
      </c>
      <c s="36" t="s">
        <v>1048</v>
      </c>
      <c>
        <f>(M55*21)/100</f>
      </c>
      <c t="s">
        <v>27</v>
      </c>
    </row>
    <row r="56" spans="1:5" ht="12.75">
      <c r="A56" s="35" t="s">
        <v>54</v>
      </c>
      <c r="E56" s="39" t="s">
        <v>1313</v>
      </c>
    </row>
    <row r="57" spans="1:5" ht="25.5">
      <c r="A57" s="35" t="s">
        <v>55</v>
      </c>
      <c r="E57" s="40" t="s">
        <v>1314</v>
      </c>
    </row>
    <row r="58" spans="1:5" ht="12.75">
      <c r="A58" t="s">
        <v>57</v>
      </c>
      <c r="E58" s="39" t="s">
        <v>1051</v>
      </c>
    </row>
    <row r="59" spans="1:13" ht="12.75">
      <c r="A59" t="s">
        <v>46</v>
      </c>
      <c r="C59" s="31" t="s">
        <v>26</v>
      </c>
      <c r="E59" s="33" t="s">
        <v>1097</v>
      </c>
      <c r="J59" s="32">
        <f>0</f>
      </c>
      <c s="32">
        <f>0</f>
      </c>
      <c s="32">
        <f>0+L60+L64+L68+L72+L76</f>
      </c>
      <c s="32">
        <f>0+M60+M64+M68+M72+M76</f>
      </c>
    </row>
    <row r="60" spans="1:16" ht="12.75">
      <c r="A60" t="s">
        <v>49</v>
      </c>
      <c s="34" t="s">
        <v>100</v>
      </c>
      <c s="34" t="s">
        <v>1098</v>
      </c>
      <c s="35" t="s">
        <v>5</v>
      </c>
      <c s="6" t="s">
        <v>1099</v>
      </c>
      <c s="36" t="s">
        <v>940</v>
      </c>
      <c s="37">
        <v>10</v>
      </c>
      <c s="36">
        <v>0</v>
      </c>
      <c s="36">
        <f>ROUND(G60*H60,6)</f>
      </c>
      <c r="L60" s="38">
        <v>0</v>
      </c>
      <c s="32">
        <f>ROUND(ROUND(L60,2)*ROUND(G60,3),2)</f>
      </c>
      <c s="36" t="s">
        <v>1048</v>
      </c>
      <c>
        <f>(M60*21)/100</f>
      </c>
      <c t="s">
        <v>27</v>
      </c>
    </row>
    <row r="61" spans="1:5" ht="12.75">
      <c r="A61" s="35" t="s">
        <v>54</v>
      </c>
      <c r="E61" s="39" t="s">
        <v>5</v>
      </c>
    </row>
    <row r="62" spans="1:5" ht="12.75">
      <c r="A62" s="35" t="s">
        <v>55</v>
      </c>
      <c r="E62" s="40" t="s">
        <v>5</v>
      </c>
    </row>
    <row r="63" spans="1:5" ht="12.75">
      <c r="A63" t="s">
        <v>57</v>
      </c>
      <c r="E63" s="39" t="s">
        <v>1051</v>
      </c>
    </row>
    <row r="64" spans="1:16" ht="25.5">
      <c r="A64" t="s">
        <v>49</v>
      </c>
      <c s="34" t="s">
        <v>106</v>
      </c>
      <c s="34" t="s">
        <v>1315</v>
      </c>
      <c s="35" t="s">
        <v>5</v>
      </c>
      <c s="6" t="s">
        <v>1316</v>
      </c>
      <c s="36" t="s">
        <v>262</v>
      </c>
      <c s="37">
        <v>16</v>
      </c>
      <c s="36">
        <v>0</v>
      </c>
      <c s="36">
        <f>ROUND(G64*H64,6)</f>
      </c>
      <c r="L64" s="38">
        <v>0</v>
      </c>
      <c s="32">
        <f>ROUND(ROUND(L64,2)*ROUND(G64,3),2)</f>
      </c>
      <c s="36" t="s">
        <v>1048</v>
      </c>
      <c>
        <f>(M64*21)/100</f>
      </c>
      <c t="s">
        <v>27</v>
      </c>
    </row>
    <row r="65" spans="1:5" ht="12.75">
      <c r="A65" s="35" t="s">
        <v>54</v>
      </c>
      <c r="E65" s="39" t="s">
        <v>5</v>
      </c>
    </row>
    <row r="66" spans="1:5" ht="25.5">
      <c r="A66" s="35" t="s">
        <v>55</v>
      </c>
      <c r="E66" s="40" t="s">
        <v>1317</v>
      </c>
    </row>
    <row r="67" spans="1:5" ht="12.75">
      <c r="A67" t="s">
        <v>57</v>
      </c>
      <c r="E67" s="39" t="s">
        <v>1051</v>
      </c>
    </row>
    <row r="68" spans="1:16" ht="12.75">
      <c r="A68" t="s">
        <v>49</v>
      </c>
      <c s="34" t="s">
        <v>111</v>
      </c>
      <c s="34" t="s">
        <v>1100</v>
      </c>
      <c s="35" t="s">
        <v>5</v>
      </c>
      <c s="6" t="s">
        <v>1318</v>
      </c>
      <c s="36" t="s">
        <v>940</v>
      </c>
      <c s="37">
        <v>10</v>
      </c>
      <c s="36">
        <v>0</v>
      </c>
      <c s="36">
        <f>ROUND(G68*H68,6)</f>
      </c>
      <c r="L68" s="38">
        <v>0</v>
      </c>
      <c s="32">
        <f>ROUND(ROUND(L68,2)*ROUND(G68,3),2)</f>
      </c>
      <c s="36" t="s">
        <v>1048</v>
      </c>
      <c>
        <f>(M68*21)/100</f>
      </c>
      <c t="s">
        <v>27</v>
      </c>
    </row>
    <row r="69" spans="1:5" ht="51">
      <c r="A69" s="35" t="s">
        <v>54</v>
      </c>
      <c r="E69" s="39" t="s">
        <v>1142</v>
      </c>
    </row>
    <row r="70" spans="1:5" ht="12.75">
      <c r="A70" s="35" t="s">
        <v>55</v>
      </c>
      <c r="E70" s="40" t="s">
        <v>5</v>
      </c>
    </row>
    <row r="71" spans="1:5" ht="12.75">
      <c r="A71" t="s">
        <v>57</v>
      </c>
      <c r="E71" s="39" t="s">
        <v>1051</v>
      </c>
    </row>
    <row r="72" spans="1:16" ht="12.75">
      <c r="A72" t="s">
        <v>49</v>
      </c>
      <c s="34" t="s">
        <v>116</v>
      </c>
      <c s="34" t="s">
        <v>1102</v>
      </c>
      <c s="35" t="s">
        <v>5</v>
      </c>
      <c s="6" t="s">
        <v>1103</v>
      </c>
      <c s="36" t="s">
        <v>262</v>
      </c>
      <c s="37">
        <v>103</v>
      </c>
      <c s="36">
        <v>0</v>
      </c>
      <c s="36">
        <f>ROUND(G72*H72,6)</f>
      </c>
      <c r="L72" s="38">
        <v>0</v>
      </c>
      <c s="32">
        <f>ROUND(ROUND(L72,2)*ROUND(G72,3),2)</f>
      </c>
      <c s="36" t="s">
        <v>1048</v>
      </c>
      <c>
        <f>(M72*21)/100</f>
      </c>
      <c t="s">
        <v>27</v>
      </c>
    </row>
    <row r="73" spans="1:5" ht="25.5">
      <c r="A73" s="35" t="s">
        <v>54</v>
      </c>
      <c r="E73" s="39" t="s">
        <v>1104</v>
      </c>
    </row>
    <row r="74" spans="1:5" ht="25.5">
      <c r="A74" s="35" t="s">
        <v>55</v>
      </c>
      <c r="E74" s="40" t="s">
        <v>1319</v>
      </c>
    </row>
    <row r="75" spans="1:5" ht="12.75">
      <c r="A75" t="s">
        <v>57</v>
      </c>
      <c r="E75" s="39" t="s">
        <v>1051</v>
      </c>
    </row>
    <row r="76" spans="1:16" ht="25.5">
      <c r="A76" t="s">
        <v>49</v>
      </c>
      <c s="34" t="s">
        <v>119</v>
      </c>
      <c s="34" t="s">
        <v>1320</v>
      </c>
      <c s="35" t="s">
        <v>5</v>
      </c>
      <c s="6" t="s">
        <v>1321</v>
      </c>
      <c s="36" t="s">
        <v>262</v>
      </c>
      <c s="37">
        <v>16</v>
      </c>
      <c s="36">
        <v>0</v>
      </c>
      <c s="36">
        <f>ROUND(G76*H76,6)</f>
      </c>
      <c r="L76" s="38">
        <v>0</v>
      </c>
      <c s="32">
        <f>ROUND(ROUND(L76,2)*ROUND(G76,3),2)</f>
      </c>
      <c s="36" t="s">
        <v>1048</v>
      </c>
      <c>
        <f>(M76*21)/100</f>
      </c>
      <c t="s">
        <v>27</v>
      </c>
    </row>
    <row r="77" spans="1:5" ht="25.5">
      <c r="A77" s="35" t="s">
        <v>54</v>
      </c>
      <c r="E77" s="39" t="s">
        <v>1322</v>
      </c>
    </row>
    <row r="78" spans="1:5" ht="25.5">
      <c r="A78" s="35" t="s">
        <v>55</v>
      </c>
      <c r="E78" s="40" t="s">
        <v>1323</v>
      </c>
    </row>
    <row r="79" spans="1:5" ht="12.75">
      <c r="A79" t="s">
        <v>57</v>
      </c>
      <c r="E79" s="39" t="s">
        <v>1051</v>
      </c>
    </row>
    <row r="80" spans="1:13" ht="12.75">
      <c r="A80" t="s">
        <v>46</v>
      </c>
      <c r="C80" s="31" t="s">
        <v>64</v>
      </c>
      <c r="E80" s="33" t="s">
        <v>1066</v>
      </c>
      <c r="J80" s="32">
        <f>0</f>
      </c>
      <c s="32">
        <f>0</f>
      </c>
      <c s="32">
        <f>0+L81+L85+L89+L93+L97+L101</f>
      </c>
      <c s="32">
        <f>0+M81+M85+M89+M93+M97+M101</f>
      </c>
    </row>
    <row r="81" spans="1:16" ht="12.75">
      <c r="A81" t="s">
        <v>49</v>
      </c>
      <c s="34" t="s">
        <v>122</v>
      </c>
      <c s="34" t="s">
        <v>1324</v>
      </c>
      <c s="35" t="s">
        <v>5</v>
      </c>
      <c s="6" t="s">
        <v>1325</v>
      </c>
      <c s="36" t="s">
        <v>940</v>
      </c>
      <c s="37">
        <v>3</v>
      </c>
      <c s="36">
        <v>0</v>
      </c>
      <c s="36">
        <f>ROUND(G81*H81,6)</f>
      </c>
      <c r="L81" s="38">
        <v>0</v>
      </c>
      <c s="32">
        <f>ROUND(ROUND(L81,2)*ROUND(G81,3),2)</f>
      </c>
      <c s="36" t="s">
        <v>1048</v>
      </c>
      <c>
        <f>(M81*21)/100</f>
      </c>
      <c t="s">
        <v>27</v>
      </c>
    </row>
    <row r="82" spans="1:5" ht="25.5">
      <c r="A82" s="35" t="s">
        <v>54</v>
      </c>
      <c r="E82" s="39" t="s">
        <v>1326</v>
      </c>
    </row>
    <row r="83" spans="1:5" ht="12.75">
      <c r="A83" s="35" t="s">
        <v>55</v>
      </c>
      <c r="E83" s="40" t="s">
        <v>5</v>
      </c>
    </row>
    <row r="84" spans="1:5" ht="12.75">
      <c r="A84" t="s">
        <v>57</v>
      </c>
      <c r="E84" s="39" t="s">
        <v>1051</v>
      </c>
    </row>
    <row r="85" spans="1:16" ht="12.75">
      <c r="A85" t="s">
        <v>49</v>
      </c>
      <c s="34" t="s">
        <v>126</v>
      </c>
      <c s="34" t="s">
        <v>1327</v>
      </c>
      <c s="35" t="s">
        <v>5</v>
      </c>
      <c s="6" t="s">
        <v>1328</v>
      </c>
      <c s="36" t="s">
        <v>940</v>
      </c>
      <c s="37">
        <v>3</v>
      </c>
      <c s="36">
        <v>0</v>
      </c>
      <c s="36">
        <f>ROUND(G85*H85,6)</f>
      </c>
      <c r="L85" s="38">
        <v>0</v>
      </c>
      <c s="32">
        <f>ROUND(ROUND(L85,2)*ROUND(G85,3),2)</f>
      </c>
      <c s="36" t="s">
        <v>1048</v>
      </c>
      <c>
        <f>(M85*21)/100</f>
      </c>
      <c t="s">
        <v>27</v>
      </c>
    </row>
    <row r="86" spans="1:5" ht="12.75">
      <c r="A86" s="35" t="s">
        <v>54</v>
      </c>
      <c r="E86" s="39" t="s">
        <v>5</v>
      </c>
    </row>
    <row r="87" spans="1:5" ht="12.75">
      <c r="A87" s="35" t="s">
        <v>55</v>
      </c>
      <c r="E87" s="40" t="s">
        <v>5</v>
      </c>
    </row>
    <row r="88" spans="1:5" ht="12.75">
      <c r="A88" t="s">
        <v>57</v>
      </c>
      <c r="E88" s="39" t="s">
        <v>1051</v>
      </c>
    </row>
    <row r="89" spans="1:16" ht="12.75">
      <c r="A89" t="s">
        <v>49</v>
      </c>
      <c s="34" t="s">
        <v>130</v>
      </c>
      <c s="34" t="s">
        <v>1329</v>
      </c>
      <c s="35" t="s">
        <v>5</v>
      </c>
      <c s="6" t="s">
        <v>1330</v>
      </c>
      <c s="36" t="s">
        <v>940</v>
      </c>
      <c s="37">
        <v>3</v>
      </c>
      <c s="36">
        <v>0</v>
      </c>
      <c s="36">
        <f>ROUND(G89*H89,6)</f>
      </c>
      <c r="L89" s="38">
        <v>0</v>
      </c>
      <c s="32">
        <f>ROUND(ROUND(L89,2)*ROUND(G89,3),2)</f>
      </c>
      <c s="36" t="s">
        <v>1048</v>
      </c>
      <c>
        <f>(M89*21)/100</f>
      </c>
      <c t="s">
        <v>27</v>
      </c>
    </row>
    <row r="90" spans="1:5" ht="12.75">
      <c r="A90" s="35" t="s">
        <v>54</v>
      </c>
      <c r="E90" s="39" t="s">
        <v>5</v>
      </c>
    </row>
    <row r="91" spans="1:5" ht="12.75">
      <c r="A91" s="35" t="s">
        <v>55</v>
      </c>
      <c r="E91" s="40" t="s">
        <v>5</v>
      </c>
    </row>
    <row r="92" spans="1:5" ht="12.75">
      <c r="A92" t="s">
        <v>57</v>
      </c>
      <c r="E92" s="39" t="s">
        <v>1051</v>
      </c>
    </row>
    <row r="93" spans="1:16" ht="12.75">
      <c r="A93" t="s">
        <v>49</v>
      </c>
      <c s="34" t="s">
        <v>133</v>
      </c>
      <c s="34" t="s">
        <v>1331</v>
      </c>
      <c s="35" t="s">
        <v>5</v>
      </c>
      <c s="6" t="s">
        <v>1332</v>
      </c>
      <c s="36" t="s">
        <v>940</v>
      </c>
      <c s="37">
        <v>3</v>
      </c>
      <c s="36">
        <v>0</v>
      </c>
      <c s="36">
        <f>ROUND(G93*H93,6)</f>
      </c>
      <c r="L93" s="38">
        <v>0</v>
      </c>
      <c s="32">
        <f>ROUND(ROUND(L93,2)*ROUND(G93,3),2)</f>
      </c>
      <c s="36" t="s">
        <v>1048</v>
      </c>
      <c>
        <f>(M93*21)/100</f>
      </c>
      <c t="s">
        <v>27</v>
      </c>
    </row>
    <row r="94" spans="1:5" ht="12.75">
      <c r="A94" s="35" t="s">
        <v>54</v>
      </c>
      <c r="E94" s="39" t="s">
        <v>5</v>
      </c>
    </row>
    <row r="95" spans="1:5" ht="12.75">
      <c r="A95" s="35" t="s">
        <v>55</v>
      </c>
      <c r="E95" s="40" t="s">
        <v>5</v>
      </c>
    </row>
    <row r="96" spans="1:5" ht="12.75">
      <c r="A96" t="s">
        <v>57</v>
      </c>
      <c r="E96" s="39" t="s">
        <v>1051</v>
      </c>
    </row>
    <row r="97" spans="1:16" ht="12.75">
      <c r="A97" t="s">
        <v>49</v>
      </c>
      <c s="34" t="s">
        <v>136</v>
      </c>
      <c s="34" t="s">
        <v>1333</v>
      </c>
      <c s="35" t="s">
        <v>5</v>
      </c>
      <c s="6" t="s">
        <v>1334</v>
      </c>
      <c s="36" t="s">
        <v>262</v>
      </c>
      <c s="37">
        <v>76</v>
      </c>
      <c s="36">
        <v>0</v>
      </c>
      <c s="36">
        <f>ROUND(G97*H97,6)</f>
      </c>
      <c r="L97" s="38">
        <v>0</v>
      </c>
      <c s="32">
        <f>ROUND(ROUND(L97,2)*ROUND(G97,3),2)</f>
      </c>
      <c s="36" t="s">
        <v>1048</v>
      </c>
      <c>
        <f>(M97*21)/100</f>
      </c>
      <c t="s">
        <v>27</v>
      </c>
    </row>
    <row r="98" spans="1:5" ht="12.75">
      <c r="A98" s="35" t="s">
        <v>54</v>
      </c>
      <c r="E98" s="39" t="s">
        <v>5</v>
      </c>
    </row>
    <row r="99" spans="1:5" ht="25.5">
      <c r="A99" s="35" t="s">
        <v>55</v>
      </c>
      <c r="E99" s="40" t="s">
        <v>1335</v>
      </c>
    </row>
    <row r="100" spans="1:5" ht="12.75">
      <c r="A100" t="s">
        <v>57</v>
      </c>
      <c r="E100" s="39" t="s">
        <v>1051</v>
      </c>
    </row>
    <row r="101" spans="1:16" ht="12.75">
      <c r="A101" t="s">
        <v>49</v>
      </c>
      <c s="34" t="s">
        <v>140</v>
      </c>
      <c s="34" t="s">
        <v>1336</v>
      </c>
      <c s="35" t="s">
        <v>5</v>
      </c>
      <c s="6" t="s">
        <v>1337</v>
      </c>
      <c s="36" t="s">
        <v>374</v>
      </c>
      <c s="37">
        <v>4.253</v>
      </c>
      <c s="36">
        <v>0</v>
      </c>
      <c s="36">
        <f>ROUND(G101*H101,6)</f>
      </c>
      <c r="L101" s="38">
        <v>0</v>
      </c>
      <c s="32">
        <f>ROUND(ROUND(L101,2)*ROUND(G101,3),2)</f>
      </c>
      <c s="36" t="s">
        <v>1048</v>
      </c>
      <c>
        <f>(M101*21)/100</f>
      </c>
      <c t="s">
        <v>27</v>
      </c>
    </row>
    <row r="102" spans="1:5" ht="12.75">
      <c r="A102" s="35" t="s">
        <v>54</v>
      </c>
      <c r="E102" s="39" t="s">
        <v>5</v>
      </c>
    </row>
    <row r="103" spans="1:5" ht="25.5">
      <c r="A103" s="35" t="s">
        <v>55</v>
      </c>
      <c r="E103" s="40" t="s">
        <v>1338</v>
      </c>
    </row>
    <row r="104" spans="1:5" ht="12.75">
      <c r="A104" t="s">
        <v>57</v>
      </c>
      <c r="E104" s="39" t="s">
        <v>1051</v>
      </c>
    </row>
    <row r="105" spans="1:13" ht="12.75">
      <c r="A105" t="s">
        <v>46</v>
      </c>
      <c r="C105" s="31" t="s">
        <v>68</v>
      </c>
      <c r="E105" s="33" t="s">
        <v>1339</v>
      </c>
      <c r="J105" s="32">
        <f>0</f>
      </c>
      <c s="32">
        <f>0</f>
      </c>
      <c s="32">
        <f>0+L106+L110+L114</f>
      </c>
      <c s="32">
        <f>0+M106+M110+M114</f>
      </c>
    </row>
    <row r="106" spans="1:16" ht="12.75">
      <c r="A106" t="s">
        <v>49</v>
      </c>
      <c s="34" t="s">
        <v>144</v>
      </c>
      <c s="34" t="s">
        <v>1340</v>
      </c>
      <c s="35" t="s">
        <v>5</v>
      </c>
      <c s="6" t="s">
        <v>1341</v>
      </c>
      <c s="36" t="s">
        <v>387</v>
      </c>
      <c s="37">
        <v>0.103</v>
      </c>
      <c s="36">
        <v>0</v>
      </c>
      <c s="36">
        <f>ROUND(G106*H106,6)</f>
      </c>
      <c r="L106" s="38">
        <v>0</v>
      </c>
      <c s="32">
        <f>ROUND(ROUND(L106,2)*ROUND(G106,3),2)</f>
      </c>
      <c s="36" t="s">
        <v>1048</v>
      </c>
      <c>
        <f>(M106*21)/100</f>
      </c>
      <c t="s">
        <v>27</v>
      </c>
    </row>
    <row r="107" spans="1:5" ht="12.75">
      <c r="A107" s="35" t="s">
        <v>54</v>
      </c>
      <c r="E107" s="39" t="s">
        <v>5</v>
      </c>
    </row>
    <row r="108" spans="1:5" ht="12.75">
      <c r="A108" s="35" t="s">
        <v>55</v>
      </c>
      <c r="E108" s="40" t="s">
        <v>5</v>
      </c>
    </row>
    <row r="109" spans="1:5" ht="12.75">
      <c r="A109" t="s">
        <v>57</v>
      </c>
      <c r="E109" s="39" t="s">
        <v>1051</v>
      </c>
    </row>
    <row r="110" spans="1:16" ht="25.5">
      <c r="A110" t="s">
        <v>49</v>
      </c>
      <c s="34" t="s">
        <v>148</v>
      </c>
      <c s="34" t="s">
        <v>1342</v>
      </c>
      <c s="35" t="s">
        <v>5</v>
      </c>
      <c s="6" t="s">
        <v>1343</v>
      </c>
      <c s="36" t="s">
        <v>415</v>
      </c>
      <c s="37">
        <v>16</v>
      </c>
      <c s="36">
        <v>0</v>
      </c>
      <c s="36">
        <f>ROUND(G110*H110,6)</f>
      </c>
      <c r="L110" s="38">
        <v>0</v>
      </c>
      <c s="32">
        <f>ROUND(ROUND(L110,2)*ROUND(G110,3),2)</f>
      </c>
      <c s="36" t="s">
        <v>1048</v>
      </c>
      <c>
        <f>(M110*21)/100</f>
      </c>
      <c t="s">
        <v>27</v>
      </c>
    </row>
    <row r="111" spans="1:5" ht="25.5">
      <c r="A111" s="35" t="s">
        <v>54</v>
      </c>
      <c r="E111" s="39" t="s">
        <v>1344</v>
      </c>
    </row>
    <row r="112" spans="1:5" ht="12.75">
      <c r="A112" s="35" t="s">
        <v>55</v>
      </c>
      <c r="E112" s="40" t="s">
        <v>5</v>
      </c>
    </row>
    <row r="113" spans="1:5" ht="12.75">
      <c r="A113" t="s">
        <v>57</v>
      </c>
      <c r="E113" s="39" t="s">
        <v>1051</v>
      </c>
    </row>
    <row r="114" spans="1:16" ht="12.75">
      <c r="A114" t="s">
        <v>49</v>
      </c>
      <c s="34" t="s">
        <v>151</v>
      </c>
      <c s="34" t="s">
        <v>1345</v>
      </c>
      <c s="35" t="s">
        <v>5</v>
      </c>
      <c s="6" t="s">
        <v>1346</v>
      </c>
      <c s="36" t="s">
        <v>387</v>
      </c>
      <c s="37">
        <v>0.103</v>
      </c>
      <c s="36">
        <v>0</v>
      </c>
      <c s="36">
        <f>ROUND(G114*H114,6)</f>
      </c>
      <c r="L114" s="38">
        <v>0</v>
      </c>
      <c s="32">
        <f>ROUND(ROUND(L114,2)*ROUND(G114,3),2)</f>
      </c>
      <c s="36" t="s">
        <v>103</v>
      </c>
      <c>
        <f>(M114*21)/100</f>
      </c>
      <c t="s">
        <v>27</v>
      </c>
    </row>
    <row r="115" spans="1:5" ht="12.75">
      <c r="A115" s="35" t="s">
        <v>54</v>
      </c>
      <c r="E115" s="39" t="s">
        <v>5</v>
      </c>
    </row>
    <row r="116" spans="1:5" ht="12.75">
      <c r="A116" s="35" t="s">
        <v>55</v>
      </c>
      <c r="E116" s="40" t="s">
        <v>5</v>
      </c>
    </row>
    <row r="117" spans="1:5" ht="12.75">
      <c r="A117" t="s">
        <v>57</v>
      </c>
      <c r="E117" s="39" t="s">
        <v>1051</v>
      </c>
    </row>
    <row r="118" spans="1:13" ht="12.75">
      <c r="A118" t="s">
        <v>46</v>
      </c>
      <c r="C118" s="31" t="s">
        <v>72</v>
      </c>
      <c r="E118" s="33" t="s">
        <v>1347</v>
      </c>
      <c r="J118" s="32">
        <f>0</f>
      </c>
      <c s="32">
        <f>0</f>
      </c>
      <c s="32">
        <f>0+L119+L123+L127+L131+L135+L139+L143+L147+L151+L155+L159</f>
      </c>
      <c s="32">
        <f>0+M119+M123+M127+M131+M135+M139+M143+M147+M151+M155+M159</f>
      </c>
    </row>
    <row r="119" spans="1:16" ht="25.5">
      <c r="A119" t="s">
        <v>49</v>
      </c>
      <c s="34" t="s">
        <v>155</v>
      </c>
      <c s="34" t="s">
        <v>1348</v>
      </c>
      <c s="35" t="s">
        <v>5</v>
      </c>
      <c s="6" t="s">
        <v>1349</v>
      </c>
      <c s="36" t="s">
        <v>52</v>
      </c>
      <c s="37">
        <v>4</v>
      </c>
      <c s="36">
        <v>0</v>
      </c>
      <c s="36">
        <f>ROUND(G119*H119,6)</f>
      </c>
      <c r="L119" s="38">
        <v>0</v>
      </c>
      <c s="32">
        <f>ROUND(ROUND(L119,2)*ROUND(G119,3),2)</f>
      </c>
      <c s="36" t="s">
        <v>1048</v>
      </c>
      <c>
        <f>(M119*21)/100</f>
      </c>
      <c t="s">
        <v>27</v>
      </c>
    </row>
    <row r="120" spans="1:5" ht="12.75">
      <c r="A120" s="35" t="s">
        <v>54</v>
      </c>
      <c r="E120" s="39" t="s">
        <v>1350</v>
      </c>
    </row>
    <row r="121" spans="1:5" ht="25.5">
      <c r="A121" s="35" t="s">
        <v>55</v>
      </c>
      <c r="E121" s="40" t="s">
        <v>1351</v>
      </c>
    </row>
    <row r="122" spans="1:5" ht="12.75">
      <c r="A122" t="s">
        <v>57</v>
      </c>
      <c r="E122" s="39" t="s">
        <v>1051</v>
      </c>
    </row>
    <row r="123" spans="1:16" ht="12.75">
      <c r="A123" t="s">
        <v>49</v>
      </c>
      <c s="34" t="s">
        <v>158</v>
      </c>
      <c s="34" t="s">
        <v>1352</v>
      </c>
      <c s="35" t="s">
        <v>5</v>
      </c>
      <c s="6" t="s">
        <v>1353</v>
      </c>
      <c s="36" t="s">
        <v>52</v>
      </c>
      <c s="37">
        <v>4</v>
      </c>
      <c s="36">
        <v>0</v>
      </c>
      <c s="36">
        <f>ROUND(G123*H123,6)</f>
      </c>
      <c r="L123" s="38">
        <v>0</v>
      </c>
      <c s="32">
        <f>ROUND(ROUND(L123,2)*ROUND(G123,3),2)</f>
      </c>
      <c s="36" t="s">
        <v>1048</v>
      </c>
      <c>
        <f>(M123*21)/100</f>
      </c>
      <c t="s">
        <v>27</v>
      </c>
    </row>
    <row r="124" spans="1:5" ht="12.75">
      <c r="A124" s="35" t="s">
        <v>54</v>
      </c>
      <c r="E124" s="39" t="s">
        <v>5</v>
      </c>
    </row>
    <row r="125" spans="1:5" ht="12.75">
      <c r="A125" s="35" t="s">
        <v>55</v>
      </c>
      <c r="E125" s="40" t="s">
        <v>5</v>
      </c>
    </row>
    <row r="126" spans="1:5" ht="12.75">
      <c r="A126" t="s">
        <v>57</v>
      </c>
      <c r="E126" s="39" t="s">
        <v>1051</v>
      </c>
    </row>
    <row r="127" spans="1:16" ht="12.75">
      <c r="A127" t="s">
        <v>49</v>
      </c>
      <c s="34" t="s">
        <v>162</v>
      </c>
      <c s="34" t="s">
        <v>1354</v>
      </c>
      <c s="35" t="s">
        <v>5</v>
      </c>
      <c s="6" t="s">
        <v>1355</v>
      </c>
      <c s="36" t="s">
        <v>52</v>
      </c>
      <c s="37">
        <v>4</v>
      </c>
      <c s="36">
        <v>0</v>
      </c>
      <c s="36">
        <f>ROUND(G127*H127,6)</f>
      </c>
      <c r="L127" s="38">
        <v>0</v>
      </c>
      <c s="32">
        <f>ROUND(ROUND(L127,2)*ROUND(G127,3),2)</f>
      </c>
      <c s="36" t="s">
        <v>1048</v>
      </c>
      <c>
        <f>(M127*21)/100</f>
      </c>
      <c t="s">
        <v>27</v>
      </c>
    </row>
    <row r="128" spans="1:5" ht="12.75">
      <c r="A128" s="35" t="s">
        <v>54</v>
      </c>
      <c r="E128" s="39" t="s">
        <v>5</v>
      </c>
    </row>
    <row r="129" spans="1:5" ht="12.75">
      <c r="A129" s="35" t="s">
        <v>55</v>
      </c>
      <c r="E129" s="40" t="s">
        <v>5</v>
      </c>
    </row>
    <row r="130" spans="1:5" ht="12.75">
      <c r="A130" t="s">
        <v>57</v>
      </c>
      <c r="E130" s="39" t="s">
        <v>1051</v>
      </c>
    </row>
    <row r="131" spans="1:16" ht="12.75">
      <c r="A131" t="s">
        <v>49</v>
      </c>
      <c s="34" t="s">
        <v>165</v>
      </c>
      <c s="34" t="s">
        <v>1356</v>
      </c>
      <c s="35" t="s">
        <v>5</v>
      </c>
      <c s="6" t="s">
        <v>1357</v>
      </c>
      <c s="36" t="s">
        <v>52</v>
      </c>
      <c s="37">
        <v>4</v>
      </c>
      <c s="36">
        <v>0</v>
      </c>
      <c s="36">
        <f>ROUND(G131*H131,6)</f>
      </c>
      <c r="L131" s="38">
        <v>0</v>
      </c>
      <c s="32">
        <f>ROUND(ROUND(L131,2)*ROUND(G131,3),2)</f>
      </c>
      <c s="36" t="s">
        <v>1048</v>
      </c>
      <c>
        <f>(M131*21)/100</f>
      </c>
      <c t="s">
        <v>27</v>
      </c>
    </row>
    <row r="132" spans="1:5" ht="12.75">
      <c r="A132" s="35" t="s">
        <v>54</v>
      </c>
      <c r="E132" s="39" t="s">
        <v>5</v>
      </c>
    </row>
    <row r="133" spans="1:5" ht="25.5">
      <c r="A133" s="35" t="s">
        <v>55</v>
      </c>
      <c r="E133" s="40" t="s">
        <v>1358</v>
      </c>
    </row>
    <row r="134" spans="1:5" ht="12.75">
      <c r="A134" t="s">
        <v>57</v>
      </c>
      <c r="E134" s="39" t="s">
        <v>1051</v>
      </c>
    </row>
    <row r="135" spans="1:16" ht="12.75">
      <c r="A135" t="s">
        <v>49</v>
      </c>
      <c s="34" t="s">
        <v>170</v>
      </c>
      <c s="34" t="s">
        <v>1359</v>
      </c>
      <c s="35" t="s">
        <v>5</v>
      </c>
      <c s="6" t="s">
        <v>1360</v>
      </c>
      <c s="36" t="s">
        <v>52</v>
      </c>
      <c s="37">
        <v>1</v>
      </c>
      <c s="36">
        <v>0</v>
      </c>
      <c s="36">
        <f>ROUND(G135*H135,6)</f>
      </c>
      <c r="L135" s="38">
        <v>0</v>
      </c>
      <c s="32">
        <f>ROUND(ROUND(L135,2)*ROUND(G135,3),2)</f>
      </c>
      <c s="36" t="s">
        <v>1048</v>
      </c>
      <c>
        <f>(M135*21)/100</f>
      </c>
      <c t="s">
        <v>27</v>
      </c>
    </row>
    <row r="136" spans="1:5" ht="12.75">
      <c r="A136" s="35" t="s">
        <v>54</v>
      </c>
      <c r="E136" s="39" t="s">
        <v>5</v>
      </c>
    </row>
    <row r="137" spans="1:5" ht="25.5">
      <c r="A137" s="35" t="s">
        <v>55</v>
      </c>
      <c r="E137" s="40" t="s">
        <v>1361</v>
      </c>
    </row>
    <row r="138" spans="1:5" ht="12.75">
      <c r="A138" t="s">
        <v>57</v>
      </c>
      <c r="E138" s="39" t="s">
        <v>1051</v>
      </c>
    </row>
    <row r="139" spans="1:16" ht="12.75">
      <c r="A139" t="s">
        <v>49</v>
      </c>
      <c s="34" t="s">
        <v>174</v>
      </c>
      <c s="34" t="s">
        <v>1362</v>
      </c>
      <c s="35" t="s">
        <v>5</v>
      </c>
      <c s="6" t="s">
        <v>1363</v>
      </c>
      <c s="36" t="s">
        <v>52</v>
      </c>
      <c s="37">
        <v>3</v>
      </c>
      <c s="36">
        <v>0</v>
      </c>
      <c s="36">
        <f>ROUND(G139*H139,6)</f>
      </c>
      <c r="L139" s="38">
        <v>0</v>
      </c>
      <c s="32">
        <f>ROUND(ROUND(L139,2)*ROUND(G139,3),2)</f>
      </c>
      <c s="36" t="s">
        <v>1048</v>
      </c>
      <c>
        <f>(M139*21)/100</f>
      </c>
      <c t="s">
        <v>27</v>
      </c>
    </row>
    <row r="140" spans="1:5" ht="12.75">
      <c r="A140" s="35" t="s">
        <v>54</v>
      </c>
      <c r="E140" s="39" t="s">
        <v>5</v>
      </c>
    </row>
    <row r="141" spans="1:5" ht="25.5">
      <c r="A141" s="35" t="s">
        <v>55</v>
      </c>
      <c r="E141" s="40" t="s">
        <v>1364</v>
      </c>
    </row>
    <row r="142" spans="1:5" ht="12.75">
      <c r="A142" t="s">
        <v>57</v>
      </c>
      <c r="E142" s="39" t="s">
        <v>1051</v>
      </c>
    </row>
    <row r="143" spans="1:16" ht="12.75">
      <c r="A143" t="s">
        <v>49</v>
      </c>
      <c s="34" t="s">
        <v>178</v>
      </c>
      <c s="34" t="s">
        <v>1365</v>
      </c>
      <c s="35" t="s">
        <v>5</v>
      </c>
      <c s="6" t="s">
        <v>1366</v>
      </c>
      <c s="36" t="s">
        <v>52</v>
      </c>
      <c s="37">
        <v>4</v>
      </c>
      <c s="36">
        <v>0</v>
      </c>
      <c s="36">
        <f>ROUND(G143*H143,6)</f>
      </c>
      <c r="L143" s="38">
        <v>0</v>
      </c>
      <c s="32">
        <f>ROUND(ROUND(L143,2)*ROUND(G143,3),2)</f>
      </c>
      <c s="36" t="s">
        <v>1048</v>
      </c>
      <c>
        <f>(M143*21)/100</f>
      </c>
      <c t="s">
        <v>27</v>
      </c>
    </row>
    <row r="144" spans="1:5" ht="12.75">
      <c r="A144" s="35" t="s">
        <v>54</v>
      </c>
      <c r="E144" s="39" t="s">
        <v>5</v>
      </c>
    </row>
    <row r="145" spans="1:5" ht="12.75">
      <c r="A145" s="35" t="s">
        <v>55</v>
      </c>
      <c r="E145" s="40" t="s">
        <v>5</v>
      </c>
    </row>
    <row r="146" spans="1:5" ht="12.75">
      <c r="A146" t="s">
        <v>57</v>
      </c>
      <c r="E146" s="39" t="s">
        <v>1051</v>
      </c>
    </row>
    <row r="147" spans="1:16" ht="12.75">
      <c r="A147" t="s">
        <v>49</v>
      </c>
      <c s="34" t="s">
        <v>182</v>
      </c>
      <c s="34" t="s">
        <v>1367</v>
      </c>
      <c s="35" t="s">
        <v>5</v>
      </c>
      <c s="6" t="s">
        <v>1368</v>
      </c>
      <c s="36" t="s">
        <v>52</v>
      </c>
      <c s="37">
        <v>4</v>
      </c>
      <c s="36">
        <v>0</v>
      </c>
      <c s="36">
        <f>ROUND(G147*H147,6)</f>
      </c>
      <c r="L147" s="38">
        <v>0</v>
      </c>
      <c s="32">
        <f>ROUND(ROUND(L147,2)*ROUND(G147,3),2)</f>
      </c>
      <c s="36" t="s">
        <v>1048</v>
      </c>
      <c>
        <f>(M147*21)/100</f>
      </c>
      <c t="s">
        <v>27</v>
      </c>
    </row>
    <row r="148" spans="1:5" ht="12.75">
      <c r="A148" s="35" t="s">
        <v>54</v>
      </c>
      <c r="E148" s="39" t="s">
        <v>5</v>
      </c>
    </row>
    <row r="149" spans="1:5" ht="12.75">
      <c r="A149" s="35" t="s">
        <v>55</v>
      </c>
      <c r="E149" s="40" t="s">
        <v>5</v>
      </c>
    </row>
    <row r="150" spans="1:5" ht="12.75">
      <c r="A150" t="s">
        <v>57</v>
      </c>
      <c r="E150" s="39" t="s">
        <v>1051</v>
      </c>
    </row>
    <row r="151" spans="1:16" ht="12.75">
      <c r="A151" t="s">
        <v>49</v>
      </c>
      <c s="34" t="s">
        <v>187</v>
      </c>
      <c s="34" t="s">
        <v>1369</v>
      </c>
      <c s="35" t="s">
        <v>5</v>
      </c>
      <c s="6" t="s">
        <v>1370</v>
      </c>
      <c s="36" t="s">
        <v>52</v>
      </c>
      <c s="37">
        <v>2</v>
      </c>
      <c s="36">
        <v>0</v>
      </c>
      <c s="36">
        <f>ROUND(G151*H151,6)</f>
      </c>
      <c r="L151" s="38">
        <v>0</v>
      </c>
      <c s="32">
        <f>ROUND(ROUND(L151,2)*ROUND(G151,3),2)</f>
      </c>
      <c s="36" t="s">
        <v>388</v>
      </c>
      <c>
        <f>(M151*21)/100</f>
      </c>
      <c t="s">
        <v>27</v>
      </c>
    </row>
    <row r="152" spans="1:5" ht="12.75">
      <c r="A152" s="35" t="s">
        <v>54</v>
      </c>
      <c r="E152" s="39" t="s">
        <v>1371</v>
      </c>
    </row>
    <row r="153" spans="1:5" ht="25.5">
      <c r="A153" s="35" t="s">
        <v>55</v>
      </c>
      <c r="E153" s="40" t="s">
        <v>1372</v>
      </c>
    </row>
    <row r="154" spans="1:5" ht="38.25">
      <c r="A154" t="s">
        <v>57</v>
      </c>
      <c r="E154" s="39" t="s">
        <v>1373</v>
      </c>
    </row>
    <row r="155" spans="1:16" ht="12.75">
      <c r="A155" t="s">
        <v>49</v>
      </c>
      <c s="34" t="s">
        <v>192</v>
      </c>
      <c s="34" t="s">
        <v>1374</v>
      </c>
      <c s="35" t="s">
        <v>5</v>
      </c>
      <c s="6" t="s">
        <v>1375</v>
      </c>
      <c s="36" t="s">
        <v>52</v>
      </c>
      <c s="37">
        <v>1</v>
      </c>
      <c s="36">
        <v>0</v>
      </c>
      <c s="36">
        <f>ROUND(G155*H155,6)</f>
      </c>
      <c r="L155" s="38">
        <v>0</v>
      </c>
      <c s="32">
        <f>ROUND(ROUND(L155,2)*ROUND(G155,3),2)</f>
      </c>
      <c s="36" t="s">
        <v>388</v>
      </c>
      <c>
        <f>(M155*21)/100</f>
      </c>
      <c t="s">
        <v>27</v>
      </c>
    </row>
    <row r="156" spans="1:5" ht="12.75">
      <c r="A156" s="35" t="s">
        <v>54</v>
      </c>
      <c r="E156" s="39" t="s">
        <v>1371</v>
      </c>
    </row>
    <row r="157" spans="1:5" ht="25.5">
      <c r="A157" s="35" t="s">
        <v>55</v>
      </c>
      <c r="E157" s="40" t="s">
        <v>1376</v>
      </c>
    </row>
    <row r="158" spans="1:5" ht="51">
      <c r="A158" t="s">
        <v>57</v>
      </c>
      <c r="E158" s="39" t="s">
        <v>1377</v>
      </c>
    </row>
    <row r="159" spans="1:16" ht="12.75">
      <c r="A159" t="s">
        <v>49</v>
      </c>
      <c s="34" t="s">
        <v>196</v>
      </c>
      <c s="34" t="s">
        <v>1378</v>
      </c>
      <c s="35" t="s">
        <v>5</v>
      </c>
      <c s="6" t="s">
        <v>1379</v>
      </c>
      <c s="36" t="s">
        <v>52</v>
      </c>
      <c s="37">
        <v>1</v>
      </c>
      <c s="36">
        <v>0</v>
      </c>
      <c s="36">
        <f>ROUND(G159*H159,6)</f>
      </c>
      <c r="L159" s="38">
        <v>0</v>
      </c>
      <c s="32">
        <f>ROUND(ROUND(L159,2)*ROUND(G159,3),2)</f>
      </c>
      <c s="36" t="s">
        <v>388</v>
      </c>
      <c>
        <f>(M159*21)/100</f>
      </c>
      <c t="s">
        <v>27</v>
      </c>
    </row>
    <row r="160" spans="1:5" ht="12.75">
      <c r="A160" s="35" t="s">
        <v>54</v>
      </c>
      <c r="E160" s="39" t="s">
        <v>1371</v>
      </c>
    </row>
    <row r="161" spans="1:5" ht="25.5">
      <c r="A161" s="35" t="s">
        <v>55</v>
      </c>
      <c r="E161" s="40" t="s">
        <v>1376</v>
      </c>
    </row>
    <row r="162" spans="1:5" ht="51">
      <c r="A162" t="s">
        <v>57</v>
      </c>
      <c r="E162" s="39" t="s">
        <v>1380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1381</v>
      </c>
      <c s="41">
        <f>Rekapitulace!C27</f>
      </c>
      <c s="20" t="s">
        <v>0</v>
      </c>
      <c t="s">
        <v>23</v>
      </c>
      <c t="s">
        <v>27</v>
      </c>
    </row>
    <row r="4" spans="1:16" ht="32" customHeight="1">
      <c r="A4" s="24" t="s">
        <v>20</v>
      </c>
      <c s="25" t="s">
        <v>28</v>
      </c>
      <c s="27" t="s">
        <v>1381</v>
      </c>
      <c r="E4" s="26" t="s">
        <v>1382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25.5">
      <c r="A8" t="s">
        <v>44</v>
      </c>
      <c r="C8" s="28" t="s">
        <v>1385</v>
      </c>
      <c r="E8" s="30" t="s">
        <v>1384</v>
      </c>
      <c r="J8" s="29">
        <f>0+J9+J14+J39+J48+J53</f>
      </c>
      <c s="29">
        <f>0+K9+K14+K39+K48+K53</f>
      </c>
      <c s="29">
        <f>0+L9+L14+L39+L48+L53</f>
      </c>
      <c s="29">
        <f>0+M9+M14+M39+M48+M53</f>
      </c>
    </row>
    <row r="9" spans="1:13" ht="12.75">
      <c r="A9" t="s">
        <v>46</v>
      </c>
      <c r="C9" s="31" t="s">
        <v>1161</v>
      </c>
      <c r="E9" s="33" t="s">
        <v>1162</v>
      </c>
      <c r="J9" s="32">
        <f>0</f>
      </c>
      <c s="32">
        <f>0</f>
      </c>
      <c s="32">
        <f>0+L10</f>
      </c>
      <c s="32">
        <f>0+M10</f>
      </c>
    </row>
    <row r="10" spans="1:16" ht="25.5">
      <c r="A10" t="s">
        <v>49</v>
      </c>
      <c s="34" t="s">
        <v>4</v>
      </c>
      <c s="34" t="s">
        <v>1386</v>
      </c>
      <c s="35" t="s">
        <v>1387</v>
      </c>
      <c s="6" t="s">
        <v>1227</v>
      </c>
      <c s="36" t="s">
        <v>98</v>
      </c>
      <c s="37">
        <v>663.94</v>
      </c>
      <c s="36">
        <v>0</v>
      </c>
      <c s="36">
        <f>ROUND(G10*H10,6)</f>
      </c>
      <c r="L10" s="38">
        <v>0</v>
      </c>
      <c s="32">
        <f>ROUND(ROUND(L10,2)*ROUND(G10,3),2)</f>
      </c>
      <c s="36" t="s">
        <v>388</v>
      </c>
      <c>
        <f>(M10*21)/100</f>
      </c>
      <c t="s">
        <v>27</v>
      </c>
    </row>
    <row r="11" spans="1:5" ht="89.25">
      <c r="A11" s="35" t="s">
        <v>54</v>
      </c>
      <c r="E11" s="39" t="s">
        <v>1388</v>
      </c>
    </row>
    <row r="12" spans="1:5" ht="12.75">
      <c r="A12" s="35" t="s">
        <v>55</v>
      </c>
      <c r="E12" s="40" t="s">
        <v>5</v>
      </c>
    </row>
    <row r="13" spans="1:5" ht="51">
      <c r="A13" t="s">
        <v>57</v>
      </c>
      <c r="E13" s="39" t="s">
        <v>1389</v>
      </c>
    </row>
    <row r="14" spans="1:13" ht="12.75">
      <c r="A14" t="s">
        <v>46</v>
      </c>
      <c r="C14" s="31" t="s">
        <v>4</v>
      </c>
      <c r="E14" s="33" t="s">
        <v>1131</v>
      </c>
      <c r="J14" s="32">
        <f>0</f>
      </c>
      <c s="32">
        <f>0</f>
      </c>
      <c s="32">
        <f>0+L15+L19+L23+L27+L31+L35</f>
      </c>
      <c s="32">
        <f>0+M15+M19+M23+M27+M31+M35</f>
      </c>
    </row>
    <row r="15" spans="1:16" ht="12.75">
      <c r="A15" t="s">
        <v>49</v>
      </c>
      <c s="34" t="s">
        <v>27</v>
      </c>
      <c s="34" t="s">
        <v>1390</v>
      </c>
      <c s="35" t="s">
        <v>5</v>
      </c>
      <c s="6" t="s">
        <v>1391</v>
      </c>
      <c s="36" t="s">
        <v>374</v>
      </c>
      <c s="37">
        <v>656.01</v>
      </c>
      <c s="36">
        <v>0</v>
      </c>
      <c s="36">
        <f>ROUND(G15*H15,6)</f>
      </c>
      <c r="L15" s="38">
        <v>0</v>
      </c>
      <c s="32">
        <f>ROUND(ROUND(L15,2)*ROUND(G15,3),2)</f>
      </c>
      <c s="36" t="s">
        <v>256</v>
      </c>
      <c>
        <f>(M15*21)/100</f>
      </c>
      <c t="s">
        <v>27</v>
      </c>
    </row>
    <row r="16" spans="1:5" ht="51">
      <c r="A16" s="35" t="s">
        <v>54</v>
      </c>
      <c r="E16" s="39" t="s">
        <v>1392</v>
      </c>
    </row>
    <row r="17" spans="1:5" ht="38.25">
      <c r="A17" s="35" t="s">
        <v>55</v>
      </c>
      <c r="E17" s="40" t="s">
        <v>1393</v>
      </c>
    </row>
    <row r="18" spans="1:5" ht="306">
      <c r="A18" t="s">
        <v>57</v>
      </c>
      <c r="E18" s="39" t="s">
        <v>1394</v>
      </c>
    </row>
    <row r="19" spans="1:16" ht="12.75">
      <c r="A19" t="s">
        <v>49</v>
      </c>
      <c s="34" t="s">
        <v>26</v>
      </c>
      <c s="34" t="s">
        <v>372</v>
      </c>
      <c s="35" t="s">
        <v>5</v>
      </c>
      <c s="6" t="s">
        <v>373</v>
      </c>
      <c s="36" t="s">
        <v>374</v>
      </c>
      <c s="37">
        <v>371.77</v>
      </c>
      <c s="36">
        <v>0</v>
      </c>
      <c s="36">
        <f>ROUND(G19*H19,6)</f>
      </c>
      <c r="L19" s="38">
        <v>0</v>
      </c>
      <c s="32">
        <f>ROUND(ROUND(L19,2)*ROUND(G19,3),2)</f>
      </c>
      <c s="36" t="s">
        <v>256</v>
      </c>
      <c>
        <f>(M19*21)/100</f>
      </c>
      <c t="s">
        <v>27</v>
      </c>
    </row>
    <row r="20" spans="1:5" ht="51">
      <c r="A20" s="35" t="s">
        <v>54</v>
      </c>
      <c r="E20" s="39" t="s">
        <v>1395</v>
      </c>
    </row>
    <row r="21" spans="1:5" ht="38.25">
      <c r="A21" s="35" t="s">
        <v>55</v>
      </c>
      <c r="E21" s="40" t="s">
        <v>1396</v>
      </c>
    </row>
    <row r="22" spans="1:5" ht="318.75">
      <c r="A22" t="s">
        <v>57</v>
      </c>
      <c r="E22" s="39" t="s">
        <v>1397</v>
      </c>
    </row>
    <row r="23" spans="1:16" ht="12.75">
      <c r="A23" t="s">
        <v>49</v>
      </c>
      <c s="34" t="s">
        <v>64</v>
      </c>
      <c s="34" t="s">
        <v>379</v>
      </c>
      <c s="35" t="s">
        <v>5</v>
      </c>
      <c s="6" t="s">
        <v>380</v>
      </c>
      <c s="36" t="s">
        <v>374</v>
      </c>
      <c s="37">
        <v>616.21</v>
      </c>
      <c s="36">
        <v>0</v>
      </c>
      <c s="36">
        <f>ROUND(G23*H23,6)</f>
      </c>
      <c r="L23" s="38">
        <v>0</v>
      </c>
      <c s="32">
        <f>ROUND(ROUND(L23,2)*ROUND(G23,3),2)</f>
      </c>
      <c s="36" t="s">
        <v>256</v>
      </c>
      <c>
        <f>(M23*21)/100</f>
      </c>
      <c t="s">
        <v>27</v>
      </c>
    </row>
    <row r="24" spans="1:5" ht="51">
      <c r="A24" s="35" t="s">
        <v>54</v>
      </c>
      <c r="E24" s="39" t="s">
        <v>1398</v>
      </c>
    </row>
    <row r="25" spans="1:5" ht="140.25">
      <c r="A25" s="35" t="s">
        <v>55</v>
      </c>
      <c r="E25" s="40" t="s">
        <v>1399</v>
      </c>
    </row>
    <row r="26" spans="1:5" ht="318.75">
      <c r="A26" t="s">
        <v>57</v>
      </c>
      <c r="E26" s="39" t="s">
        <v>1397</v>
      </c>
    </row>
    <row r="27" spans="1:16" ht="12.75">
      <c r="A27" t="s">
        <v>49</v>
      </c>
      <c s="34" t="s">
        <v>68</v>
      </c>
      <c s="34" t="s">
        <v>1400</v>
      </c>
      <c s="35" t="s">
        <v>5</v>
      </c>
      <c s="6" t="s">
        <v>1401</v>
      </c>
      <c s="36" t="s">
        <v>374</v>
      </c>
      <c s="37">
        <v>987.98</v>
      </c>
      <c s="36">
        <v>0</v>
      </c>
      <c s="36">
        <f>ROUND(G27*H27,6)</f>
      </c>
      <c r="L27" s="38">
        <v>0</v>
      </c>
      <c s="32">
        <f>ROUND(ROUND(L27,2)*ROUND(G27,3),2)</f>
      </c>
      <c s="36" t="s">
        <v>256</v>
      </c>
      <c>
        <f>(M27*21)/100</f>
      </c>
      <c t="s">
        <v>27</v>
      </c>
    </row>
    <row r="28" spans="1:5" ht="12.75">
      <c r="A28" s="35" t="s">
        <v>54</v>
      </c>
      <c r="E28" s="39" t="s">
        <v>1402</v>
      </c>
    </row>
    <row r="29" spans="1:5" ht="51">
      <c r="A29" s="35" t="s">
        <v>55</v>
      </c>
      <c r="E29" s="40" t="s">
        <v>1403</v>
      </c>
    </row>
    <row r="30" spans="1:5" ht="191.25">
      <c r="A30" t="s">
        <v>57</v>
      </c>
      <c r="E30" s="39" t="s">
        <v>1404</v>
      </c>
    </row>
    <row r="31" spans="1:16" ht="12.75">
      <c r="A31" t="s">
        <v>49</v>
      </c>
      <c s="34" t="s">
        <v>72</v>
      </c>
      <c s="34" t="s">
        <v>382</v>
      </c>
      <c s="35" t="s">
        <v>5</v>
      </c>
      <c s="6" t="s">
        <v>383</v>
      </c>
      <c s="36" t="s">
        <v>374</v>
      </c>
      <c s="37">
        <v>656.01</v>
      </c>
      <c s="36">
        <v>0</v>
      </c>
      <c s="36">
        <f>ROUND(G31*H31,6)</f>
      </c>
      <c r="L31" s="38">
        <v>0</v>
      </c>
      <c s="32">
        <f>ROUND(ROUND(L31,2)*ROUND(G31,3),2)</f>
      </c>
      <c s="36" t="s">
        <v>256</v>
      </c>
      <c>
        <f>(M31*21)/100</f>
      </c>
      <c t="s">
        <v>27</v>
      </c>
    </row>
    <row r="32" spans="1:5" ht="12.75">
      <c r="A32" s="35" t="s">
        <v>54</v>
      </c>
      <c r="E32" s="39" t="s">
        <v>1405</v>
      </c>
    </row>
    <row r="33" spans="1:5" ht="165.75">
      <c r="A33" s="35" t="s">
        <v>55</v>
      </c>
      <c r="E33" s="40" t="s">
        <v>1406</v>
      </c>
    </row>
    <row r="34" spans="1:5" ht="229.5">
      <c r="A34" t="s">
        <v>57</v>
      </c>
      <c r="E34" s="39" t="s">
        <v>1407</v>
      </c>
    </row>
    <row r="35" spans="1:16" ht="12.75">
      <c r="A35" t="s">
        <v>49</v>
      </c>
      <c s="34" t="s">
        <v>76</v>
      </c>
      <c s="34" t="s">
        <v>1408</v>
      </c>
      <c s="35" t="s">
        <v>5</v>
      </c>
      <c s="6" t="s">
        <v>1409</v>
      </c>
      <c s="36" t="s">
        <v>374</v>
      </c>
      <c s="37">
        <v>168.83</v>
      </c>
      <c s="36">
        <v>0</v>
      </c>
      <c s="36">
        <f>ROUND(G35*H35,6)</f>
      </c>
      <c r="L35" s="38">
        <v>0</v>
      </c>
      <c s="32">
        <f>ROUND(ROUND(L35,2)*ROUND(G35,3),2)</f>
      </c>
      <c s="36" t="s">
        <v>256</v>
      </c>
      <c>
        <f>(M35*21)/100</f>
      </c>
      <c t="s">
        <v>27</v>
      </c>
    </row>
    <row r="36" spans="1:5" ht="12.75">
      <c r="A36" s="35" t="s">
        <v>54</v>
      </c>
      <c r="E36" s="39" t="s">
        <v>1410</v>
      </c>
    </row>
    <row r="37" spans="1:5" ht="114.75">
      <c r="A37" s="35" t="s">
        <v>55</v>
      </c>
      <c r="E37" s="40" t="s">
        <v>1411</v>
      </c>
    </row>
    <row r="38" spans="1:5" ht="293.25">
      <c r="A38" t="s">
        <v>57</v>
      </c>
      <c r="E38" s="39" t="s">
        <v>1412</v>
      </c>
    </row>
    <row r="39" spans="1:13" ht="12.75">
      <c r="A39" t="s">
        <v>46</v>
      </c>
      <c r="C39" s="31" t="s">
        <v>64</v>
      </c>
      <c r="E39" s="33" t="s">
        <v>1413</v>
      </c>
      <c r="J39" s="32">
        <f>0</f>
      </c>
      <c s="32">
        <f>0</f>
      </c>
      <c s="32">
        <f>0+L40+L44</f>
      </c>
      <c s="32">
        <f>0+M40+M44</f>
      </c>
    </row>
    <row r="40" spans="1:16" ht="12.75">
      <c r="A40" t="s">
        <v>49</v>
      </c>
      <c s="34" t="s">
        <v>80</v>
      </c>
      <c s="34" t="s">
        <v>1414</v>
      </c>
      <c s="35" t="s">
        <v>5</v>
      </c>
      <c s="6" t="s">
        <v>1415</v>
      </c>
      <c s="36" t="s">
        <v>374</v>
      </c>
      <c s="37">
        <v>7.54</v>
      </c>
      <c s="36">
        <v>0</v>
      </c>
      <c s="36">
        <f>ROUND(G40*H40,6)</f>
      </c>
      <c r="L40" s="38">
        <v>0</v>
      </c>
      <c s="32">
        <f>ROUND(ROUND(L40,2)*ROUND(G40,3),2)</f>
      </c>
      <c s="36" t="s">
        <v>256</v>
      </c>
      <c>
        <f>(M40*21)/100</f>
      </c>
      <c t="s">
        <v>27</v>
      </c>
    </row>
    <row r="41" spans="1:5" ht="12.75">
      <c r="A41" s="35" t="s">
        <v>54</v>
      </c>
      <c r="E41" s="39" t="s">
        <v>1416</v>
      </c>
    </row>
    <row r="42" spans="1:5" ht="76.5">
      <c r="A42" s="35" t="s">
        <v>55</v>
      </c>
      <c r="E42" s="40" t="s">
        <v>1417</v>
      </c>
    </row>
    <row r="43" spans="1:5" ht="369.75">
      <c r="A43" t="s">
        <v>57</v>
      </c>
      <c r="E43" s="39" t="s">
        <v>1256</v>
      </c>
    </row>
    <row r="44" spans="1:16" ht="12.75">
      <c r="A44" t="s">
        <v>49</v>
      </c>
      <c s="34" t="s">
        <v>84</v>
      </c>
      <c s="34" t="s">
        <v>1418</v>
      </c>
      <c s="35" t="s">
        <v>5</v>
      </c>
      <c s="6" t="s">
        <v>1419</v>
      </c>
      <c s="36" t="s">
        <v>374</v>
      </c>
      <c s="37">
        <v>82.02</v>
      </c>
      <c s="36">
        <v>0</v>
      </c>
      <c s="36">
        <f>ROUND(G44*H44,6)</f>
      </c>
      <c r="L44" s="38">
        <v>0</v>
      </c>
      <c s="32">
        <f>ROUND(ROUND(L44,2)*ROUND(G44,3),2)</f>
      </c>
      <c s="36" t="s">
        <v>256</v>
      </c>
      <c>
        <f>(M44*21)/100</f>
      </c>
      <c t="s">
        <v>27</v>
      </c>
    </row>
    <row r="45" spans="1:5" ht="12.75">
      <c r="A45" s="35" t="s">
        <v>54</v>
      </c>
      <c r="E45" s="39" t="s">
        <v>1420</v>
      </c>
    </row>
    <row r="46" spans="1:5" ht="165.75">
      <c r="A46" s="35" t="s">
        <v>55</v>
      </c>
      <c r="E46" s="40" t="s">
        <v>1421</v>
      </c>
    </row>
    <row r="47" spans="1:5" ht="38.25">
      <c r="A47" t="s">
        <v>57</v>
      </c>
      <c r="E47" s="39" t="s">
        <v>1422</v>
      </c>
    </row>
    <row r="48" spans="1:13" ht="12.75">
      <c r="A48" t="s">
        <v>46</v>
      </c>
      <c r="C48" s="31" t="s">
        <v>76</v>
      </c>
      <c r="E48" s="33" t="s">
        <v>1423</v>
      </c>
      <c r="J48" s="32">
        <f>0</f>
      </c>
      <c s="32">
        <f>0</f>
      </c>
      <c s="32">
        <f>0+L49</f>
      </c>
      <c s="32">
        <f>0+M49</f>
      </c>
    </row>
    <row r="49" spans="1:16" ht="12.75">
      <c r="A49" t="s">
        <v>49</v>
      </c>
      <c s="34" t="s">
        <v>88</v>
      </c>
      <c s="34" t="s">
        <v>1424</v>
      </c>
      <c s="35" t="s">
        <v>5</v>
      </c>
      <c s="6" t="s">
        <v>1425</v>
      </c>
      <c s="36" t="s">
        <v>52</v>
      </c>
      <c s="37">
        <v>15</v>
      </c>
      <c s="36">
        <v>0</v>
      </c>
      <c s="36">
        <f>ROUND(G49*H49,6)</f>
      </c>
      <c r="L49" s="38">
        <v>0</v>
      </c>
      <c s="32">
        <f>ROUND(ROUND(L49,2)*ROUND(G49,3),2)</f>
      </c>
      <c s="36" t="s">
        <v>256</v>
      </c>
      <c>
        <f>(M49*21)/100</f>
      </c>
      <c t="s">
        <v>27</v>
      </c>
    </row>
    <row r="50" spans="1:5" ht="12.75">
      <c r="A50" s="35" t="s">
        <v>54</v>
      </c>
      <c r="E50" s="39" t="s">
        <v>5</v>
      </c>
    </row>
    <row r="51" spans="1:5" ht="38.25">
      <c r="A51" s="35" t="s">
        <v>55</v>
      </c>
      <c r="E51" s="40" t="s">
        <v>1426</v>
      </c>
    </row>
    <row r="52" spans="1:5" ht="153">
      <c r="A52" t="s">
        <v>57</v>
      </c>
      <c r="E52" s="39" t="s">
        <v>1427</v>
      </c>
    </row>
    <row r="53" spans="1:13" ht="12.75">
      <c r="A53" t="s">
        <v>46</v>
      </c>
      <c r="C53" s="31" t="s">
        <v>80</v>
      </c>
      <c r="E53" s="33" t="s">
        <v>1428</v>
      </c>
      <c r="J53" s="32">
        <f>0</f>
      </c>
      <c s="32">
        <f>0</f>
      </c>
      <c s="32">
        <f>0+L54+L58+L62+L66+L70+L74+L78+L82+L86+L90+L94+L98+L102+L106</f>
      </c>
      <c s="32">
        <f>0+M54+M58+M62+M66+M70+M74+M78+M82+M86+M90+M94+M98+M102+M106</f>
      </c>
    </row>
    <row r="54" spans="1:16" ht="12.75">
      <c r="A54" t="s">
        <v>49</v>
      </c>
      <c s="34" t="s">
        <v>91</v>
      </c>
      <c s="34" t="s">
        <v>1429</v>
      </c>
      <c s="35" t="s">
        <v>5</v>
      </c>
      <c s="6" t="s">
        <v>1430</v>
      </c>
      <c s="36" t="s">
        <v>262</v>
      </c>
      <c s="37">
        <v>4.5</v>
      </c>
      <c s="36">
        <v>0</v>
      </c>
      <c s="36">
        <f>ROUND(G54*H54,6)</f>
      </c>
      <c r="L54" s="38">
        <v>0</v>
      </c>
      <c s="32">
        <f>ROUND(ROUND(L54,2)*ROUND(G54,3),2)</f>
      </c>
      <c s="36" t="s">
        <v>256</v>
      </c>
      <c>
        <f>(M54*21)/100</f>
      </c>
      <c t="s">
        <v>27</v>
      </c>
    </row>
    <row r="55" spans="1:5" ht="25.5">
      <c r="A55" s="35" t="s">
        <v>54</v>
      </c>
      <c r="E55" s="39" t="s">
        <v>1431</v>
      </c>
    </row>
    <row r="56" spans="1:5" ht="38.25">
      <c r="A56" s="35" t="s">
        <v>55</v>
      </c>
      <c r="E56" s="40" t="s">
        <v>1432</v>
      </c>
    </row>
    <row r="57" spans="1:5" ht="255">
      <c r="A57" t="s">
        <v>57</v>
      </c>
      <c r="E57" s="39" t="s">
        <v>1433</v>
      </c>
    </row>
    <row r="58" spans="1:16" ht="12.75">
      <c r="A58" t="s">
        <v>49</v>
      </c>
      <c s="34" t="s">
        <v>95</v>
      </c>
      <c s="34" t="s">
        <v>1434</v>
      </c>
      <c s="35" t="s">
        <v>5</v>
      </c>
      <c s="6" t="s">
        <v>1435</v>
      </c>
      <c s="36" t="s">
        <v>262</v>
      </c>
      <c s="37">
        <v>101.5</v>
      </c>
      <c s="36">
        <v>0</v>
      </c>
      <c s="36">
        <f>ROUND(G58*H58,6)</f>
      </c>
      <c r="L58" s="38">
        <v>0</v>
      </c>
      <c s="32">
        <f>ROUND(ROUND(L58,2)*ROUND(G58,3),2)</f>
      </c>
      <c s="36" t="s">
        <v>256</v>
      </c>
      <c>
        <f>(M58*21)/100</f>
      </c>
      <c t="s">
        <v>27</v>
      </c>
    </row>
    <row r="59" spans="1:5" ht="12.75">
      <c r="A59" s="35" t="s">
        <v>54</v>
      </c>
      <c r="E59" s="39" t="s">
        <v>1436</v>
      </c>
    </row>
    <row r="60" spans="1:5" ht="63.75">
      <c r="A60" s="35" t="s">
        <v>55</v>
      </c>
      <c r="E60" s="40" t="s">
        <v>1437</v>
      </c>
    </row>
    <row r="61" spans="1:5" ht="255">
      <c r="A61" t="s">
        <v>57</v>
      </c>
      <c r="E61" s="39" t="s">
        <v>1433</v>
      </c>
    </row>
    <row r="62" spans="1:16" ht="12.75">
      <c r="A62" t="s">
        <v>49</v>
      </c>
      <c s="34" t="s">
        <v>100</v>
      </c>
      <c s="34" t="s">
        <v>1438</v>
      </c>
      <c s="35" t="s">
        <v>5</v>
      </c>
      <c s="6" t="s">
        <v>1439</v>
      </c>
      <c s="36" t="s">
        <v>262</v>
      </c>
      <c s="37">
        <v>32</v>
      </c>
      <c s="36">
        <v>0</v>
      </c>
      <c s="36">
        <f>ROUND(G62*H62,6)</f>
      </c>
      <c r="L62" s="38">
        <v>0</v>
      </c>
      <c s="32">
        <f>ROUND(ROUND(L62,2)*ROUND(G62,3),2)</f>
      </c>
      <c s="36" t="s">
        <v>256</v>
      </c>
      <c>
        <f>(M62*21)/100</f>
      </c>
      <c t="s">
        <v>27</v>
      </c>
    </row>
    <row r="63" spans="1:5" ht="12.75">
      <c r="A63" s="35" t="s">
        <v>54</v>
      </c>
      <c r="E63" s="39" t="s">
        <v>1436</v>
      </c>
    </row>
    <row r="64" spans="1:5" ht="38.25">
      <c r="A64" s="35" t="s">
        <v>55</v>
      </c>
      <c r="E64" s="40" t="s">
        <v>1440</v>
      </c>
    </row>
    <row r="65" spans="1:5" ht="255">
      <c r="A65" t="s">
        <v>57</v>
      </c>
      <c r="E65" s="39" t="s">
        <v>1433</v>
      </c>
    </row>
    <row r="66" spans="1:16" ht="12.75">
      <c r="A66" t="s">
        <v>49</v>
      </c>
      <c s="34" t="s">
        <v>106</v>
      </c>
      <c s="34" t="s">
        <v>1441</v>
      </c>
      <c s="35" t="s">
        <v>5</v>
      </c>
      <c s="6" t="s">
        <v>1442</v>
      </c>
      <c s="36" t="s">
        <v>262</v>
      </c>
      <c s="37">
        <v>157</v>
      </c>
      <c s="36">
        <v>0</v>
      </c>
      <c s="36">
        <f>ROUND(G66*H66,6)</f>
      </c>
      <c r="L66" s="38">
        <v>0</v>
      </c>
      <c s="32">
        <f>ROUND(ROUND(L66,2)*ROUND(G66,3),2)</f>
      </c>
      <c s="36" t="s">
        <v>256</v>
      </c>
      <c>
        <f>(M66*21)/100</f>
      </c>
      <c t="s">
        <v>27</v>
      </c>
    </row>
    <row r="67" spans="1:5" ht="12.75">
      <c r="A67" s="35" t="s">
        <v>54</v>
      </c>
      <c r="E67" s="39" t="s">
        <v>1443</v>
      </c>
    </row>
    <row r="68" spans="1:5" ht="51">
      <c r="A68" s="35" t="s">
        <v>55</v>
      </c>
      <c r="E68" s="40" t="s">
        <v>1444</v>
      </c>
    </row>
    <row r="69" spans="1:5" ht="255">
      <c r="A69" t="s">
        <v>57</v>
      </c>
      <c r="E69" s="39" t="s">
        <v>1433</v>
      </c>
    </row>
    <row r="70" spans="1:16" ht="12.75">
      <c r="A70" t="s">
        <v>49</v>
      </c>
      <c s="34" t="s">
        <v>111</v>
      </c>
      <c s="34" t="s">
        <v>1445</v>
      </c>
      <c s="35" t="s">
        <v>5</v>
      </c>
      <c s="6" t="s">
        <v>1446</v>
      </c>
      <c s="36" t="s">
        <v>52</v>
      </c>
      <c s="37">
        <v>1</v>
      </c>
      <c s="36">
        <v>0</v>
      </c>
      <c s="36">
        <f>ROUND(G70*H70,6)</f>
      </c>
      <c r="L70" s="38">
        <v>0</v>
      </c>
      <c s="32">
        <f>ROUND(ROUND(L70,2)*ROUND(G70,3),2)</f>
      </c>
      <c s="36" t="s">
        <v>256</v>
      </c>
      <c>
        <f>(M70*21)/100</f>
      </c>
      <c t="s">
        <v>27</v>
      </c>
    </row>
    <row r="71" spans="1:5" ht="25.5">
      <c r="A71" s="35" t="s">
        <v>54</v>
      </c>
      <c r="E71" s="39" t="s">
        <v>1447</v>
      </c>
    </row>
    <row r="72" spans="1:5" ht="38.25">
      <c r="A72" s="35" t="s">
        <v>55</v>
      </c>
      <c r="E72" s="40" t="s">
        <v>1448</v>
      </c>
    </row>
    <row r="73" spans="1:5" ht="409.5">
      <c r="A73" t="s">
        <v>57</v>
      </c>
      <c r="E73" s="39" t="s">
        <v>1449</v>
      </c>
    </row>
    <row r="74" spans="1:16" ht="12.75">
      <c r="A74" t="s">
        <v>49</v>
      </c>
      <c s="34" t="s">
        <v>116</v>
      </c>
      <c s="34" t="s">
        <v>1450</v>
      </c>
      <c s="35" t="s">
        <v>5</v>
      </c>
      <c s="6" t="s">
        <v>1451</v>
      </c>
      <c s="36" t="s">
        <v>52</v>
      </c>
      <c s="37">
        <v>9</v>
      </c>
      <c s="36">
        <v>0</v>
      </c>
      <c s="36">
        <f>ROUND(G74*H74,6)</f>
      </c>
      <c r="L74" s="38">
        <v>0</v>
      </c>
      <c s="32">
        <f>ROUND(ROUND(L74,2)*ROUND(G74,3),2)</f>
      </c>
      <c s="36" t="s">
        <v>256</v>
      </c>
      <c>
        <f>(M74*21)/100</f>
      </c>
      <c t="s">
        <v>27</v>
      </c>
    </row>
    <row r="75" spans="1:5" ht="12.75">
      <c r="A75" s="35" t="s">
        <v>54</v>
      </c>
      <c r="E75" s="39" t="s">
        <v>1452</v>
      </c>
    </row>
    <row r="76" spans="1:5" ht="63.75">
      <c r="A76" s="35" t="s">
        <v>55</v>
      </c>
      <c r="E76" s="40" t="s">
        <v>1453</v>
      </c>
    </row>
    <row r="77" spans="1:5" ht="242.25">
      <c r="A77" t="s">
        <v>57</v>
      </c>
      <c r="E77" s="39" t="s">
        <v>1454</v>
      </c>
    </row>
    <row r="78" spans="1:16" ht="12.75">
      <c r="A78" t="s">
        <v>49</v>
      </c>
      <c s="34" t="s">
        <v>119</v>
      </c>
      <c s="34" t="s">
        <v>1455</v>
      </c>
      <c s="35" t="s">
        <v>5</v>
      </c>
      <c s="6" t="s">
        <v>1456</v>
      </c>
      <c s="36" t="s">
        <v>52</v>
      </c>
      <c s="37">
        <v>1</v>
      </c>
      <c s="36">
        <v>0</v>
      </c>
      <c s="36">
        <f>ROUND(G78*H78,6)</f>
      </c>
      <c r="L78" s="38">
        <v>0</v>
      </c>
      <c s="32">
        <f>ROUND(ROUND(L78,2)*ROUND(G78,3),2)</f>
      </c>
      <c s="36" t="s">
        <v>256</v>
      </c>
      <c>
        <f>(M78*21)/100</f>
      </c>
      <c t="s">
        <v>27</v>
      </c>
    </row>
    <row r="79" spans="1:5" ht="12.75">
      <c r="A79" s="35" t="s">
        <v>54</v>
      </c>
      <c r="E79" s="39" t="s">
        <v>1457</v>
      </c>
    </row>
    <row r="80" spans="1:5" ht="38.25">
      <c r="A80" s="35" t="s">
        <v>55</v>
      </c>
      <c r="E80" s="40" t="s">
        <v>1448</v>
      </c>
    </row>
    <row r="81" spans="1:5" ht="89.25">
      <c r="A81" t="s">
        <v>57</v>
      </c>
      <c r="E81" s="39" t="s">
        <v>1458</v>
      </c>
    </row>
    <row r="82" spans="1:16" ht="12.75">
      <c r="A82" t="s">
        <v>49</v>
      </c>
      <c s="34" t="s">
        <v>122</v>
      </c>
      <c s="34" t="s">
        <v>1459</v>
      </c>
      <c s="35" t="s">
        <v>5</v>
      </c>
      <c s="6" t="s">
        <v>1460</v>
      </c>
      <c s="36" t="s">
        <v>52</v>
      </c>
      <c s="37">
        <v>1</v>
      </c>
      <c s="36">
        <v>0</v>
      </c>
      <c s="36">
        <f>ROUND(G82*H82,6)</f>
      </c>
      <c r="L82" s="38">
        <v>0</v>
      </c>
      <c s="32">
        <f>ROUND(ROUND(L82,2)*ROUND(G82,3),2)</f>
      </c>
      <c s="36" t="s">
        <v>256</v>
      </c>
      <c>
        <f>(M82*21)/100</f>
      </c>
      <c t="s">
        <v>27</v>
      </c>
    </row>
    <row r="83" spans="1:5" ht="12.75">
      <c r="A83" s="35" t="s">
        <v>54</v>
      </c>
      <c r="E83" s="39" t="s">
        <v>1461</v>
      </c>
    </row>
    <row r="84" spans="1:5" ht="38.25">
      <c r="A84" s="35" t="s">
        <v>55</v>
      </c>
      <c r="E84" s="40" t="s">
        <v>1448</v>
      </c>
    </row>
    <row r="85" spans="1:5" ht="89.25">
      <c r="A85" t="s">
        <v>57</v>
      </c>
      <c r="E85" s="39" t="s">
        <v>1458</v>
      </c>
    </row>
    <row r="86" spans="1:16" ht="12.75">
      <c r="A86" t="s">
        <v>49</v>
      </c>
      <c s="34" t="s">
        <v>126</v>
      </c>
      <c s="34" t="s">
        <v>1462</v>
      </c>
      <c s="35" t="s">
        <v>5</v>
      </c>
      <c s="6" t="s">
        <v>1463</v>
      </c>
      <c s="36" t="s">
        <v>262</v>
      </c>
      <c s="37">
        <v>290.5</v>
      </c>
      <c s="36">
        <v>0</v>
      </c>
      <c s="36">
        <f>ROUND(G86*H86,6)</f>
      </c>
      <c r="L86" s="38">
        <v>0</v>
      </c>
      <c s="32">
        <f>ROUND(ROUND(L86,2)*ROUND(G86,3),2)</f>
      </c>
      <c s="36" t="s">
        <v>256</v>
      </c>
      <c>
        <f>(M86*21)/100</f>
      </c>
      <c t="s">
        <v>27</v>
      </c>
    </row>
    <row r="87" spans="1:5" ht="12.75">
      <c r="A87" s="35" t="s">
        <v>54</v>
      </c>
      <c r="E87" s="39" t="s">
        <v>5</v>
      </c>
    </row>
    <row r="88" spans="1:5" ht="38.25">
      <c r="A88" s="35" t="s">
        <v>55</v>
      </c>
      <c r="E88" s="40" t="s">
        <v>1464</v>
      </c>
    </row>
    <row r="89" spans="1:5" ht="38.25">
      <c r="A89" t="s">
        <v>57</v>
      </c>
      <c r="E89" s="39" t="s">
        <v>1465</v>
      </c>
    </row>
    <row r="90" spans="1:16" ht="12.75">
      <c r="A90" t="s">
        <v>49</v>
      </c>
      <c s="34" t="s">
        <v>130</v>
      </c>
      <c s="34" t="s">
        <v>1466</v>
      </c>
      <c s="35" t="s">
        <v>5</v>
      </c>
      <c s="6" t="s">
        <v>1467</v>
      </c>
      <c s="36" t="s">
        <v>262</v>
      </c>
      <c s="37">
        <v>101.5</v>
      </c>
      <c s="36">
        <v>0</v>
      </c>
      <c s="36">
        <f>ROUND(G90*H90,6)</f>
      </c>
      <c r="L90" s="38">
        <v>0</v>
      </c>
      <c s="32">
        <f>ROUND(ROUND(L90,2)*ROUND(G90,3),2)</f>
      </c>
      <c s="36" t="s">
        <v>256</v>
      </c>
      <c>
        <f>(M90*21)/100</f>
      </c>
      <c t="s">
        <v>27</v>
      </c>
    </row>
    <row r="91" spans="1:5" ht="12.75">
      <c r="A91" s="35" t="s">
        <v>54</v>
      </c>
      <c r="E91" s="39" t="s">
        <v>5</v>
      </c>
    </row>
    <row r="92" spans="1:5" ht="38.25">
      <c r="A92" s="35" t="s">
        <v>55</v>
      </c>
      <c r="E92" s="40" t="s">
        <v>1468</v>
      </c>
    </row>
    <row r="93" spans="1:5" ht="51">
      <c r="A93" t="s">
        <v>57</v>
      </c>
      <c r="E93" s="39" t="s">
        <v>1469</v>
      </c>
    </row>
    <row r="94" spans="1:16" ht="12.75">
      <c r="A94" t="s">
        <v>49</v>
      </c>
      <c s="34" t="s">
        <v>133</v>
      </c>
      <c s="34" t="s">
        <v>1470</v>
      </c>
      <c s="35" t="s">
        <v>5</v>
      </c>
      <c s="6" t="s">
        <v>1471</v>
      </c>
      <c s="36" t="s">
        <v>262</v>
      </c>
      <c s="37">
        <v>189</v>
      </c>
      <c s="36">
        <v>0</v>
      </c>
      <c s="36">
        <f>ROUND(G94*H94,6)</f>
      </c>
      <c r="L94" s="38">
        <v>0</v>
      </c>
      <c s="32">
        <f>ROUND(ROUND(L94,2)*ROUND(G94,3),2)</f>
      </c>
      <c s="36" t="s">
        <v>256</v>
      </c>
      <c>
        <f>(M94*21)/100</f>
      </c>
      <c t="s">
        <v>27</v>
      </c>
    </row>
    <row r="95" spans="1:5" ht="12.75">
      <c r="A95" s="35" t="s">
        <v>54</v>
      </c>
      <c r="E95" s="39" t="s">
        <v>1472</v>
      </c>
    </row>
    <row r="96" spans="1:5" ht="38.25">
      <c r="A96" s="35" t="s">
        <v>55</v>
      </c>
      <c r="E96" s="40" t="s">
        <v>1473</v>
      </c>
    </row>
    <row r="97" spans="1:5" ht="51">
      <c r="A97" t="s">
        <v>57</v>
      </c>
      <c r="E97" s="39" t="s">
        <v>1469</v>
      </c>
    </row>
    <row r="98" spans="1:16" ht="12.75">
      <c r="A98" t="s">
        <v>49</v>
      </c>
      <c s="34" t="s">
        <v>136</v>
      </c>
      <c s="34" t="s">
        <v>1474</v>
      </c>
      <c s="35" t="s">
        <v>5</v>
      </c>
      <c s="6" t="s">
        <v>1475</v>
      </c>
      <c s="36" t="s">
        <v>262</v>
      </c>
      <c s="37">
        <v>290.5</v>
      </c>
      <c s="36">
        <v>0</v>
      </c>
      <c s="36">
        <f>ROUND(G98*H98,6)</f>
      </c>
      <c r="L98" s="38">
        <v>0</v>
      </c>
      <c s="32">
        <f>ROUND(ROUND(L98,2)*ROUND(G98,3),2)</f>
      </c>
      <c s="36" t="s">
        <v>256</v>
      </c>
      <c>
        <f>(M98*21)/100</f>
      </c>
      <c t="s">
        <v>27</v>
      </c>
    </row>
    <row r="99" spans="1:5" ht="12.75">
      <c r="A99" s="35" t="s">
        <v>54</v>
      </c>
      <c r="E99" s="39" t="s">
        <v>5</v>
      </c>
    </row>
    <row r="100" spans="1:5" ht="38.25">
      <c r="A100" s="35" t="s">
        <v>55</v>
      </c>
      <c r="E100" s="40" t="s">
        <v>1464</v>
      </c>
    </row>
    <row r="101" spans="1:5" ht="25.5">
      <c r="A101" t="s">
        <v>57</v>
      </c>
      <c r="E101" s="39" t="s">
        <v>1476</v>
      </c>
    </row>
    <row r="102" spans="1:16" ht="12.75">
      <c r="A102" t="s">
        <v>49</v>
      </c>
      <c s="34" t="s">
        <v>140</v>
      </c>
      <c s="34" t="s">
        <v>1477</v>
      </c>
      <c s="35" t="s">
        <v>5</v>
      </c>
      <c s="6" t="s">
        <v>1478</v>
      </c>
      <c s="36" t="s">
        <v>940</v>
      </c>
      <c s="37">
        <v>84</v>
      </c>
      <c s="36">
        <v>0</v>
      </c>
      <c s="36">
        <f>ROUND(G102*H102,6)</f>
      </c>
      <c r="L102" s="38">
        <v>0</v>
      </c>
      <c s="32">
        <f>ROUND(ROUND(L102,2)*ROUND(G102,3),2)</f>
      </c>
      <c s="36" t="s">
        <v>388</v>
      </c>
      <c>
        <f>(M102*21)/100</f>
      </c>
      <c t="s">
        <v>27</v>
      </c>
    </row>
    <row r="103" spans="1:5" ht="38.25">
      <c r="A103" s="35" t="s">
        <v>54</v>
      </c>
      <c r="E103" s="39" t="s">
        <v>1479</v>
      </c>
    </row>
    <row r="104" spans="1:5" ht="38.25">
      <c r="A104" s="35" t="s">
        <v>55</v>
      </c>
      <c r="E104" s="40" t="s">
        <v>1480</v>
      </c>
    </row>
    <row r="105" spans="1:5" ht="12.75">
      <c r="A105" t="s">
        <v>57</v>
      </c>
      <c r="E105" s="39" t="s">
        <v>5</v>
      </c>
    </row>
    <row r="106" spans="1:16" ht="12.75">
      <c r="A106" t="s">
        <v>49</v>
      </c>
      <c s="34" t="s">
        <v>144</v>
      </c>
      <c s="34" t="s">
        <v>1481</v>
      </c>
      <c s="35" t="s">
        <v>5</v>
      </c>
      <c s="6" t="s">
        <v>1482</v>
      </c>
      <c s="36" t="s">
        <v>52</v>
      </c>
      <c s="37">
        <v>1</v>
      </c>
      <c s="36">
        <v>0</v>
      </c>
      <c s="36">
        <f>ROUND(G106*H106,6)</f>
      </c>
      <c r="L106" s="38">
        <v>0</v>
      </c>
      <c s="32">
        <f>ROUND(ROUND(L106,2)*ROUND(G106,3),2)</f>
      </c>
      <c s="36" t="s">
        <v>388</v>
      </c>
      <c>
        <f>(M106*21)/100</f>
      </c>
      <c t="s">
        <v>27</v>
      </c>
    </row>
    <row r="107" spans="1:5" ht="12.75">
      <c r="A107" s="35" t="s">
        <v>54</v>
      </c>
      <c r="E107" s="39" t="s">
        <v>5</v>
      </c>
    </row>
    <row r="108" spans="1:5" ht="38.25">
      <c r="A108" s="35" t="s">
        <v>55</v>
      </c>
      <c r="E108" s="40" t="s">
        <v>1448</v>
      </c>
    </row>
    <row r="109" spans="1:5" ht="76.5">
      <c r="A109" t="s">
        <v>57</v>
      </c>
      <c r="E109" s="39" t="s">
        <v>1483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1381</v>
      </c>
      <c s="41">
        <f>Rekapitulace!C27</f>
      </c>
      <c s="20" t="s">
        <v>0</v>
      </c>
      <c t="s">
        <v>23</v>
      </c>
      <c t="s">
        <v>27</v>
      </c>
    </row>
    <row r="4" spans="1:16" ht="32" customHeight="1">
      <c r="A4" s="24" t="s">
        <v>20</v>
      </c>
      <c s="25" t="s">
        <v>28</v>
      </c>
      <c s="27" t="s">
        <v>1381</v>
      </c>
      <c r="E4" s="26" t="s">
        <v>1382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COUNTIFS(L8:L155,"=0",A8:A155,"P")+COUNTIFS(L8:L155,"",A8:A155,"P")+SUM(Q8:Q155)</f>
      </c>
    </row>
    <row r="8" spans="1:13" ht="12.75">
      <c r="A8" t="s">
        <v>44</v>
      </c>
      <c r="C8" s="28" t="s">
        <v>1486</v>
      </c>
      <c r="E8" s="30" t="s">
        <v>1485</v>
      </c>
      <c r="J8" s="29">
        <f>0+J9+J18+J47+J60+J81+J86</f>
      </c>
      <c s="29">
        <f>0+K9+K18+K47+K60+K81+K86</f>
      </c>
      <c s="29">
        <f>0+L9+L18+L47+L60+L81+L86</f>
      </c>
      <c s="29">
        <f>0+M9+M18+M47+M60+M81+M86</f>
      </c>
    </row>
    <row r="9" spans="1:13" ht="12.75">
      <c r="A9" t="s">
        <v>46</v>
      </c>
      <c r="C9" s="31" t="s">
        <v>1161</v>
      </c>
      <c r="E9" s="33" t="s">
        <v>1162</v>
      </c>
      <c r="J9" s="32">
        <f>0</f>
      </c>
      <c s="32">
        <f>0</f>
      </c>
      <c s="32">
        <f>0+L10+L14</f>
      </c>
      <c s="32">
        <f>0+M10+M14</f>
      </c>
    </row>
    <row r="10" spans="1:16" ht="12.75">
      <c r="A10" t="s">
        <v>49</v>
      </c>
      <c s="34" t="s">
        <v>4</v>
      </c>
      <c s="34" t="s">
        <v>1487</v>
      </c>
      <c s="35" t="s">
        <v>5</v>
      </c>
      <c s="6" t="s">
        <v>1488</v>
      </c>
      <c s="36" t="s">
        <v>374</v>
      </c>
      <c s="37">
        <v>38</v>
      </c>
      <c s="36">
        <v>0</v>
      </c>
      <c s="36">
        <f>ROUND(G10*H10,6)</f>
      </c>
      <c r="L10" s="38">
        <v>0</v>
      </c>
      <c s="32">
        <f>ROUND(ROUND(L10,2)*ROUND(G10,3),2)</f>
      </c>
      <c s="36" t="s">
        <v>256</v>
      </c>
      <c>
        <f>(M10*21)/100</f>
      </c>
      <c t="s">
        <v>27</v>
      </c>
    </row>
    <row r="11" spans="1:5" ht="12.75">
      <c r="A11" s="35" t="s">
        <v>54</v>
      </c>
      <c r="E11" s="39" t="s">
        <v>5</v>
      </c>
    </row>
    <row r="12" spans="1:5" ht="38.25">
      <c r="A12" s="35" t="s">
        <v>55</v>
      </c>
      <c r="E12" s="40" t="s">
        <v>1489</v>
      </c>
    </row>
    <row r="13" spans="1:5" ht="25.5">
      <c r="A13" t="s">
        <v>57</v>
      </c>
      <c r="E13" s="39" t="s">
        <v>1490</v>
      </c>
    </row>
    <row r="14" spans="1:16" ht="25.5">
      <c r="A14" t="s">
        <v>49</v>
      </c>
      <c s="34" t="s">
        <v>27</v>
      </c>
      <c s="34" t="s">
        <v>1491</v>
      </c>
      <c s="35" t="s">
        <v>1492</v>
      </c>
      <c s="6" t="s">
        <v>1227</v>
      </c>
      <c s="36" t="s">
        <v>98</v>
      </c>
      <c s="37">
        <v>439.72</v>
      </c>
      <c s="36">
        <v>0</v>
      </c>
      <c s="36">
        <f>ROUND(G14*H14,6)</f>
      </c>
      <c r="L14" s="38">
        <v>0</v>
      </c>
      <c s="32">
        <f>ROUND(ROUND(L14,2)*ROUND(G14,3),2)</f>
      </c>
      <c s="36" t="s">
        <v>388</v>
      </c>
      <c>
        <f>(M14*21)/100</f>
      </c>
      <c t="s">
        <v>27</v>
      </c>
    </row>
    <row r="15" spans="1:5" ht="89.25">
      <c r="A15" s="35" t="s">
        <v>54</v>
      </c>
      <c r="E15" s="39" t="s">
        <v>1388</v>
      </c>
    </row>
    <row r="16" spans="1:5" ht="12.75">
      <c r="A16" s="35" t="s">
        <v>55</v>
      </c>
      <c r="E16" s="40" t="s">
        <v>5</v>
      </c>
    </row>
    <row r="17" spans="1:5" ht="38.25">
      <c r="A17" t="s">
        <v>57</v>
      </c>
      <c r="E17" s="39" t="s">
        <v>1493</v>
      </c>
    </row>
    <row r="18" spans="1:13" ht="12.75">
      <c r="A18" t="s">
        <v>46</v>
      </c>
      <c r="C18" s="31" t="s">
        <v>4</v>
      </c>
      <c r="E18" s="33" t="s">
        <v>1131</v>
      </c>
      <c r="J18" s="32">
        <f>0</f>
      </c>
      <c s="32">
        <f>0</f>
      </c>
      <c s="32">
        <f>0+L19+L23+L27+L31+L35+L39+L43</f>
      </c>
      <c s="32">
        <f>0+M19+M23+M27+M31+M35+M39+M43</f>
      </c>
    </row>
    <row r="19" spans="1:16" ht="25.5">
      <c r="A19" t="s">
        <v>49</v>
      </c>
      <c s="34" t="s">
        <v>26</v>
      </c>
      <c s="34" t="s">
        <v>1494</v>
      </c>
      <c s="35" t="s">
        <v>5</v>
      </c>
      <c s="6" t="s">
        <v>1495</v>
      </c>
      <c s="36" t="s">
        <v>374</v>
      </c>
      <c s="37">
        <v>1.5</v>
      </c>
      <c s="36">
        <v>0</v>
      </c>
      <c s="36">
        <f>ROUND(G19*H19,6)</f>
      </c>
      <c r="L19" s="38">
        <v>0</v>
      </c>
      <c s="32">
        <f>ROUND(ROUND(L19,2)*ROUND(G19,3),2)</f>
      </c>
      <c s="36" t="s">
        <v>256</v>
      </c>
      <c>
        <f>(M19*21)/100</f>
      </c>
      <c t="s">
        <v>27</v>
      </c>
    </row>
    <row r="20" spans="1:5" ht="25.5">
      <c r="A20" s="35" t="s">
        <v>54</v>
      </c>
      <c r="E20" s="39" t="s">
        <v>1496</v>
      </c>
    </row>
    <row r="21" spans="1:5" ht="12.75">
      <c r="A21" s="35" t="s">
        <v>55</v>
      </c>
      <c r="E21" s="40" t="s">
        <v>5</v>
      </c>
    </row>
    <row r="22" spans="1:5" ht="63.75">
      <c r="A22" t="s">
        <v>57</v>
      </c>
      <c r="E22" s="39" t="s">
        <v>1241</v>
      </c>
    </row>
    <row r="23" spans="1:16" ht="12.75">
      <c r="A23" t="s">
        <v>49</v>
      </c>
      <c s="34" t="s">
        <v>64</v>
      </c>
      <c s="34" t="s">
        <v>1390</v>
      </c>
      <c s="35" t="s">
        <v>5</v>
      </c>
      <c s="6" t="s">
        <v>1391</v>
      </c>
      <c s="36" t="s">
        <v>374</v>
      </c>
      <c s="37">
        <v>290.78</v>
      </c>
      <c s="36">
        <v>0</v>
      </c>
      <c s="36">
        <f>ROUND(G23*H23,6)</f>
      </c>
      <c r="L23" s="38">
        <v>0</v>
      </c>
      <c s="32">
        <f>ROUND(ROUND(L23,2)*ROUND(G23,3),2)</f>
      </c>
      <c s="36" t="s">
        <v>256</v>
      </c>
      <c>
        <f>(M23*21)/100</f>
      </c>
      <c t="s">
        <v>27</v>
      </c>
    </row>
    <row r="24" spans="1:5" ht="51">
      <c r="A24" s="35" t="s">
        <v>54</v>
      </c>
      <c r="E24" s="39" t="s">
        <v>1392</v>
      </c>
    </row>
    <row r="25" spans="1:5" ht="51">
      <c r="A25" s="35" t="s">
        <v>55</v>
      </c>
      <c r="E25" s="40" t="s">
        <v>1497</v>
      </c>
    </row>
    <row r="26" spans="1:5" ht="306">
      <c r="A26" t="s">
        <v>57</v>
      </c>
      <c r="E26" s="39" t="s">
        <v>1394</v>
      </c>
    </row>
    <row r="27" spans="1:16" ht="12.75">
      <c r="A27" t="s">
        <v>49</v>
      </c>
      <c s="34" t="s">
        <v>68</v>
      </c>
      <c s="34" t="s">
        <v>379</v>
      </c>
      <c s="35" t="s">
        <v>5</v>
      </c>
      <c s="6" t="s">
        <v>380</v>
      </c>
      <c s="36" t="s">
        <v>374</v>
      </c>
      <c s="37">
        <v>472.64</v>
      </c>
      <c s="36">
        <v>0</v>
      </c>
      <c s="36">
        <f>ROUND(G27*H27,6)</f>
      </c>
      <c r="L27" s="38">
        <v>0</v>
      </c>
      <c s="32">
        <f>ROUND(ROUND(L27,2)*ROUND(G27,3),2)</f>
      </c>
      <c s="36" t="s">
        <v>256</v>
      </c>
      <c>
        <f>(M27*21)/100</f>
      </c>
      <c t="s">
        <v>27</v>
      </c>
    </row>
    <row r="28" spans="1:5" ht="38.25">
      <c r="A28" s="35" t="s">
        <v>54</v>
      </c>
      <c r="E28" s="39" t="s">
        <v>1498</v>
      </c>
    </row>
    <row r="29" spans="1:5" ht="63.75">
      <c r="A29" s="35" t="s">
        <v>55</v>
      </c>
      <c r="E29" s="40" t="s">
        <v>1499</v>
      </c>
    </row>
    <row r="30" spans="1:5" ht="318.75">
      <c r="A30" t="s">
        <v>57</v>
      </c>
      <c r="E30" s="39" t="s">
        <v>1397</v>
      </c>
    </row>
    <row r="31" spans="1:16" ht="12.75">
      <c r="A31" t="s">
        <v>49</v>
      </c>
      <c s="34" t="s">
        <v>72</v>
      </c>
      <c s="34" t="s">
        <v>1400</v>
      </c>
      <c s="35" t="s">
        <v>5</v>
      </c>
      <c s="6" t="s">
        <v>1401</v>
      </c>
      <c s="36" t="s">
        <v>374</v>
      </c>
      <c s="37">
        <v>472.64</v>
      </c>
      <c s="36">
        <v>0</v>
      </c>
      <c s="36">
        <f>ROUND(G31*H31,6)</f>
      </c>
      <c r="L31" s="38">
        <v>0</v>
      </c>
      <c s="32">
        <f>ROUND(ROUND(L31,2)*ROUND(G31,3),2)</f>
      </c>
      <c s="36" t="s">
        <v>256</v>
      </c>
      <c>
        <f>(M31*21)/100</f>
      </c>
      <c t="s">
        <v>27</v>
      </c>
    </row>
    <row r="32" spans="1:5" ht="12.75">
      <c r="A32" s="35" t="s">
        <v>54</v>
      </c>
      <c r="E32" s="39" t="s">
        <v>5</v>
      </c>
    </row>
    <row r="33" spans="1:5" ht="38.25">
      <c r="A33" s="35" t="s">
        <v>55</v>
      </c>
      <c r="E33" s="40" t="s">
        <v>1500</v>
      </c>
    </row>
    <row r="34" spans="1:5" ht="191.25">
      <c r="A34" t="s">
        <v>57</v>
      </c>
      <c r="E34" s="39" t="s">
        <v>1404</v>
      </c>
    </row>
    <row r="35" spans="1:16" ht="12.75">
      <c r="A35" t="s">
        <v>49</v>
      </c>
      <c s="34" t="s">
        <v>76</v>
      </c>
      <c s="34" t="s">
        <v>382</v>
      </c>
      <c s="35" t="s">
        <v>5</v>
      </c>
      <c s="6" t="s">
        <v>383</v>
      </c>
      <c s="36" t="s">
        <v>374</v>
      </c>
      <c s="37">
        <v>252.78</v>
      </c>
      <c s="36">
        <v>0</v>
      </c>
      <c s="36">
        <f>ROUND(G35*H35,6)</f>
      </c>
      <c r="L35" s="38">
        <v>0</v>
      </c>
      <c s="32">
        <f>ROUND(ROUND(L35,2)*ROUND(G35,3),2)</f>
      </c>
      <c s="36" t="s">
        <v>256</v>
      </c>
      <c>
        <f>(M35*21)/100</f>
      </c>
      <c t="s">
        <v>27</v>
      </c>
    </row>
    <row r="36" spans="1:5" ht="12.75">
      <c r="A36" s="35" t="s">
        <v>54</v>
      </c>
      <c r="E36" s="39" t="s">
        <v>1405</v>
      </c>
    </row>
    <row r="37" spans="1:5" ht="63.75">
      <c r="A37" s="35" t="s">
        <v>55</v>
      </c>
      <c r="E37" s="40" t="s">
        <v>1501</v>
      </c>
    </row>
    <row r="38" spans="1:5" ht="229.5">
      <c r="A38" t="s">
        <v>57</v>
      </c>
      <c r="E38" s="39" t="s">
        <v>1407</v>
      </c>
    </row>
    <row r="39" spans="1:16" ht="12.75">
      <c r="A39" t="s">
        <v>49</v>
      </c>
      <c s="34" t="s">
        <v>80</v>
      </c>
      <c s="34" t="s">
        <v>1408</v>
      </c>
      <c s="35" t="s">
        <v>5</v>
      </c>
      <c s="6" t="s">
        <v>1409</v>
      </c>
      <c s="36" t="s">
        <v>374</v>
      </c>
      <c s="37">
        <v>112.44</v>
      </c>
      <c s="36">
        <v>0</v>
      </c>
      <c s="36">
        <f>ROUND(G39*H39,6)</f>
      </c>
      <c r="L39" s="38">
        <v>0</v>
      </c>
      <c s="32">
        <f>ROUND(ROUND(L39,2)*ROUND(G39,3),2)</f>
      </c>
      <c s="36" t="s">
        <v>256</v>
      </c>
      <c>
        <f>(M39*21)/100</f>
      </c>
      <c t="s">
        <v>27</v>
      </c>
    </row>
    <row r="40" spans="1:5" ht="12.75">
      <c r="A40" s="35" t="s">
        <v>54</v>
      </c>
      <c r="E40" s="39" t="s">
        <v>5</v>
      </c>
    </row>
    <row r="41" spans="1:5" ht="63.75">
      <c r="A41" s="35" t="s">
        <v>55</v>
      </c>
      <c r="E41" s="40" t="s">
        <v>1502</v>
      </c>
    </row>
    <row r="42" spans="1:5" ht="293.25">
      <c r="A42" t="s">
        <v>57</v>
      </c>
      <c r="E42" s="39" t="s">
        <v>1412</v>
      </c>
    </row>
    <row r="43" spans="1:16" ht="12.75">
      <c r="A43" t="s">
        <v>49</v>
      </c>
      <c s="34" t="s">
        <v>84</v>
      </c>
      <c s="34" t="s">
        <v>1503</v>
      </c>
      <c s="35" t="s">
        <v>5</v>
      </c>
      <c s="6" t="s">
        <v>1504</v>
      </c>
      <c s="36" t="s">
        <v>1202</v>
      </c>
      <c s="37">
        <v>190</v>
      </c>
      <c s="36">
        <v>0</v>
      </c>
      <c s="36">
        <f>ROUND(G43*H43,6)</f>
      </c>
      <c r="L43" s="38">
        <v>0</v>
      </c>
      <c s="32">
        <f>ROUND(ROUND(L43,2)*ROUND(G43,3),2)</f>
      </c>
      <c s="36" t="s">
        <v>256</v>
      </c>
      <c>
        <f>(M43*21)/100</f>
      </c>
      <c t="s">
        <v>27</v>
      </c>
    </row>
    <row r="44" spans="1:5" ht="12.75">
      <c r="A44" s="35" t="s">
        <v>54</v>
      </c>
      <c r="E44" s="39" t="s">
        <v>5</v>
      </c>
    </row>
    <row r="45" spans="1:5" ht="38.25">
      <c r="A45" s="35" t="s">
        <v>55</v>
      </c>
      <c r="E45" s="40" t="s">
        <v>1505</v>
      </c>
    </row>
    <row r="46" spans="1:5" ht="38.25">
      <c r="A46" t="s">
        <v>57</v>
      </c>
      <c r="E46" s="39" t="s">
        <v>1506</v>
      </c>
    </row>
    <row r="47" spans="1:13" ht="12.75">
      <c r="A47" t="s">
        <v>46</v>
      </c>
      <c r="C47" s="31" t="s">
        <v>64</v>
      </c>
      <c r="E47" s="33" t="s">
        <v>1413</v>
      </c>
      <c r="J47" s="32">
        <f>0</f>
      </c>
      <c s="32">
        <f>0</f>
      </c>
      <c s="32">
        <f>0+L48+L52+L56</f>
      </c>
      <c s="32">
        <f>0+M48+M52+M56</f>
      </c>
    </row>
    <row r="48" spans="1:16" ht="12.75">
      <c r="A48" t="s">
        <v>49</v>
      </c>
      <c s="34" t="s">
        <v>88</v>
      </c>
      <c s="34" t="s">
        <v>1507</v>
      </c>
      <c s="35" t="s">
        <v>5</v>
      </c>
      <c s="6" t="s">
        <v>1508</v>
      </c>
      <c s="36" t="s">
        <v>374</v>
      </c>
      <c s="37">
        <v>18</v>
      </c>
      <c s="36">
        <v>0</v>
      </c>
      <c s="36">
        <f>ROUND(G48*H48,6)</f>
      </c>
      <c r="L48" s="38">
        <v>0</v>
      </c>
      <c s="32">
        <f>ROUND(ROUND(L48,2)*ROUND(G48,3),2)</f>
      </c>
      <c s="36" t="s">
        <v>256</v>
      </c>
      <c>
        <f>(M48*21)/100</f>
      </c>
      <c t="s">
        <v>27</v>
      </c>
    </row>
    <row r="49" spans="1:5" ht="12.75">
      <c r="A49" s="35" t="s">
        <v>54</v>
      </c>
      <c r="E49" s="39" t="s">
        <v>5</v>
      </c>
    </row>
    <row r="50" spans="1:5" ht="38.25">
      <c r="A50" s="35" t="s">
        <v>55</v>
      </c>
      <c r="E50" s="40" t="s">
        <v>1509</v>
      </c>
    </row>
    <row r="51" spans="1:5" ht="369.75">
      <c r="A51" t="s">
        <v>57</v>
      </c>
      <c r="E51" s="39" t="s">
        <v>1256</v>
      </c>
    </row>
    <row r="52" spans="1:16" ht="12.75">
      <c r="A52" t="s">
        <v>49</v>
      </c>
      <c s="34" t="s">
        <v>91</v>
      </c>
      <c s="34" t="s">
        <v>1510</v>
      </c>
      <c s="35" t="s">
        <v>5</v>
      </c>
      <c s="6" t="s">
        <v>1511</v>
      </c>
      <c s="36" t="s">
        <v>374</v>
      </c>
      <c s="37">
        <v>0.06</v>
      </c>
      <c s="36">
        <v>0</v>
      </c>
      <c s="36">
        <f>ROUND(G52*H52,6)</f>
      </c>
      <c r="L52" s="38">
        <v>0</v>
      </c>
      <c s="32">
        <f>ROUND(ROUND(L52,2)*ROUND(G52,3),2)</f>
      </c>
      <c s="36" t="s">
        <v>256</v>
      </c>
      <c>
        <f>(M52*21)/100</f>
      </c>
      <c t="s">
        <v>27</v>
      </c>
    </row>
    <row r="53" spans="1:5" ht="12.75">
      <c r="A53" s="35" t="s">
        <v>54</v>
      </c>
      <c r="E53" s="39" t="s">
        <v>5</v>
      </c>
    </row>
    <row r="54" spans="1:5" ht="38.25">
      <c r="A54" s="35" t="s">
        <v>55</v>
      </c>
      <c r="E54" s="40" t="s">
        <v>1512</v>
      </c>
    </row>
    <row r="55" spans="1:5" ht="369.75">
      <c r="A55" t="s">
        <v>57</v>
      </c>
      <c r="E55" s="39" t="s">
        <v>1256</v>
      </c>
    </row>
    <row r="56" spans="1:16" ht="12.75">
      <c r="A56" t="s">
        <v>49</v>
      </c>
      <c s="34" t="s">
        <v>95</v>
      </c>
      <c s="34" t="s">
        <v>1418</v>
      </c>
      <c s="35" t="s">
        <v>5</v>
      </c>
      <c s="6" t="s">
        <v>1419</v>
      </c>
      <c s="36" t="s">
        <v>374</v>
      </c>
      <c s="37">
        <v>37.39</v>
      </c>
      <c s="36">
        <v>0</v>
      </c>
      <c s="36">
        <f>ROUND(G56*H56,6)</f>
      </c>
      <c r="L56" s="38">
        <v>0</v>
      </c>
      <c s="32">
        <f>ROUND(ROUND(L56,2)*ROUND(G56,3),2)</f>
      </c>
      <c s="36" t="s">
        <v>256</v>
      </c>
      <c>
        <f>(M56*21)/100</f>
      </c>
      <c t="s">
        <v>27</v>
      </c>
    </row>
    <row r="57" spans="1:5" ht="12.75">
      <c r="A57" s="35" t="s">
        <v>54</v>
      </c>
      <c r="E57" s="39" t="s">
        <v>1513</v>
      </c>
    </row>
    <row r="58" spans="1:5" ht="63.75">
      <c r="A58" s="35" t="s">
        <v>55</v>
      </c>
      <c r="E58" s="40" t="s">
        <v>1514</v>
      </c>
    </row>
    <row r="59" spans="1:5" ht="38.25">
      <c r="A59" t="s">
        <v>57</v>
      </c>
      <c r="E59" s="39" t="s">
        <v>1422</v>
      </c>
    </row>
    <row r="60" spans="1:13" ht="12.75">
      <c r="A60" t="s">
        <v>46</v>
      </c>
      <c r="C60" s="31" t="s">
        <v>68</v>
      </c>
      <c r="E60" s="33" t="s">
        <v>1188</v>
      </c>
      <c r="J60" s="32">
        <f>0</f>
      </c>
      <c s="32">
        <f>0</f>
      </c>
      <c s="32">
        <f>0+L61+L65+L69+L73+L77</f>
      </c>
      <c s="32">
        <f>0+M61+M65+M69+M73+M77</f>
      </c>
    </row>
    <row r="61" spans="1:16" ht="12.75">
      <c r="A61" t="s">
        <v>49</v>
      </c>
      <c s="34" t="s">
        <v>100</v>
      </c>
      <c s="34" t="s">
        <v>1515</v>
      </c>
      <c s="35" t="s">
        <v>5</v>
      </c>
      <c s="6" t="s">
        <v>1516</v>
      </c>
      <c s="36" t="s">
        <v>1202</v>
      </c>
      <c s="37">
        <v>82</v>
      </c>
      <c s="36">
        <v>0</v>
      </c>
      <c s="36">
        <f>ROUND(G61*H61,6)</f>
      </c>
      <c r="L61" s="38">
        <v>0</v>
      </c>
      <c s="32">
        <f>ROUND(ROUND(L61,2)*ROUND(G61,3),2)</f>
      </c>
      <c s="36" t="s">
        <v>256</v>
      </c>
      <c>
        <f>(M61*21)/100</f>
      </c>
      <c t="s">
        <v>27</v>
      </c>
    </row>
    <row r="62" spans="1:5" ht="12.75">
      <c r="A62" s="35" t="s">
        <v>54</v>
      </c>
      <c r="E62" s="39" t="s">
        <v>1517</v>
      </c>
    </row>
    <row r="63" spans="1:5" ht="38.25">
      <c r="A63" s="35" t="s">
        <v>55</v>
      </c>
      <c r="E63" s="40" t="s">
        <v>1518</v>
      </c>
    </row>
    <row r="64" spans="1:5" ht="51">
      <c r="A64" t="s">
        <v>57</v>
      </c>
      <c r="E64" s="39" t="s">
        <v>1519</v>
      </c>
    </row>
    <row r="65" spans="1:16" ht="12.75">
      <c r="A65" t="s">
        <v>49</v>
      </c>
      <c s="34" t="s">
        <v>106</v>
      </c>
      <c s="34" t="s">
        <v>1520</v>
      </c>
      <c s="35" t="s">
        <v>5</v>
      </c>
      <c s="6" t="s">
        <v>1521</v>
      </c>
      <c s="36" t="s">
        <v>1202</v>
      </c>
      <c s="37">
        <v>82</v>
      </c>
      <c s="36">
        <v>0</v>
      </c>
      <c s="36">
        <f>ROUND(G65*H65,6)</f>
      </c>
      <c r="L65" s="38">
        <v>0</v>
      </c>
      <c s="32">
        <f>ROUND(ROUND(L65,2)*ROUND(G65,3),2)</f>
      </c>
      <c s="36" t="s">
        <v>256</v>
      </c>
      <c>
        <f>(M65*21)/100</f>
      </c>
      <c t="s">
        <v>27</v>
      </c>
    </row>
    <row r="66" spans="1:5" ht="12.75">
      <c r="A66" s="35" t="s">
        <v>54</v>
      </c>
      <c r="E66" s="39" t="s">
        <v>5</v>
      </c>
    </row>
    <row r="67" spans="1:5" ht="38.25">
      <c r="A67" s="35" t="s">
        <v>55</v>
      </c>
      <c r="E67" s="40" t="s">
        <v>1518</v>
      </c>
    </row>
    <row r="68" spans="1:5" ht="140.25">
      <c r="A68" t="s">
        <v>57</v>
      </c>
      <c r="E68" s="39" t="s">
        <v>1522</v>
      </c>
    </row>
    <row r="69" spans="1:16" ht="12.75">
      <c r="A69" t="s">
        <v>49</v>
      </c>
      <c s="34" t="s">
        <v>111</v>
      </c>
      <c s="34" t="s">
        <v>1523</v>
      </c>
      <c s="35" t="s">
        <v>5</v>
      </c>
      <c s="6" t="s">
        <v>1524</v>
      </c>
      <c s="36" t="s">
        <v>1202</v>
      </c>
      <c s="37">
        <v>82</v>
      </c>
      <c s="36">
        <v>0</v>
      </c>
      <c s="36">
        <f>ROUND(G69*H69,6)</f>
      </c>
      <c r="L69" s="38">
        <v>0</v>
      </c>
      <c s="32">
        <f>ROUND(ROUND(L69,2)*ROUND(G69,3),2)</f>
      </c>
      <c s="36" t="s">
        <v>256</v>
      </c>
      <c>
        <f>(M69*21)/100</f>
      </c>
      <c t="s">
        <v>27</v>
      </c>
    </row>
    <row r="70" spans="1:5" ht="12.75">
      <c r="A70" s="35" t="s">
        <v>54</v>
      </c>
      <c r="E70" s="39" t="s">
        <v>5</v>
      </c>
    </row>
    <row r="71" spans="1:5" ht="38.25">
      <c r="A71" s="35" t="s">
        <v>55</v>
      </c>
      <c r="E71" s="40" t="s">
        <v>1518</v>
      </c>
    </row>
    <row r="72" spans="1:5" ht="140.25">
      <c r="A72" t="s">
        <v>57</v>
      </c>
      <c r="E72" s="39" t="s">
        <v>1522</v>
      </c>
    </row>
    <row r="73" spans="1:16" ht="12.75">
      <c r="A73" t="s">
        <v>49</v>
      </c>
      <c s="34" t="s">
        <v>116</v>
      </c>
      <c s="34" t="s">
        <v>1525</v>
      </c>
      <c s="35" t="s">
        <v>5</v>
      </c>
      <c s="6" t="s">
        <v>1526</v>
      </c>
      <c s="36" t="s">
        <v>1202</v>
      </c>
      <c s="37">
        <v>82</v>
      </c>
      <c s="36">
        <v>0</v>
      </c>
      <c s="36">
        <f>ROUND(G73*H73,6)</f>
      </c>
      <c r="L73" s="38">
        <v>0</v>
      </c>
      <c s="32">
        <f>ROUND(ROUND(L73,2)*ROUND(G73,3),2)</f>
      </c>
      <c s="36" t="s">
        <v>256</v>
      </c>
      <c>
        <f>(M73*21)/100</f>
      </c>
      <c t="s">
        <v>27</v>
      </c>
    </row>
    <row r="74" spans="1:5" ht="12.75">
      <c r="A74" s="35" t="s">
        <v>54</v>
      </c>
      <c r="E74" s="39" t="s">
        <v>5</v>
      </c>
    </row>
    <row r="75" spans="1:5" ht="38.25">
      <c r="A75" s="35" t="s">
        <v>55</v>
      </c>
      <c r="E75" s="40" t="s">
        <v>1518</v>
      </c>
    </row>
    <row r="76" spans="1:5" ht="140.25">
      <c r="A76" t="s">
        <v>57</v>
      </c>
      <c r="E76" s="39" t="s">
        <v>1522</v>
      </c>
    </row>
    <row r="77" spans="1:16" ht="12.75">
      <c r="A77" t="s">
        <v>49</v>
      </c>
      <c s="34" t="s">
        <v>119</v>
      </c>
      <c s="34" t="s">
        <v>1527</v>
      </c>
      <c s="35" t="s">
        <v>5</v>
      </c>
      <c s="6" t="s">
        <v>1528</v>
      </c>
      <c s="36" t="s">
        <v>262</v>
      </c>
      <c s="37">
        <v>160</v>
      </c>
      <c s="36">
        <v>0</v>
      </c>
      <c s="36">
        <f>ROUND(G77*H77,6)</f>
      </c>
      <c r="L77" s="38">
        <v>0</v>
      </c>
      <c s="32">
        <f>ROUND(ROUND(L77,2)*ROUND(G77,3),2)</f>
      </c>
      <c s="36" t="s">
        <v>256</v>
      </c>
      <c>
        <f>(M77*21)/100</f>
      </c>
      <c t="s">
        <v>27</v>
      </c>
    </row>
    <row r="78" spans="1:5" ht="12.75">
      <c r="A78" s="35" t="s">
        <v>54</v>
      </c>
      <c r="E78" s="39" t="s">
        <v>5</v>
      </c>
    </row>
    <row r="79" spans="1:5" ht="38.25">
      <c r="A79" s="35" t="s">
        <v>55</v>
      </c>
      <c r="E79" s="40" t="s">
        <v>1529</v>
      </c>
    </row>
    <row r="80" spans="1:5" ht="38.25">
      <c r="A80" t="s">
        <v>57</v>
      </c>
      <c r="E80" s="39" t="s">
        <v>1530</v>
      </c>
    </row>
    <row r="81" spans="1:13" ht="12.75">
      <c r="A81" t="s">
        <v>46</v>
      </c>
      <c r="C81" s="31" t="s">
        <v>76</v>
      </c>
      <c r="E81" s="33" t="s">
        <v>1423</v>
      </c>
      <c r="J81" s="32">
        <f>0</f>
      </c>
      <c s="32">
        <f>0</f>
      </c>
      <c s="32">
        <f>0+L82</f>
      </c>
      <c s="32">
        <f>0+M82</f>
      </c>
    </row>
    <row r="82" spans="1:16" ht="25.5">
      <c r="A82" t="s">
        <v>49</v>
      </c>
      <c s="34" t="s">
        <v>122</v>
      </c>
      <c s="34" t="s">
        <v>1531</v>
      </c>
      <c s="35" t="s">
        <v>5</v>
      </c>
      <c s="6" t="s">
        <v>1532</v>
      </c>
      <c s="36" t="s">
        <v>262</v>
      </c>
      <c s="37">
        <v>292</v>
      </c>
      <c s="36">
        <v>0</v>
      </c>
      <c s="36">
        <f>ROUND(G82*H82,6)</f>
      </c>
      <c r="L82" s="38">
        <v>0</v>
      </c>
      <c s="32">
        <f>ROUND(ROUND(L82,2)*ROUND(G82,3),2)</f>
      </c>
      <c s="36" t="s">
        <v>256</v>
      </c>
      <c>
        <f>(M82*21)/100</f>
      </c>
      <c t="s">
        <v>27</v>
      </c>
    </row>
    <row r="83" spans="1:5" ht="12.75">
      <c r="A83" s="35" t="s">
        <v>54</v>
      </c>
      <c r="E83" s="39" t="s">
        <v>5</v>
      </c>
    </row>
    <row r="84" spans="1:5" ht="38.25">
      <c r="A84" s="35" t="s">
        <v>55</v>
      </c>
      <c r="E84" s="40" t="s">
        <v>1533</v>
      </c>
    </row>
    <row r="85" spans="1:5" ht="89.25">
      <c r="A85" t="s">
        <v>57</v>
      </c>
      <c r="E85" s="39" t="s">
        <v>1534</v>
      </c>
    </row>
    <row r="86" spans="1:13" ht="12.75">
      <c r="A86" t="s">
        <v>46</v>
      </c>
      <c r="C86" s="31" t="s">
        <v>80</v>
      </c>
      <c r="E86" s="33" t="s">
        <v>1428</v>
      </c>
      <c r="J86" s="32">
        <f>0</f>
      </c>
      <c s="32">
        <f>0</f>
      </c>
      <c s="32">
        <f>0+L87+L91+L95+L99+L103+L107+L111+L115+L119+L123+L127+L131+L135+L139+L143+L147+L151+L155</f>
      </c>
      <c s="32">
        <f>0+M87+M91+M95+M99+M103+M107+M111+M115+M119+M123+M127+M131+M135+M139+M143+M147+M151+M155</f>
      </c>
    </row>
    <row r="87" spans="1:16" ht="12.75">
      <c r="A87" t="s">
        <v>49</v>
      </c>
      <c s="34" t="s">
        <v>126</v>
      </c>
      <c s="34" t="s">
        <v>1535</v>
      </c>
      <c s="35" t="s">
        <v>5</v>
      </c>
      <c s="6" t="s">
        <v>1536</v>
      </c>
      <c s="36" t="s">
        <v>262</v>
      </c>
      <c s="37">
        <v>10</v>
      </c>
      <c s="36">
        <v>0</v>
      </c>
      <c s="36">
        <f>ROUND(G87*H87,6)</f>
      </c>
      <c r="L87" s="38">
        <v>0</v>
      </c>
      <c s="32">
        <f>ROUND(ROUND(L87,2)*ROUND(G87,3),2)</f>
      </c>
      <c s="36" t="s">
        <v>256</v>
      </c>
      <c>
        <f>(M87*21)/100</f>
      </c>
      <c t="s">
        <v>27</v>
      </c>
    </row>
    <row r="88" spans="1:5" ht="12.75">
      <c r="A88" s="35" t="s">
        <v>54</v>
      </c>
      <c r="E88" s="39" t="s">
        <v>1537</v>
      </c>
    </row>
    <row r="89" spans="1:5" ht="38.25">
      <c r="A89" s="35" t="s">
        <v>55</v>
      </c>
      <c r="E89" s="40" t="s">
        <v>1538</v>
      </c>
    </row>
    <row r="90" spans="1:5" ht="255">
      <c r="A90" t="s">
        <v>57</v>
      </c>
      <c r="E90" s="39" t="s">
        <v>1539</v>
      </c>
    </row>
    <row r="91" spans="1:16" ht="12.75">
      <c r="A91" t="s">
        <v>49</v>
      </c>
      <c s="34" t="s">
        <v>130</v>
      </c>
      <c s="34" t="s">
        <v>1540</v>
      </c>
      <c s="35" t="s">
        <v>5</v>
      </c>
      <c s="6" t="s">
        <v>1541</v>
      </c>
      <c s="36" t="s">
        <v>262</v>
      </c>
      <c s="37">
        <v>9.5</v>
      </c>
      <c s="36">
        <v>0</v>
      </c>
      <c s="36">
        <f>ROUND(G91*H91,6)</f>
      </c>
      <c r="L91" s="38">
        <v>0</v>
      </c>
      <c s="32">
        <f>ROUND(ROUND(L91,2)*ROUND(G91,3),2)</f>
      </c>
      <c s="36" t="s">
        <v>256</v>
      </c>
      <c>
        <f>(M91*21)/100</f>
      </c>
      <c t="s">
        <v>27</v>
      </c>
    </row>
    <row r="92" spans="1:5" ht="12.75">
      <c r="A92" s="35" t="s">
        <v>54</v>
      </c>
      <c r="E92" s="39" t="s">
        <v>1542</v>
      </c>
    </row>
    <row r="93" spans="1:5" ht="38.25">
      <c r="A93" s="35" t="s">
        <v>55</v>
      </c>
      <c r="E93" s="40" t="s">
        <v>1543</v>
      </c>
    </row>
    <row r="94" spans="1:5" ht="255">
      <c r="A94" t="s">
        <v>57</v>
      </c>
      <c r="E94" s="39" t="s">
        <v>1539</v>
      </c>
    </row>
    <row r="95" spans="1:16" ht="12.75">
      <c r="A95" t="s">
        <v>49</v>
      </c>
      <c s="34" t="s">
        <v>133</v>
      </c>
      <c s="34" t="s">
        <v>1544</v>
      </c>
      <c s="35" t="s">
        <v>5</v>
      </c>
      <c s="6" t="s">
        <v>1545</v>
      </c>
      <c s="36" t="s">
        <v>262</v>
      </c>
      <c s="37">
        <v>120</v>
      </c>
      <c s="36">
        <v>0</v>
      </c>
      <c s="36">
        <f>ROUND(G95*H95,6)</f>
      </c>
      <c r="L95" s="38">
        <v>0</v>
      </c>
      <c s="32">
        <f>ROUND(ROUND(L95,2)*ROUND(G95,3),2)</f>
      </c>
      <c s="36" t="s">
        <v>256</v>
      </c>
      <c>
        <f>(M95*21)/100</f>
      </c>
      <c t="s">
        <v>27</v>
      </c>
    </row>
    <row r="96" spans="1:5" ht="12.75">
      <c r="A96" s="35" t="s">
        <v>54</v>
      </c>
      <c r="E96" s="39" t="s">
        <v>1546</v>
      </c>
    </row>
    <row r="97" spans="1:5" ht="38.25">
      <c r="A97" s="35" t="s">
        <v>55</v>
      </c>
      <c r="E97" s="40" t="s">
        <v>1547</v>
      </c>
    </row>
    <row r="98" spans="1:5" ht="255">
      <c r="A98" t="s">
        <v>57</v>
      </c>
      <c r="E98" s="39" t="s">
        <v>1539</v>
      </c>
    </row>
    <row r="99" spans="1:16" ht="12.75">
      <c r="A99" t="s">
        <v>49</v>
      </c>
      <c s="34" t="s">
        <v>136</v>
      </c>
      <c s="34" t="s">
        <v>1548</v>
      </c>
      <c s="35" t="s">
        <v>5</v>
      </c>
      <c s="6" t="s">
        <v>1549</v>
      </c>
      <c s="36" t="s">
        <v>262</v>
      </c>
      <c s="37">
        <v>292</v>
      </c>
      <c s="36">
        <v>0</v>
      </c>
      <c s="36">
        <f>ROUND(G99*H99,6)</f>
      </c>
      <c r="L99" s="38">
        <v>0</v>
      </c>
      <c s="32">
        <f>ROUND(ROUND(L99,2)*ROUND(G99,3),2)</f>
      </c>
      <c s="36" t="s">
        <v>256</v>
      </c>
      <c>
        <f>(M99*21)/100</f>
      </c>
      <c t="s">
        <v>27</v>
      </c>
    </row>
    <row r="100" spans="1:5" ht="12.75">
      <c r="A100" s="35" t="s">
        <v>54</v>
      </c>
      <c r="E100" s="39" t="s">
        <v>1550</v>
      </c>
    </row>
    <row r="101" spans="1:5" ht="38.25">
      <c r="A101" s="35" t="s">
        <v>55</v>
      </c>
      <c r="E101" s="40" t="s">
        <v>1533</v>
      </c>
    </row>
    <row r="102" spans="1:5" ht="255">
      <c r="A102" t="s">
        <v>57</v>
      </c>
      <c r="E102" s="39" t="s">
        <v>1539</v>
      </c>
    </row>
    <row r="103" spans="1:16" ht="12.75">
      <c r="A103" t="s">
        <v>49</v>
      </c>
      <c s="34" t="s">
        <v>140</v>
      </c>
      <c s="34" t="s">
        <v>1551</v>
      </c>
      <c s="35" t="s">
        <v>5</v>
      </c>
      <c s="6" t="s">
        <v>1552</v>
      </c>
      <c s="36" t="s">
        <v>52</v>
      </c>
      <c s="37">
        <v>1</v>
      </c>
      <c s="36">
        <v>0</v>
      </c>
      <c s="36">
        <f>ROUND(G103*H103,6)</f>
      </c>
      <c r="L103" s="38">
        <v>0</v>
      </c>
      <c s="32">
        <f>ROUND(ROUND(L103,2)*ROUND(G103,3),2)</f>
      </c>
      <c s="36" t="s">
        <v>256</v>
      </c>
      <c>
        <f>(M103*21)/100</f>
      </c>
      <c t="s">
        <v>27</v>
      </c>
    </row>
    <row r="104" spans="1:5" ht="12.75">
      <c r="A104" s="35" t="s">
        <v>54</v>
      </c>
      <c r="E104" s="39" t="s">
        <v>1553</v>
      </c>
    </row>
    <row r="105" spans="1:5" ht="38.25">
      <c r="A105" s="35" t="s">
        <v>55</v>
      </c>
      <c r="E105" s="40" t="s">
        <v>1448</v>
      </c>
    </row>
    <row r="106" spans="1:5" ht="25.5">
      <c r="A106" t="s">
        <v>57</v>
      </c>
      <c r="E106" s="39" t="s">
        <v>1554</v>
      </c>
    </row>
    <row r="107" spans="1:16" ht="12.75">
      <c r="A107" t="s">
        <v>49</v>
      </c>
      <c s="34" t="s">
        <v>144</v>
      </c>
      <c s="34" t="s">
        <v>1555</v>
      </c>
      <c s="35" t="s">
        <v>5</v>
      </c>
      <c s="6" t="s">
        <v>1556</v>
      </c>
      <c s="36" t="s">
        <v>52</v>
      </c>
      <c s="37">
        <v>1</v>
      </c>
      <c s="36">
        <v>0</v>
      </c>
      <c s="36">
        <f>ROUND(G107*H107,6)</f>
      </c>
      <c r="L107" s="38">
        <v>0</v>
      </c>
      <c s="32">
        <f>ROUND(ROUND(L107,2)*ROUND(G107,3),2)</f>
      </c>
      <c s="36" t="s">
        <v>256</v>
      </c>
      <c>
        <f>(M107*21)/100</f>
      </c>
      <c t="s">
        <v>27</v>
      </c>
    </row>
    <row r="108" spans="1:5" ht="12.75">
      <c r="A108" s="35" t="s">
        <v>54</v>
      </c>
      <c r="E108" s="39" t="s">
        <v>1557</v>
      </c>
    </row>
    <row r="109" spans="1:5" ht="38.25">
      <c r="A109" s="35" t="s">
        <v>55</v>
      </c>
      <c r="E109" s="40" t="s">
        <v>1448</v>
      </c>
    </row>
    <row r="110" spans="1:5" ht="25.5">
      <c r="A110" t="s">
        <v>57</v>
      </c>
      <c r="E110" s="39" t="s">
        <v>1554</v>
      </c>
    </row>
    <row r="111" spans="1:16" ht="12.75">
      <c r="A111" t="s">
        <v>49</v>
      </c>
      <c s="34" t="s">
        <v>148</v>
      </c>
      <c s="34" t="s">
        <v>1558</v>
      </c>
      <c s="35" t="s">
        <v>5</v>
      </c>
      <c s="6" t="s">
        <v>1559</v>
      </c>
      <c s="36" t="s">
        <v>52</v>
      </c>
      <c s="37">
        <v>1</v>
      </c>
      <c s="36">
        <v>0</v>
      </c>
      <c s="36">
        <f>ROUND(G111*H111,6)</f>
      </c>
      <c r="L111" s="38">
        <v>0</v>
      </c>
      <c s="32">
        <f>ROUND(ROUND(L111,2)*ROUND(G111,3),2)</f>
      </c>
      <c s="36" t="s">
        <v>256</v>
      </c>
      <c>
        <f>(M111*21)/100</f>
      </c>
      <c t="s">
        <v>27</v>
      </c>
    </row>
    <row r="112" spans="1:5" ht="38.25">
      <c r="A112" s="35" t="s">
        <v>54</v>
      </c>
      <c r="E112" s="39" t="s">
        <v>1560</v>
      </c>
    </row>
    <row r="113" spans="1:5" ht="38.25">
      <c r="A113" s="35" t="s">
        <v>55</v>
      </c>
      <c r="E113" s="40" t="s">
        <v>1448</v>
      </c>
    </row>
    <row r="114" spans="1:5" ht="25.5">
      <c r="A114" t="s">
        <v>57</v>
      </c>
      <c r="E114" s="39" t="s">
        <v>1554</v>
      </c>
    </row>
    <row r="115" spans="1:16" ht="12.75">
      <c r="A115" t="s">
        <v>49</v>
      </c>
      <c s="34" t="s">
        <v>151</v>
      </c>
      <c s="34" t="s">
        <v>1561</v>
      </c>
      <c s="35" t="s">
        <v>4</v>
      </c>
      <c s="6" t="s">
        <v>1562</v>
      </c>
      <c s="36" t="s">
        <v>52</v>
      </c>
      <c s="37">
        <v>1</v>
      </c>
      <c s="36">
        <v>0</v>
      </c>
      <c s="36">
        <f>ROUND(G115*H115,6)</f>
      </c>
      <c r="L115" s="38">
        <v>0</v>
      </c>
      <c s="32">
        <f>ROUND(ROUND(L115,2)*ROUND(G115,3),2)</f>
      </c>
      <c s="36" t="s">
        <v>256</v>
      </c>
      <c>
        <f>(M115*21)/100</f>
      </c>
      <c t="s">
        <v>27</v>
      </c>
    </row>
    <row r="116" spans="1:5" ht="12.75">
      <c r="A116" s="35" t="s">
        <v>54</v>
      </c>
      <c r="E116" s="39" t="s">
        <v>1563</v>
      </c>
    </row>
    <row r="117" spans="1:5" ht="38.25">
      <c r="A117" s="35" t="s">
        <v>55</v>
      </c>
      <c r="E117" s="40" t="s">
        <v>1448</v>
      </c>
    </row>
    <row r="118" spans="1:5" ht="25.5">
      <c r="A118" t="s">
        <v>57</v>
      </c>
      <c r="E118" s="39" t="s">
        <v>1554</v>
      </c>
    </row>
    <row r="119" spans="1:16" ht="12.75">
      <c r="A119" t="s">
        <v>49</v>
      </c>
      <c s="34" t="s">
        <v>155</v>
      </c>
      <c s="34" t="s">
        <v>1561</v>
      </c>
      <c s="35" t="s">
        <v>27</v>
      </c>
      <c s="6" t="s">
        <v>1562</v>
      </c>
      <c s="36" t="s">
        <v>52</v>
      </c>
      <c s="37">
        <v>1</v>
      </c>
      <c s="36">
        <v>0</v>
      </c>
      <c s="36">
        <f>ROUND(G119*H119,6)</f>
      </c>
      <c r="L119" s="38">
        <v>0</v>
      </c>
      <c s="32">
        <f>ROUND(ROUND(L119,2)*ROUND(G119,3),2)</f>
      </c>
      <c s="36" t="s">
        <v>256</v>
      </c>
      <c>
        <f>(M119*21)/100</f>
      </c>
      <c t="s">
        <v>27</v>
      </c>
    </row>
    <row r="120" spans="1:5" ht="12.75">
      <c r="A120" s="35" t="s">
        <v>54</v>
      </c>
      <c r="E120" s="39" t="s">
        <v>1564</v>
      </c>
    </row>
    <row r="121" spans="1:5" ht="38.25">
      <c r="A121" s="35" t="s">
        <v>55</v>
      </c>
      <c r="E121" s="40" t="s">
        <v>1448</v>
      </c>
    </row>
    <row r="122" spans="1:5" ht="25.5">
      <c r="A122" t="s">
        <v>57</v>
      </c>
      <c r="E122" s="39" t="s">
        <v>1554</v>
      </c>
    </row>
    <row r="123" spans="1:16" ht="12.75">
      <c r="A123" t="s">
        <v>49</v>
      </c>
      <c s="34" t="s">
        <v>158</v>
      </c>
      <c s="34" t="s">
        <v>1565</v>
      </c>
      <c s="35" t="s">
        <v>5</v>
      </c>
      <c s="6" t="s">
        <v>1566</v>
      </c>
      <c s="36" t="s">
        <v>52</v>
      </c>
      <c s="37">
        <v>3</v>
      </c>
      <c s="36">
        <v>0</v>
      </c>
      <c s="36">
        <f>ROUND(G123*H123,6)</f>
      </c>
      <c r="L123" s="38">
        <v>0</v>
      </c>
      <c s="32">
        <f>ROUND(ROUND(L123,2)*ROUND(G123,3),2)</f>
      </c>
      <c s="36" t="s">
        <v>256</v>
      </c>
      <c>
        <f>(M123*21)/100</f>
      </c>
      <c t="s">
        <v>27</v>
      </c>
    </row>
    <row r="124" spans="1:5" ht="12.75">
      <c r="A124" s="35" t="s">
        <v>54</v>
      </c>
      <c r="E124" s="39" t="s">
        <v>5</v>
      </c>
    </row>
    <row r="125" spans="1:5" ht="51">
      <c r="A125" s="35" t="s">
        <v>55</v>
      </c>
      <c r="E125" s="40" t="s">
        <v>1567</v>
      </c>
    </row>
    <row r="126" spans="1:5" ht="12.75">
      <c r="A126" t="s">
        <v>57</v>
      </c>
      <c r="E126" s="39" t="s">
        <v>1568</v>
      </c>
    </row>
    <row r="127" spans="1:16" ht="12.75">
      <c r="A127" t="s">
        <v>49</v>
      </c>
      <c s="34" t="s">
        <v>162</v>
      </c>
      <c s="34" t="s">
        <v>1462</v>
      </c>
      <c s="35" t="s">
        <v>5</v>
      </c>
      <c s="6" t="s">
        <v>1463</v>
      </c>
      <c s="36" t="s">
        <v>262</v>
      </c>
      <c s="37">
        <v>301.5</v>
      </c>
      <c s="36">
        <v>0</v>
      </c>
      <c s="36">
        <f>ROUND(G127*H127,6)</f>
      </c>
      <c r="L127" s="38">
        <v>0</v>
      </c>
      <c s="32">
        <f>ROUND(ROUND(L127,2)*ROUND(G127,3),2)</f>
      </c>
      <c s="36" t="s">
        <v>256</v>
      </c>
      <c>
        <f>(M127*21)/100</f>
      </c>
      <c t="s">
        <v>27</v>
      </c>
    </row>
    <row r="128" spans="1:5" ht="12.75">
      <c r="A128" s="35" t="s">
        <v>54</v>
      </c>
      <c r="E128" s="39" t="s">
        <v>1569</v>
      </c>
    </row>
    <row r="129" spans="1:5" ht="38.25">
      <c r="A129" s="35" t="s">
        <v>55</v>
      </c>
      <c r="E129" s="40" t="s">
        <v>1570</v>
      </c>
    </row>
    <row r="130" spans="1:5" ht="38.25">
      <c r="A130" t="s">
        <v>57</v>
      </c>
      <c r="E130" s="39" t="s">
        <v>1465</v>
      </c>
    </row>
    <row r="131" spans="1:16" ht="12.75">
      <c r="A131" t="s">
        <v>49</v>
      </c>
      <c s="34" t="s">
        <v>165</v>
      </c>
      <c s="34" t="s">
        <v>1571</v>
      </c>
      <c s="35" t="s">
        <v>5</v>
      </c>
      <c s="6" t="s">
        <v>1572</v>
      </c>
      <c s="36" t="s">
        <v>262</v>
      </c>
      <c s="37">
        <v>19.5</v>
      </c>
      <c s="36">
        <v>0</v>
      </c>
      <c s="36">
        <f>ROUND(G131*H131,6)</f>
      </c>
      <c r="L131" s="38">
        <v>0</v>
      </c>
      <c s="32">
        <f>ROUND(ROUND(L131,2)*ROUND(G131,3),2)</f>
      </c>
      <c s="36" t="s">
        <v>256</v>
      </c>
      <c>
        <f>(M131*21)/100</f>
      </c>
      <c t="s">
        <v>27</v>
      </c>
    </row>
    <row r="132" spans="1:5" ht="12.75">
      <c r="A132" s="35" t="s">
        <v>54</v>
      </c>
      <c r="E132" s="39" t="s">
        <v>5</v>
      </c>
    </row>
    <row r="133" spans="1:5" ht="38.25">
      <c r="A133" s="35" t="s">
        <v>55</v>
      </c>
      <c r="E133" s="40" t="s">
        <v>1573</v>
      </c>
    </row>
    <row r="134" spans="1:5" ht="51">
      <c r="A134" t="s">
        <v>57</v>
      </c>
      <c r="E134" s="39" t="s">
        <v>1469</v>
      </c>
    </row>
    <row r="135" spans="1:16" ht="12.75">
      <c r="A135" t="s">
        <v>49</v>
      </c>
      <c s="34" t="s">
        <v>170</v>
      </c>
      <c s="34" t="s">
        <v>1574</v>
      </c>
      <c s="35" t="s">
        <v>5</v>
      </c>
      <c s="6" t="s">
        <v>1575</v>
      </c>
      <c s="36" t="s">
        <v>262</v>
      </c>
      <c s="37">
        <v>120</v>
      </c>
      <c s="36">
        <v>0</v>
      </c>
      <c s="36">
        <f>ROUND(G135*H135,6)</f>
      </c>
      <c r="L135" s="38">
        <v>0</v>
      </c>
      <c s="32">
        <f>ROUND(ROUND(L135,2)*ROUND(G135,3),2)</f>
      </c>
      <c s="36" t="s">
        <v>256</v>
      </c>
      <c>
        <f>(M135*21)/100</f>
      </c>
      <c t="s">
        <v>27</v>
      </c>
    </row>
    <row r="136" spans="1:5" ht="12.75">
      <c r="A136" s="35" t="s">
        <v>54</v>
      </c>
      <c r="E136" s="39" t="s">
        <v>5</v>
      </c>
    </row>
    <row r="137" spans="1:5" ht="38.25">
      <c r="A137" s="35" t="s">
        <v>55</v>
      </c>
      <c r="E137" s="40" t="s">
        <v>1547</v>
      </c>
    </row>
    <row r="138" spans="1:5" ht="51">
      <c r="A138" t="s">
        <v>57</v>
      </c>
      <c r="E138" s="39" t="s">
        <v>1469</v>
      </c>
    </row>
    <row r="139" spans="1:16" ht="12.75">
      <c r="A139" t="s">
        <v>49</v>
      </c>
      <c s="34" t="s">
        <v>174</v>
      </c>
      <c s="34" t="s">
        <v>1576</v>
      </c>
      <c s="35" t="s">
        <v>5</v>
      </c>
      <c s="6" t="s">
        <v>1577</v>
      </c>
      <c s="36" t="s">
        <v>262</v>
      </c>
      <c s="37">
        <v>292</v>
      </c>
      <c s="36">
        <v>0</v>
      </c>
      <c s="36">
        <f>ROUND(G139*H139,6)</f>
      </c>
      <c r="L139" s="38">
        <v>0</v>
      </c>
      <c s="32">
        <f>ROUND(ROUND(L139,2)*ROUND(G139,3),2)</f>
      </c>
      <c s="36" t="s">
        <v>256</v>
      </c>
      <c>
        <f>(M139*21)/100</f>
      </c>
      <c t="s">
        <v>27</v>
      </c>
    </row>
    <row r="140" spans="1:5" ht="12.75">
      <c r="A140" s="35" t="s">
        <v>54</v>
      </c>
      <c r="E140" s="39" t="s">
        <v>5</v>
      </c>
    </row>
    <row r="141" spans="1:5" ht="38.25">
      <c r="A141" s="35" t="s">
        <v>55</v>
      </c>
      <c r="E141" s="40" t="s">
        <v>1533</v>
      </c>
    </row>
    <row r="142" spans="1:5" ht="51">
      <c r="A142" t="s">
        <v>57</v>
      </c>
      <c r="E142" s="39" t="s">
        <v>1469</v>
      </c>
    </row>
    <row r="143" spans="1:16" ht="12.75">
      <c r="A143" t="s">
        <v>49</v>
      </c>
      <c s="34" t="s">
        <v>178</v>
      </c>
      <c s="34" t="s">
        <v>1578</v>
      </c>
      <c s="35" t="s">
        <v>5</v>
      </c>
      <c s="6" t="s">
        <v>1579</v>
      </c>
      <c s="36" t="s">
        <v>262</v>
      </c>
      <c s="37">
        <v>19.5</v>
      </c>
      <c s="36">
        <v>0</v>
      </c>
      <c s="36">
        <f>ROUND(G143*H143,6)</f>
      </c>
      <c r="L143" s="38">
        <v>0</v>
      </c>
      <c s="32">
        <f>ROUND(ROUND(L143,2)*ROUND(G143,3),2)</f>
      </c>
      <c s="36" t="s">
        <v>256</v>
      </c>
      <c>
        <f>(M143*21)/100</f>
      </c>
      <c t="s">
        <v>27</v>
      </c>
    </row>
    <row r="144" spans="1:5" ht="12.75">
      <c r="A144" s="35" t="s">
        <v>54</v>
      </c>
      <c r="E144" s="39" t="s">
        <v>5</v>
      </c>
    </row>
    <row r="145" spans="1:5" ht="38.25">
      <c r="A145" s="35" t="s">
        <v>55</v>
      </c>
      <c r="E145" s="40" t="s">
        <v>1573</v>
      </c>
    </row>
    <row r="146" spans="1:5" ht="25.5">
      <c r="A146" t="s">
        <v>57</v>
      </c>
      <c r="E146" s="39" t="s">
        <v>1580</v>
      </c>
    </row>
    <row r="147" spans="1:16" ht="12.75">
      <c r="A147" t="s">
        <v>49</v>
      </c>
      <c s="34" t="s">
        <v>182</v>
      </c>
      <c s="34" t="s">
        <v>1581</v>
      </c>
      <c s="35" t="s">
        <v>5</v>
      </c>
      <c s="6" t="s">
        <v>1582</v>
      </c>
      <c s="36" t="s">
        <v>262</v>
      </c>
      <c s="37">
        <v>120</v>
      </c>
      <c s="36">
        <v>0</v>
      </c>
      <c s="36">
        <f>ROUND(G147*H147,6)</f>
      </c>
      <c r="L147" s="38">
        <v>0</v>
      </c>
      <c s="32">
        <f>ROUND(ROUND(L147,2)*ROUND(G147,3),2)</f>
      </c>
      <c s="36" t="s">
        <v>256</v>
      </c>
      <c>
        <f>(M147*21)/100</f>
      </c>
      <c t="s">
        <v>27</v>
      </c>
    </row>
    <row r="148" spans="1:5" ht="12.75">
      <c r="A148" s="35" t="s">
        <v>54</v>
      </c>
      <c r="E148" s="39" t="s">
        <v>5</v>
      </c>
    </row>
    <row r="149" spans="1:5" ht="38.25">
      <c r="A149" s="35" t="s">
        <v>55</v>
      </c>
      <c r="E149" s="40" t="s">
        <v>1547</v>
      </c>
    </row>
    <row r="150" spans="1:5" ht="25.5">
      <c r="A150" t="s">
        <v>57</v>
      </c>
      <c r="E150" s="39" t="s">
        <v>1580</v>
      </c>
    </row>
    <row r="151" spans="1:16" ht="12.75">
      <c r="A151" t="s">
        <v>49</v>
      </c>
      <c s="34" t="s">
        <v>187</v>
      </c>
      <c s="34" t="s">
        <v>1583</v>
      </c>
      <c s="35" t="s">
        <v>5</v>
      </c>
      <c s="6" t="s">
        <v>1584</v>
      </c>
      <c s="36" t="s">
        <v>262</v>
      </c>
      <c s="37">
        <v>292</v>
      </c>
      <c s="36">
        <v>0</v>
      </c>
      <c s="36">
        <f>ROUND(G151*H151,6)</f>
      </c>
      <c r="L151" s="38">
        <v>0</v>
      </c>
      <c s="32">
        <f>ROUND(ROUND(L151,2)*ROUND(G151,3),2)</f>
      </c>
      <c s="36" t="s">
        <v>256</v>
      </c>
      <c>
        <f>(M151*21)/100</f>
      </c>
      <c t="s">
        <v>27</v>
      </c>
    </row>
    <row r="152" spans="1:5" ht="12.75">
      <c r="A152" s="35" t="s">
        <v>54</v>
      </c>
      <c r="E152" s="39" t="s">
        <v>1585</v>
      </c>
    </row>
    <row r="153" spans="1:5" ht="38.25">
      <c r="A153" s="35" t="s">
        <v>55</v>
      </c>
      <c r="E153" s="40" t="s">
        <v>1533</v>
      </c>
    </row>
    <row r="154" spans="1:5" ht="25.5">
      <c r="A154" t="s">
        <v>57</v>
      </c>
      <c r="E154" s="39" t="s">
        <v>1580</v>
      </c>
    </row>
    <row r="155" spans="1:16" ht="12.75">
      <c r="A155" t="s">
        <v>49</v>
      </c>
      <c s="34" t="s">
        <v>192</v>
      </c>
      <c s="34" t="s">
        <v>1586</v>
      </c>
      <c s="35" t="s">
        <v>5</v>
      </c>
      <c s="6" t="s">
        <v>1587</v>
      </c>
      <c s="36" t="s">
        <v>1588</v>
      </c>
      <c s="37">
        <v>6</v>
      </c>
      <c s="36">
        <v>0</v>
      </c>
      <c s="36">
        <f>ROUND(G155*H155,6)</f>
      </c>
      <c r="L155" s="38">
        <v>0</v>
      </c>
      <c s="32">
        <f>ROUND(ROUND(L155,2)*ROUND(G155,3),2)</f>
      </c>
      <c s="36" t="s">
        <v>388</v>
      </c>
      <c>
        <f>(M155*21)/100</f>
      </c>
      <c t="s">
        <v>27</v>
      </c>
    </row>
    <row r="156" spans="1:5" ht="12.75">
      <c r="A156" s="35" t="s">
        <v>54</v>
      </c>
      <c r="E156" s="39" t="s">
        <v>1589</v>
      </c>
    </row>
    <row r="157" spans="1:5" ht="38.25">
      <c r="A157" s="35" t="s">
        <v>55</v>
      </c>
      <c r="E157" s="40" t="s">
        <v>1590</v>
      </c>
    </row>
    <row r="158" spans="1:5" ht="25.5">
      <c r="A158" t="s">
        <v>57</v>
      </c>
      <c r="E158" s="39" t="s">
        <v>1591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1592</v>
      </c>
      <c s="41">
        <f>Rekapitulace!C30</f>
      </c>
      <c s="20" t="s">
        <v>0</v>
      </c>
      <c t="s">
        <v>23</v>
      </c>
      <c t="s">
        <v>27</v>
      </c>
    </row>
    <row r="4" spans="1:16" ht="32" customHeight="1">
      <c r="A4" s="24" t="s">
        <v>20</v>
      </c>
      <c s="25" t="s">
        <v>28</v>
      </c>
      <c s="27" t="s">
        <v>1592</v>
      </c>
      <c r="E4" s="26" t="s">
        <v>1593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COUNTIFS(L8:L269,"=0",A8:A269,"P")+COUNTIFS(L8:L269,"",A8:A269,"P")+SUM(Q8:Q269)</f>
      </c>
    </row>
    <row r="8" spans="1:13" ht="12.75">
      <c r="A8" t="s">
        <v>44</v>
      </c>
      <c r="C8" s="28" t="s">
        <v>1596</v>
      </c>
      <c r="E8" s="30" t="s">
        <v>1595</v>
      </c>
      <c r="J8" s="29">
        <f>0+J9+J30+J91+J100+J121+J158+J203+J208</f>
      </c>
      <c s="29">
        <f>0+K9+K30+K91+K100+K121+K158+K203+K208</f>
      </c>
      <c s="29">
        <f>0+L9+L30+L91+L100+L121+L158+L203+L208</f>
      </c>
      <c s="29">
        <f>0+M9+M30+M91+M100+M121+M158+M203+M208</f>
      </c>
    </row>
    <row r="9" spans="1:13" ht="12.75">
      <c r="A9" t="s">
        <v>46</v>
      </c>
      <c r="C9" s="31" t="s">
        <v>1161</v>
      </c>
      <c r="E9" s="33" t="s">
        <v>1162</v>
      </c>
      <c r="J9" s="32">
        <f>0</f>
      </c>
      <c s="32">
        <f>0</f>
      </c>
      <c s="32">
        <f>0+L10+L14+L18+L22+L26</f>
      </c>
      <c s="32">
        <f>0+M10+M14+M18+M22+M26</f>
      </c>
    </row>
    <row r="10" spans="1:16" ht="12.75">
      <c r="A10" t="s">
        <v>49</v>
      </c>
      <c s="34" t="s">
        <v>4</v>
      </c>
      <c s="34" t="s">
        <v>1487</v>
      </c>
      <c s="35" t="s">
        <v>5</v>
      </c>
      <c s="6" t="s">
        <v>1488</v>
      </c>
      <c s="36" t="s">
        <v>374</v>
      </c>
      <c s="37">
        <v>24.589</v>
      </c>
      <c s="36">
        <v>0</v>
      </c>
      <c s="36">
        <f>ROUND(G10*H10,6)</f>
      </c>
      <c r="L10" s="38">
        <v>0</v>
      </c>
      <c s="32">
        <f>ROUND(ROUND(L10,2)*ROUND(G10,3),2)</f>
      </c>
      <c s="36" t="s">
        <v>256</v>
      </c>
      <c>
        <f>(M10*21)/100</f>
      </c>
      <c t="s">
        <v>27</v>
      </c>
    </row>
    <row r="11" spans="1:5" ht="12.75">
      <c r="A11" s="35" t="s">
        <v>54</v>
      </c>
      <c r="E11" s="39" t="s">
        <v>5</v>
      </c>
    </row>
    <row r="12" spans="1:5" ht="38.25">
      <c r="A12" s="35" t="s">
        <v>55</v>
      </c>
      <c r="E12" s="40" t="s">
        <v>1597</v>
      </c>
    </row>
    <row r="13" spans="1:5" ht="25.5">
      <c r="A13" t="s">
        <v>57</v>
      </c>
      <c r="E13" s="39" t="s">
        <v>1490</v>
      </c>
    </row>
    <row r="14" spans="1:16" ht="25.5">
      <c r="A14" t="s">
        <v>49</v>
      </c>
      <c s="34" t="s">
        <v>27</v>
      </c>
      <c s="34" t="s">
        <v>1598</v>
      </c>
      <c s="35" t="s">
        <v>1599</v>
      </c>
      <c s="6" t="s">
        <v>1227</v>
      </c>
      <c s="36" t="s">
        <v>98</v>
      </c>
      <c s="37">
        <v>318.535</v>
      </c>
      <c s="36">
        <v>0</v>
      </c>
      <c s="36">
        <f>ROUND(G14*H14,6)</f>
      </c>
      <c r="L14" s="38">
        <v>0</v>
      </c>
      <c s="32">
        <f>ROUND(ROUND(L14,2)*ROUND(G14,3),2)</f>
      </c>
      <c s="36" t="s">
        <v>388</v>
      </c>
      <c>
        <f>(M14*21)/100</f>
      </c>
      <c t="s">
        <v>27</v>
      </c>
    </row>
    <row r="15" spans="1:5" ht="89.25">
      <c r="A15" s="35" t="s">
        <v>54</v>
      </c>
      <c r="E15" s="39" t="s">
        <v>1600</v>
      </c>
    </row>
    <row r="16" spans="1:5" ht="38.25">
      <c r="A16" s="35" t="s">
        <v>55</v>
      </c>
      <c r="E16" s="40" t="s">
        <v>1601</v>
      </c>
    </row>
    <row r="17" spans="1:5" ht="153">
      <c r="A17" t="s">
        <v>57</v>
      </c>
      <c r="E17" s="39" t="s">
        <v>1602</v>
      </c>
    </row>
    <row r="18" spans="1:16" ht="25.5">
      <c r="A18" t="s">
        <v>49</v>
      </c>
      <c s="34" t="s">
        <v>26</v>
      </c>
      <c s="34" t="s">
        <v>1603</v>
      </c>
      <c s="35" t="s">
        <v>1604</v>
      </c>
      <c s="6" t="s">
        <v>1227</v>
      </c>
      <c s="36" t="s">
        <v>98</v>
      </c>
      <c s="37">
        <v>626.76</v>
      </c>
      <c s="36">
        <v>0</v>
      </c>
      <c s="36">
        <f>ROUND(G18*H18,6)</f>
      </c>
      <c r="L18" s="38">
        <v>0</v>
      </c>
      <c s="32">
        <f>ROUND(ROUND(L18,2)*ROUND(G18,3),2)</f>
      </c>
      <c s="36" t="s">
        <v>388</v>
      </c>
      <c>
        <f>(M18*21)/100</f>
      </c>
      <c t="s">
        <v>27</v>
      </c>
    </row>
    <row r="19" spans="1:5" ht="89.25">
      <c r="A19" s="35" t="s">
        <v>54</v>
      </c>
      <c r="E19" s="39" t="s">
        <v>1388</v>
      </c>
    </row>
    <row r="20" spans="1:5" ht="38.25">
      <c r="A20" s="35" t="s">
        <v>55</v>
      </c>
      <c r="E20" s="40" t="s">
        <v>1605</v>
      </c>
    </row>
    <row r="21" spans="1:5" ht="153">
      <c r="A21" t="s">
        <v>57</v>
      </c>
      <c r="E21" s="39" t="s">
        <v>1602</v>
      </c>
    </row>
    <row r="22" spans="1:16" ht="25.5">
      <c r="A22" t="s">
        <v>49</v>
      </c>
      <c s="34" t="s">
        <v>64</v>
      </c>
      <c s="34" t="s">
        <v>1606</v>
      </c>
      <c s="35" t="s">
        <v>1607</v>
      </c>
      <c s="6" t="s">
        <v>1233</v>
      </c>
      <c s="36" t="s">
        <v>98</v>
      </c>
      <c s="37">
        <v>91.584</v>
      </c>
      <c s="36">
        <v>0</v>
      </c>
      <c s="36">
        <f>ROUND(G22*H22,6)</f>
      </c>
      <c r="L22" s="38">
        <v>0</v>
      </c>
      <c s="32">
        <f>ROUND(ROUND(L22,2)*ROUND(G22,3),2)</f>
      </c>
      <c s="36" t="s">
        <v>388</v>
      </c>
      <c>
        <f>(M22*21)/100</f>
      </c>
      <c t="s">
        <v>27</v>
      </c>
    </row>
    <row r="23" spans="1:5" ht="89.25">
      <c r="A23" s="35" t="s">
        <v>54</v>
      </c>
      <c r="E23" s="39" t="s">
        <v>1608</v>
      </c>
    </row>
    <row r="24" spans="1:5" ht="38.25">
      <c r="A24" s="35" t="s">
        <v>55</v>
      </c>
      <c r="E24" s="40" t="s">
        <v>1609</v>
      </c>
    </row>
    <row r="25" spans="1:5" ht="153">
      <c r="A25" t="s">
        <v>57</v>
      </c>
      <c r="E25" s="39" t="s">
        <v>1602</v>
      </c>
    </row>
    <row r="26" spans="1:16" ht="25.5">
      <c r="A26" t="s">
        <v>49</v>
      </c>
      <c s="34" t="s">
        <v>68</v>
      </c>
      <c s="34" t="s">
        <v>1610</v>
      </c>
      <c s="35" t="s">
        <v>1611</v>
      </c>
      <c s="6" t="s">
        <v>1165</v>
      </c>
      <c s="36" t="s">
        <v>98</v>
      </c>
      <c s="37">
        <v>65.347</v>
      </c>
      <c s="36">
        <v>0</v>
      </c>
      <c s="36">
        <f>ROUND(G26*H26,6)</f>
      </c>
      <c r="L26" s="38">
        <v>0</v>
      </c>
      <c s="32">
        <f>ROUND(ROUND(L26,2)*ROUND(G26,3),2)</f>
      </c>
      <c s="36" t="s">
        <v>388</v>
      </c>
      <c>
        <f>(M26*21)/100</f>
      </c>
      <c t="s">
        <v>27</v>
      </c>
    </row>
    <row r="27" spans="1:5" ht="63.75">
      <c r="A27" s="35" t="s">
        <v>54</v>
      </c>
      <c r="E27" s="39" t="s">
        <v>1612</v>
      </c>
    </row>
    <row r="28" spans="1:5" ht="51">
      <c r="A28" s="35" t="s">
        <v>55</v>
      </c>
      <c r="E28" s="40" t="s">
        <v>1613</v>
      </c>
    </row>
    <row r="29" spans="1:5" ht="153">
      <c r="A29" t="s">
        <v>57</v>
      </c>
      <c r="E29" s="39" t="s">
        <v>1602</v>
      </c>
    </row>
    <row r="30" spans="1:13" ht="12.75">
      <c r="A30" t="s">
        <v>46</v>
      </c>
      <c r="C30" s="31" t="s">
        <v>4</v>
      </c>
      <c r="E30" s="33" t="s">
        <v>1131</v>
      </c>
      <c r="J30" s="32">
        <f>0</f>
      </c>
      <c s="32">
        <f>0</f>
      </c>
      <c s="32">
        <f>0+L31+L35+L39+L43+L47+L51+L55+L59+L63+L67+L71+L75+L79+L83+L87</f>
      </c>
      <c s="32">
        <f>0+M31+M35+M39+M43+M47+M51+M55+M59+M63+M67+M71+M75+M79+M83+M87</f>
      </c>
    </row>
    <row r="31" spans="1:16" ht="12.75">
      <c r="A31" t="s">
        <v>49</v>
      </c>
      <c s="34" t="s">
        <v>72</v>
      </c>
      <c s="34" t="s">
        <v>1614</v>
      </c>
      <c s="35" t="s">
        <v>5</v>
      </c>
      <c s="6" t="s">
        <v>1615</v>
      </c>
      <c s="36" t="s">
        <v>374</v>
      </c>
      <c s="37">
        <v>27.36</v>
      </c>
      <c s="36">
        <v>0</v>
      </c>
      <c s="36">
        <f>ROUND(G31*H31,6)</f>
      </c>
      <c r="L31" s="38">
        <v>0</v>
      </c>
      <c s="32">
        <f>ROUND(ROUND(L31,2)*ROUND(G31,3),2)</f>
      </c>
      <c s="36" t="s">
        <v>256</v>
      </c>
      <c>
        <f>(M31*21)/100</f>
      </c>
      <c t="s">
        <v>27</v>
      </c>
    </row>
    <row r="32" spans="1:5" ht="38.25">
      <c r="A32" s="35" t="s">
        <v>54</v>
      </c>
      <c r="E32" s="39" t="s">
        <v>1616</v>
      </c>
    </row>
    <row r="33" spans="1:5" ht="38.25">
      <c r="A33" s="35" t="s">
        <v>55</v>
      </c>
      <c r="E33" s="40" t="s">
        <v>1617</v>
      </c>
    </row>
    <row r="34" spans="1:5" ht="63.75">
      <c r="A34" t="s">
        <v>57</v>
      </c>
      <c r="E34" s="39" t="s">
        <v>1241</v>
      </c>
    </row>
    <row r="35" spans="1:16" ht="12.75">
      <c r="A35" t="s">
        <v>49</v>
      </c>
      <c s="34" t="s">
        <v>76</v>
      </c>
      <c s="34" t="s">
        <v>1242</v>
      </c>
      <c s="35" t="s">
        <v>5</v>
      </c>
      <c s="6" t="s">
        <v>1243</v>
      </c>
      <c s="36" t="s">
        <v>374</v>
      </c>
      <c s="37">
        <v>14</v>
      </c>
      <c s="36">
        <v>0</v>
      </c>
      <c s="36">
        <f>ROUND(G35*H35,6)</f>
      </c>
      <c r="L35" s="38">
        <v>0</v>
      </c>
      <c s="32">
        <f>ROUND(ROUND(L35,2)*ROUND(G35,3),2)</f>
      </c>
      <c s="36" t="s">
        <v>256</v>
      </c>
      <c>
        <f>(M35*21)/100</f>
      </c>
      <c t="s">
        <v>27</v>
      </c>
    </row>
    <row r="36" spans="1:5" ht="25.5">
      <c r="A36" s="35" t="s">
        <v>54</v>
      </c>
      <c r="E36" s="39" t="s">
        <v>1618</v>
      </c>
    </row>
    <row r="37" spans="1:5" ht="38.25">
      <c r="A37" s="35" t="s">
        <v>55</v>
      </c>
      <c r="E37" s="40" t="s">
        <v>1619</v>
      </c>
    </row>
    <row r="38" spans="1:5" ht="63.75">
      <c r="A38" t="s">
        <v>57</v>
      </c>
      <c r="E38" s="39" t="s">
        <v>1241</v>
      </c>
    </row>
    <row r="39" spans="1:16" ht="25.5">
      <c r="A39" t="s">
        <v>49</v>
      </c>
      <c s="34" t="s">
        <v>80</v>
      </c>
      <c s="34" t="s">
        <v>1620</v>
      </c>
      <c s="35" t="s">
        <v>5</v>
      </c>
      <c s="6" t="s">
        <v>1621</v>
      </c>
      <c s="36" t="s">
        <v>374</v>
      </c>
      <c s="37">
        <v>167.65</v>
      </c>
      <c s="36">
        <v>0</v>
      </c>
      <c s="36">
        <f>ROUND(G39*H39,6)</f>
      </c>
      <c r="L39" s="38">
        <v>0</v>
      </c>
      <c s="32">
        <f>ROUND(ROUND(L39,2)*ROUND(G39,3),2)</f>
      </c>
      <c s="36" t="s">
        <v>256</v>
      </c>
      <c>
        <f>(M39*21)/100</f>
      </c>
      <c t="s">
        <v>27</v>
      </c>
    </row>
    <row r="40" spans="1:5" ht="38.25">
      <c r="A40" s="35" t="s">
        <v>54</v>
      </c>
      <c r="E40" s="39" t="s">
        <v>1622</v>
      </c>
    </row>
    <row r="41" spans="1:5" ht="76.5">
      <c r="A41" s="35" t="s">
        <v>55</v>
      </c>
      <c r="E41" s="40" t="s">
        <v>1623</v>
      </c>
    </row>
    <row r="42" spans="1:5" ht="63.75">
      <c r="A42" t="s">
        <v>57</v>
      </c>
      <c r="E42" s="39" t="s">
        <v>1241</v>
      </c>
    </row>
    <row r="43" spans="1:16" ht="12.75">
      <c r="A43" t="s">
        <v>49</v>
      </c>
      <c s="34" t="s">
        <v>84</v>
      </c>
      <c s="34" t="s">
        <v>1624</v>
      </c>
      <c s="35" t="s">
        <v>5</v>
      </c>
      <c s="6" t="s">
        <v>1625</v>
      </c>
      <c s="36" t="s">
        <v>262</v>
      </c>
      <c s="37">
        <v>64.5</v>
      </c>
      <c s="36">
        <v>0</v>
      </c>
      <c s="36">
        <f>ROUND(G43*H43,6)</f>
      </c>
      <c r="L43" s="38">
        <v>0</v>
      </c>
      <c s="32">
        <f>ROUND(ROUND(L43,2)*ROUND(G43,3),2)</f>
      </c>
      <c s="36" t="s">
        <v>256</v>
      </c>
      <c>
        <f>(M43*21)/100</f>
      </c>
      <c t="s">
        <v>27</v>
      </c>
    </row>
    <row r="44" spans="1:5" ht="38.25">
      <c r="A44" s="35" t="s">
        <v>54</v>
      </c>
      <c r="E44" s="39" t="s">
        <v>1626</v>
      </c>
    </row>
    <row r="45" spans="1:5" ht="38.25">
      <c r="A45" s="35" t="s">
        <v>55</v>
      </c>
      <c r="E45" s="40" t="s">
        <v>1627</v>
      </c>
    </row>
    <row r="46" spans="1:5" ht="63.75">
      <c r="A46" t="s">
        <v>57</v>
      </c>
      <c r="E46" s="39" t="s">
        <v>1241</v>
      </c>
    </row>
    <row r="47" spans="1:16" ht="12.75">
      <c r="A47" t="s">
        <v>49</v>
      </c>
      <c s="34" t="s">
        <v>88</v>
      </c>
      <c s="34" t="s">
        <v>1628</v>
      </c>
      <c s="35" t="s">
        <v>5</v>
      </c>
      <c s="6" t="s">
        <v>1629</v>
      </c>
      <c s="36" t="s">
        <v>374</v>
      </c>
      <c s="37">
        <v>38.16</v>
      </c>
      <c s="36">
        <v>0</v>
      </c>
      <c s="36">
        <f>ROUND(G47*H47,6)</f>
      </c>
      <c r="L47" s="38">
        <v>0</v>
      </c>
      <c s="32">
        <f>ROUND(ROUND(L47,2)*ROUND(G47,3),2)</f>
      </c>
      <c s="36" t="s">
        <v>256</v>
      </c>
      <c>
        <f>(M47*21)/100</f>
      </c>
      <c t="s">
        <v>27</v>
      </c>
    </row>
    <row r="48" spans="1:5" ht="38.25">
      <c r="A48" s="35" t="s">
        <v>54</v>
      </c>
      <c r="E48" s="39" t="s">
        <v>1630</v>
      </c>
    </row>
    <row r="49" spans="1:5" ht="51">
      <c r="A49" s="35" t="s">
        <v>55</v>
      </c>
      <c r="E49" s="40" t="s">
        <v>1631</v>
      </c>
    </row>
    <row r="50" spans="1:5" ht="63.75">
      <c r="A50" t="s">
        <v>57</v>
      </c>
      <c r="E50" s="39" t="s">
        <v>1241</v>
      </c>
    </row>
    <row r="51" spans="1:16" ht="12.75">
      <c r="A51" t="s">
        <v>49</v>
      </c>
      <c s="34" t="s">
        <v>91</v>
      </c>
      <c s="34" t="s">
        <v>1632</v>
      </c>
      <c s="35" t="s">
        <v>5</v>
      </c>
      <c s="6" t="s">
        <v>1633</v>
      </c>
      <c s="36" t="s">
        <v>374</v>
      </c>
      <c s="37">
        <v>313.38</v>
      </c>
      <c s="36">
        <v>0</v>
      </c>
      <c s="36">
        <f>ROUND(G51*H51,6)</f>
      </c>
      <c r="L51" s="38">
        <v>0</v>
      </c>
      <c s="32">
        <f>ROUND(ROUND(L51,2)*ROUND(G51,3),2)</f>
      </c>
      <c s="36" t="s">
        <v>256</v>
      </c>
      <c>
        <f>(M51*21)/100</f>
      </c>
      <c t="s">
        <v>27</v>
      </c>
    </row>
    <row r="52" spans="1:5" ht="25.5">
      <c r="A52" s="35" t="s">
        <v>54</v>
      </c>
      <c r="E52" s="39" t="s">
        <v>1634</v>
      </c>
    </row>
    <row r="53" spans="1:5" ht="38.25">
      <c r="A53" s="35" t="s">
        <v>55</v>
      </c>
      <c r="E53" s="40" t="s">
        <v>1635</v>
      </c>
    </row>
    <row r="54" spans="1:5" ht="12.75">
      <c r="A54" t="s">
        <v>57</v>
      </c>
      <c r="E54" s="39" t="s">
        <v>5</v>
      </c>
    </row>
    <row r="55" spans="1:16" ht="12.75">
      <c r="A55" t="s">
        <v>49</v>
      </c>
      <c s="34" t="s">
        <v>95</v>
      </c>
      <c s="34" t="s">
        <v>1390</v>
      </c>
      <c s="35" t="s">
        <v>4</v>
      </c>
      <c s="6" t="s">
        <v>1391</v>
      </c>
      <c s="36" t="s">
        <v>374</v>
      </c>
      <c s="37">
        <v>27.008</v>
      </c>
      <c s="36">
        <v>0</v>
      </c>
      <c s="36">
        <f>ROUND(G55*H55,6)</f>
      </c>
      <c r="L55" s="38">
        <v>0</v>
      </c>
      <c s="32">
        <f>ROUND(ROUND(L55,2)*ROUND(G55,3),2)</f>
      </c>
      <c s="36" t="s">
        <v>256</v>
      </c>
      <c>
        <f>(M55*21)/100</f>
      </c>
      <c t="s">
        <v>27</v>
      </c>
    </row>
    <row r="56" spans="1:5" ht="25.5">
      <c r="A56" s="35" t="s">
        <v>54</v>
      </c>
      <c r="E56" s="39" t="s">
        <v>1636</v>
      </c>
    </row>
    <row r="57" spans="1:5" ht="12.75">
      <c r="A57" s="35" t="s">
        <v>55</v>
      </c>
      <c r="E57" s="40" t="s">
        <v>5</v>
      </c>
    </row>
    <row r="58" spans="1:5" ht="306">
      <c r="A58" t="s">
        <v>57</v>
      </c>
      <c r="E58" s="39" t="s">
        <v>1394</v>
      </c>
    </row>
    <row r="59" spans="1:16" ht="12.75">
      <c r="A59" t="s">
        <v>49</v>
      </c>
      <c s="34" t="s">
        <v>100</v>
      </c>
      <c s="34" t="s">
        <v>1400</v>
      </c>
      <c s="35" t="s">
        <v>5</v>
      </c>
      <c s="6" t="s">
        <v>1401</v>
      </c>
      <c s="36" t="s">
        <v>374</v>
      </c>
      <c s="37">
        <v>313.38</v>
      </c>
      <c s="36">
        <v>0</v>
      </c>
      <c s="36">
        <f>ROUND(G59*H59,6)</f>
      </c>
      <c r="L59" s="38">
        <v>0</v>
      </c>
      <c s="32">
        <f>ROUND(ROUND(L59,2)*ROUND(G59,3),2)</f>
      </c>
      <c s="36" t="s">
        <v>256</v>
      </c>
      <c>
        <f>(M59*21)/100</f>
      </c>
      <c t="s">
        <v>27</v>
      </c>
    </row>
    <row r="60" spans="1:5" ht="12.75">
      <c r="A60" s="35" t="s">
        <v>54</v>
      </c>
      <c r="E60" s="39" t="s">
        <v>5</v>
      </c>
    </row>
    <row r="61" spans="1:5" ht="38.25">
      <c r="A61" s="35" t="s">
        <v>55</v>
      </c>
      <c r="E61" s="40" t="s">
        <v>1637</v>
      </c>
    </row>
    <row r="62" spans="1:5" ht="191.25">
      <c r="A62" t="s">
        <v>57</v>
      </c>
      <c r="E62" s="39" t="s">
        <v>1404</v>
      </c>
    </row>
    <row r="63" spans="1:16" ht="12.75">
      <c r="A63" t="s">
        <v>49</v>
      </c>
      <c s="34" t="s">
        <v>106</v>
      </c>
      <c s="34" t="s">
        <v>1638</v>
      </c>
      <c s="35" t="s">
        <v>5</v>
      </c>
      <c s="6" t="s">
        <v>1639</v>
      </c>
      <c s="36" t="s">
        <v>374</v>
      </c>
      <c s="37">
        <v>138.19</v>
      </c>
      <c s="36">
        <v>0</v>
      </c>
      <c s="36">
        <f>ROUND(G63*H63,6)</f>
      </c>
      <c r="L63" s="38">
        <v>0</v>
      </c>
      <c s="32">
        <f>ROUND(ROUND(L63,2)*ROUND(G63,3),2)</f>
      </c>
      <c s="36" t="s">
        <v>256</v>
      </c>
      <c>
        <f>(M63*21)/100</f>
      </c>
      <c t="s">
        <v>27</v>
      </c>
    </row>
    <row r="64" spans="1:5" ht="25.5">
      <c r="A64" s="35" t="s">
        <v>54</v>
      </c>
      <c r="E64" s="39" t="s">
        <v>1640</v>
      </c>
    </row>
    <row r="65" spans="1:5" ht="38.25">
      <c r="A65" s="35" t="s">
        <v>55</v>
      </c>
      <c r="E65" s="40" t="s">
        <v>1641</v>
      </c>
    </row>
    <row r="66" spans="1:5" ht="267.75">
      <c r="A66" t="s">
        <v>57</v>
      </c>
      <c r="E66" s="39" t="s">
        <v>1187</v>
      </c>
    </row>
    <row r="67" spans="1:16" ht="12.75">
      <c r="A67" t="s">
        <v>49</v>
      </c>
      <c s="34" t="s">
        <v>111</v>
      </c>
      <c s="34" t="s">
        <v>1247</v>
      </c>
      <c s="35" t="s">
        <v>5</v>
      </c>
      <c s="6" t="s">
        <v>1248</v>
      </c>
      <c s="36" t="s">
        <v>374</v>
      </c>
      <c s="37">
        <v>389.594</v>
      </c>
      <c s="36">
        <v>0</v>
      </c>
      <c s="36">
        <f>ROUND(G67*H67,6)</f>
      </c>
      <c r="L67" s="38">
        <v>0</v>
      </c>
      <c s="32">
        <f>ROUND(ROUND(L67,2)*ROUND(G67,3),2)</f>
      </c>
      <c s="36" t="s">
        <v>256</v>
      </c>
      <c>
        <f>(M67*21)/100</f>
      </c>
      <c t="s">
        <v>27</v>
      </c>
    </row>
    <row r="68" spans="1:5" ht="25.5">
      <c r="A68" s="35" t="s">
        <v>54</v>
      </c>
      <c r="E68" s="39" t="s">
        <v>1642</v>
      </c>
    </row>
    <row r="69" spans="1:5" ht="38.25">
      <c r="A69" s="35" t="s">
        <v>55</v>
      </c>
      <c r="E69" s="40" t="s">
        <v>1643</v>
      </c>
    </row>
    <row r="70" spans="1:5" ht="280.5">
      <c r="A70" t="s">
        <v>57</v>
      </c>
      <c r="E70" s="39" t="s">
        <v>1249</v>
      </c>
    </row>
    <row r="71" spans="1:16" ht="12.75">
      <c r="A71" t="s">
        <v>49</v>
      </c>
      <c s="34" t="s">
        <v>116</v>
      </c>
      <c s="34" t="s">
        <v>1644</v>
      </c>
      <c s="35" t="s">
        <v>5</v>
      </c>
      <c s="6" t="s">
        <v>1645</v>
      </c>
      <c s="36" t="s">
        <v>374</v>
      </c>
      <c s="37">
        <v>2.419</v>
      </c>
      <c s="36">
        <v>0</v>
      </c>
      <c s="36">
        <f>ROUND(G71*H71,6)</f>
      </c>
      <c r="L71" s="38">
        <v>0</v>
      </c>
      <c s="32">
        <f>ROUND(ROUND(L71,2)*ROUND(G71,3),2)</f>
      </c>
      <c s="36" t="s">
        <v>256</v>
      </c>
      <c>
        <f>(M71*21)/100</f>
      </c>
      <c t="s">
        <v>27</v>
      </c>
    </row>
    <row r="72" spans="1:5" ht="12.75">
      <c r="A72" s="35" t="s">
        <v>54</v>
      </c>
      <c r="E72" s="39" t="s">
        <v>1646</v>
      </c>
    </row>
    <row r="73" spans="1:5" ht="38.25">
      <c r="A73" s="35" t="s">
        <v>55</v>
      </c>
      <c r="E73" s="40" t="s">
        <v>1647</v>
      </c>
    </row>
    <row r="74" spans="1:5" ht="242.25">
      <c r="A74" t="s">
        <v>57</v>
      </c>
      <c r="E74" s="39" t="s">
        <v>1648</v>
      </c>
    </row>
    <row r="75" spans="1:16" ht="12.75">
      <c r="A75" t="s">
        <v>49</v>
      </c>
      <c s="34" t="s">
        <v>119</v>
      </c>
      <c s="34" t="s">
        <v>1649</v>
      </c>
      <c s="35" t="s">
        <v>5</v>
      </c>
      <c s="6" t="s">
        <v>1650</v>
      </c>
      <c s="36" t="s">
        <v>374</v>
      </c>
      <c s="37">
        <v>24.589</v>
      </c>
      <c s="36">
        <v>0</v>
      </c>
      <c s="36">
        <f>ROUND(G75*H75,6)</f>
      </c>
      <c r="L75" s="38">
        <v>0</v>
      </c>
      <c s="32">
        <f>ROUND(ROUND(L75,2)*ROUND(G75,3),2)</f>
      </c>
      <c s="36" t="s">
        <v>256</v>
      </c>
      <c>
        <f>(M75*21)/100</f>
      </c>
      <c t="s">
        <v>27</v>
      </c>
    </row>
    <row r="76" spans="1:5" ht="12.75">
      <c r="A76" s="35" t="s">
        <v>54</v>
      </c>
      <c r="E76" s="39" t="s">
        <v>1651</v>
      </c>
    </row>
    <row r="77" spans="1:5" ht="38.25">
      <c r="A77" s="35" t="s">
        <v>55</v>
      </c>
      <c r="E77" s="40" t="s">
        <v>1597</v>
      </c>
    </row>
    <row r="78" spans="1:5" ht="38.25">
      <c r="A78" t="s">
        <v>57</v>
      </c>
      <c r="E78" s="39" t="s">
        <v>1506</v>
      </c>
    </row>
    <row r="79" spans="1:16" ht="12.75">
      <c r="A79" t="s">
        <v>49</v>
      </c>
      <c s="34" t="s">
        <v>122</v>
      </c>
      <c s="34" t="s">
        <v>1652</v>
      </c>
      <c s="35" t="s">
        <v>5</v>
      </c>
      <c s="6" t="s">
        <v>1653</v>
      </c>
      <c s="36" t="s">
        <v>1202</v>
      </c>
      <c s="37">
        <v>122.945</v>
      </c>
      <c s="36">
        <v>0</v>
      </c>
      <c s="36">
        <f>ROUND(G79*H79,6)</f>
      </c>
      <c r="L79" s="38">
        <v>0</v>
      </c>
      <c s="32">
        <f>ROUND(ROUND(L79,2)*ROUND(G79,3),2)</f>
      </c>
      <c s="36" t="s">
        <v>256</v>
      </c>
      <c>
        <f>(M79*21)/100</f>
      </c>
      <c t="s">
        <v>27</v>
      </c>
    </row>
    <row r="80" spans="1:5" ht="12.75">
      <c r="A80" s="35" t="s">
        <v>54</v>
      </c>
      <c r="E80" s="39" t="s">
        <v>5</v>
      </c>
    </row>
    <row r="81" spans="1:5" ht="38.25">
      <c r="A81" s="35" t="s">
        <v>55</v>
      </c>
      <c r="E81" s="40" t="s">
        <v>1654</v>
      </c>
    </row>
    <row r="82" spans="1:5" ht="25.5">
      <c r="A82" t="s">
        <v>57</v>
      </c>
      <c r="E82" s="39" t="s">
        <v>1655</v>
      </c>
    </row>
    <row r="83" spans="1:16" ht="12.75">
      <c r="A83" t="s">
        <v>49</v>
      </c>
      <c s="34" t="s">
        <v>126</v>
      </c>
      <c s="34" t="s">
        <v>1656</v>
      </c>
      <c s="35" t="s">
        <v>5</v>
      </c>
      <c s="6" t="s">
        <v>1657</v>
      </c>
      <c s="36" t="s">
        <v>1202</v>
      </c>
      <c s="37">
        <v>491.78</v>
      </c>
      <c s="36">
        <v>0</v>
      </c>
      <c s="36">
        <f>ROUND(G83*H83,6)</f>
      </c>
      <c r="L83" s="38">
        <v>0</v>
      </c>
      <c s="32">
        <f>ROUND(ROUND(L83,2)*ROUND(G83,3),2)</f>
      </c>
      <c s="36" t="s">
        <v>256</v>
      </c>
      <c>
        <f>(M83*21)/100</f>
      </c>
      <c t="s">
        <v>27</v>
      </c>
    </row>
    <row r="84" spans="1:5" ht="12.75">
      <c r="A84" s="35" t="s">
        <v>54</v>
      </c>
      <c r="E84" s="39" t="s">
        <v>5</v>
      </c>
    </row>
    <row r="85" spans="1:5" ht="38.25">
      <c r="A85" s="35" t="s">
        <v>55</v>
      </c>
      <c r="E85" s="40" t="s">
        <v>1658</v>
      </c>
    </row>
    <row r="86" spans="1:5" ht="38.25">
      <c r="A86" t="s">
        <v>57</v>
      </c>
      <c r="E86" s="39" t="s">
        <v>1659</v>
      </c>
    </row>
    <row r="87" spans="1:16" ht="12.75">
      <c r="A87" t="s">
        <v>49</v>
      </c>
      <c s="34" t="s">
        <v>130</v>
      </c>
      <c s="34" t="s">
        <v>1660</v>
      </c>
      <c s="35" t="s">
        <v>5</v>
      </c>
      <c s="6" t="s">
        <v>1661</v>
      </c>
      <c s="36" t="s">
        <v>1202</v>
      </c>
      <c s="37">
        <v>184.418</v>
      </c>
      <c s="36">
        <v>0</v>
      </c>
      <c s="36">
        <f>ROUND(G87*H87,6)</f>
      </c>
      <c r="L87" s="38">
        <v>0</v>
      </c>
      <c s="32">
        <f>ROUND(ROUND(L87,2)*ROUND(G87,3),2)</f>
      </c>
      <c s="36" t="s">
        <v>256</v>
      </c>
      <c>
        <f>(M87*21)/100</f>
      </c>
      <c t="s">
        <v>27</v>
      </c>
    </row>
    <row r="88" spans="1:5" ht="12.75">
      <c r="A88" s="35" t="s">
        <v>54</v>
      </c>
      <c r="E88" s="39" t="s">
        <v>5</v>
      </c>
    </row>
    <row r="89" spans="1:5" ht="38.25">
      <c r="A89" s="35" t="s">
        <v>55</v>
      </c>
      <c r="E89" s="40" t="s">
        <v>1662</v>
      </c>
    </row>
    <row r="90" spans="1:5" ht="25.5">
      <c r="A90" t="s">
        <v>57</v>
      </c>
      <c r="E90" s="39" t="s">
        <v>1663</v>
      </c>
    </row>
    <row r="91" spans="1:13" ht="12.75">
      <c r="A91" t="s">
        <v>46</v>
      </c>
      <c r="C91" s="31" t="s">
        <v>27</v>
      </c>
      <c r="E91" s="33" t="s">
        <v>1664</v>
      </c>
      <c r="J91" s="32">
        <f>0</f>
      </c>
      <c s="32">
        <f>0</f>
      </c>
      <c s="32">
        <f>0+L92+L96</f>
      </c>
      <c s="32">
        <f>0+M92+M96</f>
      </c>
    </row>
    <row r="92" spans="1:16" ht="12.75">
      <c r="A92" t="s">
        <v>49</v>
      </c>
      <c s="34" t="s">
        <v>133</v>
      </c>
      <c s="34" t="s">
        <v>1665</v>
      </c>
      <c s="35" t="s">
        <v>5</v>
      </c>
      <c s="6" t="s">
        <v>1666</v>
      </c>
      <c s="36" t="s">
        <v>262</v>
      </c>
      <c s="37">
        <v>38.5</v>
      </c>
      <c s="36">
        <v>0</v>
      </c>
      <c s="36">
        <f>ROUND(G92*H92,6)</f>
      </c>
      <c r="L92" s="38">
        <v>0</v>
      </c>
      <c s="32">
        <f>ROUND(ROUND(L92,2)*ROUND(G92,3),2)</f>
      </c>
      <c s="36" t="s">
        <v>256</v>
      </c>
      <c>
        <f>(M92*21)/100</f>
      </c>
      <c t="s">
        <v>27</v>
      </c>
    </row>
    <row r="93" spans="1:5" ht="25.5">
      <c r="A93" s="35" t="s">
        <v>54</v>
      </c>
      <c r="E93" s="39" t="s">
        <v>1667</v>
      </c>
    </row>
    <row r="94" spans="1:5" ht="38.25">
      <c r="A94" s="35" t="s">
        <v>55</v>
      </c>
      <c r="E94" s="40" t="s">
        <v>1668</v>
      </c>
    </row>
    <row r="95" spans="1:5" ht="165.75">
      <c r="A95" t="s">
        <v>57</v>
      </c>
      <c r="E95" s="39" t="s">
        <v>1669</v>
      </c>
    </row>
    <row r="96" spans="1:16" ht="12.75">
      <c r="A96" t="s">
        <v>49</v>
      </c>
      <c s="34" t="s">
        <v>136</v>
      </c>
      <c s="34" t="s">
        <v>1670</v>
      </c>
      <c s="35" t="s">
        <v>5</v>
      </c>
      <c s="6" t="s">
        <v>1671</v>
      </c>
      <c s="36" t="s">
        <v>1202</v>
      </c>
      <c s="37">
        <v>84.7</v>
      </c>
      <c s="36">
        <v>0</v>
      </c>
      <c s="36">
        <f>ROUND(G96*H96,6)</f>
      </c>
      <c r="L96" s="38">
        <v>0</v>
      </c>
      <c s="32">
        <f>ROUND(ROUND(L96,2)*ROUND(G96,3),2)</f>
      </c>
      <c s="36" t="s">
        <v>256</v>
      </c>
      <c>
        <f>(M96*21)/100</f>
      </c>
      <c t="s">
        <v>27</v>
      </c>
    </row>
    <row r="97" spans="1:5" ht="12.75">
      <c r="A97" s="35" t="s">
        <v>54</v>
      </c>
      <c r="E97" s="39" t="s">
        <v>1672</v>
      </c>
    </row>
    <row r="98" spans="1:5" ht="38.25">
      <c r="A98" s="35" t="s">
        <v>55</v>
      </c>
      <c r="E98" s="40" t="s">
        <v>1673</v>
      </c>
    </row>
    <row r="99" spans="1:5" ht="102">
      <c r="A99" t="s">
        <v>57</v>
      </c>
      <c r="E99" s="39" t="s">
        <v>1674</v>
      </c>
    </row>
    <row r="100" spans="1:13" ht="12.75">
      <c r="A100" t="s">
        <v>46</v>
      </c>
      <c r="C100" s="31" t="s">
        <v>26</v>
      </c>
      <c r="E100" s="33" t="s">
        <v>1250</v>
      </c>
      <c r="J100" s="32">
        <f>0</f>
      </c>
      <c s="32">
        <f>0</f>
      </c>
      <c s="32">
        <f>0+L101+L105+L109+L113+L117</f>
      </c>
      <c s="32">
        <f>0+M101+M105+M109+M113+M117</f>
      </c>
    </row>
    <row r="101" spans="1:16" ht="12.75">
      <c r="A101" t="s">
        <v>49</v>
      </c>
      <c s="34" t="s">
        <v>140</v>
      </c>
      <c s="34" t="s">
        <v>1675</v>
      </c>
      <c s="35" t="s">
        <v>5</v>
      </c>
      <c s="6" t="s">
        <v>1676</v>
      </c>
      <c s="36" t="s">
        <v>98</v>
      </c>
      <c s="37">
        <v>0.64</v>
      </c>
      <c s="36">
        <v>0</v>
      </c>
      <c s="36">
        <f>ROUND(G101*H101,6)</f>
      </c>
      <c r="L101" s="38">
        <v>0</v>
      </c>
      <c s="32">
        <f>ROUND(ROUND(L101,2)*ROUND(G101,3),2)</f>
      </c>
      <c s="36" t="s">
        <v>256</v>
      </c>
      <c>
        <f>(M101*21)/100</f>
      </c>
      <c t="s">
        <v>27</v>
      </c>
    </row>
    <row r="102" spans="1:5" ht="63.75">
      <c r="A102" s="35" t="s">
        <v>54</v>
      </c>
      <c r="E102" s="39" t="s">
        <v>1677</v>
      </c>
    </row>
    <row r="103" spans="1:5" ht="38.25">
      <c r="A103" s="35" t="s">
        <v>55</v>
      </c>
      <c r="E103" s="40" t="s">
        <v>1678</v>
      </c>
    </row>
    <row r="104" spans="1:5" ht="293.25">
      <c r="A104" t="s">
        <v>57</v>
      </c>
      <c r="E104" s="39" t="s">
        <v>1259</v>
      </c>
    </row>
    <row r="105" spans="1:16" ht="12.75">
      <c r="A105" t="s">
        <v>49</v>
      </c>
      <c s="34" t="s">
        <v>144</v>
      </c>
      <c s="34" t="s">
        <v>1679</v>
      </c>
      <c s="35" t="s">
        <v>5</v>
      </c>
      <c s="6" t="s">
        <v>1680</v>
      </c>
      <c s="36" t="s">
        <v>374</v>
      </c>
      <c s="37">
        <v>0.614</v>
      </c>
      <c s="36">
        <v>0</v>
      </c>
      <c s="36">
        <f>ROUND(G105*H105,6)</f>
      </c>
      <c r="L105" s="38">
        <v>0</v>
      </c>
      <c s="32">
        <f>ROUND(ROUND(L105,2)*ROUND(G105,3),2)</f>
      </c>
      <c s="36" t="s">
        <v>256</v>
      </c>
      <c>
        <f>(M105*21)/100</f>
      </c>
      <c t="s">
        <v>27</v>
      </c>
    </row>
    <row r="106" spans="1:5" ht="12.75">
      <c r="A106" s="35" t="s">
        <v>54</v>
      </c>
      <c r="E106" s="39" t="s">
        <v>1681</v>
      </c>
    </row>
    <row r="107" spans="1:5" ht="38.25">
      <c r="A107" s="35" t="s">
        <v>55</v>
      </c>
      <c r="E107" s="40" t="s">
        <v>1682</v>
      </c>
    </row>
    <row r="108" spans="1:5" ht="382.5">
      <c r="A108" t="s">
        <v>57</v>
      </c>
      <c r="E108" s="39" t="s">
        <v>1683</v>
      </c>
    </row>
    <row r="109" spans="1:16" ht="12.75">
      <c r="A109" t="s">
        <v>49</v>
      </c>
      <c s="34" t="s">
        <v>148</v>
      </c>
      <c s="34" t="s">
        <v>1684</v>
      </c>
      <c s="35" t="s">
        <v>5</v>
      </c>
      <c s="6" t="s">
        <v>1685</v>
      </c>
      <c s="36" t="s">
        <v>98</v>
      </c>
      <c s="37">
        <v>0.092</v>
      </c>
      <c s="36">
        <v>0</v>
      </c>
      <c s="36">
        <f>ROUND(G109*H109,6)</f>
      </c>
      <c r="L109" s="38">
        <v>0</v>
      </c>
      <c s="32">
        <f>ROUND(ROUND(L109,2)*ROUND(G109,3),2)</f>
      </c>
      <c s="36" t="s">
        <v>256</v>
      </c>
      <c>
        <f>(M109*21)/100</f>
      </c>
      <c t="s">
        <v>27</v>
      </c>
    </row>
    <row r="110" spans="1:5" ht="12.75">
      <c r="A110" s="35" t="s">
        <v>54</v>
      </c>
      <c r="E110" s="39" t="s">
        <v>5</v>
      </c>
    </row>
    <row r="111" spans="1:5" ht="38.25">
      <c r="A111" s="35" t="s">
        <v>55</v>
      </c>
      <c r="E111" s="40" t="s">
        <v>1686</v>
      </c>
    </row>
    <row r="112" spans="1:5" ht="242.25">
      <c r="A112" t="s">
        <v>57</v>
      </c>
      <c r="E112" s="39" t="s">
        <v>1687</v>
      </c>
    </row>
    <row r="113" spans="1:16" ht="12.75">
      <c r="A113" t="s">
        <v>49</v>
      </c>
      <c s="34" t="s">
        <v>151</v>
      </c>
      <c s="34" t="s">
        <v>1688</v>
      </c>
      <c s="35" t="s">
        <v>5</v>
      </c>
      <c s="6" t="s">
        <v>1689</v>
      </c>
      <c s="36" t="s">
        <v>374</v>
      </c>
      <c s="37">
        <v>10.969</v>
      </c>
      <c s="36">
        <v>0</v>
      </c>
      <c s="36">
        <f>ROUND(G113*H113,6)</f>
      </c>
      <c r="L113" s="38">
        <v>0</v>
      </c>
      <c s="32">
        <f>ROUND(ROUND(L113,2)*ROUND(G113,3),2)</f>
      </c>
      <c s="36" t="s">
        <v>256</v>
      </c>
      <c>
        <f>(M113*21)/100</f>
      </c>
      <c t="s">
        <v>27</v>
      </c>
    </row>
    <row r="114" spans="1:5" ht="12.75">
      <c r="A114" s="35" t="s">
        <v>54</v>
      </c>
      <c r="E114" s="39" t="s">
        <v>5</v>
      </c>
    </row>
    <row r="115" spans="1:5" ht="38.25">
      <c r="A115" s="35" t="s">
        <v>55</v>
      </c>
      <c r="E115" s="40" t="s">
        <v>1690</v>
      </c>
    </row>
    <row r="116" spans="1:5" ht="229.5">
      <c r="A116" t="s">
        <v>57</v>
      </c>
      <c r="E116" s="39" t="s">
        <v>1691</v>
      </c>
    </row>
    <row r="117" spans="1:16" ht="12.75">
      <c r="A117" t="s">
        <v>49</v>
      </c>
      <c s="34" t="s">
        <v>155</v>
      </c>
      <c s="34" t="s">
        <v>1692</v>
      </c>
      <c s="35" t="s">
        <v>5</v>
      </c>
      <c s="6" t="s">
        <v>1693</v>
      </c>
      <c s="36" t="s">
        <v>98</v>
      </c>
      <c s="37">
        <v>0.329</v>
      </c>
      <c s="36">
        <v>0</v>
      </c>
      <c s="36">
        <f>ROUND(G117*H117,6)</f>
      </c>
      <c r="L117" s="38">
        <v>0</v>
      </c>
      <c s="32">
        <f>ROUND(ROUND(L117,2)*ROUND(G117,3),2)</f>
      </c>
      <c s="36" t="s">
        <v>256</v>
      </c>
      <c>
        <f>(M117*21)/100</f>
      </c>
      <c t="s">
        <v>27</v>
      </c>
    </row>
    <row r="118" spans="1:5" ht="89.25">
      <c r="A118" s="35" t="s">
        <v>54</v>
      </c>
      <c r="E118" s="39" t="s">
        <v>1694</v>
      </c>
    </row>
    <row r="119" spans="1:5" ht="38.25">
      <c r="A119" s="35" t="s">
        <v>55</v>
      </c>
      <c r="E119" s="40" t="s">
        <v>1695</v>
      </c>
    </row>
    <row r="120" spans="1:5" ht="293.25">
      <c r="A120" t="s">
        <v>57</v>
      </c>
      <c r="E120" s="39" t="s">
        <v>1259</v>
      </c>
    </row>
    <row r="121" spans="1:13" ht="12.75">
      <c r="A121" t="s">
        <v>46</v>
      </c>
      <c r="C121" s="31" t="s">
        <v>64</v>
      </c>
      <c r="E121" s="33" t="s">
        <v>1413</v>
      </c>
      <c r="J121" s="32">
        <f>0</f>
      </c>
      <c s="32">
        <f>0</f>
      </c>
      <c s="32">
        <f>0+L122+L126+L130+L134+L138+L142+L146+L150+L154</f>
      </c>
      <c s="32">
        <f>0+M122+M126+M130+M134+M138+M142+M146+M150+M154</f>
      </c>
    </row>
    <row r="122" spans="1:16" ht="12.75">
      <c r="A122" t="s">
        <v>49</v>
      </c>
      <c s="34" t="s">
        <v>158</v>
      </c>
      <c s="34" t="s">
        <v>1696</v>
      </c>
      <c s="35" t="s">
        <v>5</v>
      </c>
      <c s="6" t="s">
        <v>1697</v>
      </c>
      <c s="36" t="s">
        <v>374</v>
      </c>
      <c s="37">
        <v>60.326</v>
      </c>
      <c s="36">
        <v>0</v>
      </c>
      <c s="36">
        <f>ROUND(G122*H122,6)</f>
      </c>
      <c r="L122" s="38">
        <v>0</v>
      </c>
      <c s="32">
        <f>ROUND(ROUND(L122,2)*ROUND(G122,3),2)</f>
      </c>
      <c s="36" t="s">
        <v>256</v>
      </c>
      <c>
        <f>(M122*21)/100</f>
      </c>
      <c t="s">
        <v>27</v>
      </c>
    </row>
    <row r="123" spans="1:5" ht="12.75">
      <c r="A123" s="35" t="s">
        <v>54</v>
      </c>
      <c r="E123" s="39" t="s">
        <v>1698</v>
      </c>
    </row>
    <row r="124" spans="1:5" ht="38.25">
      <c r="A124" s="35" t="s">
        <v>55</v>
      </c>
      <c r="E124" s="40" t="s">
        <v>1699</v>
      </c>
    </row>
    <row r="125" spans="1:5" ht="369.75">
      <c r="A125" t="s">
        <v>57</v>
      </c>
      <c r="E125" s="39" t="s">
        <v>1256</v>
      </c>
    </row>
    <row r="126" spans="1:16" ht="12.75">
      <c r="A126" t="s">
        <v>49</v>
      </c>
      <c s="34" t="s">
        <v>162</v>
      </c>
      <c s="34" t="s">
        <v>1700</v>
      </c>
      <c s="35" t="s">
        <v>5</v>
      </c>
      <c s="6" t="s">
        <v>1701</v>
      </c>
      <c s="36" t="s">
        <v>98</v>
      </c>
      <c s="37">
        <v>3.385</v>
      </c>
      <c s="36">
        <v>0</v>
      </c>
      <c s="36">
        <f>ROUND(G126*H126,6)</f>
      </c>
      <c r="L126" s="38">
        <v>0</v>
      </c>
      <c s="32">
        <f>ROUND(ROUND(L126,2)*ROUND(G126,3),2)</f>
      </c>
      <c s="36" t="s">
        <v>256</v>
      </c>
      <c>
        <f>(M126*21)/100</f>
      </c>
      <c t="s">
        <v>27</v>
      </c>
    </row>
    <row r="127" spans="1:5" ht="12.75">
      <c r="A127" s="35" t="s">
        <v>54</v>
      </c>
      <c r="E127" s="39" t="s">
        <v>1702</v>
      </c>
    </row>
    <row r="128" spans="1:5" ht="38.25">
      <c r="A128" s="35" t="s">
        <v>55</v>
      </c>
      <c r="E128" s="40" t="s">
        <v>1703</v>
      </c>
    </row>
    <row r="129" spans="1:5" ht="267.75">
      <c r="A129" t="s">
        <v>57</v>
      </c>
      <c r="E129" s="39" t="s">
        <v>1253</v>
      </c>
    </row>
    <row r="130" spans="1:16" ht="12.75">
      <c r="A130" t="s">
        <v>49</v>
      </c>
      <c s="34" t="s">
        <v>165</v>
      </c>
      <c s="34" t="s">
        <v>1704</v>
      </c>
      <c s="35" t="s">
        <v>5</v>
      </c>
      <c s="6" t="s">
        <v>1705</v>
      </c>
      <c s="36" t="s">
        <v>98</v>
      </c>
      <c s="37">
        <v>1.225</v>
      </c>
      <c s="36">
        <v>0</v>
      </c>
      <c s="36">
        <f>ROUND(G130*H130,6)</f>
      </c>
      <c r="L130" s="38">
        <v>0</v>
      </c>
      <c s="32">
        <f>ROUND(ROUND(L130,2)*ROUND(G130,3),2)</f>
      </c>
      <c s="36" t="s">
        <v>256</v>
      </c>
      <c>
        <f>(M130*21)/100</f>
      </c>
      <c t="s">
        <v>27</v>
      </c>
    </row>
    <row r="131" spans="1:5" ht="63.75">
      <c r="A131" s="35" t="s">
        <v>54</v>
      </c>
      <c r="E131" s="39" t="s">
        <v>1706</v>
      </c>
    </row>
    <row r="132" spans="1:5" ht="38.25">
      <c r="A132" s="35" t="s">
        <v>55</v>
      </c>
      <c r="E132" s="40" t="s">
        <v>1707</v>
      </c>
    </row>
    <row r="133" spans="1:5" ht="293.25">
      <c r="A133" t="s">
        <v>57</v>
      </c>
      <c r="E133" s="39" t="s">
        <v>1259</v>
      </c>
    </row>
    <row r="134" spans="1:16" ht="12.75">
      <c r="A134" t="s">
        <v>49</v>
      </c>
      <c s="34" t="s">
        <v>170</v>
      </c>
      <c s="34" t="s">
        <v>1708</v>
      </c>
      <c s="35" t="s">
        <v>5</v>
      </c>
      <c s="6" t="s">
        <v>1709</v>
      </c>
      <c s="36" t="s">
        <v>374</v>
      </c>
      <c s="37">
        <v>0.95</v>
      </c>
      <c s="36">
        <v>0</v>
      </c>
      <c s="36">
        <f>ROUND(G134*H134,6)</f>
      </c>
      <c r="L134" s="38">
        <v>0</v>
      </c>
      <c s="32">
        <f>ROUND(ROUND(L134,2)*ROUND(G134,3),2)</f>
      </c>
      <c s="36" t="s">
        <v>256</v>
      </c>
      <c>
        <f>(M134*21)/100</f>
      </c>
      <c t="s">
        <v>27</v>
      </c>
    </row>
    <row r="135" spans="1:5" ht="12.75">
      <c r="A135" s="35" t="s">
        <v>54</v>
      </c>
      <c r="E135" s="39" t="s">
        <v>1710</v>
      </c>
    </row>
    <row r="136" spans="1:5" ht="51">
      <c r="A136" s="35" t="s">
        <v>55</v>
      </c>
      <c r="E136" s="40" t="s">
        <v>1711</v>
      </c>
    </row>
    <row r="137" spans="1:5" ht="38.25">
      <c r="A137" t="s">
        <v>57</v>
      </c>
      <c r="E137" s="39" t="s">
        <v>1422</v>
      </c>
    </row>
    <row r="138" spans="1:16" ht="12.75">
      <c r="A138" t="s">
        <v>49</v>
      </c>
      <c s="34" t="s">
        <v>174</v>
      </c>
      <c s="34" t="s">
        <v>1708</v>
      </c>
      <c s="35" t="s">
        <v>4</v>
      </c>
      <c s="6" t="s">
        <v>1709</v>
      </c>
      <c s="36" t="s">
        <v>374</v>
      </c>
      <c s="37">
        <v>1.67</v>
      </c>
      <c s="36">
        <v>0</v>
      </c>
      <c s="36">
        <f>ROUND(G138*H138,6)</f>
      </c>
      <c r="L138" s="38">
        <v>0</v>
      </c>
      <c s="32">
        <f>ROUND(ROUND(L138,2)*ROUND(G138,3),2)</f>
      </c>
      <c s="36" t="s">
        <v>256</v>
      </c>
      <c>
        <f>(M138*21)/100</f>
      </c>
      <c t="s">
        <v>27</v>
      </c>
    </row>
    <row r="139" spans="1:5" ht="25.5">
      <c r="A139" s="35" t="s">
        <v>54</v>
      </c>
      <c r="E139" s="39" t="s">
        <v>1712</v>
      </c>
    </row>
    <row r="140" spans="1:5" ht="12.75">
      <c r="A140" s="35" t="s">
        <v>55</v>
      </c>
      <c r="E140" s="40" t="s">
        <v>5</v>
      </c>
    </row>
    <row r="141" spans="1:5" ht="114.75">
      <c r="A141" t="s">
        <v>57</v>
      </c>
      <c r="E141" s="39" t="s">
        <v>1713</v>
      </c>
    </row>
    <row r="142" spans="1:16" ht="12.75">
      <c r="A142" t="s">
        <v>49</v>
      </c>
      <c s="34" t="s">
        <v>178</v>
      </c>
      <c s="34" t="s">
        <v>1714</v>
      </c>
      <c s="35" t="s">
        <v>5</v>
      </c>
      <c s="6" t="s">
        <v>1715</v>
      </c>
      <c s="36" t="s">
        <v>1202</v>
      </c>
      <c s="37">
        <v>41.75</v>
      </c>
      <c s="36">
        <v>0</v>
      </c>
      <c s="36">
        <f>ROUND(G142*H142,6)</f>
      </c>
      <c r="L142" s="38">
        <v>0</v>
      </c>
      <c s="32">
        <f>ROUND(ROUND(L142,2)*ROUND(G142,3),2)</f>
      </c>
      <c s="36" t="s">
        <v>256</v>
      </c>
      <c>
        <f>(M142*21)/100</f>
      </c>
      <c t="s">
        <v>27</v>
      </c>
    </row>
    <row r="143" spans="1:5" ht="25.5">
      <c r="A143" s="35" t="s">
        <v>54</v>
      </c>
      <c r="E143" s="39" t="s">
        <v>1716</v>
      </c>
    </row>
    <row r="144" spans="1:5" ht="12.75">
      <c r="A144" s="35" t="s">
        <v>55</v>
      </c>
      <c r="E144" s="40" t="s">
        <v>5</v>
      </c>
    </row>
    <row r="145" spans="1:5" ht="140.25">
      <c r="A145" t="s">
        <v>57</v>
      </c>
      <c r="E145" s="39" t="s">
        <v>1717</v>
      </c>
    </row>
    <row r="146" spans="1:16" ht="12.75">
      <c r="A146" t="s">
        <v>49</v>
      </c>
      <c s="34" t="s">
        <v>182</v>
      </c>
      <c s="34" t="s">
        <v>1718</v>
      </c>
      <c s="35" t="s">
        <v>4</v>
      </c>
      <c s="6" t="s">
        <v>1719</v>
      </c>
      <c s="36" t="s">
        <v>1202</v>
      </c>
      <c s="37">
        <v>82.95</v>
      </c>
      <c s="36">
        <v>0</v>
      </c>
      <c s="36">
        <f>ROUND(G146*H146,6)</f>
      </c>
      <c r="L146" s="38">
        <v>0</v>
      </c>
      <c s="32">
        <f>ROUND(ROUND(L146,2)*ROUND(G146,3),2)</f>
      </c>
      <c s="36" t="s">
        <v>256</v>
      </c>
      <c>
        <f>(M146*21)/100</f>
      </c>
      <c t="s">
        <v>27</v>
      </c>
    </row>
    <row r="147" spans="1:5" ht="12.75">
      <c r="A147" s="35" t="s">
        <v>54</v>
      </c>
      <c r="E147" s="39" t="s">
        <v>1720</v>
      </c>
    </row>
    <row r="148" spans="1:5" ht="12.75">
      <c r="A148" s="35" t="s">
        <v>55</v>
      </c>
      <c r="E148" s="40" t="s">
        <v>5</v>
      </c>
    </row>
    <row r="149" spans="1:5" ht="165.75">
      <c r="A149" t="s">
        <v>57</v>
      </c>
      <c r="E149" s="39" t="s">
        <v>1721</v>
      </c>
    </row>
    <row r="150" spans="1:16" ht="12.75">
      <c r="A150" t="s">
        <v>49</v>
      </c>
      <c s="34" t="s">
        <v>187</v>
      </c>
      <c s="34" t="s">
        <v>1718</v>
      </c>
      <c s="35" t="s">
        <v>27</v>
      </c>
      <c s="6" t="s">
        <v>1719</v>
      </c>
      <c s="36" t="s">
        <v>1202</v>
      </c>
      <c s="37">
        <v>9.4</v>
      </c>
      <c s="36">
        <v>0</v>
      </c>
      <c s="36">
        <f>ROUND(G150*H150,6)</f>
      </c>
      <c r="L150" s="38">
        <v>0</v>
      </c>
      <c s="32">
        <f>ROUND(ROUND(L150,2)*ROUND(G150,3),2)</f>
      </c>
      <c s="36" t="s">
        <v>256</v>
      </c>
      <c>
        <f>(M150*21)/100</f>
      </c>
      <c t="s">
        <v>27</v>
      </c>
    </row>
    <row r="151" spans="1:5" ht="25.5">
      <c r="A151" s="35" t="s">
        <v>54</v>
      </c>
      <c r="E151" s="39" t="s">
        <v>1722</v>
      </c>
    </row>
    <row r="152" spans="1:5" ht="12.75">
      <c r="A152" s="35" t="s">
        <v>55</v>
      </c>
      <c r="E152" s="40" t="s">
        <v>5</v>
      </c>
    </row>
    <row r="153" spans="1:5" ht="165.75">
      <c r="A153" t="s">
        <v>57</v>
      </c>
      <c r="E153" s="39" t="s">
        <v>1723</v>
      </c>
    </row>
    <row r="154" spans="1:16" ht="12.75">
      <c r="A154" t="s">
        <v>49</v>
      </c>
      <c s="34" t="s">
        <v>192</v>
      </c>
      <c s="34" t="s">
        <v>1378</v>
      </c>
      <c s="35" t="s">
        <v>5</v>
      </c>
      <c s="6" t="s">
        <v>1724</v>
      </c>
      <c s="36" t="s">
        <v>374</v>
      </c>
      <c s="37">
        <v>0.327</v>
      </c>
      <c s="36">
        <v>0</v>
      </c>
      <c s="36">
        <f>ROUND(G154*H154,6)</f>
      </c>
      <c r="L154" s="38">
        <v>0</v>
      </c>
      <c s="32">
        <f>ROUND(ROUND(L154,2)*ROUND(G154,3),2)</f>
      </c>
      <c s="36" t="s">
        <v>388</v>
      </c>
      <c>
        <f>(M154*21)/100</f>
      </c>
      <c t="s">
        <v>27</v>
      </c>
    </row>
    <row r="155" spans="1:5" ht="25.5">
      <c r="A155" s="35" t="s">
        <v>54</v>
      </c>
      <c r="E155" s="39" t="s">
        <v>1725</v>
      </c>
    </row>
    <row r="156" spans="1:5" ht="38.25">
      <c r="A156" s="35" t="s">
        <v>55</v>
      </c>
      <c r="E156" s="40" t="s">
        <v>1726</v>
      </c>
    </row>
    <row r="157" spans="1:5" ht="229.5">
      <c r="A157" t="s">
        <v>57</v>
      </c>
      <c r="E157" s="39" t="s">
        <v>1727</v>
      </c>
    </row>
    <row r="158" spans="1:13" ht="12.75">
      <c r="A158" t="s">
        <v>46</v>
      </c>
      <c r="C158" s="31" t="s">
        <v>68</v>
      </c>
      <c r="E158" s="33" t="s">
        <v>1188</v>
      </c>
      <c r="J158" s="32">
        <f>0</f>
      </c>
      <c s="32">
        <f>0</f>
      </c>
      <c s="32">
        <f>0+L159+L163+L167+L171+L175+L179+L183+L187+L191+L195+L199</f>
      </c>
      <c s="32">
        <f>0+M159+M163+M167+M171+M175+M179+M183+M187+M191+M195+M199</f>
      </c>
    </row>
    <row r="159" spans="1:16" ht="12.75">
      <c r="A159" t="s">
        <v>49</v>
      </c>
      <c s="34" t="s">
        <v>196</v>
      </c>
      <c s="34" t="s">
        <v>1728</v>
      </c>
      <c s="35" t="s">
        <v>5</v>
      </c>
      <c s="6" t="s">
        <v>1729</v>
      </c>
      <c s="36" t="s">
        <v>374</v>
      </c>
      <c s="37">
        <v>27.106</v>
      </c>
      <c s="36">
        <v>0</v>
      </c>
      <c s="36">
        <f>ROUND(G159*H159,6)</f>
      </c>
      <c r="L159" s="38">
        <v>0</v>
      </c>
      <c s="32">
        <f>ROUND(ROUND(L159,2)*ROUND(G159,3),2)</f>
      </c>
      <c s="36" t="s">
        <v>256</v>
      </c>
      <c>
        <f>(M159*21)/100</f>
      </c>
      <c t="s">
        <v>27</v>
      </c>
    </row>
    <row r="160" spans="1:5" ht="12.75">
      <c r="A160" s="35" t="s">
        <v>54</v>
      </c>
      <c r="E160" s="39" t="s">
        <v>1730</v>
      </c>
    </row>
    <row r="161" spans="1:5" ht="38.25">
      <c r="A161" s="35" t="s">
        <v>55</v>
      </c>
      <c r="E161" s="40" t="s">
        <v>1731</v>
      </c>
    </row>
    <row r="162" spans="1:5" ht="127.5">
      <c r="A162" t="s">
        <v>57</v>
      </c>
      <c r="E162" s="39" t="s">
        <v>1732</v>
      </c>
    </row>
    <row r="163" spans="1:16" ht="12.75">
      <c r="A163" t="s">
        <v>49</v>
      </c>
      <c s="34" t="s">
        <v>200</v>
      </c>
      <c s="34" t="s">
        <v>1733</v>
      </c>
      <c s="35" t="s">
        <v>4</v>
      </c>
      <c s="6" t="s">
        <v>1734</v>
      </c>
      <c s="36" t="s">
        <v>374</v>
      </c>
      <c s="37">
        <v>98.484</v>
      </c>
      <c s="36">
        <v>0</v>
      </c>
      <c s="36">
        <f>ROUND(G163*H163,6)</f>
      </c>
      <c r="L163" s="38">
        <v>0</v>
      </c>
      <c s="32">
        <f>ROUND(ROUND(L163,2)*ROUND(G163,3),2)</f>
      </c>
      <c s="36" t="s">
        <v>256</v>
      </c>
      <c>
        <f>(M163*21)/100</f>
      </c>
      <c t="s">
        <v>27</v>
      </c>
    </row>
    <row r="164" spans="1:5" ht="25.5">
      <c r="A164" s="35" t="s">
        <v>54</v>
      </c>
      <c r="E164" s="39" t="s">
        <v>1735</v>
      </c>
    </row>
    <row r="165" spans="1:5" ht="12.75">
      <c r="A165" s="35" t="s">
        <v>55</v>
      </c>
      <c r="E165" s="40" t="s">
        <v>5</v>
      </c>
    </row>
    <row r="166" spans="1:5" ht="102">
      <c r="A166" t="s">
        <v>57</v>
      </c>
      <c r="E166" s="39" t="s">
        <v>1736</v>
      </c>
    </row>
    <row r="167" spans="1:16" ht="12.75">
      <c r="A167" t="s">
        <v>49</v>
      </c>
      <c s="34" t="s">
        <v>205</v>
      </c>
      <c s="34" t="s">
        <v>1733</v>
      </c>
      <c s="35" t="s">
        <v>27</v>
      </c>
      <c s="6" t="s">
        <v>1734</v>
      </c>
      <c s="36" t="s">
        <v>374</v>
      </c>
      <c s="37">
        <v>159</v>
      </c>
      <c s="36">
        <v>0</v>
      </c>
      <c s="36">
        <f>ROUND(G167*H167,6)</f>
      </c>
      <c r="L167" s="38">
        <v>0</v>
      </c>
      <c s="32">
        <f>ROUND(ROUND(L167,2)*ROUND(G167,3),2)</f>
      </c>
      <c s="36" t="s">
        <v>256</v>
      </c>
      <c>
        <f>(M167*21)/100</f>
      </c>
      <c t="s">
        <v>27</v>
      </c>
    </row>
    <row r="168" spans="1:5" ht="25.5">
      <c r="A168" s="35" t="s">
        <v>54</v>
      </c>
      <c r="E168" s="39" t="s">
        <v>1737</v>
      </c>
    </row>
    <row r="169" spans="1:5" ht="12.75">
      <c r="A169" s="35" t="s">
        <v>55</v>
      </c>
      <c r="E169" s="40" t="s">
        <v>5</v>
      </c>
    </row>
    <row r="170" spans="1:5" ht="89.25">
      <c r="A170" t="s">
        <v>57</v>
      </c>
      <c r="E170" s="39" t="s">
        <v>1738</v>
      </c>
    </row>
    <row r="171" spans="1:16" ht="12.75">
      <c r="A171" t="s">
        <v>49</v>
      </c>
      <c s="34" t="s">
        <v>209</v>
      </c>
      <c s="34" t="s">
        <v>1733</v>
      </c>
      <c s="35" t="s">
        <v>26</v>
      </c>
      <c s="6" t="s">
        <v>1734</v>
      </c>
      <c s="36" t="s">
        <v>374</v>
      </c>
      <c s="37">
        <v>21.284</v>
      </c>
      <c s="36">
        <v>0</v>
      </c>
      <c s="36">
        <f>ROUND(G171*H171,6)</f>
      </c>
      <c r="L171" s="38">
        <v>0</v>
      </c>
      <c s="32">
        <f>ROUND(ROUND(L171,2)*ROUND(G171,3),2)</f>
      </c>
      <c s="36" t="s">
        <v>256</v>
      </c>
      <c>
        <f>(M171*21)/100</f>
      </c>
      <c t="s">
        <v>27</v>
      </c>
    </row>
    <row r="172" spans="1:5" ht="12.75">
      <c r="A172" s="35" t="s">
        <v>54</v>
      </c>
      <c r="E172" s="39" t="s">
        <v>1739</v>
      </c>
    </row>
    <row r="173" spans="1:5" ht="12.75">
      <c r="A173" s="35" t="s">
        <v>55</v>
      </c>
      <c r="E173" s="40" t="s">
        <v>5</v>
      </c>
    </row>
    <row r="174" spans="1:5" ht="102">
      <c r="A174" t="s">
        <v>57</v>
      </c>
      <c r="E174" s="39" t="s">
        <v>1740</v>
      </c>
    </row>
    <row r="175" spans="1:16" ht="12.75">
      <c r="A175" t="s">
        <v>49</v>
      </c>
      <c s="34" t="s">
        <v>213</v>
      </c>
      <c s="34" t="s">
        <v>1741</v>
      </c>
      <c s="35" t="s">
        <v>5</v>
      </c>
      <c s="6" t="s">
        <v>1742</v>
      </c>
      <c s="36" t="s">
        <v>374</v>
      </c>
      <c s="37">
        <v>27.497</v>
      </c>
      <c s="36">
        <v>0</v>
      </c>
      <c s="36">
        <f>ROUND(G175*H175,6)</f>
      </c>
      <c r="L175" s="38">
        <v>0</v>
      </c>
      <c s="32">
        <f>ROUND(ROUND(L175,2)*ROUND(G175,3),2)</f>
      </c>
      <c s="36" t="s">
        <v>256</v>
      </c>
      <c>
        <f>(M175*21)/100</f>
      </c>
      <c t="s">
        <v>27</v>
      </c>
    </row>
    <row r="176" spans="1:5" ht="12.75">
      <c r="A176" s="35" t="s">
        <v>54</v>
      </c>
      <c r="E176" s="39" t="s">
        <v>1743</v>
      </c>
    </row>
    <row r="177" spans="1:5" ht="38.25">
      <c r="A177" s="35" t="s">
        <v>55</v>
      </c>
      <c r="E177" s="40" t="s">
        <v>1744</v>
      </c>
    </row>
    <row r="178" spans="1:5" ht="51">
      <c r="A178" t="s">
        <v>57</v>
      </c>
      <c r="E178" s="39" t="s">
        <v>1519</v>
      </c>
    </row>
    <row r="179" spans="1:16" ht="12.75">
      <c r="A179" t="s">
        <v>49</v>
      </c>
      <c s="34" t="s">
        <v>218</v>
      </c>
      <c s="34" t="s">
        <v>1745</v>
      </c>
      <c s="35" t="s">
        <v>5</v>
      </c>
      <c s="6" t="s">
        <v>1746</v>
      </c>
      <c s="36" t="s">
        <v>1202</v>
      </c>
      <c s="37">
        <v>129</v>
      </c>
      <c s="36">
        <v>0</v>
      </c>
      <c s="36">
        <f>ROUND(G179*H179,6)</f>
      </c>
      <c r="L179" s="38">
        <v>0</v>
      </c>
      <c s="32">
        <f>ROUND(ROUND(L179,2)*ROUND(G179,3),2)</f>
      </c>
      <c s="36" t="s">
        <v>256</v>
      </c>
      <c>
        <f>(M179*21)/100</f>
      </c>
      <c t="s">
        <v>27</v>
      </c>
    </row>
    <row r="180" spans="1:5" ht="38.25">
      <c r="A180" s="35" t="s">
        <v>54</v>
      </c>
      <c r="E180" s="39" t="s">
        <v>1747</v>
      </c>
    </row>
    <row r="181" spans="1:5" ht="38.25">
      <c r="A181" s="35" t="s">
        <v>55</v>
      </c>
      <c r="E181" s="40" t="s">
        <v>1748</v>
      </c>
    </row>
    <row r="182" spans="1:5" ht="153">
      <c r="A182" t="s">
        <v>57</v>
      </c>
      <c r="E182" s="39" t="s">
        <v>1749</v>
      </c>
    </row>
    <row r="183" spans="1:16" ht="12.75">
      <c r="A183" t="s">
        <v>49</v>
      </c>
      <c s="34" t="s">
        <v>222</v>
      </c>
      <c s="34" t="s">
        <v>1260</v>
      </c>
      <c s="35" t="s">
        <v>5</v>
      </c>
      <c s="6" t="s">
        <v>1261</v>
      </c>
      <c s="36" t="s">
        <v>1202</v>
      </c>
      <c s="37">
        <v>175.13</v>
      </c>
      <c s="36">
        <v>0</v>
      </c>
      <c s="36">
        <f>ROUND(G183*H183,6)</f>
      </c>
      <c r="L183" s="38">
        <v>0</v>
      </c>
      <c s="32">
        <f>ROUND(ROUND(L183,2)*ROUND(G183,3),2)</f>
      </c>
      <c s="36" t="s">
        <v>256</v>
      </c>
      <c>
        <f>(M183*21)/100</f>
      </c>
      <c t="s">
        <v>27</v>
      </c>
    </row>
    <row r="184" spans="1:5" ht="25.5">
      <c r="A184" s="35" t="s">
        <v>54</v>
      </c>
      <c r="E184" s="39" t="s">
        <v>1750</v>
      </c>
    </row>
    <row r="185" spans="1:5" ht="38.25">
      <c r="A185" s="35" t="s">
        <v>55</v>
      </c>
      <c r="E185" s="40" t="s">
        <v>1751</v>
      </c>
    </row>
    <row r="186" spans="1:5" ht="12.75">
      <c r="A186" t="s">
        <v>57</v>
      </c>
      <c r="E186" s="39" t="s">
        <v>5</v>
      </c>
    </row>
    <row r="187" spans="1:16" ht="12.75">
      <c r="A187" t="s">
        <v>49</v>
      </c>
      <c s="34" t="s">
        <v>225</v>
      </c>
      <c s="34" t="s">
        <v>1752</v>
      </c>
      <c s="35" t="s">
        <v>5</v>
      </c>
      <c s="6" t="s">
        <v>1753</v>
      </c>
      <c s="36" t="s">
        <v>1202</v>
      </c>
      <c s="37">
        <v>733.85</v>
      </c>
      <c s="36">
        <v>0</v>
      </c>
      <c s="36">
        <f>ROUND(G187*H187,6)</f>
      </c>
      <c r="L187" s="38">
        <v>0</v>
      </c>
      <c s="32">
        <f>ROUND(ROUND(L187,2)*ROUND(G187,3),2)</f>
      </c>
      <c s="36" t="s">
        <v>256</v>
      </c>
      <c>
        <f>(M187*21)/100</f>
      </c>
      <c t="s">
        <v>27</v>
      </c>
    </row>
    <row r="188" spans="1:5" ht="38.25">
      <c r="A188" s="35" t="s">
        <v>54</v>
      </c>
      <c r="E188" s="39" t="s">
        <v>1754</v>
      </c>
    </row>
    <row r="189" spans="1:5" ht="12.75">
      <c r="A189" s="35" t="s">
        <v>55</v>
      </c>
      <c r="E189" s="40" t="s">
        <v>5</v>
      </c>
    </row>
    <row r="190" spans="1:5" ht="191.25">
      <c r="A190" t="s">
        <v>57</v>
      </c>
      <c r="E190" s="39" t="s">
        <v>1755</v>
      </c>
    </row>
    <row r="191" spans="1:16" ht="12.75">
      <c r="A191" t="s">
        <v>49</v>
      </c>
      <c s="34" t="s">
        <v>230</v>
      </c>
      <c s="34" t="s">
        <v>1756</v>
      </c>
      <c s="35" t="s">
        <v>5</v>
      </c>
      <c s="6" t="s">
        <v>1757</v>
      </c>
      <c s="36" t="s">
        <v>1202</v>
      </c>
      <c s="37">
        <v>8.1</v>
      </c>
      <c s="36">
        <v>0</v>
      </c>
      <c s="36">
        <f>ROUND(G191*H191,6)</f>
      </c>
      <c r="L191" s="38">
        <v>0</v>
      </c>
      <c s="32">
        <f>ROUND(ROUND(L191,2)*ROUND(G191,3),2)</f>
      </c>
      <c s="36" t="s">
        <v>256</v>
      </c>
      <c>
        <f>(M191*21)/100</f>
      </c>
      <c t="s">
        <v>27</v>
      </c>
    </row>
    <row r="192" spans="1:5" ht="12.75">
      <c r="A192" s="35" t="s">
        <v>54</v>
      </c>
      <c r="E192" s="39" t="s">
        <v>1758</v>
      </c>
    </row>
    <row r="193" spans="1:5" ht="38.25">
      <c r="A193" s="35" t="s">
        <v>55</v>
      </c>
      <c r="E193" s="40" t="s">
        <v>1759</v>
      </c>
    </row>
    <row r="194" spans="1:5" ht="153">
      <c r="A194" t="s">
        <v>57</v>
      </c>
      <c r="E194" s="39" t="s">
        <v>1262</v>
      </c>
    </row>
    <row r="195" spans="1:16" ht="25.5">
      <c r="A195" t="s">
        <v>49</v>
      </c>
      <c s="34" t="s">
        <v>235</v>
      </c>
      <c s="34" t="s">
        <v>1760</v>
      </c>
      <c s="35" t="s">
        <v>5</v>
      </c>
      <c s="6" t="s">
        <v>1761</v>
      </c>
      <c s="36" t="s">
        <v>1202</v>
      </c>
      <c s="37">
        <v>10.59</v>
      </c>
      <c s="36">
        <v>0</v>
      </c>
      <c s="36">
        <f>ROUND(G195*H195,6)</f>
      </c>
      <c r="L195" s="38">
        <v>0</v>
      </c>
      <c s="32">
        <f>ROUND(ROUND(L195,2)*ROUND(G195,3),2)</f>
      </c>
      <c s="36" t="s">
        <v>256</v>
      </c>
      <c>
        <f>(M195*21)/100</f>
      </c>
      <c t="s">
        <v>27</v>
      </c>
    </row>
    <row r="196" spans="1:5" ht="25.5">
      <c r="A196" s="35" t="s">
        <v>54</v>
      </c>
      <c r="E196" s="39" t="s">
        <v>1762</v>
      </c>
    </row>
    <row r="197" spans="1:5" ht="38.25">
      <c r="A197" s="35" t="s">
        <v>55</v>
      </c>
      <c r="E197" s="40" t="s">
        <v>1763</v>
      </c>
    </row>
    <row r="198" spans="1:5" ht="153">
      <c r="A198" t="s">
        <v>57</v>
      </c>
      <c r="E198" s="39" t="s">
        <v>1262</v>
      </c>
    </row>
    <row r="199" spans="1:16" ht="12.75">
      <c r="A199" t="s">
        <v>49</v>
      </c>
      <c s="34" t="s">
        <v>241</v>
      </c>
      <c s="34" t="s">
        <v>1764</v>
      </c>
      <c s="35" t="s">
        <v>5</v>
      </c>
      <c s="6" t="s">
        <v>1765</v>
      </c>
      <c s="36" t="s">
        <v>1202</v>
      </c>
      <c s="37">
        <v>101.25</v>
      </c>
      <c s="36">
        <v>0</v>
      </c>
      <c s="36">
        <f>ROUND(G199*H199,6)</f>
      </c>
      <c r="L199" s="38">
        <v>0</v>
      </c>
      <c s="32">
        <f>ROUND(ROUND(L199,2)*ROUND(G199,3),2)</f>
      </c>
      <c s="36" t="s">
        <v>256</v>
      </c>
      <c>
        <f>(M199*21)/100</f>
      </c>
      <c t="s">
        <v>27</v>
      </c>
    </row>
    <row r="200" spans="1:5" ht="25.5">
      <c r="A200" s="35" t="s">
        <v>54</v>
      </c>
      <c r="E200" s="39" t="s">
        <v>1766</v>
      </c>
    </row>
    <row r="201" spans="1:5" ht="38.25">
      <c r="A201" s="35" t="s">
        <v>55</v>
      </c>
      <c r="E201" s="40" t="s">
        <v>1767</v>
      </c>
    </row>
    <row r="202" spans="1:5" ht="153">
      <c r="A202" t="s">
        <v>57</v>
      </c>
      <c r="E202" s="39" t="s">
        <v>1768</v>
      </c>
    </row>
    <row r="203" spans="1:13" ht="12.75">
      <c r="A203" t="s">
        <v>46</v>
      </c>
      <c r="C203" s="31" t="s">
        <v>80</v>
      </c>
      <c r="E203" s="33" t="s">
        <v>1428</v>
      </c>
      <c r="J203" s="32">
        <f>0</f>
      </c>
      <c s="32">
        <f>0</f>
      </c>
      <c s="32">
        <f>0+L204</f>
      </c>
      <c s="32">
        <f>0+M204</f>
      </c>
    </row>
    <row r="204" spans="1:16" ht="12.75">
      <c r="A204" t="s">
        <v>49</v>
      </c>
      <c s="34" t="s">
        <v>357</v>
      </c>
      <c s="34" t="s">
        <v>1769</v>
      </c>
      <c s="35" t="s">
        <v>5</v>
      </c>
      <c s="6" t="s">
        <v>1770</v>
      </c>
      <c s="36" t="s">
        <v>52</v>
      </c>
      <c s="37">
        <v>1</v>
      </c>
      <c s="36">
        <v>0</v>
      </c>
      <c s="36">
        <f>ROUND(G204*H204,6)</f>
      </c>
      <c r="L204" s="38">
        <v>0</v>
      </c>
      <c s="32">
        <f>ROUND(ROUND(L204,2)*ROUND(G204,3),2)</f>
      </c>
      <c s="36" t="s">
        <v>256</v>
      </c>
      <c>
        <f>(M204*21)/100</f>
      </c>
      <c t="s">
        <v>27</v>
      </c>
    </row>
    <row r="205" spans="1:5" ht="12.75">
      <c r="A205" s="35" t="s">
        <v>54</v>
      </c>
      <c r="E205" s="39" t="s">
        <v>5</v>
      </c>
    </row>
    <row r="206" spans="1:5" ht="38.25">
      <c r="A206" s="35" t="s">
        <v>55</v>
      </c>
      <c r="E206" s="40" t="s">
        <v>1448</v>
      </c>
    </row>
    <row r="207" spans="1:5" ht="38.25">
      <c r="A207" t="s">
        <v>57</v>
      </c>
      <c r="E207" s="39" t="s">
        <v>1771</v>
      </c>
    </row>
    <row r="208" spans="1:13" ht="12.75">
      <c r="A208" t="s">
        <v>46</v>
      </c>
      <c r="C208" s="31" t="s">
        <v>84</v>
      </c>
      <c r="E208" s="33" t="s">
        <v>1199</v>
      </c>
      <c r="J208" s="32">
        <f>0</f>
      </c>
      <c s="32">
        <f>0</f>
      </c>
      <c s="32">
        <f>0+L209+L213+L217+L221+L225+L229+L233+L237+L241+L245+L249+L253+L257+L261+L265+L269</f>
      </c>
      <c s="32">
        <f>0+M209+M213+M217+M221+M225+M229+M233+M237+M241+M245+M249+M253+M257+M261+M265+M269</f>
      </c>
    </row>
    <row r="209" spans="1:16" ht="25.5">
      <c r="A209" t="s">
        <v>49</v>
      </c>
      <c s="34" t="s">
        <v>360</v>
      </c>
      <c s="34" t="s">
        <v>1772</v>
      </c>
      <c s="35" t="s">
        <v>5</v>
      </c>
      <c s="6" t="s">
        <v>1773</v>
      </c>
      <c s="36" t="s">
        <v>52</v>
      </c>
      <c s="37">
        <v>2</v>
      </c>
      <c s="36">
        <v>0</v>
      </c>
      <c s="36">
        <f>ROUND(G209*H209,6)</f>
      </c>
      <c r="L209" s="38">
        <v>0</v>
      </c>
      <c s="32">
        <f>ROUND(ROUND(L209,2)*ROUND(G209,3),2)</f>
      </c>
      <c s="36" t="s">
        <v>256</v>
      </c>
      <c>
        <f>(M209*21)/100</f>
      </c>
      <c t="s">
        <v>27</v>
      </c>
    </row>
    <row r="210" spans="1:5" ht="12.75">
      <c r="A210" s="35" t="s">
        <v>54</v>
      </c>
      <c r="E210" s="39" t="s">
        <v>5</v>
      </c>
    </row>
    <row r="211" spans="1:5" ht="38.25">
      <c r="A211" s="35" t="s">
        <v>55</v>
      </c>
      <c r="E211" s="40" t="s">
        <v>1774</v>
      </c>
    </row>
    <row r="212" spans="1:5" ht="25.5">
      <c r="A212" t="s">
        <v>57</v>
      </c>
      <c r="E212" s="39" t="s">
        <v>1775</v>
      </c>
    </row>
    <row r="213" spans="1:16" ht="12.75">
      <c r="A213" t="s">
        <v>49</v>
      </c>
      <c s="34" t="s">
        <v>363</v>
      </c>
      <c s="34" t="s">
        <v>1776</v>
      </c>
      <c s="35" t="s">
        <v>5</v>
      </c>
      <c s="6" t="s">
        <v>1777</v>
      </c>
      <c s="36" t="s">
        <v>52</v>
      </c>
      <c s="37">
        <v>2</v>
      </c>
      <c s="36">
        <v>0</v>
      </c>
      <c s="36">
        <f>ROUND(G213*H213,6)</f>
      </c>
      <c r="L213" s="38">
        <v>0</v>
      </c>
      <c s="32">
        <f>ROUND(ROUND(L213,2)*ROUND(G213,3),2)</f>
      </c>
      <c s="36" t="s">
        <v>256</v>
      </c>
      <c>
        <f>(M213*21)/100</f>
      </c>
      <c t="s">
        <v>27</v>
      </c>
    </row>
    <row r="214" spans="1:5" ht="12.75">
      <c r="A214" s="35" t="s">
        <v>54</v>
      </c>
      <c r="E214" s="39" t="s">
        <v>5</v>
      </c>
    </row>
    <row r="215" spans="1:5" ht="38.25">
      <c r="A215" s="35" t="s">
        <v>55</v>
      </c>
      <c r="E215" s="40" t="s">
        <v>1774</v>
      </c>
    </row>
    <row r="216" spans="1:5" ht="25.5">
      <c r="A216" t="s">
        <v>57</v>
      </c>
      <c r="E216" s="39" t="s">
        <v>1778</v>
      </c>
    </row>
    <row r="217" spans="1:16" ht="12.75">
      <c r="A217" t="s">
        <v>49</v>
      </c>
      <c s="34" t="s">
        <v>366</v>
      </c>
      <c s="34" t="s">
        <v>1779</v>
      </c>
      <c s="35" t="s">
        <v>5</v>
      </c>
      <c s="6" t="s">
        <v>1780</v>
      </c>
      <c s="36" t="s">
        <v>52</v>
      </c>
      <c s="37">
        <v>2</v>
      </c>
      <c s="36">
        <v>0</v>
      </c>
      <c s="36">
        <f>ROUND(G217*H217,6)</f>
      </c>
      <c r="L217" s="38">
        <v>0</v>
      </c>
      <c s="32">
        <f>ROUND(ROUND(L217,2)*ROUND(G217,3),2)</f>
      </c>
      <c s="36" t="s">
        <v>256</v>
      </c>
      <c>
        <f>(M217*21)/100</f>
      </c>
      <c t="s">
        <v>27</v>
      </c>
    </row>
    <row r="218" spans="1:5" ht="12.75">
      <c r="A218" s="35" t="s">
        <v>54</v>
      </c>
      <c r="E218" s="39" t="s">
        <v>1781</v>
      </c>
    </row>
    <row r="219" spans="1:5" ht="38.25">
      <c r="A219" s="35" t="s">
        <v>55</v>
      </c>
      <c r="E219" s="40" t="s">
        <v>1774</v>
      </c>
    </row>
    <row r="220" spans="1:5" ht="25.5">
      <c r="A220" t="s">
        <v>57</v>
      </c>
      <c r="E220" s="39" t="s">
        <v>1778</v>
      </c>
    </row>
    <row r="221" spans="1:16" ht="25.5">
      <c r="A221" t="s">
        <v>49</v>
      </c>
      <c s="34" t="s">
        <v>371</v>
      </c>
      <c s="34" t="s">
        <v>1782</v>
      </c>
      <c s="35" t="s">
        <v>5</v>
      </c>
      <c s="6" t="s">
        <v>1783</v>
      </c>
      <c s="36" t="s">
        <v>52</v>
      </c>
      <c s="37">
        <v>2</v>
      </c>
      <c s="36">
        <v>0</v>
      </c>
      <c s="36">
        <f>ROUND(G221*H221,6)</f>
      </c>
      <c r="L221" s="38">
        <v>0</v>
      </c>
      <c s="32">
        <f>ROUND(ROUND(L221,2)*ROUND(G221,3),2)</f>
      </c>
      <c s="36" t="s">
        <v>256</v>
      </c>
      <c>
        <f>(M221*21)/100</f>
      </c>
      <c t="s">
        <v>27</v>
      </c>
    </row>
    <row r="222" spans="1:5" ht="12.75">
      <c r="A222" s="35" t="s">
        <v>54</v>
      </c>
      <c r="E222" s="39" t="s">
        <v>5</v>
      </c>
    </row>
    <row r="223" spans="1:5" ht="38.25">
      <c r="A223" s="35" t="s">
        <v>55</v>
      </c>
      <c r="E223" s="40" t="s">
        <v>1774</v>
      </c>
    </row>
    <row r="224" spans="1:5" ht="25.5">
      <c r="A224" t="s">
        <v>57</v>
      </c>
      <c r="E224" s="39" t="s">
        <v>1784</v>
      </c>
    </row>
    <row r="225" spans="1:16" ht="25.5">
      <c r="A225" t="s">
        <v>49</v>
      </c>
      <c s="34" t="s">
        <v>375</v>
      </c>
      <c s="34" t="s">
        <v>1785</v>
      </c>
      <c s="35" t="s">
        <v>4</v>
      </c>
      <c s="6" t="s">
        <v>1786</v>
      </c>
      <c s="36" t="s">
        <v>1202</v>
      </c>
      <c s="37">
        <v>5.5</v>
      </c>
      <c s="36">
        <v>0</v>
      </c>
      <c s="36">
        <f>ROUND(G225*H225,6)</f>
      </c>
      <c r="L225" s="38">
        <v>0</v>
      </c>
      <c s="32">
        <f>ROUND(ROUND(L225,2)*ROUND(G225,3),2)</f>
      </c>
      <c s="36" t="s">
        <v>256</v>
      </c>
      <c>
        <f>(M225*21)/100</f>
      </c>
      <c t="s">
        <v>27</v>
      </c>
    </row>
    <row r="226" spans="1:5" ht="12.75">
      <c r="A226" s="35" t="s">
        <v>54</v>
      </c>
      <c r="E226" s="39" t="s">
        <v>1787</v>
      </c>
    </row>
    <row r="227" spans="1:5" ht="38.25">
      <c r="A227" s="35" t="s">
        <v>55</v>
      </c>
      <c r="E227" s="40" t="s">
        <v>1788</v>
      </c>
    </row>
    <row r="228" spans="1:5" ht="38.25">
      <c r="A228" t="s">
        <v>57</v>
      </c>
      <c r="E228" s="39" t="s">
        <v>1789</v>
      </c>
    </row>
    <row r="229" spans="1:16" ht="25.5">
      <c r="A229" t="s">
        <v>49</v>
      </c>
      <c s="34" t="s">
        <v>378</v>
      </c>
      <c s="34" t="s">
        <v>1785</v>
      </c>
      <c s="35" t="s">
        <v>27</v>
      </c>
      <c s="6" t="s">
        <v>1786</v>
      </c>
      <c s="36" t="s">
        <v>1202</v>
      </c>
      <c s="37">
        <v>13</v>
      </c>
      <c s="36">
        <v>0</v>
      </c>
      <c s="36">
        <f>ROUND(G229*H229,6)</f>
      </c>
      <c r="L229" s="38">
        <v>0</v>
      </c>
      <c s="32">
        <f>ROUND(ROUND(L229,2)*ROUND(G229,3),2)</f>
      </c>
      <c s="36" t="s">
        <v>256</v>
      </c>
      <c>
        <f>(M229*21)/100</f>
      </c>
      <c t="s">
        <v>27</v>
      </c>
    </row>
    <row r="230" spans="1:5" ht="12.75">
      <c r="A230" s="35" t="s">
        <v>54</v>
      </c>
      <c r="E230" s="39" t="s">
        <v>1790</v>
      </c>
    </row>
    <row r="231" spans="1:5" ht="38.25">
      <c r="A231" s="35" t="s">
        <v>55</v>
      </c>
      <c r="E231" s="40" t="s">
        <v>1791</v>
      </c>
    </row>
    <row r="232" spans="1:5" ht="38.25">
      <c r="A232" t="s">
        <v>57</v>
      </c>
      <c r="E232" s="39" t="s">
        <v>1789</v>
      </c>
    </row>
    <row r="233" spans="1:16" ht="25.5">
      <c r="A233" t="s">
        <v>49</v>
      </c>
      <c s="34" t="s">
        <v>381</v>
      </c>
      <c s="34" t="s">
        <v>1792</v>
      </c>
      <c s="35" t="s">
        <v>4</v>
      </c>
      <c s="6" t="s">
        <v>1793</v>
      </c>
      <c s="36" t="s">
        <v>1202</v>
      </c>
      <c s="37">
        <v>5.5</v>
      </c>
      <c s="36">
        <v>0</v>
      </c>
      <c s="36">
        <f>ROUND(G233*H233,6)</f>
      </c>
      <c r="L233" s="38">
        <v>0</v>
      </c>
      <c s="32">
        <f>ROUND(ROUND(L233,2)*ROUND(G233,3),2)</f>
      </c>
      <c s="36" t="s">
        <v>256</v>
      </c>
      <c>
        <f>(M233*21)/100</f>
      </c>
      <c t="s">
        <v>27</v>
      </c>
    </row>
    <row r="234" spans="1:5" ht="12.75">
      <c r="A234" s="35" t="s">
        <v>54</v>
      </c>
      <c r="E234" s="39" t="s">
        <v>1790</v>
      </c>
    </row>
    <row r="235" spans="1:5" ht="25.5">
      <c r="A235" s="35" t="s">
        <v>55</v>
      </c>
      <c r="E235" s="40" t="s">
        <v>1794</v>
      </c>
    </row>
    <row r="236" spans="1:5" ht="38.25">
      <c r="A236" t="s">
        <v>57</v>
      </c>
      <c r="E236" s="39" t="s">
        <v>1789</v>
      </c>
    </row>
    <row r="237" spans="1:16" ht="25.5">
      <c r="A237" t="s">
        <v>49</v>
      </c>
      <c s="34" t="s">
        <v>384</v>
      </c>
      <c s="34" t="s">
        <v>1792</v>
      </c>
      <c s="35" t="s">
        <v>27</v>
      </c>
      <c s="6" t="s">
        <v>1793</v>
      </c>
      <c s="36" t="s">
        <v>1202</v>
      </c>
      <c s="37">
        <v>13</v>
      </c>
      <c s="36">
        <v>0</v>
      </c>
      <c s="36">
        <f>ROUND(G237*H237,6)</f>
      </c>
      <c r="L237" s="38">
        <v>0</v>
      </c>
      <c s="32">
        <f>ROUND(ROUND(L237,2)*ROUND(G237,3),2)</f>
      </c>
      <c s="36" t="s">
        <v>256</v>
      </c>
      <c>
        <f>(M237*21)/100</f>
      </c>
      <c t="s">
        <v>27</v>
      </c>
    </row>
    <row r="238" spans="1:5" ht="12.75">
      <c r="A238" s="35" t="s">
        <v>54</v>
      </c>
      <c r="E238" s="39" t="s">
        <v>1790</v>
      </c>
    </row>
    <row r="239" spans="1:5" ht="25.5">
      <c r="A239" s="35" t="s">
        <v>55</v>
      </c>
      <c r="E239" s="40" t="s">
        <v>1795</v>
      </c>
    </row>
    <row r="240" spans="1:5" ht="38.25">
      <c r="A240" t="s">
        <v>57</v>
      </c>
      <c r="E240" s="39" t="s">
        <v>1789</v>
      </c>
    </row>
    <row r="241" spans="1:16" ht="12.75">
      <c r="A241" t="s">
        <v>49</v>
      </c>
      <c s="34" t="s">
        <v>391</v>
      </c>
      <c s="34" t="s">
        <v>1796</v>
      </c>
      <c s="35" t="s">
        <v>5</v>
      </c>
      <c s="6" t="s">
        <v>1797</v>
      </c>
      <c s="36" t="s">
        <v>52</v>
      </c>
      <c s="37">
        <v>3</v>
      </c>
      <c s="36">
        <v>0</v>
      </c>
      <c s="36">
        <f>ROUND(G241*H241,6)</f>
      </c>
      <c r="L241" s="38">
        <v>0</v>
      </c>
      <c s="32">
        <f>ROUND(ROUND(L241,2)*ROUND(G241,3),2)</f>
      </c>
      <c s="36" t="s">
        <v>256</v>
      </c>
      <c>
        <f>(M241*21)/100</f>
      </c>
      <c t="s">
        <v>27</v>
      </c>
    </row>
    <row r="242" spans="1:5" ht="12.75">
      <c r="A242" s="35" t="s">
        <v>54</v>
      </c>
      <c r="E242" s="39" t="s">
        <v>5</v>
      </c>
    </row>
    <row r="243" spans="1:5" ht="38.25">
      <c r="A243" s="35" t="s">
        <v>55</v>
      </c>
      <c r="E243" s="40" t="s">
        <v>1798</v>
      </c>
    </row>
    <row r="244" spans="1:5" ht="38.25">
      <c r="A244" t="s">
        <v>57</v>
      </c>
      <c r="E244" s="39" t="s">
        <v>1799</v>
      </c>
    </row>
    <row r="245" spans="1:16" ht="12.75">
      <c r="A245" t="s">
        <v>49</v>
      </c>
      <c s="34" t="s">
        <v>394</v>
      </c>
      <c s="34" t="s">
        <v>1800</v>
      </c>
      <c s="35" t="s">
        <v>5</v>
      </c>
      <c s="6" t="s">
        <v>1801</v>
      </c>
      <c s="36" t="s">
        <v>52</v>
      </c>
      <c s="37">
        <v>6</v>
      </c>
      <c s="36">
        <v>0</v>
      </c>
      <c s="36">
        <f>ROUND(G245*H245,6)</f>
      </c>
      <c r="L245" s="38">
        <v>0</v>
      </c>
      <c s="32">
        <f>ROUND(ROUND(L245,2)*ROUND(G245,3),2)</f>
      </c>
      <c s="36" t="s">
        <v>256</v>
      </c>
      <c>
        <f>(M245*21)/100</f>
      </c>
      <c t="s">
        <v>27</v>
      </c>
    </row>
    <row r="246" spans="1:5" ht="12.75">
      <c r="A246" s="35" t="s">
        <v>54</v>
      </c>
      <c r="E246" s="39" t="s">
        <v>5</v>
      </c>
    </row>
    <row r="247" spans="1:5" ht="38.25">
      <c r="A247" s="35" t="s">
        <v>55</v>
      </c>
      <c r="E247" s="40" t="s">
        <v>1590</v>
      </c>
    </row>
    <row r="248" spans="1:5" ht="38.25">
      <c r="A248" t="s">
        <v>57</v>
      </c>
      <c r="E248" s="39" t="s">
        <v>1802</v>
      </c>
    </row>
    <row r="249" spans="1:16" ht="12.75">
      <c r="A249" t="s">
        <v>49</v>
      </c>
      <c s="34" t="s">
        <v>397</v>
      </c>
      <c s="34" t="s">
        <v>1803</v>
      </c>
      <c s="35" t="s">
        <v>5</v>
      </c>
      <c s="6" t="s">
        <v>1804</v>
      </c>
      <c s="36" t="s">
        <v>262</v>
      </c>
      <c s="37">
        <v>101.6</v>
      </c>
      <c s="36">
        <v>0</v>
      </c>
      <c s="36">
        <f>ROUND(G249*H249,6)</f>
      </c>
      <c r="L249" s="38">
        <v>0</v>
      </c>
      <c s="32">
        <f>ROUND(ROUND(L249,2)*ROUND(G249,3),2)</f>
      </c>
      <c s="36" t="s">
        <v>256</v>
      </c>
      <c>
        <f>(M249*21)/100</f>
      </c>
      <c t="s">
        <v>27</v>
      </c>
    </row>
    <row r="250" spans="1:5" ht="12.75">
      <c r="A250" s="35" t="s">
        <v>54</v>
      </c>
      <c r="E250" s="39" t="s">
        <v>1805</v>
      </c>
    </row>
    <row r="251" spans="1:5" ht="38.25">
      <c r="A251" s="35" t="s">
        <v>55</v>
      </c>
      <c r="E251" s="40" t="s">
        <v>1806</v>
      </c>
    </row>
    <row r="252" spans="1:5" ht="51">
      <c r="A252" t="s">
        <v>57</v>
      </c>
      <c r="E252" s="39" t="s">
        <v>1807</v>
      </c>
    </row>
    <row r="253" spans="1:16" ht="12.75">
      <c r="A253" t="s">
        <v>49</v>
      </c>
      <c s="34" t="s">
        <v>400</v>
      </c>
      <c s="34" t="s">
        <v>1808</v>
      </c>
      <c s="35" t="s">
        <v>5</v>
      </c>
      <c s="6" t="s">
        <v>1809</v>
      </c>
      <c s="36" t="s">
        <v>262</v>
      </c>
      <c s="37">
        <v>65</v>
      </c>
      <c s="36">
        <v>0</v>
      </c>
      <c s="36">
        <f>ROUND(G253*H253,6)</f>
      </c>
      <c r="L253" s="38">
        <v>0</v>
      </c>
      <c s="32">
        <f>ROUND(ROUND(L253,2)*ROUND(G253,3),2)</f>
      </c>
      <c s="36" t="s">
        <v>256</v>
      </c>
      <c>
        <f>(M253*21)/100</f>
      </c>
      <c t="s">
        <v>27</v>
      </c>
    </row>
    <row r="254" spans="1:5" ht="12.75">
      <c r="A254" s="35" t="s">
        <v>54</v>
      </c>
      <c r="E254" s="39" t="s">
        <v>1810</v>
      </c>
    </row>
    <row r="255" spans="1:5" ht="38.25">
      <c r="A255" s="35" t="s">
        <v>55</v>
      </c>
      <c r="E255" s="40" t="s">
        <v>1811</v>
      </c>
    </row>
    <row r="256" spans="1:5" ht="51">
      <c r="A256" t="s">
        <v>57</v>
      </c>
      <c r="E256" s="39" t="s">
        <v>1807</v>
      </c>
    </row>
    <row r="257" spans="1:16" ht="12.75">
      <c r="A257" t="s">
        <v>49</v>
      </c>
      <c s="34" t="s">
        <v>403</v>
      </c>
      <c s="34" t="s">
        <v>1812</v>
      </c>
      <c s="35" t="s">
        <v>5</v>
      </c>
      <c s="6" t="s">
        <v>1813</v>
      </c>
      <c s="36" t="s">
        <v>262</v>
      </c>
      <c s="37">
        <v>27</v>
      </c>
      <c s="36">
        <v>0</v>
      </c>
      <c s="36">
        <f>ROUND(G257*H257,6)</f>
      </c>
      <c r="L257" s="38">
        <v>0</v>
      </c>
      <c s="32">
        <f>ROUND(ROUND(L257,2)*ROUND(G257,3),2)</f>
      </c>
      <c s="36" t="s">
        <v>256</v>
      </c>
      <c>
        <f>(M257*21)/100</f>
      </c>
      <c t="s">
        <v>27</v>
      </c>
    </row>
    <row r="258" spans="1:5" ht="12.75">
      <c r="A258" s="35" t="s">
        <v>54</v>
      </c>
      <c r="E258" s="39" t="s">
        <v>1814</v>
      </c>
    </row>
    <row r="259" spans="1:5" ht="38.25">
      <c r="A259" s="35" t="s">
        <v>55</v>
      </c>
      <c r="E259" s="40" t="s">
        <v>1815</v>
      </c>
    </row>
    <row r="260" spans="1:5" ht="25.5">
      <c r="A260" t="s">
        <v>57</v>
      </c>
      <c r="E260" s="39" t="s">
        <v>1816</v>
      </c>
    </row>
    <row r="261" spans="1:16" ht="12.75">
      <c r="A261" t="s">
        <v>49</v>
      </c>
      <c s="34" t="s">
        <v>406</v>
      </c>
      <c s="34" t="s">
        <v>1817</v>
      </c>
      <c s="35" t="s">
        <v>5</v>
      </c>
      <c s="6" t="s">
        <v>1818</v>
      </c>
      <c s="36" t="s">
        <v>262</v>
      </c>
      <c s="37">
        <v>34</v>
      </c>
      <c s="36">
        <v>0</v>
      </c>
      <c s="36">
        <f>ROUND(G261*H261,6)</f>
      </c>
      <c r="L261" s="38">
        <v>0</v>
      </c>
      <c s="32">
        <f>ROUND(ROUND(L261,2)*ROUND(G261,3),2)</f>
      </c>
      <c s="36" t="s">
        <v>256</v>
      </c>
      <c>
        <f>(M261*21)/100</f>
      </c>
      <c t="s">
        <v>27</v>
      </c>
    </row>
    <row r="262" spans="1:5" ht="12.75">
      <c r="A262" s="35" t="s">
        <v>54</v>
      </c>
      <c r="E262" s="39" t="s">
        <v>1819</v>
      </c>
    </row>
    <row r="263" spans="1:5" ht="38.25">
      <c r="A263" s="35" t="s">
        <v>55</v>
      </c>
      <c r="E263" s="40" t="s">
        <v>1820</v>
      </c>
    </row>
    <row r="264" spans="1:5" ht="12.75">
      <c r="A264" t="s">
        <v>57</v>
      </c>
      <c r="E264" s="39" t="s">
        <v>5</v>
      </c>
    </row>
    <row r="265" spans="1:16" ht="12.75">
      <c r="A265" t="s">
        <v>49</v>
      </c>
      <c s="34" t="s">
        <v>409</v>
      </c>
      <c s="34" t="s">
        <v>1369</v>
      </c>
      <c s="35" t="s">
        <v>5</v>
      </c>
      <c s="6" t="s">
        <v>1821</v>
      </c>
      <c s="36" t="s">
        <v>262</v>
      </c>
      <c s="37">
        <v>98</v>
      </c>
      <c s="36">
        <v>0</v>
      </c>
      <c s="36">
        <f>ROUND(G265*H265,6)</f>
      </c>
      <c r="L265" s="38">
        <v>0</v>
      </c>
      <c s="32">
        <f>ROUND(ROUND(L265,2)*ROUND(G265,3),2)</f>
      </c>
      <c s="36" t="s">
        <v>388</v>
      </c>
      <c>
        <f>(M265*21)/100</f>
      </c>
      <c t="s">
        <v>27</v>
      </c>
    </row>
    <row r="266" spans="1:5" ht="12.75">
      <c r="A266" s="35" t="s">
        <v>54</v>
      </c>
      <c r="E266" s="39" t="s">
        <v>1822</v>
      </c>
    </row>
    <row r="267" spans="1:5" ht="38.25">
      <c r="A267" s="35" t="s">
        <v>55</v>
      </c>
      <c r="E267" s="40" t="s">
        <v>1823</v>
      </c>
    </row>
    <row r="268" spans="1:5" ht="51">
      <c r="A268" t="s">
        <v>57</v>
      </c>
      <c r="E268" s="39" t="s">
        <v>1807</v>
      </c>
    </row>
    <row r="269" spans="1:16" ht="12.75">
      <c r="A269" t="s">
        <v>49</v>
      </c>
      <c s="34" t="s">
        <v>412</v>
      </c>
      <c s="34" t="s">
        <v>1374</v>
      </c>
      <c s="35" t="s">
        <v>5</v>
      </c>
      <c s="6" t="s">
        <v>1824</v>
      </c>
      <c s="36" t="s">
        <v>262</v>
      </c>
      <c s="37">
        <v>31.5</v>
      </c>
      <c s="36">
        <v>0</v>
      </c>
      <c s="36">
        <f>ROUND(G269*H269,6)</f>
      </c>
      <c r="L269" s="38">
        <v>0</v>
      </c>
      <c s="32">
        <f>ROUND(ROUND(L269,2)*ROUND(G269,3),2)</f>
      </c>
      <c s="36" t="s">
        <v>388</v>
      </c>
      <c>
        <f>(M269*21)/100</f>
      </c>
      <c t="s">
        <v>27</v>
      </c>
    </row>
    <row r="270" spans="1:5" ht="51">
      <c r="A270" s="35" t="s">
        <v>54</v>
      </c>
      <c r="E270" s="39" t="s">
        <v>1825</v>
      </c>
    </row>
    <row r="271" spans="1:5" ht="38.25">
      <c r="A271" s="35" t="s">
        <v>55</v>
      </c>
      <c r="E271" s="40" t="s">
        <v>1826</v>
      </c>
    </row>
    <row r="272" spans="1:5" ht="51">
      <c r="A272" t="s">
        <v>57</v>
      </c>
      <c r="E272" s="39" t="s">
        <v>1827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1592</v>
      </c>
      <c s="41">
        <f>Rekapitulace!C30</f>
      </c>
      <c s="20" t="s">
        <v>0</v>
      </c>
      <c t="s">
        <v>23</v>
      </c>
      <c t="s">
        <v>27</v>
      </c>
    </row>
    <row r="4" spans="1:16" ht="32" customHeight="1">
      <c r="A4" s="24" t="s">
        <v>20</v>
      </c>
      <c s="25" t="s">
        <v>28</v>
      </c>
      <c s="27" t="s">
        <v>1592</v>
      </c>
      <c r="E4" s="26" t="s">
        <v>1593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1830</v>
      </c>
      <c r="E8" s="30" t="s">
        <v>1829</v>
      </c>
      <c r="J8" s="29">
        <f>0+J9+J14</f>
      </c>
      <c s="29">
        <f>0+K9+K14</f>
      </c>
      <c s="29">
        <f>0+L9+L14</f>
      </c>
      <c s="29">
        <f>0+M9+M14</f>
      </c>
    </row>
    <row r="9" spans="1:13" ht="12.75">
      <c r="A9" t="s">
        <v>46</v>
      </c>
      <c r="C9" s="31" t="s">
        <v>1161</v>
      </c>
      <c r="E9" s="33" t="s">
        <v>1162</v>
      </c>
      <c r="J9" s="32">
        <f>0</f>
      </c>
      <c s="32">
        <f>0</f>
      </c>
      <c s="32">
        <f>0+L10</f>
      </c>
      <c s="32">
        <f>0+M10</f>
      </c>
    </row>
    <row r="10" spans="1:16" ht="12.75">
      <c r="A10" t="s">
        <v>49</v>
      </c>
      <c s="34" t="s">
        <v>4</v>
      </c>
      <c s="34" t="s">
        <v>1831</v>
      </c>
      <c s="35" t="s">
        <v>5</v>
      </c>
      <c s="6" t="s">
        <v>1832</v>
      </c>
      <c s="36" t="s">
        <v>1588</v>
      </c>
      <c s="37">
        <v>1</v>
      </c>
      <c s="36">
        <v>0</v>
      </c>
      <c s="36">
        <f>ROUND(G10*H10,6)</f>
      </c>
      <c r="L10" s="38">
        <v>0</v>
      </c>
      <c s="32">
        <f>ROUND(ROUND(L10,2)*ROUND(G10,3),2)</f>
      </c>
      <c s="36" t="s">
        <v>256</v>
      </c>
      <c>
        <f>(M10*21)/100</f>
      </c>
      <c t="s">
        <v>27</v>
      </c>
    </row>
    <row r="11" spans="1:5" ht="89.25">
      <c r="A11" s="35" t="s">
        <v>54</v>
      </c>
      <c r="E11" s="39" t="s">
        <v>1833</v>
      </c>
    </row>
    <row r="12" spans="1:5" ht="25.5">
      <c r="A12" s="35" t="s">
        <v>55</v>
      </c>
      <c r="E12" s="40" t="s">
        <v>1834</v>
      </c>
    </row>
    <row r="13" spans="1:5" ht="12.75">
      <c r="A13" t="s">
        <v>57</v>
      </c>
      <c r="E13" s="39" t="s">
        <v>1835</v>
      </c>
    </row>
    <row r="14" spans="1:13" ht="12.75">
      <c r="A14" t="s">
        <v>46</v>
      </c>
      <c r="C14" s="31" t="s">
        <v>84</v>
      </c>
      <c r="E14" s="33" t="s">
        <v>1199</v>
      </c>
      <c r="J14" s="32">
        <f>0</f>
      </c>
      <c s="32">
        <f>0</f>
      </c>
      <c s="32">
        <f>0+L15+L19+L23+L27+L31</f>
      </c>
      <c s="32">
        <f>0+M15+M19+M23+M27+M31</f>
      </c>
    </row>
    <row r="15" spans="1:16" ht="25.5">
      <c r="A15" t="s">
        <v>49</v>
      </c>
      <c s="34" t="s">
        <v>27</v>
      </c>
      <c s="34" t="s">
        <v>1836</v>
      </c>
      <c s="35" t="s">
        <v>5</v>
      </c>
      <c s="6" t="s">
        <v>1837</v>
      </c>
      <c s="36" t="s">
        <v>52</v>
      </c>
      <c s="37">
        <v>38</v>
      </c>
      <c s="36">
        <v>0</v>
      </c>
      <c s="36">
        <f>ROUND(G15*H15,6)</f>
      </c>
      <c r="L15" s="38">
        <v>0</v>
      </c>
      <c s="32">
        <f>ROUND(ROUND(L15,2)*ROUND(G15,3),2)</f>
      </c>
      <c s="36" t="s">
        <v>256</v>
      </c>
      <c>
        <f>(M15*21)/100</f>
      </c>
      <c t="s">
        <v>27</v>
      </c>
    </row>
    <row r="16" spans="1:5" ht="12.75">
      <c r="A16" s="35" t="s">
        <v>54</v>
      </c>
      <c r="E16" s="39" t="s">
        <v>5</v>
      </c>
    </row>
    <row r="17" spans="1:5" ht="102">
      <c r="A17" s="35" t="s">
        <v>55</v>
      </c>
      <c r="E17" s="40" t="s">
        <v>1838</v>
      </c>
    </row>
    <row r="18" spans="1:5" ht="63.75">
      <c r="A18" t="s">
        <v>57</v>
      </c>
      <c r="E18" s="39" t="s">
        <v>1839</v>
      </c>
    </row>
    <row r="19" spans="1:16" ht="12.75">
      <c r="A19" t="s">
        <v>49</v>
      </c>
      <c s="34" t="s">
        <v>26</v>
      </c>
      <c s="34" t="s">
        <v>1776</v>
      </c>
      <c s="35" t="s">
        <v>5</v>
      </c>
      <c s="6" t="s">
        <v>1777</v>
      </c>
      <c s="36" t="s">
        <v>52</v>
      </c>
      <c s="37">
        <v>38</v>
      </c>
      <c s="36">
        <v>0</v>
      </c>
      <c s="36">
        <f>ROUND(G19*H19,6)</f>
      </c>
      <c r="L19" s="38">
        <v>0</v>
      </c>
      <c s="32">
        <f>ROUND(ROUND(L19,2)*ROUND(G19,3),2)</f>
      </c>
      <c s="36" t="s">
        <v>256</v>
      </c>
      <c>
        <f>(M19*21)/100</f>
      </c>
      <c t="s">
        <v>27</v>
      </c>
    </row>
    <row r="20" spans="1:5" ht="12.75">
      <c r="A20" s="35" t="s">
        <v>54</v>
      </c>
      <c r="E20" s="39" t="s">
        <v>5</v>
      </c>
    </row>
    <row r="21" spans="1:5" ht="102">
      <c r="A21" s="35" t="s">
        <v>55</v>
      </c>
      <c r="E21" s="40" t="s">
        <v>1838</v>
      </c>
    </row>
    <row r="22" spans="1:5" ht="25.5">
      <c r="A22" t="s">
        <v>57</v>
      </c>
      <c r="E22" s="39" t="s">
        <v>1778</v>
      </c>
    </row>
    <row r="23" spans="1:16" ht="12.75">
      <c r="A23" t="s">
        <v>49</v>
      </c>
      <c s="34" t="s">
        <v>64</v>
      </c>
      <c s="34" t="s">
        <v>1840</v>
      </c>
      <c s="35" t="s">
        <v>5</v>
      </c>
      <c s="6" t="s">
        <v>1841</v>
      </c>
      <c s="36" t="s">
        <v>1842</v>
      </c>
      <c s="37">
        <v>7819</v>
      </c>
      <c s="36">
        <v>0</v>
      </c>
      <c s="36">
        <f>ROUND(G23*H23,6)</f>
      </c>
      <c r="L23" s="38">
        <v>0</v>
      </c>
      <c s="32">
        <f>ROUND(ROUND(L23,2)*ROUND(G23,3),2)</f>
      </c>
      <c s="36" t="s">
        <v>256</v>
      </c>
      <c>
        <f>(M23*21)/100</f>
      </c>
      <c t="s">
        <v>27</v>
      </c>
    </row>
    <row r="24" spans="1:5" ht="12.75">
      <c r="A24" s="35" t="s">
        <v>54</v>
      </c>
      <c r="E24" s="39" t="s">
        <v>5</v>
      </c>
    </row>
    <row r="25" spans="1:5" ht="102">
      <c r="A25" s="35" t="s">
        <v>55</v>
      </c>
      <c r="E25" s="40" t="s">
        <v>1843</v>
      </c>
    </row>
    <row r="26" spans="1:5" ht="25.5">
      <c r="A26" t="s">
        <v>57</v>
      </c>
      <c r="E26" s="39" t="s">
        <v>1844</v>
      </c>
    </row>
    <row r="27" spans="1:16" ht="25.5">
      <c r="A27" t="s">
        <v>49</v>
      </c>
      <c s="34" t="s">
        <v>68</v>
      </c>
      <c s="34" t="s">
        <v>1785</v>
      </c>
      <c s="35" t="s">
        <v>5</v>
      </c>
      <c s="6" t="s">
        <v>1786</v>
      </c>
      <c s="36" t="s">
        <v>1202</v>
      </c>
      <c s="37">
        <v>15</v>
      </c>
      <c s="36">
        <v>0</v>
      </c>
      <c s="36">
        <f>ROUND(G27*H27,6)</f>
      </c>
      <c r="L27" s="38">
        <v>0</v>
      </c>
      <c s="32">
        <f>ROUND(ROUND(L27,2)*ROUND(G27,3),2)</f>
      </c>
      <c s="36" t="s">
        <v>256</v>
      </c>
      <c>
        <f>(M27*21)/100</f>
      </c>
      <c t="s">
        <v>27</v>
      </c>
    </row>
    <row r="28" spans="1:5" ht="12.75">
      <c r="A28" s="35" t="s">
        <v>54</v>
      </c>
      <c r="E28" s="39" t="s">
        <v>5</v>
      </c>
    </row>
    <row r="29" spans="1:5" ht="38.25">
      <c r="A29" s="35" t="s">
        <v>55</v>
      </c>
      <c r="E29" s="40" t="s">
        <v>1845</v>
      </c>
    </row>
    <row r="30" spans="1:5" ht="38.25">
      <c r="A30" t="s">
        <v>57</v>
      </c>
      <c r="E30" s="39" t="s">
        <v>1789</v>
      </c>
    </row>
    <row r="31" spans="1:16" ht="12.75">
      <c r="A31" t="s">
        <v>49</v>
      </c>
      <c s="34" t="s">
        <v>72</v>
      </c>
      <c s="34" t="s">
        <v>1846</v>
      </c>
      <c s="35" t="s">
        <v>5</v>
      </c>
      <c s="6" t="s">
        <v>1847</v>
      </c>
      <c s="36" t="s">
        <v>1202</v>
      </c>
      <c s="37">
        <v>15</v>
      </c>
      <c s="36">
        <v>0</v>
      </c>
      <c s="36">
        <f>ROUND(G31*H31,6)</f>
      </c>
      <c r="L31" s="38">
        <v>0</v>
      </c>
      <c s="32">
        <f>ROUND(ROUND(L31,2)*ROUND(G31,3),2)</f>
      </c>
      <c s="36" t="s">
        <v>256</v>
      </c>
      <c>
        <f>(M31*21)/100</f>
      </c>
      <c t="s">
        <v>27</v>
      </c>
    </row>
    <row r="32" spans="1:5" ht="12.75">
      <c r="A32" s="35" t="s">
        <v>54</v>
      </c>
      <c r="E32" s="39" t="s">
        <v>5</v>
      </c>
    </row>
    <row r="33" spans="1:5" ht="38.25">
      <c r="A33" s="35" t="s">
        <v>55</v>
      </c>
      <c r="E33" s="40" t="s">
        <v>1848</v>
      </c>
    </row>
    <row r="34" spans="1:5" ht="25.5">
      <c r="A34" t="s">
        <v>57</v>
      </c>
      <c r="E34" s="39" t="s">
        <v>1849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1854</v>
      </c>
      <c r="E8" s="30" t="s">
        <v>1853</v>
      </c>
      <c r="J8" s="29">
        <f>0+J9+J50+J55+J72+J77+J90</f>
      </c>
      <c s="29">
        <f>0+K9+K50+K55+K72+K77+K90</f>
      </c>
      <c s="29">
        <f>0+L9+L50+L55+L72+L77+L90</f>
      </c>
      <c s="29">
        <f>0+M9+M50+M55+M72+M77+M90</f>
      </c>
    </row>
    <row r="9" spans="1:13" ht="12.75">
      <c r="A9" t="s">
        <v>46</v>
      </c>
      <c r="C9" s="31" t="s">
        <v>1161</v>
      </c>
      <c r="E9" s="33" t="s">
        <v>1162</v>
      </c>
      <c r="J9" s="32">
        <f>0</f>
      </c>
      <c s="32">
        <f>0</f>
      </c>
      <c s="32">
        <f>0+L10+L14+L18+L22+L26+L30+L34+L38+L42+L46</f>
      </c>
      <c s="32">
        <f>0+M10+M14+M18+M22+M26+M30+M34+M38+M42+M46</f>
      </c>
    </row>
    <row r="10" spans="1:16" ht="12.75">
      <c r="A10" t="s">
        <v>49</v>
      </c>
      <c s="34" t="s">
        <v>4</v>
      </c>
      <c s="34" t="s">
        <v>1855</v>
      </c>
      <c s="35" t="s">
        <v>4</v>
      </c>
      <c s="6" t="s">
        <v>1856</v>
      </c>
      <c s="36" t="s">
        <v>1588</v>
      </c>
      <c s="37">
        <v>1</v>
      </c>
      <c s="36">
        <v>0</v>
      </c>
      <c s="36">
        <f>ROUND(G10*H10,6)</f>
      </c>
      <c r="L10" s="38">
        <v>0</v>
      </c>
      <c s="32">
        <f>ROUND(ROUND(L10,2)*ROUND(G10,3),2)</f>
      </c>
      <c s="36" t="s">
        <v>1857</v>
      </c>
      <c>
        <f>(M10*21)/100</f>
      </c>
      <c t="s">
        <v>27</v>
      </c>
    </row>
    <row r="11" spans="1:5" ht="38.25">
      <c r="A11" s="35" t="s">
        <v>54</v>
      </c>
      <c r="E11" s="39" t="s">
        <v>1858</v>
      </c>
    </row>
    <row r="12" spans="1:5" ht="38.25">
      <c r="A12" s="35" t="s">
        <v>55</v>
      </c>
      <c r="E12" s="40" t="s">
        <v>1448</v>
      </c>
    </row>
    <row r="13" spans="1:5" ht="114.75">
      <c r="A13" t="s">
        <v>57</v>
      </c>
      <c r="E13" s="39" t="s">
        <v>1859</v>
      </c>
    </row>
    <row r="14" spans="1:16" ht="12.75">
      <c r="A14" t="s">
        <v>49</v>
      </c>
      <c s="34" t="s">
        <v>27</v>
      </c>
      <c s="34" t="s">
        <v>1855</v>
      </c>
      <c s="35" t="s">
        <v>27</v>
      </c>
      <c s="6" t="s">
        <v>1856</v>
      </c>
      <c s="36" t="s">
        <v>1588</v>
      </c>
      <c s="37">
        <v>1</v>
      </c>
      <c s="36">
        <v>0</v>
      </c>
      <c s="36">
        <f>ROUND(G14*H14,6)</f>
      </c>
      <c r="L14" s="38">
        <v>0</v>
      </c>
      <c s="32">
        <f>ROUND(ROUND(L14,2)*ROUND(G14,3),2)</f>
      </c>
      <c s="36" t="s">
        <v>1857</v>
      </c>
      <c>
        <f>(M14*21)/100</f>
      </c>
      <c t="s">
        <v>27</v>
      </c>
    </row>
    <row r="15" spans="1:5" ht="51">
      <c r="A15" s="35" t="s">
        <v>54</v>
      </c>
      <c r="E15" s="39" t="s">
        <v>1860</v>
      </c>
    </row>
    <row r="16" spans="1:5" ht="38.25">
      <c r="A16" s="35" t="s">
        <v>55</v>
      </c>
      <c r="E16" s="40" t="s">
        <v>1448</v>
      </c>
    </row>
    <row r="17" spans="1:5" ht="114.75">
      <c r="A17" t="s">
        <v>57</v>
      </c>
      <c r="E17" s="39" t="s">
        <v>1859</v>
      </c>
    </row>
    <row r="18" spans="1:16" ht="12.75">
      <c r="A18" t="s">
        <v>49</v>
      </c>
      <c s="34" t="s">
        <v>26</v>
      </c>
      <c s="34" t="s">
        <v>1855</v>
      </c>
      <c s="35" t="s">
        <v>26</v>
      </c>
      <c s="6" t="s">
        <v>1856</v>
      </c>
      <c s="36" t="s">
        <v>1588</v>
      </c>
      <c s="37">
        <v>1</v>
      </c>
      <c s="36">
        <v>0</v>
      </c>
      <c s="36">
        <f>ROUND(G18*H18,6)</f>
      </c>
      <c r="L18" s="38">
        <v>0</v>
      </c>
      <c s="32">
        <f>ROUND(ROUND(L18,2)*ROUND(G18,3),2)</f>
      </c>
      <c s="36" t="s">
        <v>1857</v>
      </c>
      <c>
        <f>(M18*21)/100</f>
      </c>
      <c t="s">
        <v>27</v>
      </c>
    </row>
    <row r="19" spans="1:5" ht="51">
      <c r="A19" s="35" t="s">
        <v>54</v>
      </c>
      <c r="E19" s="39" t="s">
        <v>1861</v>
      </c>
    </row>
    <row r="20" spans="1:5" ht="38.25">
      <c r="A20" s="35" t="s">
        <v>55</v>
      </c>
      <c r="E20" s="40" t="s">
        <v>1448</v>
      </c>
    </row>
    <row r="21" spans="1:5" ht="114.75">
      <c r="A21" t="s">
        <v>57</v>
      </c>
      <c r="E21" s="39" t="s">
        <v>1859</v>
      </c>
    </row>
    <row r="22" spans="1:16" ht="12.75">
      <c r="A22" t="s">
        <v>49</v>
      </c>
      <c s="34" t="s">
        <v>64</v>
      </c>
      <c s="34" t="s">
        <v>1862</v>
      </c>
      <c s="35" t="s">
        <v>5</v>
      </c>
      <c s="6" t="s">
        <v>1863</v>
      </c>
      <c s="36" t="s">
        <v>1588</v>
      </c>
      <c s="37">
        <v>1</v>
      </c>
      <c s="36">
        <v>0</v>
      </c>
      <c s="36">
        <f>ROUND(G22*H22,6)</f>
      </c>
      <c r="L22" s="38">
        <v>0</v>
      </c>
      <c s="32">
        <f>ROUND(ROUND(L22,2)*ROUND(G22,3),2)</f>
      </c>
      <c s="36" t="s">
        <v>1857</v>
      </c>
      <c>
        <f>(M22*21)/100</f>
      </c>
      <c t="s">
        <v>27</v>
      </c>
    </row>
    <row r="23" spans="1:5" ht="51">
      <c r="A23" s="35" t="s">
        <v>54</v>
      </c>
      <c r="E23" s="39" t="s">
        <v>1864</v>
      </c>
    </row>
    <row r="24" spans="1:5" ht="38.25">
      <c r="A24" s="35" t="s">
        <v>55</v>
      </c>
      <c r="E24" s="40" t="s">
        <v>1448</v>
      </c>
    </row>
    <row r="25" spans="1:5" ht="63.75">
      <c r="A25" t="s">
        <v>57</v>
      </c>
      <c r="E25" s="39" t="s">
        <v>1865</v>
      </c>
    </row>
    <row r="26" spans="1:16" ht="12.75">
      <c r="A26" t="s">
        <v>49</v>
      </c>
      <c s="34" t="s">
        <v>68</v>
      </c>
      <c s="34" t="s">
        <v>1866</v>
      </c>
      <c s="35" t="s">
        <v>5</v>
      </c>
      <c s="6" t="s">
        <v>1863</v>
      </c>
      <c s="36" t="s">
        <v>1588</v>
      </c>
      <c s="37">
        <v>1</v>
      </c>
      <c s="36">
        <v>0</v>
      </c>
      <c s="36">
        <f>ROUND(G26*H26,6)</f>
      </c>
      <c r="L26" s="38">
        <v>0</v>
      </c>
      <c s="32">
        <f>ROUND(ROUND(L26,2)*ROUND(G26,3),2)</f>
      </c>
      <c s="36" t="s">
        <v>1857</v>
      </c>
      <c>
        <f>(M26*21)/100</f>
      </c>
      <c t="s">
        <v>27</v>
      </c>
    </row>
    <row r="27" spans="1:5" ht="38.25">
      <c r="A27" s="35" t="s">
        <v>54</v>
      </c>
      <c r="E27" s="39" t="s">
        <v>1867</v>
      </c>
    </row>
    <row r="28" spans="1:5" ht="38.25">
      <c r="A28" s="35" t="s">
        <v>55</v>
      </c>
      <c r="E28" s="40" t="s">
        <v>1448</v>
      </c>
    </row>
    <row r="29" spans="1:5" ht="63.75">
      <c r="A29" t="s">
        <v>57</v>
      </c>
      <c r="E29" s="39" t="s">
        <v>1865</v>
      </c>
    </row>
    <row r="30" spans="1:16" ht="12.75">
      <c r="A30" t="s">
        <v>49</v>
      </c>
      <c s="34" t="s">
        <v>72</v>
      </c>
      <c s="34" t="s">
        <v>1868</v>
      </c>
      <c s="35" t="s">
        <v>5</v>
      </c>
      <c s="6" t="s">
        <v>1869</v>
      </c>
      <c s="36" t="s">
        <v>1588</v>
      </c>
      <c s="37">
        <v>1</v>
      </c>
      <c s="36">
        <v>0</v>
      </c>
      <c s="36">
        <f>ROUND(G30*H30,6)</f>
      </c>
      <c r="L30" s="38">
        <v>0</v>
      </c>
      <c s="32">
        <f>ROUND(ROUND(L30,2)*ROUND(G30,3),2)</f>
      </c>
      <c s="36" t="s">
        <v>1857</v>
      </c>
      <c>
        <f>(M30*21)/100</f>
      </c>
      <c t="s">
        <v>27</v>
      </c>
    </row>
    <row r="31" spans="1:5" ht="51">
      <c r="A31" s="35" t="s">
        <v>54</v>
      </c>
      <c r="E31" s="39" t="s">
        <v>1870</v>
      </c>
    </row>
    <row r="32" spans="1:5" ht="38.25">
      <c r="A32" s="35" t="s">
        <v>55</v>
      </c>
      <c r="E32" s="40" t="s">
        <v>1448</v>
      </c>
    </row>
    <row r="33" spans="1:5" ht="63.75">
      <c r="A33" t="s">
        <v>57</v>
      </c>
      <c r="E33" s="39" t="s">
        <v>1865</v>
      </c>
    </row>
    <row r="34" spans="1:16" ht="12.75">
      <c r="A34" t="s">
        <v>49</v>
      </c>
      <c s="34" t="s">
        <v>76</v>
      </c>
      <c s="34" t="s">
        <v>1871</v>
      </c>
      <c s="35" t="s">
        <v>5</v>
      </c>
      <c s="6" t="s">
        <v>1872</v>
      </c>
      <c s="36" t="s">
        <v>1588</v>
      </c>
      <c s="37">
        <v>1</v>
      </c>
      <c s="36">
        <v>0</v>
      </c>
      <c s="36">
        <f>ROUND(G34*H34,6)</f>
      </c>
      <c r="L34" s="38">
        <v>0</v>
      </c>
      <c s="32">
        <f>ROUND(ROUND(L34,2)*ROUND(G34,3),2)</f>
      </c>
      <c s="36" t="s">
        <v>1857</v>
      </c>
      <c>
        <f>(M34*21)/100</f>
      </c>
      <c t="s">
        <v>27</v>
      </c>
    </row>
    <row r="35" spans="1:5" ht="51">
      <c r="A35" s="35" t="s">
        <v>54</v>
      </c>
      <c r="E35" s="39" t="s">
        <v>1873</v>
      </c>
    </row>
    <row r="36" spans="1:5" ht="38.25">
      <c r="A36" s="35" t="s">
        <v>55</v>
      </c>
      <c r="E36" s="40" t="s">
        <v>1448</v>
      </c>
    </row>
    <row r="37" spans="1:5" ht="63.75">
      <c r="A37" t="s">
        <v>57</v>
      </c>
      <c r="E37" s="39" t="s">
        <v>1865</v>
      </c>
    </row>
    <row r="38" spans="1:16" ht="25.5">
      <c r="A38" t="s">
        <v>49</v>
      </c>
      <c s="34" t="s">
        <v>80</v>
      </c>
      <c s="34" t="s">
        <v>1874</v>
      </c>
      <c s="35" t="s">
        <v>1875</v>
      </c>
      <c s="6" t="s">
        <v>1227</v>
      </c>
      <c s="36" t="s">
        <v>98</v>
      </c>
      <c s="37">
        <v>11.4</v>
      </c>
      <c s="36">
        <v>0</v>
      </c>
      <c s="36">
        <f>ROUND(G38*H38,6)</f>
      </c>
      <c r="L38" s="38">
        <v>0</v>
      </c>
      <c s="32">
        <f>ROUND(ROUND(L38,2)*ROUND(G38,3),2)</f>
      </c>
      <c s="36" t="s">
        <v>388</v>
      </c>
      <c>
        <f>(M38*21)/100</f>
      </c>
      <c t="s">
        <v>27</v>
      </c>
    </row>
    <row r="39" spans="1:5" ht="89.25">
      <c r="A39" s="35" t="s">
        <v>54</v>
      </c>
      <c r="E39" s="39" t="s">
        <v>1876</v>
      </c>
    </row>
    <row r="40" spans="1:5" ht="38.25">
      <c r="A40" s="35" t="s">
        <v>55</v>
      </c>
      <c r="E40" s="40" t="s">
        <v>1877</v>
      </c>
    </row>
    <row r="41" spans="1:5" ht="140.25">
      <c r="A41" t="s">
        <v>57</v>
      </c>
      <c r="E41" s="39" t="s">
        <v>1167</v>
      </c>
    </row>
    <row r="42" spans="1:16" ht="25.5">
      <c r="A42" t="s">
        <v>49</v>
      </c>
      <c s="34" t="s">
        <v>84</v>
      </c>
      <c s="34" t="s">
        <v>1878</v>
      </c>
      <c s="35" t="s">
        <v>1879</v>
      </c>
      <c s="6" t="s">
        <v>1880</v>
      </c>
      <c s="36" t="s">
        <v>98</v>
      </c>
      <c s="37">
        <v>58.405</v>
      </c>
      <c s="36">
        <v>0</v>
      </c>
      <c s="36">
        <f>ROUND(G42*H42,6)</f>
      </c>
      <c r="L42" s="38">
        <v>0</v>
      </c>
      <c s="32">
        <f>ROUND(ROUND(L42,2)*ROUND(G42,3),2)</f>
      </c>
      <c s="36" t="s">
        <v>388</v>
      </c>
      <c>
        <f>(M42*21)/100</f>
      </c>
      <c t="s">
        <v>27</v>
      </c>
    </row>
    <row r="43" spans="1:5" ht="89.25">
      <c r="A43" s="35" t="s">
        <v>54</v>
      </c>
      <c r="E43" s="39" t="s">
        <v>1881</v>
      </c>
    </row>
    <row r="44" spans="1:5" ht="38.25">
      <c r="A44" s="35" t="s">
        <v>55</v>
      </c>
      <c r="E44" s="40" t="s">
        <v>1882</v>
      </c>
    </row>
    <row r="45" spans="1:5" ht="140.25">
      <c r="A45" t="s">
        <v>57</v>
      </c>
      <c r="E45" s="39" t="s">
        <v>1167</v>
      </c>
    </row>
    <row r="46" spans="1:16" ht="12.75">
      <c r="A46" t="s">
        <v>49</v>
      </c>
      <c s="34" t="s">
        <v>88</v>
      </c>
      <c s="34" t="s">
        <v>1883</v>
      </c>
      <c s="35" t="s">
        <v>5</v>
      </c>
      <c s="6" t="s">
        <v>1884</v>
      </c>
      <c s="36" t="s">
        <v>1588</v>
      </c>
      <c s="37">
        <v>2</v>
      </c>
      <c s="36">
        <v>0</v>
      </c>
      <c s="36">
        <f>ROUND(G46*H46,6)</f>
      </c>
      <c r="L46" s="38">
        <v>0</v>
      </c>
      <c s="32">
        <f>ROUND(ROUND(L46,2)*ROUND(G46,3),2)</f>
      </c>
      <c s="36" t="s">
        <v>388</v>
      </c>
      <c>
        <f>(M46*21)/100</f>
      </c>
      <c t="s">
        <v>27</v>
      </c>
    </row>
    <row r="47" spans="1:5" ht="38.25">
      <c r="A47" s="35" t="s">
        <v>54</v>
      </c>
      <c r="E47" s="39" t="s">
        <v>1885</v>
      </c>
    </row>
    <row r="48" spans="1:5" ht="38.25">
      <c r="A48" s="35" t="s">
        <v>55</v>
      </c>
      <c r="E48" s="40" t="s">
        <v>1774</v>
      </c>
    </row>
    <row r="49" spans="1:5" ht="51">
      <c r="A49" t="s">
        <v>57</v>
      </c>
      <c r="E49" s="39" t="s">
        <v>1886</v>
      </c>
    </row>
    <row r="50" spans="1:13" ht="12.75">
      <c r="A50" t="s">
        <v>46</v>
      </c>
      <c r="C50" s="31" t="s">
        <v>4</v>
      </c>
      <c r="E50" s="33" t="s">
        <v>1131</v>
      </c>
      <c r="J50" s="32">
        <f>0</f>
      </c>
      <c s="32">
        <f>0</f>
      </c>
      <c s="32">
        <f>0+L51</f>
      </c>
      <c s="32">
        <f>0+M51</f>
      </c>
    </row>
    <row r="51" spans="1:16" ht="25.5">
      <c r="A51" t="s">
        <v>49</v>
      </c>
      <c s="34" t="s">
        <v>91</v>
      </c>
      <c s="34" t="s">
        <v>1887</v>
      </c>
      <c s="35" t="s">
        <v>5</v>
      </c>
      <c s="6" t="s">
        <v>1888</v>
      </c>
      <c s="36" t="s">
        <v>374</v>
      </c>
      <c s="37">
        <v>10.8</v>
      </c>
      <c s="36">
        <v>0</v>
      </c>
      <c s="36">
        <f>ROUND(G51*H51,6)</f>
      </c>
      <c r="L51" s="38">
        <v>0</v>
      </c>
      <c s="32">
        <f>ROUND(ROUND(L51,2)*ROUND(G51,3),2)</f>
      </c>
      <c s="36" t="s">
        <v>1857</v>
      </c>
      <c>
        <f>(M51*21)/100</f>
      </c>
      <c t="s">
        <v>27</v>
      </c>
    </row>
    <row r="52" spans="1:5" ht="38.25">
      <c r="A52" s="35" t="s">
        <v>54</v>
      </c>
      <c r="E52" s="39" t="s">
        <v>1889</v>
      </c>
    </row>
    <row r="53" spans="1:5" ht="38.25">
      <c r="A53" s="35" t="s">
        <v>55</v>
      </c>
      <c r="E53" s="40" t="s">
        <v>1890</v>
      </c>
    </row>
    <row r="54" spans="1:5" ht="89.25">
      <c r="A54" t="s">
        <v>57</v>
      </c>
      <c r="E54" s="39" t="s">
        <v>1891</v>
      </c>
    </row>
    <row r="55" spans="1:13" ht="12.75">
      <c r="A55" t="s">
        <v>46</v>
      </c>
      <c r="C55" s="31" t="s">
        <v>26</v>
      </c>
      <c r="E55" s="33" t="s">
        <v>1250</v>
      </c>
      <c r="J55" s="32">
        <f>0</f>
      </c>
      <c s="32">
        <f>0</f>
      </c>
      <c s="32">
        <f>0+L56+L60+L64+L68</f>
      </c>
      <c s="32">
        <f>0+M56+M60+M64+M68</f>
      </c>
    </row>
    <row r="56" spans="1:16" ht="12.75">
      <c r="A56" t="s">
        <v>49</v>
      </c>
      <c s="34" t="s">
        <v>95</v>
      </c>
      <c s="34" t="s">
        <v>1892</v>
      </c>
      <c s="35" t="s">
        <v>5</v>
      </c>
      <c s="6" t="s">
        <v>1893</v>
      </c>
      <c s="36" t="s">
        <v>374</v>
      </c>
      <c s="37">
        <v>17.664</v>
      </c>
      <c s="36">
        <v>0</v>
      </c>
      <c s="36">
        <f>ROUND(G56*H56,6)</f>
      </c>
      <c r="L56" s="38">
        <v>0</v>
      </c>
      <c s="32">
        <f>ROUND(ROUND(L56,2)*ROUND(G56,3),2)</f>
      </c>
      <c s="36" t="s">
        <v>388</v>
      </c>
      <c>
        <f>(M56*21)/100</f>
      </c>
      <c t="s">
        <v>27</v>
      </c>
    </row>
    <row r="57" spans="1:5" ht="114.75">
      <c r="A57" s="35" t="s">
        <v>54</v>
      </c>
      <c r="E57" s="39" t="s">
        <v>1894</v>
      </c>
    </row>
    <row r="58" spans="1:5" ht="38.25">
      <c r="A58" s="35" t="s">
        <v>55</v>
      </c>
      <c r="E58" s="40" t="s">
        <v>1895</v>
      </c>
    </row>
    <row r="59" spans="1:5" ht="409.5">
      <c r="A59" t="s">
        <v>57</v>
      </c>
      <c r="E59" s="39" t="s">
        <v>1896</v>
      </c>
    </row>
    <row r="60" spans="1:16" ht="12.75">
      <c r="A60" t="s">
        <v>49</v>
      </c>
      <c s="34" t="s">
        <v>100</v>
      </c>
      <c s="34" t="s">
        <v>1897</v>
      </c>
      <c s="35" t="s">
        <v>4</v>
      </c>
      <c s="6" t="s">
        <v>1898</v>
      </c>
      <c s="36" t="s">
        <v>52</v>
      </c>
      <c s="37">
        <v>2</v>
      </c>
      <c s="36">
        <v>0</v>
      </c>
      <c s="36">
        <f>ROUND(G60*H60,6)</f>
      </c>
      <c r="L60" s="38">
        <v>0</v>
      </c>
      <c s="32">
        <f>ROUND(ROUND(L60,2)*ROUND(G60,3),2)</f>
      </c>
      <c s="36" t="s">
        <v>388</v>
      </c>
      <c>
        <f>(M60*21)/100</f>
      </c>
      <c t="s">
        <v>27</v>
      </c>
    </row>
    <row r="61" spans="1:5" ht="165.75">
      <c r="A61" s="35" t="s">
        <v>54</v>
      </c>
      <c r="E61" s="39" t="s">
        <v>1899</v>
      </c>
    </row>
    <row r="62" spans="1:5" ht="38.25">
      <c r="A62" s="35" t="s">
        <v>55</v>
      </c>
      <c r="E62" s="40" t="s">
        <v>1774</v>
      </c>
    </row>
    <row r="63" spans="1:5" ht="63.75">
      <c r="A63" t="s">
        <v>57</v>
      </c>
      <c r="E63" s="39" t="s">
        <v>1900</v>
      </c>
    </row>
    <row r="64" spans="1:16" ht="12.75">
      <c r="A64" t="s">
        <v>49</v>
      </c>
      <c s="34" t="s">
        <v>106</v>
      </c>
      <c s="34" t="s">
        <v>1897</v>
      </c>
      <c s="35" t="s">
        <v>27</v>
      </c>
      <c s="6" t="s">
        <v>1898</v>
      </c>
      <c s="36" t="s">
        <v>52</v>
      </c>
      <c s="37">
        <v>2</v>
      </c>
      <c s="36">
        <v>0</v>
      </c>
      <c s="36">
        <f>ROUND(G64*H64,6)</f>
      </c>
      <c r="L64" s="38">
        <v>0</v>
      </c>
      <c s="32">
        <f>ROUND(ROUND(L64,2)*ROUND(G64,3),2)</f>
      </c>
      <c s="36" t="s">
        <v>388</v>
      </c>
      <c>
        <f>(M64*21)/100</f>
      </c>
      <c t="s">
        <v>27</v>
      </c>
    </row>
    <row r="65" spans="1:5" ht="89.25">
      <c r="A65" s="35" t="s">
        <v>54</v>
      </c>
      <c r="E65" s="39" t="s">
        <v>1901</v>
      </c>
    </row>
    <row r="66" spans="1:5" ht="38.25">
      <c r="A66" s="35" t="s">
        <v>55</v>
      </c>
      <c r="E66" s="40" t="s">
        <v>1774</v>
      </c>
    </row>
    <row r="67" spans="1:5" ht="63.75">
      <c r="A67" t="s">
        <v>57</v>
      </c>
      <c r="E67" s="39" t="s">
        <v>1900</v>
      </c>
    </row>
    <row r="68" spans="1:16" ht="12.75">
      <c r="A68" t="s">
        <v>49</v>
      </c>
      <c s="34" t="s">
        <v>111</v>
      </c>
      <c s="34" t="s">
        <v>1902</v>
      </c>
      <c s="35" t="s">
        <v>5</v>
      </c>
      <c s="6" t="s">
        <v>1903</v>
      </c>
      <c s="36" t="s">
        <v>52</v>
      </c>
      <c s="37">
        <v>1</v>
      </c>
      <c s="36">
        <v>0</v>
      </c>
      <c s="36">
        <f>ROUND(G68*H68,6)</f>
      </c>
      <c r="L68" s="38">
        <v>0</v>
      </c>
      <c s="32">
        <f>ROUND(ROUND(L68,2)*ROUND(G68,3),2)</f>
      </c>
      <c s="36" t="s">
        <v>388</v>
      </c>
      <c>
        <f>(M68*21)/100</f>
      </c>
      <c t="s">
        <v>27</v>
      </c>
    </row>
    <row r="69" spans="1:5" ht="102">
      <c r="A69" s="35" t="s">
        <v>54</v>
      </c>
      <c r="E69" s="39" t="s">
        <v>1904</v>
      </c>
    </row>
    <row r="70" spans="1:5" ht="38.25">
      <c r="A70" s="35" t="s">
        <v>55</v>
      </c>
      <c r="E70" s="40" t="s">
        <v>1448</v>
      </c>
    </row>
    <row r="71" spans="1:5" ht="63.75">
      <c r="A71" t="s">
        <v>57</v>
      </c>
      <c r="E71" s="39" t="s">
        <v>1900</v>
      </c>
    </row>
    <row r="72" spans="1:13" ht="12.75">
      <c r="A72" t="s">
        <v>46</v>
      </c>
      <c r="C72" s="31" t="s">
        <v>64</v>
      </c>
      <c r="E72" s="33" t="s">
        <v>1413</v>
      </c>
      <c r="J72" s="32">
        <f>0</f>
      </c>
      <c s="32">
        <f>0</f>
      </c>
      <c s="32">
        <f>0+L73</f>
      </c>
      <c s="32">
        <f>0+M73</f>
      </c>
    </row>
    <row r="73" spans="1:16" ht="12.75">
      <c r="A73" t="s">
        <v>49</v>
      </c>
      <c s="34" t="s">
        <v>116</v>
      </c>
      <c s="34" t="s">
        <v>1905</v>
      </c>
      <c s="35" t="s">
        <v>5</v>
      </c>
      <c s="6" t="s">
        <v>1906</v>
      </c>
      <c s="36" t="s">
        <v>374</v>
      </c>
      <c s="37">
        <v>16.692</v>
      </c>
      <c s="36">
        <v>0</v>
      </c>
      <c s="36">
        <f>ROUND(G73*H73,6)</f>
      </c>
      <c r="L73" s="38">
        <v>0</v>
      </c>
      <c s="32">
        <f>ROUND(ROUND(L73,2)*ROUND(G73,3),2)</f>
      </c>
      <c s="36" t="s">
        <v>1857</v>
      </c>
      <c>
        <f>(M73*21)/100</f>
      </c>
      <c t="s">
        <v>27</v>
      </c>
    </row>
    <row r="74" spans="1:5" ht="51">
      <c r="A74" s="35" t="s">
        <v>54</v>
      </c>
      <c r="E74" s="39" t="s">
        <v>1907</v>
      </c>
    </row>
    <row r="75" spans="1:5" ht="38.25">
      <c r="A75" s="35" t="s">
        <v>55</v>
      </c>
      <c r="E75" s="40" t="s">
        <v>1908</v>
      </c>
    </row>
    <row r="76" spans="1:5" ht="318.75">
      <c r="A76" t="s">
        <v>57</v>
      </c>
      <c r="E76" s="39" t="s">
        <v>1909</v>
      </c>
    </row>
    <row r="77" spans="1:13" ht="12.75">
      <c r="A77" t="s">
        <v>46</v>
      </c>
      <c r="C77" s="31" t="s">
        <v>68</v>
      </c>
      <c r="E77" s="33" t="s">
        <v>1188</v>
      </c>
      <c r="J77" s="32">
        <f>0</f>
      </c>
      <c s="32">
        <f>0</f>
      </c>
      <c s="32">
        <f>0+L78+L82+L86</f>
      </c>
      <c s="32">
        <f>0+M78+M82+M86</f>
      </c>
    </row>
    <row r="78" spans="1:16" ht="12.75">
      <c r="A78" t="s">
        <v>49</v>
      </c>
      <c s="34" t="s">
        <v>119</v>
      </c>
      <c s="34" t="s">
        <v>1910</v>
      </c>
      <c s="35" t="s">
        <v>5</v>
      </c>
      <c s="6" t="s">
        <v>1911</v>
      </c>
      <c s="36" t="s">
        <v>1202</v>
      </c>
      <c s="37">
        <v>200</v>
      </c>
      <c s="36">
        <v>0</v>
      </c>
      <c s="36">
        <f>ROUND(G78*H78,6)</f>
      </c>
      <c r="L78" s="38">
        <v>0</v>
      </c>
      <c s="32">
        <f>ROUND(ROUND(L78,2)*ROUND(G78,3),2)</f>
      </c>
      <c s="36" t="s">
        <v>1857</v>
      </c>
      <c>
        <f>(M78*21)/100</f>
      </c>
      <c t="s">
        <v>27</v>
      </c>
    </row>
    <row r="79" spans="1:5" ht="76.5">
      <c r="A79" s="35" t="s">
        <v>54</v>
      </c>
      <c r="E79" s="39" t="s">
        <v>1912</v>
      </c>
    </row>
    <row r="80" spans="1:5" ht="38.25">
      <c r="A80" s="35" t="s">
        <v>55</v>
      </c>
      <c r="E80" s="40" t="s">
        <v>1913</v>
      </c>
    </row>
    <row r="81" spans="1:5" ht="127.5">
      <c r="A81" t="s">
        <v>57</v>
      </c>
      <c r="E81" s="39" t="s">
        <v>1914</v>
      </c>
    </row>
    <row r="82" spans="1:16" ht="12.75">
      <c r="A82" t="s">
        <v>49</v>
      </c>
      <c s="34" t="s">
        <v>122</v>
      </c>
      <c s="34" t="s">
        <v>1915</v>
      </c>
      <c s="35" t="s">
        <v>5</v>
      </c>
      <c s="6" t="s">
        <v>1916</v>
      </c>
      <c s="36" t="s">
        <v>1202</v>
      </c>
      <c s="37">
        <v>56.25</v>
      </c>
      <c s="36">
        <v>0</v>
      </c>
      <c s="36">
        <f>ROUND(G82*H82,6)</f>
      </c>
      <c r="L82" s="38">
        <v>0</v>
      </c>
      <c s="32">
        <f>ROUND(ROUND(L82,2)*ROUND(G82,3),2)</f>
      </c>
      <c s="36" t="s">
        <v>1857</v>
      </c>
      <c>
        <f>(M82*21)/100</f>
      </c>
      <c t="s">
        <v>27</v>
      </c>
    </row>
    <row r="83" spans="1:5" ht="76.5">
      <c r="A83" s="35" t="s">
        <v>54</v>
      </c>
      <c r="E83" s="39" t="s">
        <v>1917</v>
      </c>
    </row>
    <row r="84" spans="1:5" ht="38.25">
      <c r="A84" s="35" t="s">
        <v>55</v>
      </c>
      <c r="E84" s="40" t="s">
        <v>1918</v>
      </c>
    </row>
    <row r="85" spans="1:5" ht="127.5">
      <c r="A85" t="s">
        <v>57</v>
      </c>
      <c r="E85" s="39" t="s">
        <v>1914</v>
      </c>
    </row>
    <row r="86" spans="1:16" ht="12.75">
      <c r="A86" t="s">
        <v>49</v>
      </c>
      <c s="34" t="s">
        <v>126</v>
      </c>
      <c s="34" t="s">
        <v>1919</v>
      </c>
      <c s="35" t="s">
        <v>5</v>
      </c>
      <c s="6" t="s">
        <v>1920</v>
      </c>
      <c s="36" t="s">
        <v>374</v>
      </c>
      <c s="37">
        <v>10.8</v>
      </c>
      <c s="36">
        <v>0</v>
      </c>
      <c s="36">
        <f>ROUND(G86*H86,6)</f>
      </c>
      <c r="L86" s="38">
        <v>0</v>
      </c>
      <c s="32">
        <f>ROUND(ROUND(L86,2)*ROUND(G86,3),2)</f>
      </c>
      <c s="36" t="s">
        <v>1857</v>
      </c>
      <c>
        <f>(M86*21)/100</f>
      </c>
      <c t="s">
        <v>27</v>
      </c>
    </row>
    <row r="87" spans="1:5" ht="51">
      <c r="A87" s="35" t="s">
        <v>54</v>
      </c>
      <c r="E87" s="39" t="s">
        <v>1921</v>
      </c>
    </row>
    <row r="88" spans="1:5" ht="38.25">
      <c r="A88" s="35" t="s">
        <v>55</v>
      </c>
      <c r="E88" s="40" t="s">
        <v>1922</v>
      </c>
    </row>
    <row r="89" spans="1:5" ht="178.5">
      <c r="A89" t="s">
        <v>57</v>
      </c>
      <c r="E89" s="39" t="s">
        <v>1923</v>
      </c>
    </row>
    <row r="90" spans="1:13" ht="12.75">
      <c r="A90" t="s">
        <v>46</v>
      </c>
      <c r="C90" s="31" t="s">
        <v>84</v>
      </c>
      <c r="E90" s="33" t="s">
        <v>1199</v>
      </c>
      <c r="J90" s="32">
        <f>0</f>
      </c>
      <c s="32">
        <f>0</f>
      </c>
      <c s="32">
        <f>0+L91</f>
      </c>
      <c s="32">
        <f>0+M91</f>
      </c>
    </row>
    <row r="91" spans="1:16" ht="12.75">
      <c r="A91" t="s">
        <v>49</v>
      </c>
      <c s="34" t="s">
        <v>130</v>
      </c>
      <c s="34" t="s">
        <v>1924</v>
      </c>
      <c s="35" t="s">
        <v>5</v>
      </c>
      <c s="6" t="s">
        <v>1925</v>
      </c>
      <c s="36" t="s">
        <v>374</v>
      </c>
      <c s="37">
        <v>34.356</v>
      </c>
      <c s="36">
        <v>0</v>
      </c>
      <c s="36">
        <f>ROUND(G91*H91,6)</f>
      </c>
      <c r="L91" s="38">
        <v>0</v>
      </c>
      <c s="32">
        <f>ROUND(ROUND(L91,2)*ROUND(G91,3),2)</f>
      </c>
      <c s="36" t="s">
        <v>1857</v>
      </c>
      <c>
        <f>(M91*21)/100</f>
      </c>
      <c t="s">
        <v>27</v>
      </c>
    </row>
    <row r="92" spans="1:5" ht="51">
      <c r="A92" s="35" t="s">
        <v>54</v>
      </c>
      <c r="E92" s="39" t="s">
        <v>1926</v>
      </c>
    </row>
    <row r="93" spans="1:5" ht="51">
      <c r="A93" s="35" t="s">
        <v>55</v>
      </c>
      <c r="E93" s="40" t="s">
        <v>1927</v>
      </c>
    </row>
    <row r="94" spans="1:5" ht="114.75">
      <c r="A94" t="s">
        <v>57</v>
      </c>
      <c r="E94" s="39" t="s">
        <v>1928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COUNTIFS(L8:L1041,"=0",A8:A1041,"P")+COUNTIFS(L8:L1041,"",A8:A1041,"P")+SUM(Q8:Q1041)</f>
      </c>
    </row>
    <row r="8" spans="1:13" ht="12.75">
      <c r="A8" t="s">
        <v>44</v>
      </c>
      <c r="C8" s="28" t="s">
        <v>1931</v>
      </c>
      <c r="E8" s="30" t="s">
        <v>1930</v>
      </c>
      <c r="J8" s="29">
        <f>0+J9+J18+J35+J80+J205+J266+J387+J460+J485+J610+J683+J692+J713+J770+J799+J852+J905+J958+J1035+J1040</f>
      </c>
      <c s="29">
        <f>0+K9+K18+K35+K80+K205+K266+K387+K460+K485+K610+K683+K692+K713+K770+K799+K852+K905+K958+K1035+K1040</f>
      </c>
      <c s="29">
        <f>0+L9+L18+L35+L80+L205+L266+L387+L460+L485+L610+L683+L692+L713+L770+L799+L852+L905+L958+L1035+L1040</f>
      </c>
      <c s="29">
        <f>0+M9+M18+M35+M80+M205+M266+M387+M460+M485+M610+M683+M692+M713+M770+M799+M852+M905+M958+M1035+M1040</f>
      </c>
    </row>
    <row r="9" spans="1:13" ht="12.75">
      <c r="A9" t="s">
        <v>46</v>
      </c>
      <c r="C9" s="31" t="s">
        <v>4</v>
      </c>
      <c r="E9" s="33" t="s">
        <v>1131</v>
      </c>
      <c r="J9" s="32">
        <f>0</f>
      </c>
      <c s="32">
        <f>0</f>
      </c>
      <c s="32">
        <f>0+L10+L14</f>
      </c>
      <c s="32">
        <f>0+M10+M14</f>
      </c>
    </row>
    <row r="10" spans="1:16" ht="25.5">
      <c r="A10" t="s">
        <v>49</v>
      </c>
      <c s="34" t="s">
        <v>4</v>
      </c>
      <c s="34" t="s">
        <v>1932</v>
      </c>
      <c s="35" t="s">
        <v>5</v>
      </c>
      <c s="6" t="s">
        <v>1933</v>
      </c>
      <c s="36" t="s">
        <v>1202</v>
      </c>
      <c s="37">
        <v>848.442</v>
      </c>
      <c s="36">
        <v>0</v>
      </c>
      <c s="36">
        <f>ROUND(G10*H10,6)</f>
      </c>
      <c r="L10" s="38">
        <v>0</v>
      </c>
      <c s="32">
        <f>ROUND(ROUND(L10,2)*ROUND(G10,3),2)</f>
      </c>
      <c s="36" t="s">
        <v>53</v>
      </c>
      <c>
        <f>(M10*21)/100</f>
      </c>
      <c t="s">
        <v>27</v>
      </c>
    </row>
    <row r="11" spans="1:5" ht="25.5">
      <c r="A11" s="35" t="s">
        <v>54</v>
      </c>
      <c r="E11" s="39" t="s">
        <v>1933</v>
      </c>
    </row>
    <row r="12" spans="1:5" ht="191.25">
      <c r="A12" s="35" t="s">
        <v>55</v>
      </c>
      <c r="E12" s="40" t="s">
        <v>1934</v>
      </c>
    </row>
    <row r="13" spans="1:5" ht="12.75">
      <c r="A13" t="s">
        <v>57</v>
      </c>
      <c r="E13" s="39" t="s">
        <v>5</v>
      </c>
    </row>
    <row r="14" spans="1:16" ht="25.5">
      <c r="A14" t="s">
        <v>49</v>
      </c>
      <c s="34" t="s">
        <v>27</v>
      </c>
      <c s="34" t="s">
        <v>1935</v>
      </c>
      <c s="35" t="s">
        <v>5</v>
      </c>
      <c s="6" t="s">
        <v>1936</v>
      </c>
      <c s="36" t="s">
        <v>1202</v>
      </c>
      <c s="37">
        <v>1004.98</v>
      </c>
      <c s="36">
        <v>0.00016</v>
      </c>
      <c s="36">
        <f>ROUND(G14*H14,6)</f>
      </c>
      <c r="L14" s="38">
        <v>0</v>
      </c>
      <c s="32">
        <f>ROUND(ROUND(L14,2)*ROUND(G14,3),2)</f>
      </c>
      <c s="36" t="s">
        <v>103</v>
      </c>
      <c>
        <f>(M14*21)/100</f>
      </c>
      <c t="s">
        <v>27</v>
      </c>
    </row>
    <row r="15" spans="1:5" ht="25.5">
      <c r="A15" s="35" t="s">
        <v>54</v>
      </c>
      <c r="E15" s="39" t="s">
        <v>1936</v>
      </c>
    </row>
    <row r="16" spans="1:5" ht="204">
      <c r="A16" s="35" t="s">
        <v>55</v>
      </c>
      <c r="E16" s="40" t="s">
        <v>1937</v>
      </c>
    </row>
    <row r="17" spans="1:5" ht="12.75">
      <c r="A17" t="s">
        <v>57</v>
      </c>
      <c r="E17" s="39" t="s">
        <v>5</v>
      </c>
    </row>
    <row r="18" spans="1:13" ht="12.75">
      <c r="A18" t="s">
        <v>46</v>
      </c>
      <c r="C18" s="31" t="s">
        <v>27</v>
      </c>
      <c r="E18" s="33" t="s">
        <v>1938</v>
      </c>
      <c r="J18" s="32">
        <f>0</f>
      </c>
      <c s="32">
        <f>0</f>
      </c>
      <c s="32">
        <f>0+L19+L23+L27+L31</f>
      </c>
      <c s="32">
        <f>0+M19+M23+M27+M31</f>
      </c>
    </row>
    <row r="19" spans="1:16" ht="25.5">
      <c r="A19" t="s">
        <v>49</v>
      </c>
      <c s="34" t="s">
        <v>26</v>
      </c>
      <c s="34" t="s">
        <v>1939</v>
      </c>
      <c s="35" t="s">
        <v>5</v>
      </c>
      <c s="6" t="s">
        <v>1940</v>
      </c>
      <c s="36" t="s">
        <v>374</v>
      </c>
      <c s="37">
        <v>118.7</v>
      </c>
      <c s="36">
        <v>2.30102</v>
      </c>
      <c s="36">
        <f>ROUND(G19*H19,6)</f>
      </c>
      <c r="L19" s="38">
        <v>0</v>
      </c>
      <c s="32">
        <f>ROUND(ROUND(L19,2)*ROUND(G19,3),2)</f>
      </c>
      <c s="36" t="s">
        <v>53</v>
      </c>
      <c>
        <f>(M19*21)/100</f>
      </c>
      <c t="s">
        <v>27</v>
      </c>
    </row>
    <row r="20" spans="1:5" ht="25.5">
      <c r="A20" s="35" t="s">
        <v>54</v>
      </c>
      <c r="E20" s="39" t="s">
        <v>1940</v>
      </c>
    </row>
    <row r="21" spans="1:5" ht="89.25">
      <c r="A21" s="35" t="s">
        <v>55</v>
      </c>
      <c r="E21" s="40" t="s">
        <v>1941</v>
      </c>
    </row>
    <row r="22" spans="1:5" ht="12.75">
      <c r="A22" t="s">
        <v>57</v>
      </c>
      <c r="E22" s="39" t="s">
        <v>5</v>
      </c>
    </row>
    <row r="23" spans="1:16" ht="12.75">
      <c r="A23" t="s">
        <v>49</v>
      </c>
      <c s="34" t="s">
        <v>64</v>
      </c>
      <c s="34" t="s">
        <v>1942</v>
      </c>
      <c s="35" t="s">
        <v>5</v>
      </c>
      <c s="6" t="s">
        <v>1943</v>
      </c>
      <c s="36" t="s">
        <v>1202</v>
      </c>
      <c s="37">
        <v>19.201</v>
      </c>
      <c s="36">
        <v>0.00294</v>
      </c>
      <c s="36">
        <f>ROUND(G23*H23,6)</f>
      </c>
      <c r="L23" s="38">
        <v>0</v>
      </c>
      <c s="32">
        <f>ROUND(ROUND(L23,2)*ROUND(G23,3),2)</f>
      </c>
      <c s="36" t="s">
        <v>53</v>
      </c>
      <c>
        <f>(M23*21)/100</f>
      </c>
      <c t="s">
        <v>27</v>
      </c>
    </row>
    <row r="24" spans="1:5" ht="12.75">
      <c r="A24" s="35" t="s">
        <v>54</v>
      </c>
      <c r="E24" s="39" t="s">
        <v>1943</v>
      </c>
    </row>
    <row r="25" spans="1:5" ht="63.75">
      <c r="A25" s="35" t="s">
        <v>55</v>
      </c>
      <c r="E25" s="40" t="s">
        <v>1944</v>
      </c>
    </row>
    <row r="26" spans="1:5" ht="12.75">
      <c r="A26" t="s">
        <v>57</v>
      </c>
      <c r="E26" s="39" t="s">
        <v>5</v>
      </c>
    </row>
    <row r="27" spans="1:16" ht="12.75">
      <c r="A27" t="s">
        <v>49</v>
      </c>
      <c s="34" t="s">
        <v>68</v>
      </c>
      <c s="34" t="s">
        <v>1945</v>
      </c>
      <c s="35" t="s">
        <v>5</v>
      </c>
      <c s="6" t="s">
        <v>1946</v>
      </c>
      <c s="36" t="s">
        <v>1202</v>
      </c>
      <c s="37">
        <v>19.201</v>
      </c>
      <c s="36">
        <v>0</v>
      </c>
      <c s="36">
        <f>ROUND(G27*H27,6)</f>
      </c>
      <c r="L27" s="38">
        <v>0</v>
      </c>
      <c s="32">
        <f>ROUND(ROUND(L27,2)*ROUND(G27,3),2)</f>
      </c>
      <c s="36" t="s">
        <v>53</v>
      </c>
      <c>
        <f>(M27*21)/100</f>
      </c>
      <c t="s">
        <v>27</v>
      </c>
    </row>
    <row r="28" spans="1:5" ht="12.75">
      <c r="A28" s="35" t="s">
        <v>54</v>
      </c>
      <c r="E28" s="39" t="s">
        <v>1946</v>
      </c>
    </row>
    <row r="29" spans="1:5" ht="63.75">
      <c r="A29" s="35" t="s">
        <v>55</v>
      </c>
      <c r="E29" s="40" t="s">
        <v>1944</v>
      </c>
    </row>
    <row r="30" spans="1:5" ht="12.75">
      <c r="A30" t="s">
        <v>57</v>
      </c>
      <c r="E30" s="39" t="s">
        <v>5</v>
      </c>
    </row>
    <row r="31" spans="1:16" ht="12.75">
      <c r="A31" t="s">
        <v>49</v>
      </c>
      <c s="34" t="s">
        <v>72</v>
      </c>
      <c s="34" t="s">
        <v>1947</v>
      </c>
      <c s="35" t="s">
        <v>5</v>
      </c>
      <c s="6" t="s">
        <v>1948</v>
      </c>
      <c s="36" t="s">
        <v>98</v>
      </c>
      <c s="37">
        <v>3.224</v>
      </c>
      <c s="36">
        <v>1.06277</v>
      </c>
      <c s="36">
        <f>ROUND(G31*H31,6)</f>
      </c>
      <c r="L31" s="38">
        <v>0</v>
      </c>
      <c s="32">
        <f>ROUND(ROUND(L31,2)*ROUND(G31,3),2)</f>
      </c>
      <c s="36" t="s">
        <v>53</v>
      </c>
      <c>
        <f>(M31*21)/100</f>
      </c>
      <c t="s">
        <v>27</v>
      </c>
    </row>
    <row r="32" spans="1:5" ht="12.75">
      <c r="A32" s="35" t="s">
        <v>54</v>
      </c>
      <c r="E32" s="39" t="s">
        <v>1948</v>
      </c>
    </row>
    <row r="33" spans="1:5" ht="102">
      <c r="A33" s="35" t="s">
        <v>55</v>
      </c>
      <c r="E33" s="40" t="s">
        <v>1949</v>
      </c>
    </row>
    <row r="34" spans="1:5" ht="12.75">
      <c r="A34" t="s">
        <v>57</v>
      </c>
      <c r="E34" s="39" t="s">
        <v>5</v>
      </c>
    </row>
    <row r="35" spans="1:13" ht="12.75">
      <c r="A35" t="s">
        <v>46</v>
      </c>
      <c r="C35" s="31" t="s">
        <v>26</v>
      </c>
      <c r="E35" s="33" t="s">
        <v>1950</v>
      </c>
      <c r="J35" s="32">
        <f>0</f>
      </c>
      <c s="32">
        <f>0</f>
      </c>
      <c s="32">
        <f>0+L36+L40+L44+L48+L52+L56+L60+L64+L68+L72+L76</f>
      </c>
      <c s="32">
        <f>0+M36+M40+M44+M48+M52+M56+M60+M64+M68+M72+M76</f>
      </c>
    </row>
    <row r="36" spans="1:16" ht="25.5">
      <c r="A36" t="s">
        <v>49</v>
      </c>
      <c s="34" t="s">
        <v>76</v>
      </c>
      <c s="34" t="s">
        <v>1951</v>
      </c>
      <c s="35" t="s">
        <v>5</v>
      </c>
      <c s="6" t="s">
        <v>1952</v>
      </c>
      <c s="36" t="s">
        <v>1202</v>
      </c>
      <c s="37">
        <v>665.684</v>
      </c>
      <c s="36">
        <v>0.25928</v>
      </c>
      <c s="36">
        <f>ROUND(G36*H36,6)</f>
      </c>
      <c r="L36" s="38">
        <v>0</v>
      </c>
      <c s="32">
        <f>ROUND(ROUND(L36,2)*ROUND(G36,3),2)</f>
      </c>
      <c s="36" t="s">
        <v>53</v>
      </c>
      <c>
        <f>(M36*21)/100</f>
      </c>
      <c t="s">
        <v>27</v>
      </c>
    </row>
    <row r="37" spans="1:5" ht="25.5">
      <c r="A37" s="35" t="s">
        <v>54</v>
      </c>
      <c r="E37" s="39" t="s">
        <v>1952</v>
      </c>
    </row>
    <row r="38" spans="1:5" ht="114.75">
      <c r="A38" s="35" t="s">
        <v>55</v>
      </c>
      <c r="E38" s="40" t="s">
        <v>1953</v>
      </c>
    </row>
    <row r="39" spans="1:5" ht="12.75">
      <c r="A39" t="s">
        <v>57</v>
      </c>
      <c r="E39" s="39" t="s">
        <v>5</v>
      </c>
    </row>
    <row r="40" spans="1:16" ht="25.5">
      <c r="A40" t="s">
        <v>49</v>
      </c>
      <c s="34" t="s">
        <v>80</v>
      </c>
      <c s="34" t="s">
        <v>1954</v>
      </c>
      <c s="35" t="s">
        <v>5</v>
      </c>
      <c s="6" t="s">
        <v>1955</v>
      </c>
      <c s="36" t="s">
        <v>262</v>
      </c>
      <c s="37">
        <v>228.4</v>
      </c>
      <c s="36">
        <v>0.01856</v>
      </c>
      <c s="36">
        <f>ROUND(G40*H40,6)</f>
      </c>
      <c r="L40" s="38">
        <v>0</v>
      </c>
      <c s="32">
        <f>ROUND(ROUND(L40,2)*ROUND(G40,3),2)</f>
      </c>
      <c s="36" t="s">
        <v>53</v>
      </c>
      <c>
        <f>(M40*21)/100</f>
      </c>
      <c t="s">
        <v>27</v>
      </c>
    </row>
    <row r="41" spans="1:5" ht="25.5">
      <c r="A41" s="35" t="s">
        <v>54</v>
      </c>
      <c r="E41" s="39" t="s">
        <v>1955</v>
      </c>
    </row>
    <row r="42" spans="1:5" ht="38.25">
      <c r="A42" s="35" t="s">
        <v>55</v>
      </c>
      <c r="E42" s="40" t="s">
        <v>1956</v>
      </c>
    </row>
    <row r="43" spans="1:5" ht="12.75">
      <c r="A43" t="s">
        <v>57</v>
      </c>
      <c r="E43" s="39" t="s">
        <v>5</v>
      </c>
    </row>
    <row r="44" spans="1:16" ht="25.5">
      <c r="A44" t="s">
        <v>49</v>
      </c>
      <c s="34" t="s">
        <v>84</v>
      </c>
      <c s="34" t="s">
        <v>1957</v>
      </c>
      <c s="35" t="s">
        <v>5</v>
      </c>
      <c s="6" t="s">
        <v>1958</v>
      </c>
      <c s="36" t="s">
        <v>1202</v>
      </c>
      <c s="37">
        <v>3.462</v>
      </c>
      <c s="36">
        <v>0</v>
      </c>
      <c s="36">
        <f>ROUND(G44*H44,6)</f>
      </c>
      <c r="L44" s="38">
        <v>0</v>
      </c>
      <c s="32">
        <f>ROUND(ROUND(L44,2)*ROUND(G44,3),2)</f>
      </c>
      <c s="36" t="s">
        <v>53</v>
      </c>
      <c>
        <f>(M44*21)/100</f>
      </c>
      <c t="s">
        <v>27</v>
      </c>
    </row>
    <row r="45" spans="1:5" ht="25.5">
      <c r="A45" s="35" t="s">
        <v>54</v>
      </c>
      <c r="E45" s="39" t="s">
        <v>1958</v>
      </c>
    </row>
    <row r="46" spans="1:5" ht="63.75">
      <c r="A46" s="35" t="s">
        <v>55</v>
      </c>
      <c r="E46" s="40" t="s">
        <v>1959</v>
      </c>
    </row>
    <row r="47" spans="1:5" ht="12.75">
      <c r="A47" t="s">
        <v>57</v>
      </c>
      <c r="E47" s="39" t="s">
        <v>5</v>
      </c>
    </row>
    <row r="48" spans="1:16" ht="25.5">
      <c r="A48" t="s">
        <v>49</v>
      </c>
      <c s="34" t="s">
        <v>88</v>
      </c>
      <c s="34" t="s">
        <v>1960</v>
      </c>
      <c s="35" t="s">
        <v>5</v>
      </c>
      <c s="6" t="s">
        <v>1961</v>
      </c>
      <c s="36" t="s">
        <v>1202</v>
      </c>
      <c s="37">
        <v>243.101</v>
      </c>
      <c s="36">
        <v>0.09448</v>
      </c>
      <c s="36">
        <f>ROUND(G48*H48,6)</f>
      </c>
      <c r="L48" s="38">
        <v>0</v>
      </c>
      <c s="32">
        <f>ROUND(ROUND(L48,2)*ROUND(G48,3),2)</f>
      </c>
      <c s="36" t="s">
        <v>53</v>
      </c>
      <c>
        <f>(M48*21)/100</f>
      </c>
      <c t="s">
        <v>27</v>
      </c>
    </row>
    <row r="49" spans="1:5" ht="25.5">
      <c r="A49" s="35" t="s">
        <v>54</v>
      </c>
      <c r="E49" s="39" t="s">
        <v>1961</v>
      </c>
    </row>
    <row r="50" spans="1:5" ht="38.25">
      <c r="A50" s="35" t="s">
        <v>55</v>
      </c>
      <c r="E50" s="40" t="s">
        <v>1962</v>
      </c>
    </row>
    <row r="51" spans="1:5" ht="12.75">
      <c r="A51" t="s">
        <v>57</v>
      </c>
      <c r="E51" s="39" t="s">
        <v>5</v>
      </c>
    </row>
    <row r="52" spans="1:16" ht="25.5">
      <c r="A52" t="s">
        <v>49</v>
      </c>
      <c s="34" t="s">
        <v>91</v>
      </c>
      <c s="34" t="s">
        <v>1963</v>
      </c>
      <c s="35" t="s">
        <v>5</v>
      </c>
      <c s="6" t="s">
        <v>1964</v>
      </c>
      <c s="36" t="s">
        <v>1202</v>
      </c>
      <c s="37">
        <v>31.552</v>
      </c>
      <c s="36">
        <v>0.11396</v>
      </c>
      <c s="36">
        <f>ROUND(G52*H52,6)</f>
      </c>
      <c r="L52" s="38">
        <v>0</v>
      </c>
      <c s="32">
        <f>ROUND(ROUND(L52,2)*ROUND(G52,3),2)</f>
      </c>
      <c s="36" t="s">
        <v>53</v>
      </c>
      <c>
        <f>(M52*21)/100</f>
      </c>
      <c t="s">
        <v>27</v>
      </c>
    </row>
    <row r="53" spans="1:5" ht="25.5">
      <c r="A53" s="35" t="s">
        <v>54</v>
      </c>
      <c r="E53" s="39" t="s">
        <v>1964</v>
      </c>
    </row>
    <row r="54" spans="1:5" ht="38.25">
      <c r="A54" s="35" t="s">
        <v>55</v>
      </c>
      <c r="E54" s="40" t="s">
        <v>1965</v>
      </c>
    </row>
    <row r="55" spans="1:5" ht="12.75">
      <c r="A55" t="s">
        <v>57</v>
      </c>
      <c r="E55" s="39" t="s">
        <v>5</v>
      </c>
    </row>
    <row r="56" spans="1:16" ht="25.5">
      <c r="A56" t="s">
        <v>49</v>
      </c>
      <c s="34" t="s">
        <v>95</v>
      </c>
      <c s="34" t="s">
        <v>1966</v>
      </c>
      <c s="35" t="s">
        <v>5</v>
      </c>
      <c s="6" t="s">
        <v>1967</v>
      </c>
      <c s="36" t="s">
        <v>1202</v>
      </c>
      <c s="37">
        <v>1.512</v>
      </c>
      <c s="36">
        <v>0.0525</v>
      </c>
      <c s="36">
        <f>ROUND(G56*H56,6)</f>
      </c>
      <c r="L56" s="38">
        <v>0</v>
      </c>
      <c s="32">
        <f>ROUND(ROUND(L56,2)*ROUND(G56,3),2)</f>
      </c>
      <c s="36" t="s">
        <v>53</v>
      </c>
      <c>
        <f>(M56*21)/100</f>
      </c>
      <c t="s">
        <v>27</v>
      </c>
    </row>
    <row r="57" spans="1:5" ht="25.5">
      <c r="A57" s="35" t="s">
        <v>54</v>
      </c>
      <c r="E57" s="39" t="s">
        <v>1967</v>
      </c>
    </row>
    <row r="58" spans="1:5" ht="51">
      <c r="A58" s="35" t="s">
        <v>55</v>
      </c>
      <c r="E58" s="40" t="s">
        <v>1968</v>
      </c>
    </row>
    <row r="59" spans="1:5" ht="12.75">
      <c r="A59" t="s">
        <v>57</v>
      </c>
      <c r="E59" s="39" t="s">
        <v>5</v>
      </c>
    </row>
    <row r="60" spans="1:16" ht="25.5">
      <c r="A60" t="s">
        <v>49</v>
      </c>
      <c s="34" t="s">
        <v>100</v>
      </c>
      <c s="34" t="s">
        <v>1969</v>
      </c>
      <c s="35" t="s">
        <v>5</v>
      </c>
      <c s="6" t="s">
        <v>1970</v>
      </c>
      <c s="36" t="s">
        <v>262</v>
      </c>
      <c s="37">
        <v>81.495</v>
      </c>
      <c s="36">
        <v>0.03091</v>
      </c>
      <c s="36">
        <f>ROUND(G60*H60,6)</f>
      </c>
      <c r="L60" s="38">
        <v>0</v>
      </c>
      <c s="32">
        <f>ROUND(ROUND(L60,2)*ROUND(G60,3),2)</f>
      </c>
      <c s="36" t="s">
        <v>53</v>
      </c>
      <c>
        <f>(M60*21)/100</f>
      </c>
      <c t="s">
        <v>27</v>
      </c>
    </row>
    <row r="61" spans="1:5" ht="25.5">
      <c r="A61" s="35" t="s">
        <v>54</v>
      </c>
      <c r="E61" s="39" t="s">
        <v>1970</v>
      </c>
    </row>
    <row r="62" spans="1:5" ht="63.75">
      <c r="A62" s="35" t="s">
        <v>55</v>
      </c>
      <c r="E62" s="40" t="s">
        <v>1971</v>
      </c>
    </row>
    <row r="63" spans="1:5" ht="12.75">
      <c r="A63" t="s">
        <v>57</v>
      </c>
      <c r="E63" s="39" t="s">
        <v>1972</v>
      </c>
    </row>
    <row r="64" spans="1:16" ht="12.75">
      <c r="A64" t="s">
        <v>49</v>
      </c>
      <c s="34" t="s">
        <v>106</v>
      </c>
      <c s="34" t="s">
        <v>1973</v>
      </c>
      <c s="35" t="s">
        <v>5</v>
      </c>
      <c s="6" t="s">
        <v>1974</v>
      </c>
      <c s="36" t="s">
        <v>262</v>
      </c>
      <c s="37">
        <v>81.495</v>
      </c>
      <c s="36">
        <v>0.00012</v>
      </c>
      <c s="36">
        <f>ROUND(G64*H64,6)</f>
      </c>
      <c r="L64" s="38">
        <v>0</v>
      </c>
      <c s="32">
        <f>ROUND(ROUND(L64,2)*ROUND(G64,3),2)</f>
      </c>
      <c s="36" t="s">
        <v>53</v>
      </c>
      <c>
        <f>(M64*21)/100</f>
      </c>
      <c t="s">
        <v>27</v>
      </c>
    </row>
    <row r="65" spans="1:5" ht="12.75">
      <c r="A65" s="35" t="s">
        <v>54</v>
      </c>
      <c r="E65" s="39" t="s">
        <v>1974</v>
      </c>
    </row>
    <row r="66" spans="1:5" ht="63.75">
      <c r="A66" s="35" t="s">
        <v>55</v>
      </c>
      <c r="E66" s="40" t="s">
        <v>1975</v>
      </c>
    </row>
    <row r="67" spans="1:5" ht="12.75">
      <c r="A67" t="s">
        <v>57</v>
      </c>
      <c r="E67" s="39" t="s">
        <v>5</v>
      </c>
    </row>
    <row r="68" spans="1:16" ht="12.75">
      <c r="A68" t="s">
        <v>49</v>
      </c>
      <c s="34" t="s">
        <v>111</v>
      </c>
      <c s="34" t="s">
        <v>1976</v>
      </c>
      <c s="35" t="s">
        <v>5</v>
      </c>
      <c s="6" t="s">
        <v>1977</v>
      </c>
      <c s="36" t="s">
        <v>262</v>
      </c>
      <c s="37">
        <v>416.05</v>
      </c>
      <c s="36">
        <v>0.0002</v>
      </c>
      <c s="36">
        <f>ROUND(G68*H68,6)</f>
      </c>
      <c r="L68" s="38">
        <v>0</v>
      </c>
      <c s="32">
        <f>ROUND(ROUND(L68,2)*ROUND(G68,3),2)</f>
      </c>
      <c s="36" t="s">
        <v>53</v>
      </c>
      <c>
        <f>(M68*21)/100</f>
      </c>
      <c t="s">
        <v>27</v>
      </c>
    </row>
    <row r="69" spans="1:5" ht="12.75">
      <c r="A69" s="35" t="s">
        <v>54</v>
      </c>
      <c r="E69" s="39" t="s">
        <v>1977</v>
      </c>
    </row>
    <row r="70" spans="1:5" ht="38.25">
      <c r="A70" s="35" t="s">
        <v>55</v>
      </c>
      <c r="E70" s="40" t="s">
        <v>1978</v>
      </c>
    </row>
    <row r="71" spans="1:5" ht="12.75">
      <c r="A71" t="s">
        <v>57</v>
      </c>
      <c r="E71" s="39" t="s">
        <v>5</v>
      </c>
    </row>
    <row r="72" spans="1:16" ht="12.75">
      <c r="A72" t="s">
        <v>49</v>
      </c>
      <c s="34" t="s">
        <v>116</v>
      </c>
      <c s="34" t="s">
        <v>1979</v>
      </c>
      <c s="35" t="s">
        <v>5</v>
      </c>
      <c s="6" t="s">
        <v>1980</v>
      </c>
      <c s="36" t="s">
        <v>262</v>
      </c>
      <c s="37">
        <v>44.2</v>
      </c>
      <c s="36">
        <v>0.00306</v>
      </c>
      <c s="36">
        <f>ROUND(G72*H72,6)</f>
      </c>
      <c r="L72" s="38">
        <v>0</v>
      </c>
      <c s="32">
        <f>ROUND(ROUND(L72,2)*ROUND(G72,3),2)</f>
      </c>
      <c s="36" t="s">
        <v>53</v>
      </c>
      <c>
        <f>(M72*21)/100</f>
      </c>
      <c t="s">
        <v>27</v>
      </c>
    </row>
    <row r="73" spans="1:5" ht="12.75">
      <c r="A73" s="35" t="s">
        <v>54</v>
      </c>
      <c r="E73" s="39" t="s">
        <v>1980</v>
      </c>
    </row>
    <row r="74" spans="1:5" ht="51">
      <c r="A74" s="35" t="s">
        <v>55</v>
      </c>
      <c r="E74" s="40" t="s">
        <v>1981</v>
      </c>
    </row>
    <row r="75" spans="1:5" ht="12.75">
      <c r="A75" t="s">
        <v>57</v>
      </c>
      <c r="E75" s="39" t="s">
        <v>5</v>
      </c>
    </row>
    <row r="76" spans="1:16" ht="12.75">
      <c r="A76" t="s">
        <v>49</v>
      </c>
      <c s="34" t="s">
        <v>119</v>
      </c>
      <c s="34" t="s">
        <v>1982</v>
      </c>
      <c s="35" t="s">
        <v>5</v>
      </c>
      <c s="6" t="s">
        <v>1983</v>
      </c>
      <c s="36" t="s">
        <v>1202</v>
      </c>
      <c s="37">
        <v>3.808</v>
      </c>
      <c s="36">
        <v>0.0104</v>
      </c>
      <c s="36">
        <f>ROUND(G76*H76,6)</f>
      </c>
      <c r="L76" s="38">
        <v>0</v>
      </c>
      <c s="32">
        <f>ROUND(ROUND(L76,2)*ROUND(G76,3),2)</f>
      </c>
      <c s="36" t="s">
        <v>53</v>
      </c>
      <c>
        <f>(M76*21)/100</f>
      </c>
      <c t="s">
        <v>27</v>
      </c>
    </row>
    <row r="77" spans="1:5" ht="12.75">
      <c r="A77" s="35" t="s">
        <v>54</v>
      </c>
      <c r="E77" s="39" t="s">
        <v>1983</v>
      </c>
    </row>
    <row r="78" spans="1:5" ht="76.5">
      <c r="A78" s="35" t="s">
        <v>55</v>
      </c>
      <c r="E78" s="40" t="s">
        <v>1984</v>
      </c>
    </row>
    <row r="79" spans="1:5" ht="12.75">
      <c r="A79" t="s">
        <v>57</v>
      </c>
      <c r="E79" s="39" t="s">
        <v>5</v>
      </c>
    </row>
    <row r="80" spans="1:13" ht="12.75">
      <c r="A80" t="s">
        <v>46</v>
      </c>
      <c r="C80" s="31" t="s">
        <v>72</v>
      </c>
      <c r="E80" s="33" t="s">
        <v>1985</v>
      </c>
      <c r="J80" s="32">
        <f>0</f>
      </c>
      <c s="32">
        <f>0</f>
      </c>
      <c s="32">
        <f>0+L81+L85+L89+L93+L97+L101+L105+L109+L113+L117+L121+L125+L129+L133+L137+L141+L145+L149+L153+L157+L161+L165+L169+L173+L177+L181+L185+L189+L193+L197+L201</f>
      </c>
      <c s="32">
        <f>0+M81+M85+M89+M93+M97+M101+M105+M109+M113+M117+M121+M125+M129+M133+M137+M141+M145+M149+M153+M157+M161+M165+M169+M173+M177+M181+M185+M189+M193+M197+M201</f>
      </c>
    </row>
    <row r="81" spans="1:16" ht="12.75">
      <c r="A81" t="s">
        <v>49</v>
      </c>
      <c s="34" t="s">
        <v>122</v>
      </c>
      <c s="34" t="s">
        <v>1986</v>
      </c>
      <c s="35" t="s">
        <v>5</v>
      </c>
      <c s="6" t="s">
        <v>1987</v>
      </c>
      <c s="36" t="s">
        <v>1202</v>
      </c>
      <c s="37">
        <v>133.245</v>
      </c>
      <c s="36">
        <v>0.0042</v>
      </c>
      <c s="36">
        <f>ROUND(G81*H81,6)</f>
      </c>
      <c r="L81" s="38">
        <v>0</v>
      </c>
      <c s="32">
        <f>ROUND(ROUND(L81,2)*ROUND(G81,3),2)</f>
      </c>
      <c s="36" t="s">
        <v>53</v>
      </c>
      <c>
        <f>(M81*21)/100</f>
      </c>
      <c t="s">
        <v>27</v>
      </c>
    </row>
    <row r="82" spans="1:5" ht="12.75">
      <c r="A82" s="35" t="s">
        <v>54</v>
      </c>
      <c r="E82" s="39" t="s">
        <v>1987</v>
      </c>
    </row>
    <row r="83" spans="1:5" ht="204">
      <c r="A83" s="35" t="s">
        <v>55</v>
      </c>
      <c r="E83" s="40" t="s">
        <v>1988</v>
      </c>
    </row>
    <row r="84" spans="1:5" ht="12.75">
      <c r="A84" t="s">
        <v>57</v>
      </c>
      <c r="E84" s="39" t="s">
        <v>5</v>
      </c>
    </row>
    <row r="85" spans="1:16" ht="12.75">
      <c r="A85" t="s">
        <v>49</v>
      </c>
      <c s="34" t="s">
        <v>126</v>
      </c>
      <c s="34" t="s">
        <v>1989</v>
      </c>
      <c s="35" t="s">
        <v>5</v>
      </c>
      <c s="6" t="s">
        <v>1990</v>
      </c>
      <c s="36" t="s">
        <v>262</v>
      </c>
      <c s="37">
        <v>78.236</v>
      </c>
      <c s="36">
        <v>0.0001</v>
      </c>
      <c s="36">
        <f>ROUND(G85*H85,6)</f>
      </c>
      <c r="L85" s="38">
        <v>0</v>
      </c>
      <c s="32">
        <f>ROUND(ROUND(L85,2)*ROUND(G85,3),2)</f>
      </c>
      <c s="36" t="s">
        <v>53</v>
      </c>
      <c>
        <f>(M85*21)/100</f>
      </c>
      <c t="s">
        <v>27</v>
      </c>
    </row>
    <row r="86" spans="1:5" ht="12.75">
      <c r="A86" s="35" t="s">
        <v>54</v>
      </c>
      <c r="E86" s="39" t="s">
        <v>1990</v>
      </c>
    </row>
    <row r="87" spans="1:5" ht="242.25">
      <c r="A87" s="35" t="s">
        <v>55</v>
      </c>
      <c r="E87" s="40" t="s">
        <v>1991</v>
      </c>
    </row>
    <row r="88" spans="1:5" ht="12.75">
      <c r="A88" t="s">
        <v>57</v>
      </c>
      <c r="E88" s="39" t="s">
        <v>5</v>
      </c>
    </row>
    <row r="89" spans="1:16" ht="12.75">
      <c r="A89" t="s">
        <v>49</v>
      </c>
      <c s="34" t="s">
        <v>130</v>
      </c>
      <c s="34" t="s">
        <v>1992</v>
      </c>
      <c s="35" t="s">
        <v>5</v>
      </c>
      <c s="6" t="s">
        <v>1993</v>
      </c>
      <c s="36" t="s">
        <v>1202</v>
      </c>
      <c s="37">
        <v>779.59</v>
      </c>
      <c s="36">
        <v>0.00193</v>
      </c>
      <c s="36">
        <f>ROUND(G89*H89,6)</f>
      </c>
      <c r="L89" s="38">
        <v>0</v>
      </c>
      <c s="32">
        <f>ROUND(ROUND(L89,2)*ROUND(G89,3),2)</f>
      </c>
      <c s="36" t="s">
        <v>53</v>
      </c>
      <c>
        <f>(M89*21)/100</f>
      </c>
      <c t="s">
        <v>27</v>
      </c>
    </row>
    <row r="90" spans="1:5" ht="12.75">
      <c r="A90" s="35" t="s">
        <v>54</v>
      </c>
      <c r="E90" s="39" t="s">
        <v>1993</v>
      </c>
    </row>
    <row r="91" spans="1:5" ht="357">
      <c r="A91" s="35" t="s">
        <v>55</v>
      </c>
      <c r="E91" s="40" t="s">
        <v>1994</v>
      </c>
    </row>
    <row r="92" spans="1:5" ht="12.75">
      <c r="A92" t="s">
        <v>57</v>
      </c>
      <c r="E92" s="39" t="s">
        <v>5</v>
      </c>
    </row>
    <row r="93" spans="1:16" ht="25.5">
      <c r="A93" t="s">
        <v>49</v>
      </c>
      <c s="34" t="s">
        <v>133</v>
      </c>
      <c s="34" t="s">
        <v>1995</v>
      </c>
      <c s="35" t="s">
        <v>5</v>
      </c>
      <c s="6" t="s">
        <v>1996</v>
      </c>
      <c s="36" t="s">
        <v>1202</v>
      </c>
      <c s="37">
        <v>779.59</v>
      </c>
      <c s="36">
        <v>0.00026</v>
      </c>
      <c s="36">
        <f>ROUND(G93*H93,6)</f>
      </c>
      <c r="L93" s="38">
        <v>0</v>
      </c>
      <c s="32">
        <f>ROUND(ROUND(L93,2)*ROUND(G93,3),2)</f>
      </c>
      <c s="36" t="s">
        <v>53</v>
      </c>
      <c>
        <f>(M93*21)/100</f>
      </c>
      <c t="s">
        <v>27</v>
      </c>
    </row>
    <row r="94" spans="1:5" ht="25.5">
      <c r="A94" s="35" t="s">
        <v>54</v>
      </c>
      <c r="E94" s="39" t="s">
        <v>1996</v>
      </c>
    </row>
    <row r="95" spans="1:5" ht="357">
      <c r="A95" s="35" t="s">
        <v>55</v>
      </c>
      <c r="E95" s="40" t="s">
        <v>1994</v>
      </c>
    </row>
    <row r="96" spans="1:5" ht="12.75">
      <c r="A96" t="s">
        <v>57</v>
      </c>
      <c r="E96" s="39" t="s">
        <v>5</v>
      </c>
    </row>
    <row r="97" spans="1:16" ht="25.5">
      <c r="A97" t="s">
        <v>49</v>
      </c>
      <c s="34" t="s">
        <v>136</v>
      </c>
      <c s="34" t="s">
        <v>1997</v>
      </c>
      <c s="35" t="s">
        <v>5</v>
      </c>
      <c s="6" t="s">
        <v>1998</v>
      </c>
      <c s="36" t="s">
        <v>1202</v>
      </c>
      <c s="37">
        <v>36.55</v>
      </c>
      <c s="36">
        <v>0.00028</v>
      </c>
      <c s="36">
        <f>ROUND(G97*H97,6)</f>
      </c>
      <c r="L97" s="38">
        <v>0</v>
      </c>
      <c s="32">
        <f>ROUND(ROUND(L97,2)*ROUND(G97,3),2)</f>
      </c>
      <c s="36" t="s">
        <v>53</v>
      </c>
      <c>
        <f>(M97*21)/100</f>
      </c>
      <c t="s">
        <v>27</v>
      </c>
    </row>
    <row r="98" spans="1:5" ht="25.5">
      <c r="A98" s="35" t="s">
        <v>54</v>
      </c>
      <c r="E98" s="39" t="s">
        <v>1998</v>
      </c>
    </row>
    <row r="99" spans="1:5" ht="178.5">
      <c r="A99" s="35" t="s">
        <v>55</v>
      </c>
      <c r="E99" s="40" t="s">
        <v>1999</v>
      </c>
    </row>
    <row r="100" spans="1:5" ht="12.75">
      <c r="A100" t="s">
        <v>57</v>
      </c>
      <c r="E100" s="39" t="s">
        <v>5</v>
      </c>
    </row>
    <row r="101" spans="1:16" ht="25.5">
      <c r="A101" t="s">
        <v>49</v>
      </c>
      <c s="34" t="s">
        <v>140</v>
      </c>
      <c s="34" t="s">
        <v>2000</v>
      </c>
      <c s="35" t="s">
        <v>5</v>
      </c>
      <c s="6" t="s">
        <v>2001</v>
      </c>
      <c s="36" t="s">
        <v>1202</v>
      </c>
      <c s="37">
        <v>779.59</v>
      </c>
      <c s="36">
        <v>0.0136</v>
      </c>
      <c s="36">
        <f>ROUND(G101*H101,6)</f>
      </c>
      <c r="L101" s="38">
        <v>0</v>
      </c>
      <c s="32">
        <f>ROUND(ROUND(L101,2)*ROUND(G101,3),2)</f>
      </c>
      <c s="36" t="s">
        <v>53</v>
      </c>
      <c>
        <f>(M101*21)/100</f>
      </c>
      <c t="s">
        <v>27</v>
      </c>
    </row>
    <row r="102" spans="1:5" ht="25.5">
      <c r="A102" s="35" t="s">
        <v>54</v>
      </c>
      <c r="E102" s="39" t="s">
        <v>2001</v>
      </c>
    </row>
    <row r="103" spans="1:5" ht="357">
      <c r="A103" s="35" t="s">
        <v>55</v>
      </c>
      <c r="E103" s="40" t="s">
        <v>1994</v>
      </c>
    </row>
    <row r="104" spans="1:5" ht="12.75">
      <c r="A104" t="s">
        <v>57</v>
      </c>
      <c r="E104" s="39" t="s">
        <v>5</v>
      </c>
    </row>
    <row r="105" spans="1:16" ht="25.5">
      <c r="A105" t="s">
        <v>49</v>
      </c>
      <c s="34" t="s">
        <v>144</v>
      </c>
      <c s="34" t="s">
        <v>2002</v>
      </c>
      <c s="35" t="s">
        <v>5</v>
      </c>
      <c s="6" t="s">
        <v>2003</v>
      </c>
      <c s="36" t="s">
        <v>1202</v>
      </c>
      <c s="37">
        <v>86.951</v>
      </c>
      <c s="36">
        <v>0.00011</v>
      </c>
      <c s="36">
        <f>ROUND(G105*H105,6)</f>
      </c>
      <c r="L105" s="38">
        <v>0</v>
      </c>
      <c s="32">
        <f>ROUND(ROUND(L105,2)*ROUND(G105,3),2)</f>
      </c>
      <c s="36" t="s">
        <v>53</v>
      </c>
      <c>
        <f>(M105*21)/100</f>
      </c>
      <c t="s">
        <v>27</v>
      </c>
    </row>
    <row r="106" spans="1:5" ht="25.5">
      <c r="A106" s="35" t="s">
        <v>54</v>
      </c>
      <c r="E106" s="39" t="s">
        <v>2003</v>
      </c>
    </row>
    <row r="107" spans="1:5" ht="178.5">
      <c r="A107" s="35" t="s">
        <v>55</v>
      </c>
      <c r="E107" s="40" t="s">
        <v>2004</v>
      </c>
    </row>
    <row r="108" spans="1:5" ht="12.75">
      <c r="A108" t="s">
        <v>57</v>
      </c>
      <c r="E108" s="39" t="s">
        <v>5</v>
      </c>
    </row>
    <row r="109" spans="1:16" ht="25.5">
      <c r="A109" t="s">
        <v>49</v>
      </c>
      <c s="34" t="s">
        <v>148</v>
      </c>
      <c s="34" t="s">
        <v>2005</v>
      </c>
      <c s="35" t="s">
        <v>5</v>
      </c>
      <c s="6" t="s">
        <v>2006</v>
      </c>
      <c s="36" t="s">
        <v>1202</v>
      </c>
      <c s="37">
        <v>664.042</v>
      </c>
      <c s="36">
        <v>0.00026</v>
      </c>
      <c s="36">
        <f>ROUND(G109*H109,6)</f>
      </c>
      <c r="L109" s="38">
        <v>0</v>
      </c>
      <c s="32">
        <f>ROUND(ROUND(L109,2)*ROUND(G109,3),2)</f>
      </c>
      <c s="36" t="s">
        <v>53</v>
      </c>
      <c>
        <f>(M109*21)/100</f>
      </c>
      <c t="s">
        <v>27</v>
      </c>
    </row>
    <row r="110" spans="1:5" ht="25.5">
      <c r="A110" s="35" t="s">
        <v>54</v>
      </c>
      <c r="E110" s="39" t="s">
        <v>2006</v>
      </c>
    </row>
    <row r="111" spans="1:5" ht="382.5">
      <c r="A111" s="35" t="s">
        <v>55</v>
      </c>
      <c r="E111" s="40" t="s">
        <v>2007</v>
      </c>
    </row>
    <row r="112" spans="1:5" ht="12.75">
      <c r="A112" t="s">
        <v>57</v>
      </c>
      <c r="E112" s="39" t="s">
        <v>5</v>
      </c>
    </row>
    <row r="113" spans="1:16" ht="25.5">
      <c r="A113" t="s">
        <v>49</v>
      </c>
      <c s="34" t="s">
        <v>151</v>
      </c>
      <c s="34" t="s">
        <v>2008</v>
      </c>
      <c s="35" t="s">
        <v>5</v>
      </c>
      <c s="6" t="s">
        <v>2009</v>
      </c>
      <c s="36" t="s">
        <v>262</v>
      </c>
      <c s="37">
        <v>74.51</v>
      </c>
      <c s="36">
        <v>0</v>
      </c>
      <c s="36">
        <f>ROUND(G113*H113,6)</f>
      </c>
      <c r="L113" s="38">
        <v>0</v>
      </c>
      <c s="32">
        <f>ROUND(ROUND(L113,2)*ROUND(G113,3),2)</f>
      </c>
      <c s="36" t="s">
        <v>53</v>
      </c>
      <c>
        <f>(M113*21)/100</f>
      </c>
      <c t="s">
        <v>27</v>
      </c>
    </row>
    <row r="114" spans="1:5" ht="25.5">
      <c r="A114" s="35" t="s">
        <v>54</v>
      </c>
      <c r="E114" s="39" t="s">
        <v>2009</v>
      </c>
    </row>
    <row r="115" spans="1:5" ht="229.5">
      <c r="A115" s="35" t="s">
        <v>55</v>
      </c>
      <c r="E115" s="40" t="s">
        <v>2010</v>
      </c>
    </row>
    <row r="116" spans="1:5" ht="12.75">
      <c r="A116" t="s">
        <v>57</v>
      </c>
      <c r="E116" s="39" t="s">
        <v>5</v>
      </c>
    </row>
    <row r="117" spans="1:16" ht="25.5">
      <c r="A117" t="s">
        <v>49</v>
      </c>
      <c s="34" t="s">
        <v>155</v>
      </c>
      <c s="34" t="s">
        <v>2011</v>
      </c>
      <c s="35" t="s">
        <v>5</v>
      </c>
      <c s="6" t="s">
        <v>2012</v>
      </c>
      <c s="36" t="s">
        <v>1202</v>
      </c>
      <c s="37">
        <v>126.9</v>
      </c>
      <c s="36">
        <v>0.0086</v>
      </c>
      <c s="36">
        <f>ROUND(G117*H117,6)</f>
      </c>
      <c r="L117" s="38">
        <v>0</v>
      </c>
      <c s="32">
        <f>ROUND(ROUND(L117,2)*ROUND(G117,3),2)</f>
      </c>
      <c s="36" t="s">
        <v>53</v>
      </c>
      <c>
        <f>(M117*21)/100</f>
      </c>
      <c t="s">
        <v>27</v>
      </c>
    </row>
    <row r="118" spans="1:5" ht="51">
      <c r="A118" s="35" t="s">
        <v>54</v>
      </c>
      <c r="E118" s="39" t="s">
        <v>2013</v>
      </c>
    </row>
    <row r="119" spans="1:5" ht="191.25">
      <c r="A119" s="35" t="s">
        <v>55</v>
      </c>
      <c r="E119" s="40" t="s">
        <v>2014</v>
      </c>
    </row>
    <row r="120" spans="1:5" ht="12.75">
      <c r="A120" t="s">
        <v>57</v>
      </c>
      <c r="E120" s="39" t="s">
        <v>2015</v>
      </c>
    </row>
    <row r="121" spans="1:16" ht="25.5">
      <c r="A121" t="s">
        <v>49</v>
      </c>
      <c s="34" t="s">
        <v>158</v>
      </c>
      <c s="34" t="s">
        <v>2016</v>
      </c>
      <c s="35" t="s">
        <v>5</v>
      </c>
      <c s="6" t="s">
        <v>2017</v>
      </c>
      <c s="36" t="s">
        <v>1202</v>
      </c>
      <c s="37">
        <v>525.457</v>
      </c>
      <c s="36">
        <v>0.01276</v>
      </c>
      <c s="36">
        <f>ROUND(G121*H121,6)</f>
      </c>
      <c r="L121" s="38">
        <v>0</v>
      </c>
      <c s="32">
        <f>ROUND(ROUND(L121,2)*ROUND(G121,3),2)</f>
      </c>
      <c s="36" t="s">
        <v>53</v>
      </c>
      <c>
        <f>(M121*21)/100</f>
      </c>
      <c t="s">
        <v>27</v>
      </c>
    </row>
    <row r="122" spans="1:5" ht="51">
      <c r="A122" s="35" t="s">
        <v>54</v>
      </c>
      <c r="E122" s="39" t="s">
        <v>2018</v>
      </c>
    </row>
    <row r="123" spans="1:5" ht="191.25">
      <c r="A123" s="35" t="s">
        <v>55</v>
      </c>
      <c r="E123" s="40" t="s">
        <v>2019</v>
      </c>
    </row>
    <row r="124" spans="1:5" ht="12.75">
      <c r="A124" t="s">
        <v>57</v>
      </c>
      <c r="E124" s="39" t="s">
        <v>5</v>
      </c>
    </row>
    <row r="125" spans="1:16" ht="25.5">
      <c r="A125" t="s">
        <v>49</v>
      </c>
      <c s="34" t="s">
        <v>162</v>
      </c>
      <c s="34" t="s">
        <v>2020</v>
      </c>
      <c s="35" t="s">
        <v>5</v>
      </c>
      <c s="6" t="s">
        <v>2017</v>
      </c>
      <c s="36" t="s">
        <v>1202</v>
      </c>
      <c s="37">
        <v>11.685</v>
      </c>
      <c s="36">
        <v>0.01284</v>
      </c>
      <c s="36">
        <f>ROUND(G125*H125,6)</f>
      </c>
      <c r="L125" s="38">
        <v>0</v>
      </c>
      <c s="32">
        <f>ROUND(ROUND(L125,2)*ROUND(G125,3),2)</f>
      </c>
      <c s="36" t="s">
        <v>53</v>
      </c>
      <c>
        <f>(M125*21)/100</f>
      </c>
      <c t="s">
        <v>27</v>
      </c>
    </row>
    <row r="126" spans="1:5" ht="51">
      <c r="A126" s="35" t="s">
        <v>54</v>
      </c>
      <c r="E126" s="39" t="s">
        <v>2021</v>
      </c>
    </row>
    <row r="127" spans="1:5" ht="76.5">
      <c r="A127" s="35" t="s">
        <v>55</v>
      </c>
      <c r="E127" s="40" t="s">
        <v>2022</v>
      </c>
    </row>
    <row r="128" spans="1:5" ht="12.75">
      <c r="A128" t="s">
        <v>57</v>
      </c>
      <c r="E128" s="39" t="s">
        <v>5</v>
      </c>
    </row>
    <row r="129" spans="1:16" ht="25.5">
      <c r="A129" t="s">
        <v>49</v>
      </c>
      <c s="34" t="s">
        <v>165</v>
      </c>
      <c s="34" t="s">
        <v>2023</v>
      </c>
      <c s="35" t="s">
        <v>5</v>
      </c>
      <c s="6" t="s">
        <v>2024</v>
      </c>
      <c s="36" t="s">
        <v>1202</v>
      </c>
      <c s="37">
        <v>86.951</v>
      </c>
      <c s="36">
        <v>0</v>
      </c>
      <c s="36">
        <f>ROUND(G129*H129,6)</f>
      </c>
      <c r="L129" s="38">
        <v>0</v>
      </c>
      <c s="32">
        <f>ROUND(ROUND(L129,2)*ROUND(G129,3),2)</f>
      </c>
      <c s="36" t="s">
        <v>53</v>
      </c>
      <c>
        <f>(M129*21)/100</f>
      </c>
      <c t="s">
        <v>27</v>
      </c>
    </row>
    <row r="130" spans="1:5" ht="25.5">
      <c r="A130" s="35" t="s">
        <v>54</v>
      </c>
      <c r="E130" s="39" t="s">
        <v>2024</v>
      </c>
    </row>
    <row r="131" spans="1:5" ht="178.5">
      <c r="A131" s="35" t="s">
        <v>55</v>
      </c>
      <c r="E131" s="40" t="s">
        <v>2004</v>
      </c>
    </row>
    <row r="132" spans="1:5" ht="12.75">
      <c r="A132" t="s">
        <v>57</v>
      </c>
      <c r="E132" s="39" t="s">
        <v>5</v>
      </c>
    </row>
    <row r="133" spans="1:16" ht="25.5">
      <c r="A133" t="s">
        <v>49</v>
      </c>
      <c s="34" t="s">
        <v>170</v>
      </c>
      <c s="34" t="s">
        <v>2025</v>
      </c>
      <c s="35" t="s">
        <v>5</v>
      </c>
      <c s="6" t="s">
        <v>2026</v>
      </c>
      <c s="36" t="s">
        <v>374</v>
      </c>
      <c s="37">
        <v>28.666</v>
      </c>
      <c s="36">
        <v>2.30102</v>
      </c>
      <c s="36">
        <f>ROUND(G133*H133,6)</f>
      </c>
      <c r="L133" s="38">
        <v>0</v>
      </c>
      <c s="32">
        <f>ROUND(ROUND(L133,2)*ROUND(G133,3),2)</f>
      </c>
      <c s="36" t="s">
        <v>53</v>
      </c>
      <c>
        <f>(M133*21)/100</f>
      </c>
      <c t="s">
        <v>27</v>
      </c>
    </row>
    <row r="134" spans="1:5" ht="25.5">
      <c r="A134" s="35" t="s">
        <v>54</v>
      </c>
      <c r="E134" s="39" t="s">
        <v>2026</v>
      </c>
    </row>
    <row r="135" spans="1:5" ht="63.75">
      <c r="A135" s="35" t="s">
        <v>55</v>
      </c>
      <c r="E135" s="40" t="s">
        <v>2027</v>
      </c>
    </row>
    <row r="136" spans="1:5" ht="12.75">
      <c r="A136" t="s">
        <v>57</v>
      </c>
      <c r="E136" s="39" t="s">
        <v>5</v>
      </c>
    </row>
    <row r="137" spans="1:16" ht="25.5">
      <c r="A137" t="s">
        <v>49</v>
      </c>
      <c s="34" t="s">
        <v>174</v>
      </c>
      <c s="34" t="s">
        <v>2028</v>
      </c>
      <c s="35" t="s">
        <v>5</v>
      </c>
      <c s="6" t="s">
        <v>2029</v>
      </c>
      <c s="36" t="s">
        <v>374</v>
      </c>
      <c s="37">
        <v>5.306</v>
      </c>
      <c s="36">
        <v>2.50187</v>
      </c>
      <c s="36">
        <f>ROUND(G137*H137,6)</f>
      </c>
      <c r="L137" s="38">
        <v>0</v>
      </c>
      <c s="32">
        <f>ROUND(ROUND(L137,2)*ROUND(G137,3),2)</f>
      </c>
      <c s="36" t="s">
        <v>53</v>
      </c>
      <c>
        <f>(M137*21)/100</f>
      </c>
      <c t="s">
        <v>27</v>
      </c>
    </row>
    <row r="138" spans="1:5" ht="25.5">
      <c r="A138" s="35" t="s">
        <v>54</v>
      </c>
      <c r="E138" s="39" t="s">
        <v>2029</v>
      </c>
    </row>
    <row r="139" spans="1:5" ht="242.25">
      <c r="A139" s="35" t="s">
        <v>55</v>
      </c>
      <c r="E139" s="40" t="s">
        <v>2030</v>
      </c>
    </row>
    <row r="140" spans="1:5" ht="12.75">
      <c r="A140" t="s">
        <v>57</v>
      </c>
      <c r="E140" s="39" t="s">
        <v>5</v>
      </c>
    </row>
    <row r="141" spans="1:16" ht="25.5">
      <c r="A141" t="s">
        <v>49</v>
      </c>
      <c s="34" t="s">
        <v>178</v>
      </c>
      <c s="34" t="s">
        <v>2031</v>
      </c>
      <c s="35" t="s">
        <v>5</v>
      </c>
      <c s="6" t="s">
        <v>2032</v>
      </c>
      <c s="36" t="s">
        <v>374</v>
      </c>
      <c s="37">
        <v>28.666</v>
      </c>
      <c s="36">
        <v>0</v>
      </c>
      <c s="36">
        <f>ROUND(G141*H141,6)</f>
      </c>
      <c r="L141" s="38">
        <v>0</v>
      </c>
      <c s="32">
        <f>ROUND(ROUND(L141,2)*ROUND(G141,3),2)</f>
      </c>
      <c s="36" t="s">
        <v>53</v>
      </c>
      <c>
        <f>(M141*21)/100</f>
      </c>
      <c t="s">
        <v>27</v>
      </c>
    </row>
    <row r="142" spans="1:5" ht="25.5">
      <c r="A142" s="35" t="s">
        <v>54</v>
      </c>
      <c r="E142" s="39" t="s">
        <v>2032</v>
      </c>
    </row>
    <row r="143" spans="1:5" ht="63.75">
      <c r="A143" s="35" t="s">
        <v>55</v>
      </c>
      <c r="E143" s="40" t="s">
        <v>2027</v>
      </c>
    </row>
    <row r="144" spans="1:5" ht="12.75">
      <c r="A144" t="s">
        <v>57</v>
      </c>
      <c r="E144" s="39" t="s">
        <v>5</v>
      </c>
    </row>
    <row r="145" spans="1:16" ht="25.5">
      <c r="A145" t="s">
        <v>49</v>
      </c>
      <c s="34" t="s">
        <v>182</v>
      </c>
      <c s="34" t="s">
        <v>2033</v>
      </c>
      <c s="35" t="s">
        <v>5</v>
      </c>
      <c s="6" t="s">
        <v>2034</v>
      </c>
      <c s="36" t="s">
        <v>374</v>
      </c>
      <c s="37">
        <v>5.306</v>
      </c>
      <c s="36">
        <v>0</v>
      </c>
      <c s="36">
        <f>ROUND(G145*H145,6)</f>
      </c>
      <c r="L145" s="38">
        <v>0</v>
      </c>
      <c s="32">
        <f>ROUND(ROUND(L145,2)*ROUND(G145,3),2)</f>
      </c>
      <c s="36" t="s">
        <v>53</v>
      </c>
      <c>
        <f>(M145*21)/100</f>
      </c>
      <c t="s">
        <v>27</v>
      </c>
    </row>
    <row r="146" spans="1:5" ht="25.5">
      <c r="A146" s="35" t="s">
        <v>54</v>
      </c>
      <c r="E146" s="39" t="s">
        <v>2034</v>
      </c>
    </row>
    <row r="147" spans="1:5" ht="242.25">
      <c r="A147" s="35" t="s">
        <v>55</v>
      </c>
      <c r="E147" s="40" t="s">
        <v>2030</v>
      </c>
    </row>
    <row r="148" spans="1:5" ht="12.75">
      <c r="A148" t="s">
        <v>57</v>
      </c>
      <c r="E148" s="39" t="s">
        <v>5</v>
      </c>
    </row>
    <row r="149" spans="1:16" ht="25.5">
      <c r="A149" t="s">
        <v>49</v>
      </c>
      <c s="34" t="s">
        <v>187</v>
      </c>
      <c s="34" t="s">
        <v>2035</v>
      </c>
      <c s="35" t="s">
        <v>5</v>
      </c>
      <c s="6" t="s">
        <v>2036</v>
      </c>
      <c s="36" t="s">
        <v>374</v>
      </c>
      <c s="37">
        <v>5.306</v>
      </c>
      <c s="36">
        <v>0</v>
      </c>
      <c s="36">
        <f>ROUND(G149*H149,6)</f>
      </c>
      <c r="L149" s="38">
        <v>0</v>
      </c>
      <c s="32">
        <f>ROUND(ROUND(L149,2)*ROUND(G149,3),2)</f>
      </c>
      <c s="36" t="s">
        <v>53</v>
      </c>
      <c>
        <f>(M149*21)/100</f>
      </c>
      <c t="s">
        <v>27</v>
      </c>
    </row>
    <row r="150" spans="1:5" ht="25.5">
      <c r="A150" s="35" t="s">
        <v>54</v>
      </c>
      <c r="E150" s="39" t="s">
        <v>2036</v>
      </c>
    </row>
    <row r="151" spans="1:5" ht="242.25">
      <c r="A151" s="35" t="s">
        <v>55</v>
      </c>
      <c r="E151" s="40" t="s">
        <v>2030</v>
      </c>
    </row>
    <row r="152" spans="1:5" ht="12.75">
      <c r="A152" t="s">
        <v>57</v>
      </c>
      <c r="E152" s="39" t="s">
        <v>5</v>
      </c>
    </row>
    <row r="153" spans="1:16" ht="12.75">
      <c r="A153" t="s">
        <v>49</v>
      </c>
      <c s="34" t="s">
        <v>192</v>
      </c>
      <c s="34" t="s">
        <v>2037</v>
      </c>
      <c s="35" t="s">
        <v>5</v>
      </c>
      <c s="6" t="s">
        <v>2038</v>
      </c>
      <c s="36" t="s">
        <v>1202</v>
      </c>
      <c s="37">
        <v>7.132</v>
      </c>
      <c s="36">
        <v>0.01607</v>
      </c>
      <c s="36">
        <f>ROUND(G153*H153,6)</f>
      </c>
      <c r="L153" s="38">
        <v>0</v>
      </c>
      <c s="32">
        <f>ROUND(ROUND(L153,2)*ROUND(G153,3),2)</f>
      </c>
      <c s="36" t="s">
        <v>53</v>
      </c>
      <c>
        <f>(M153*21)/100</f>
      </c>
      <c t="s">
        <v>27</v>
      </c>
    </row>
    <row r="154" spans="1:5" ht="12.75">
      <c r="A154" s="35" t="s">
        <v>54</v>
      </c>
      <c r="E154" s="39" t="s">
        <v>2038</v>
      </c>
    </row>
    <row r="155" spans="1:5" ht="63.75">
      <c r="A155" s="35" t="s">
        <v>55</v>
      </c>
      <c r="E155" s="40" t="s">
        <v>2039</v>
      </c>
    </row>
    <row r="156" spans="1:5" ht="12.75">
      <c r="A156" t="s">
        <v>57</v>
      </c>
      <c r="E156" s="39" t="s">
        <v>5</v>
      </c>
    </row>
    <row r="157" spans="1:16" ht="12.75">
      <c r="A157" t="s">
        <v>49</v>
      </c>
      <c s="34" t="s">
        <v>196</v>
      </c>
      <c s="34" t="s">
        <v>2040</v>
      </c>
      <c s="35" t="s">
        <v>5</v>
      </c>
      <c s="6" t="s">
        <v>2041</v>
      </c>
      <c s="36" t="s">
        <v>1202</v>
      </c>
      <c s="37">
        <v>7.132</v>
      </c>
      <c s="36">
        <v>0</v>
      </c>
      <c s="36">
        <f>ROUND(G157*H157,6)</f>
      </c>
      <c r="L157" s="38">
        <v>0</v>
      </c>
      <c s="32">
        <f>ROUND(ROUND(L157,2)*ROUND(G157,3),2)</f>
      </c>
      <c s="36" t="s">
        <v>53</v>
      </c>
      <c>
        <f>(M157*21)/100</f>
      </c>
      <c t="s">
        <v>27</v>
      </c>
    </row>
    <row r="158" spans="1:5" ht="12.75">
      <c r="A158" s="35" t="s">
        <v>54</v>
      </c>
      <c r="E158" s="39" t="s">
        <v>2041</v>
      </c>
    </row>
    <row r="159" spans="1:5" ht="63.75">
      <c r="A159" s="35" t="s">
        <v>55</v>
      </c>
      <c r="E159" s="40" t="s">
        <v>2039</v>
      </c>
    </row>
    <row r="160" spans="1:5" ht="12.75">
      <c r="A160" t="s">
        <v>57</v>
      </c>
      <c r="E160" s="39" t="s">
        <v>5</v>
      </c>
    </row>
    <row r="161" spans="1:16" ht="12.75">
      <c r="A161" t="s">
        <v>49</v>
      </c>
      <c s="34" t="s">
        <v>200</v>
      </c>
      <c s="34" t="s">
        <v>2042</v>
      </c>
      <c s="35" t="s">
        <v>5</v>
      </c>
      <c s="6" t="s">
        <v>2043</v>
      </c>
      <c s="36" t="s">
        <v>98</v>
      </c>
      <c s="37">
        <v>0.294</v>
      </c>
      <c s="36">
        <v>1.06277</v>
      </c>
      <c s="36">
        <f>ROUND(G161*H161,6)</f>
      </c>
      <c r="L161" s="38">
        <v>0</v>
      </c>
      <c s="32">
        <f>ROUND(ROUND(L161,2)*ROUND(G161,3),2)</f>
      </c>
      <c s="36" t="s">
        <v>53</v>
      </c>
      <c>
        <f>(M161*21)/100</f>
      </c>
      <c t="s">
        <v>27</v>
      </c>
    </row>
    <row r="162" spans="1:5" ht="12.75">
      <c r="A162" s="35" t="s">
        <v>54</v>
      </c>
      <c r="E162" s="39" t="s">
        <v>2043</v>
      </c>
    </row>
    <row r="163" spans="1:5" ht="242.25">
      <c r="A163" s="35" t="s">
        <v>55</v>
      </c>
      <c r="E163" s="40" t="s">
        <v>2044</v>
      </c>
    </row>
    <row r="164" spans="1:5" ht="12.75">
      <c r="A164" t="s">
        <v>57</v>
      </c>
      <c r="E164" s="39" t="s">
        <v>5</v>
      </c>
    </row>
    <row r="165" spans="1:16" ht="25.5">
      <c r="A165" t="s">
        <v>49</v>
      </c>
      <c s="34" t="s">
        <v>205</v>
      </c>
      <c s="34" t="s">
        <v>2045</v>
      </c>
      <c s="35" t="s">
        <v>5</v>
      </c>
      <c s="6" t="s">
        <v>2046</v>
      </c>
      <c s="36" t="s">
        <v>1202</v>
      </c>
      <c s="37">
        <v>551.73</v>
      </c>
      <c s="36">
        <v>0.018</v>
      </c>
      <c s="36">
        <f>ROUND(G165*H165,6)</f>
      </c>
      <c r="L165" s="38">
        <v>0</v>
      </c>
      <c s="32">
        <f>ROUND(ROUND(L165,2)*ROUND(G165,3),2)</f>
      </c>
      <c s="36" t="s">
        <v>53</v>
      </c>
      <c>
        <f>(M165*21)/100</f>
      </c>
      <c t="s">
        <v>27</v>
      </c>
    </row>
    <row r="166" spans="1:5" ht="25.5">
      <c r="A166" s="35" t="s">
        <v>54</v>
      </c>
      <c r="E166" s="39" t="s">
        <v>2046</v>
      </c>
    </row>
    <row r="167" spans="1:5" ht="204">
      <c r="A167" s="35" t="s">
        <v>55</v>
      </c>
      <c r="E167" s="40" t="s">
        <v>2047</v>
      </c>
    </row>
    <row r="168" spans="1:5" ht="12.75">
      <c r="A168" t="s">
        <v>57</v>
      </c>
      <c r="E168" s="39" t="s">
        <v>5</v>
      </c>
    </row>
    <row r="169" spans="1:16" ht="25.5">
      <c r="A169" t="s">
        <v>49</v>
      </c>
      <c s="34" t="s">
        <v>209</v>
      </c>
      <c s="34" t="s">
        <v>2048</v>
      </c>
      <c s="35" t="s">
        <v>5</v>
      </c>
      <c s="6" t="s">
        <v>2049</v>
      </c>
      <c s="36" t="s">
        <v>1202</v>
      </c>
      <c s="37">
        <v>12.269</v>
      </c>
      <c s="36">
        <v>0.022</v>
      </c>
      <c s="36">
        <f>ROUND(G169*H169,6)</f>
      </c>
      <c r="L169" s="38">
        <v>0</v>
      </c>
      <c s="32">
        <f>ROUND(ROUND(L169,2)*ROUND(G169,3),2)</f>
      </c>
      <c s="36" t="s">
        <v>53</v>
      </c>
      <c>
        <f>(M169*21)/100</f>
      </c>
      <c t="s">
        <v>27</v>
      </c>
    </row>
    <row r="170" spans="1:5" ht="25.5">
      <c r="A170" s="35" t="s">
        <v>54</v>
      </c>
      <c r="E170" s="39" t="s">
        <v>2049</v>
      </c>
    </row>
    <row r="171" spans="1:5" ht="89.25">
      <c r="A171" s="35" t="s">
        <v>55</v>
      </c>
      <c r="E171" s="40" t="s">
        <v>2050</v>
      </c>
    </row>
    <row r="172" spans="1:5" ht="12.75">
      <c r="A172" t="s">
        <v>57</v>
      </c>
      <c r="E172" s="39" t="s">
        <v>5</v>
      </c>
    </row>
    <row r="173" spans="1:16" ht="12.75">
      <c r="A173" t="s">
        <v>49</v>
      </c>
      <c s="34" t="s">
        <v>213</v>
      </c>
      <c s="34" t="s">
        <v>2051</v>
      </c>
      <c s="35" t="s">
        <v>5</v>
      </c>
      <c s="6" t="s">
        <v>2052</v>
      </c>
      <c s="36" t="s">
        <v>1202</v>
      </c>
      <c s="37">
        <v>430.217</v>
      </c>
      <c s="36">
        <v>0.11</v>
      </c>
      <c s="36">
        <f>ROUND(G173*H173,6)</f>
      </c>
      <c r="L173" s="38">
        <v>0</v>
      </c>
      <c s="32">
        <f>ROUND(ROUND(L173,2)*ROUND(G173,3),2)</f>
      </c>
      <c s="36" t="s">
        <v>53</v>
      </c>
      <c>
        <f>(M173*21)/100</f>
      </c>
      <c t="s">
        <v>27</v>
      </c>
    </row>
    <row r="174" spans="1:5" ht="12.75">
      <c r="A174" s="35" t="s">
        <v>54</v>
      </c>
      <c r="E174" s="39" t="s">
        <v>2052</v>
      </c>
    </row>
    <row r="175" spans="1:5" ht="409.5">
      <c r="A175" s="35" t="s">
        <v>55</v>
      </c>
      <c r="E175" s="40" t="s">
        <v>2053</v>
      </c>
    </row>
    <row r="176" spans="1:5" ht="12.75">
      <c r="A176" t="s">
        <v>57</v>
      </c>
      <c r="E176" s="39" t="s">
        <v>5</v>
      </c>
    </row>
    <row r="177" spans="1:16" ht="25.5">
      <c r="A177" t="s">
        <v>49</v>
      </c>
      <c s="34" t="s">
        <v>218</v>
      </c>
      <c s="34" t="s">
        <v>2054</v>
      </c>
      <c s="35" t="s">
        <v>5</v>
      </c>
      <c s="6" t="s">
        <v>2055</v>
      </c>
      <c s="36" t="s">
        <v>1202</v>
      </c>
      <c s="37">
        <v>2035.219</v>
      </c>
      <c s="36">
        <v>0.011</v>
      </c>
      <c s="36">
        <f>ROUND(G177*H177,6)</f>
      </c>
      <c r="L177" s="38">
        <v>0</v>
      </c>
      <c s="32">
        <f>ROUND(ROUND(L177,2)*ROUND(G177,3),2)</f>
      </c>
      <c s="36" t="s">
        <v>53</v>
      </c>
      <c>
        <f>(M177*21)/100</f>
      </c>
      <c t="s">
        <v>27</v>
      </c>
    </row>
    <row r="178" spans="1:5" ht="25.5">
      <c r="A178" s="35" t="s">
        <v>54</v>
      </c>
      <c r="E178" s="39" t="s">
        <v>2055</v>
      </c>
    </row>
    <row r="179" spans="1:5" ht="409.5">
      <c r="A179" s="35" t="s">
        <v>55</v>
      </c>
      <c r="E179" s="40" t="s">
        <v>2056</v>
      </c>
    </row>
    <row r="180" spans="1:5" ht="12.75">
      <c r="A180" t="s">
        <v>57</v>
      </c>
      <c r="E180" s="39" t="s">
        <v>5</v>
      </c>
    </row>
    <row r="181" spans="1:16" ht="12.75">
      <c r="A181" t="s">
        <v>49</v>
      </c>
      <c s="34" t="s">
        <v>222</v>
      </c>
      <c s="34" t="s">
        <v>2057</v>
      </c>
      <c s="35" t="s">
        <v>5</v>
      </c>
      <c s="6" t="s">
        <v>2058</v>
      </c>
      <c s="36" t="s">
        <v>1202</v>
      </c>
      <c s="37">
        <v>490.607</v>
      </c>
      <c s="36">
        <v>0.00013</v>
      </c>
      <c s="36">
        <f>ROUND(G181*H181,6)</f>
      </c>
      <c r="L181" s="38">
        <v>0</v>
      </c>
      <c s="32">
        <f>ROUND(ROUND(L181,2)*ROUND(G181,3),2)</f>
      </c>
      <c s="36" t="s">
        <v>53</v>
      </c>
      <c>
        <f>(M181*21)/100</f>
      </c>
      <c t="s">
        <v>27</v>
      </c>
    </row>
    <row r="182" spans="1:5" ht="12.75">
      <c r="A182" s="35" t="s">
        <v>54</v>
      </c>
      <c r="E182" s="39" t="s">
        <v>2058</v>
      </c>
    </row>
    <row r="183" spans="1:5" ht="409.5">
      <c r="A183" s="35" t="s">
        <v>55</v>
      </c>
      <c r="E183" s="40" t="s">
        <v>2059</v>
      </c>
    </row>
    <row r="184" spans="1:5" ht="12.75">
      <c r="A184" t="s">
        <v>57</v>
      </c>
      <c r="E184" s="39" t="s">
        <v>5</v>
      </c>
    </row>
    <row r="185" spans="1:16" ht="25.5">
      <c r="A185" t="s">
        <v>49</v>
      </c>
      <c s="34" t="s">
        <v>225</v>
      </c>
      <c s="34" t="s">
        <v>2060</v>
      </c>
      <c s="35" t="s">
        <v>5</v>
      </c>
      <c s="6" t="s">
        <v>2061</v>
      </c>
      <c s="36" t="s">
        <v>262</v>
      </c>
      <c s="37">
        <v>459.14</v>
      </c>
      <c s="36">
        <v>2E-05</v>
      </c>
      <c s="36">
        <f>ROUND(G185*H185,6)</f>
      </c>
      <c r="L185" s="38">
        <v>0</v>
      </c>
      <c s="32">
        <f>ROUND(ROUND(L185,2)*ROUND(G185,3),2)</f>
      </c>
      <c s="36" t="s">
        <v>53</v>
      </c>
      <c>
        <f>(M185*21)/100</f>
      </c>
      <c t="s">
        <v>27</v>
      </c>
    </row>
    <row r="186" spans="1:5" ht="25.5">
      <c r="A186" s="35" t="s">
        <v>54</v>
      </c>
      <c r="E186" s="39" t="s">
        <v>2061</v>
      </c>
    </row>
    <row r="187" spans="1:5" ht="409.5">
      <c r="A187" s="35" t="s">
        <v>55</v>
      </c>
      <c r="E187" s="40" t="s">
        <v>2062</v>
      </c>
    </row>
    <row r="188" spans="1:5" ht="12.75">
      <c r="A188" t="s">
        <v>57</v>
      </c>
      <c r="E188" s="39" t="s">
        <v>5</v>
      </c>
    </row>
    <row r="189" spans="1:16" ht="25.5">
      <c r="A189" t="s">
        <v>49</v>
      </c>
      <c s="34" t="s">
        <v>230</v>
      </c>
      <c s="34" t="s">
        <v>2063</v>
      </c>
      <c s="35" t="s">
        <v>5</v>
      </c>
      <c s="6" t="s">
        <v>2064</v>
      </c>
      <c s="36" t="s">
        <v>262</v>
      </c>
      <c s="37">
        <v>56.73</v>
      </c>
      <c s="36">
        <v>2E-05</v>
      </c>
      <c s="36">
        <f>ROUND(G189*H189,6)</f>
      </c>
      <c r="L189" s="38">
        <v>0</v>
      </c>
      <c s="32">
        <f>ROUND(ROUND(L189,2)*ROUND(G189,3),2)</f>
      </c>
      <c s="36" t="s">
        <v>53</v>
      </c>
      <c>
        <f>(M189*21)/100</f>
      </c>
      <c t="s">
        <v>27</v>
      </c>
    </row>
    <row r="190" spans="1:5" ht="25.5">
      <c r="A190" s="35" t="s">
        <v>54</v>
      </c>
      <c r="E190" s="39" t="s">
        <v>2064</v>
      </c>
    </row>
    <row r="191" spans="1:5" ht="242.25">
      <c r="A191" s="35" t="s">
        <v>55</v>
      </c>
      <c r="E191" s="40" t="s">
        <v>2065</v>
      </c>
    </row>
    <row r="192" spans="1:5" ht="12.75">
      <c r="A192" t="s">
        <v>57</v>
      </c>
      <c r="E192" s="39" t="s">
        <v>5</v>
      </c>
    </row>
    <row r="193" spans="1:16" ht="25.5">
      <c r="A193" t="s">
        <v>49</v>
      </c>
      <c s="34" t="s">
        <v>235</v>
      </c>
      <c s="34" t="s">
        <v>2066</v>
      </c>
      <c s="35" t="s">
        <v>5</v>
      </c>
      <c s="6" t="s">
        <v>2067</v>
      </c>
      <c s="36" t="s">
        <v>262</v>
      </c>
      <c s="37">
        <v>169.725</v>
      </c>
      <c s="36">
        <v>1E-05</v>
      </c>
      <c s="36">
        <f>ROUND(G193*H193,6)</f>
      </c>
      <c r="L193" s="38">
        <v>0</v>
      </c>
      <c s="32">
        <f>ROUND(ROUND(L193,2)*ROUND(G193,3),2)</f>
      </c>
      <c s="36" t="s">
        <v>53</v>
      </c>
      <c>
        <f>(M193*21)/100</f>
      </c>
      <c t="s">
        <v>27</v>
      </c>
    </row>
    <row r="194" spans="1:5" ht="25.5">
      <c r="A194" s="35" t="s">
        <v>54</v>
      </c>
      <c r="E194" s="39" t="s">
        <v>2067</v>
      </c>
    </row>
    <row r="195" spans="1:5" ht="409.5">
      <c r="A195" s="35" t="s">
        <v>55</v>
      </c>
      <c r="E195" s="40" t="s">
        <v>2068</v>
      </c>
    </row>
    <row r="196" spans="1:5" ht="25.5">
      <c r="A196" t="s">
        <v>57</v>
      </c>
      <c r="E196" s="39" t="s">
        <v>2069</v>
      </c>
    </row>
    <row r="197" spans="1:16" ht="12.75">
      <c r="A197" t="s">
        <v>49</v>
      </c>
      <c s="34" t="s">
        <v>241</v>
      </c>
      <c s="34" t="s">
        <v>2070</v>
      </c>
      <c s="35" t="s">
        <v>5</v>
      </c>
      <c s="6" t="s">
        <v>2071</v>
      </c>
      <c s="36" t="s">
        <v>2072</v>
      </c>
      <c s="37">
        <v>1</v>
      </c>
      <c s="36">
        <v>0</v>
      </c>
      <c s="36">
        <f>ROUND(G197*H197,6)</f>
      </c>
      <c r="L197" s="38">
        <v>0</v>
      </c>
      <c s="32">
        <f>ROUND(ROUND(L197,2)*ROUND(G197,3),2)</f>
      </c>
      <c s="36" t="s">
        <v>388</v>
      </c>
      <c>
        <f>(M197*21)/100</f>
      </c>
      <c t="s">
        <v>27</v>
      </c>
    </row>
    <row r="198" spans="1:5" ht="12.75">
      <c r="A198" s="35" t="s">
        <v>54</v>
      </c>
      <c r="E198" s="39" t="s">
        <v>2071</v>
      </c>
    </row>
    <row r="199" spans="1:5" ht="12.75">
      <c r="A199" s="35" t="s">
        <v>55</v>
      </c>
      <c r="E199" s="40" t="s">
        <v>5</v>
      </c>
    </row>
    <row r="200" spans="1:5" ht="12.75">
      <c r="A200" t="s">
        <v>57</v>
      </c>
      <c r="E200" s="39" t="s">
        <v>5</v>
      </c>
    </row>
    <row r="201" spans="1:16" ht="12.75">
      <c r="A201" t="s">
        <v>49</v>
      </c>
      <c s="34" t="s">
        <v>357</v>
      </c>
      <c s="34" t="s">
        <v>2073</v>
      </c>
      <c s="35" t="s">
        <v>5</v>
      </c>
      <c s="6" t="s">
        <v>2074</v>
      </c>
      <c s="36" t="s">
        <v>2072</v>
      </c>
      <c s="37">
        <v>1</v>
      </c>
      <c s="36">
        <v>0</v>
      </c>
      <c s="36">
        <f>ROUND(G201*H201,6)</f>
      </c>
      <c r="L201" s="38">
        <v>0</v>
      </c>
      <c s="32">
        <f>ROUND(ROUND(L201,2)*ROUND(G201,3),2)</f>
      </c>
      <c s="36" t="s">
        <v>388</v>
      </c>
      <c>
        <f>(M201*21)/100</f>
      </c>
      <c t="s">
        <v>27</v>
      </c>
    </row>
    <row r="202" spans="1:5" ht="12.75">
      <c r="A202" s="35" t="s">
        <v>54</v>
      </c>
      <c r="E202" s="39" t="s">
        <v>2074</v>
      </c>
    </row>
    <row r="203" spans="1:5" ht="12.75">
      <c r="A203" s="35" t="s">
        <v>55</v>
      </c>
      <c r="E203" s="40" t="s">
        <v>5</v>
      </c>
    </row>
    <row r="204" spans="1:5" ht="12.75">
      <c r="A204" t="s">
        <v>57</v>
      </c>
      <c r="E204" s="39" t="s">
        <v>5</v>
      </c>
    </row>
    <row r="205" spans="1:13" ht="12.75">
      <c r="A205" t="s">
        <v>46</v>
      </c>
      <c r="C205" s="31" t="s">
        <v>2075</v>
      </c>
      <c r="E205" s="33" t="s">
        <v>2076</v>
      </c>
      <c r="J205" s="32">
        <f>0</f>
      </c>
      <c s="32">
        <f>0</f>
      </c>
      <c s="32">
        <f>0+L206+L210+L214+L218+L222+L226+L230+L234+L238+L242+L246+L250+L254+L258+L262</f>
      </c>
      <c s="32">
        <f>0+M206+M210+M214+M218+M222+M226+M230+M234+M238+M242+M246+M250+M254+M258+M262</f>
      </c>
    </row>
    <row r="206" spans="1:16" ht="12.75">
      <c r="A206" t="s">
        <v>49</v>
      </c>
      <c s="34" t="s">
        <v>360</v>
      </c>
      <c s="34" t="s">
        <v>2077</v>
      </c>
      <c s="35" t="s">
        <v>27</v>
      </c>
      <c s="6" t="s">
        <v>2078</v>
      </c>
      <c s="36" t="s">
        <v>2079</v>
      </c>
      <c s="37">
        <v>161.12</v>
      </c>
      <c s="36">
        <v>0.001</v>
      </c>
      <c s="36">
        <f>ROUND(G206*H206,6)</f>
      </c>
      <c r="L206" s="38">
        <v>0</v>
      </c>
      <c s="32">
        <f>ROUND(ROUND(L206,2)*ROUND(G206,3),2)</f>
      </c>
      <c s="36" t="s">
        <v>53</v>
      </c>
      <c>
        <f>(M206*21)/100</f>
      </c>
      <c t="s">
        <v>27</v>
      </c>
    </row>
    <row r="207" spans="1:5" ht="12.75">
      <c r="A207" s="35" t="s">
        <v>54</v>
      </c>
      <c r="E207" s="39" t="s">
        <v>2078</v>
      </c>
    </row>
    <row r="208" spans="1:5" ht="409.5">
      <c r="A208" s="35" t="s">
        <v>55</v>
      </c>
      <c r="E208" s="40" t="s">
        <v>2080</v>
      </c>
    </row>
    <row r="209" spans="1:5" ht="12.75">
      <c r="A209" t="s">
        <v>57</v>
      </c>
      <c r="E209" s="39" t="s">
        <v>5</v>
      </c>
    </row>
    <row r="210" spans="1:16" ht="12.75">
      <c r="A210" t="s">
        <v>49</v>
      </c>
      <c s="34" t="s">
        <v>363</v>
      </c>
      <c s="34" t="s">
        <v>2077</v>
      </c>
      <c s="35" t="s">
        <v>26</v>
      </c>
      <c s="6" t="s">
        <v>2078</v>
      </c>
      <c s="36" t="s">
        <v>2079</v>
      </c>
      <c s="37">
        <v>287.555</v>
      </c>
      <c s="36">
        <v>0.001</v>
      </c>
      <c s="36">
        <f>ROUND(G210*H210,6)</f>
      </c>
      <c r="L210" s="38">
        <v>0</v>
      </c>
      <c s="32">
        <f>ROUND(ROUND(L210,2)*ROUND(G210,3),2)</f>
      </c>
      <c s="36" t="s">
        <v>53</v>
      </c>
      <c>
        <f>(M210*21)/100</f>
      </c>
      <c t="s">
        <v>27</v>
      </c>
    </row>
    <row r="211" spans="1:5" ht="12.75">
      <c r="A211" s="35" t="s">
        <v>54</v>
      </c>
      <c r="E211" s="39" t="s">
        <v>2078</v>
      </c>
    </row>
    <row r="212" spans="1:5" ht="89.25">
      <c r="A212" s="35" t="s">
        <v>55</v>
      </c>
      <c r="E212" s="40" t="s">
        <v>2081</v>
      </c>
    </row>
    <row r="213" spans="1:5" ht="12.75">
      <c r="A213" t="s">
        <v>57</v>
      </c>
      <c r="E213" s="39" t="s">
        <v>5</v>
      </c>
    </row>
    <row r="214" spans="1:16" ht="25.5">
      <c r="A214" t="s">
        <v>49</v>
      </c>
      <c s="34" t="s">
        <v>366</v>
      </c>
      <c s="34" t="s">
        <v>2082</v>
      </c>
      <c s="35" t="s">
        <v>5</v>
      </c>
      <c s="6" t="s">
        <v>2083</v>
      </c>
      <c s="36" t="s">
        <v>1202</v>
      </c>
      <c s="37">
        <v>276.652</v>
      </c>
      <c s="36">
        <v>0.0005</v>
      </c>
      <c s="36">
        <f>ROUND(G214*H214,6)</f>
      </c>
      <c r="L214" s="38">
        <v>0</v>
      </c>
      <c s="32">
        <f>ROUND(ROUND(L214,2)*ROUND(G214,3),2)</f>
      </c>
      <c s="36" t="s">
        <v>53</v>
      </c>
      <c>
        <f>(M214*21)/100</f>
      </c>
      <c t="s">
        <v>27</v>
      </c>
    </row>
    <row r="215" spans="1:5" ht="25.5">
      <c r="A215" s="35" t="s">
        <v>54</v>
      </c>
      <c r="E215" s="39" t="s">
        <v>2083</v>
      </c>
    </row>
    <row r="216" spans="1:5" ht="216.75">
      <c r="A216" s="35" t="s">
        <v>55</v>
      </c>
      <c r="E216" s="40" t="s">
        <v>2084</v>
      </c>
    </row>
    <row r="217" spans="1:5" ht="12.75">
      <c r="A217" t="s">
        <v>57</v>
      </c>
      <c r="E217" s="39" t="s">
        <v>5</v>
      </c>
    </row>
    <row r="218" spans="1:16" ht="12.75">
      <c r="A218" t="s">
        <v>49</v>
      </c>
      <c s="34" t="s">
        <v>371</v>
      </c>
      <c s="34" t="s">
        <v>2085</v>
      </c>
      <c s="35" t="s">
        <v>5</v>
      </c>
      <c s="6" t="s">
        <v>2086</v>
      </c>
      <c s="36" t="s">
        <v>262</v>
      </c>
      <c s="37">
        <v>190.363</v>
      </c>
      <c s="36">
        <v>0.00012</v>
      </c>
      <c s="36">
        <f>ROUND(G218*H218,6)</f>
      </c>
      <c r="L218" s="38">
        <v>0</v>
      </c>
      <c s="32">
        <f>ROUND(ROUND(L218,2)*ROUND(G218,3),2)</f>
      </c>
      <c s="36" t="s">
        <v>53</v>
      </c>
      <c>
        <f>(M218*21)/100</f>
      </c>
      <c t="s">
        <v>27</v>
      </c>
    </row>
    <row r="219" spans="1:5" ht="12.75">
      <c r="A219" s="35" t="s">
        <v>54</v>
      </c>
      <c r="E219" s="39" t="s">
        <v>2086</v>
      </c>
    </row>
    <row r="220" spans="1:5" ht="204">
      <c r="A220" s="35" t="s">
        <v>55</v>
      </c>
      <c r="E220" s="40" t="s">
        <v>2087</v>
      </c>
    </row>
    <row r="221" spans="1:5" ht="12.75">
      <c r="A221" t="s">
        <v>57</v>
      </c>
      <c r="E221" s="39" t="s">
        <v>5</v>
      </c>
    </row>
    <row r="222" spans="1:16" ht="38.25">
      <c r="A222" t="s">
        <v>49</v>
      </c>
      <c s="34" t="s">
        <v>375</v>
      </c>
      <c s="34" t="s">
        <v>2088</v>
      </c>
      <c s="35" t="s">
        <v>26</v>
      </c>
      <c s="6" t="s">
        <v>2089</v>
      </c>
      <c s="36" t="s">
        <v>1202</v>
      </c>
      <c s="37">
        <v>1117.149</v>
      </c>
      <c s="36">
        <v>0.0054</v>
      </c>
      <c s="36">
        <f>ROUND(G222*H222,6)</f>
      </c>
      <c r="L222" s="38">
        <v>0</v>
      </c>
      <c s="32">
        <f>ROUND(ROUND(L222,2)*ROUND(G222,3),2)</f>
      </c>
      <c s="36" t="s">
        <v>53</v>
      </c>
      <c>
        <f>(M222*21)/100</f>
      </c>
      <c t="s">
        <v>27</v>
      </c>
    </row>
    <row r="223" spans="1:5" ht="38.25">
      <c r="A223" s="35" t="s">
        <v>54</v>
      </c>
      <c r="E223" s="39" t="s">
        <v>2089</v>
      </c>
    </row>
    <row r="224" spans="1:5" ht="89.25">
      <c r="A224" s="35" t="s">
        <v>55</v>
      </c>
      <c r="E224" s="40" t="s">
        <v>2090</v>
      </c>
    </row>
    <row r="225" spans="1:5" ht="12.75">
      <c r="A225" t="s">
        <v>57</v>
      </c>
      <c r="E225" s="39" t="s">
        <v>5</v>
      </c>
    </row>
    <row r="226" spans="1:16" ht="38.25">
      <c r="A226" t="s">
        <v>49</v>
      </c>
      <c s="34" t="s">
        <v>378</v>
      </c>
      <c s="34" t="s">
        <v>2088</v>
      </c>
      <c s="35" t="s">
        <v>64</v>
      </c>
      <c s="6" t="s">
        <v>2089</v>
      </c>
      <c s="36" t="s">
        <v>1202</v>
      </c>
      <c s="37">
        <v>655.756</v>
      </c>
      <c s="36">
        <v>0.0054</v>
      </c>
      <c s="36">
        <f>ROUND(G226*H226,6)</f>
      </c>
      <c r="L226" s="38">
        <v>0</v>
      </c>
      <c s="32">
        <f>ROUND(ROUND(L226,2)*ROUND(G226,3),2)</f>
      </c>
      <c s="36" t="s">
        <v>53</v>
      </c>
      <c>
        <f>(M226*21)/100</f>
      </c>
      <c t="s">
        <v>27</v>
      </c>
    </row>
    <row r="227" spans="1:5" ht="38.25">
      <c r="A227" s="35" t="s">
        <v>54</v>
      </c>
      <c r="E227" s="39" t="s">
        <v>2089</v>
      </c>
    </row>
    <row r="228" spans="1:5" ht="409.5">
      <c r="A228" s="35" t="s">
        <v>55</v>
      </c>
      <c r="E228" s="40" t="s">
        <v>2091</v>
      </c>
    </row>
    <row r="229" spans="1:5" ht="12.75">
      <c r="A229" t="s">
        <v>57</v>
      </c>
      <c r="E229" s="39" t="s">
        <v>5</v>
      </c>
    </row>
    <row r="230" spans="1:16" ht="38.25">
      <c r="A230" t="s">
        <v>49</v>
      </c>
      <c s="34" t="s">
        <v>381</v>
      </c>
      <c s="34" t="s">
        <v>2092</v>
      </c>
      <c s="35" t="s">
        <v>5</v>
      </c>
      <c s="6" t="s">
        <v>2093</v>
      </c>
      <c s="36" t="s">
        <v>1202</v>
      </c>
      <c s="37">
        <v>1117.149</v>
      </c>
      <c s="36">
        <v>0.0053</v>
      </c>
      <c s="36">
        <f>ROUND(G230*H230,6)</f>
      </c>
      <c r="L230" s="38">
        <v>0</v>
      </c>
      <c s="32">
        <f>ROUND(ROUND(L230,2)*ROUND(G230,3),2)</f>
      </c>
      <c s="36" t="s">
        <v>53</v>
      </c>
      <c>
        <f>(M230*21)/100</f>
      </c>
      <c t="s">
        <v>27</v>
      </c>
    </row>
    <row r="231" spans="1:5" ht="38.25">
      <c r="A231" s="35" t="s">
        <v>54</v>
      </c>
      <c r="E231" s="39" t="s">
        <v>2093</v>
      </c>
    </row>
    <row r="232" spans="1:5" ht="89.25">
      <c r="A232" s="35" t="s">
        <v>55</v>
      </c>
      <c r="E232" s="40" t="s">
        <v>2094</v>
      </c>
    </row>
    <row r="233" spans="1:5" ht="12.75">
      <c r="A233" t="s">
        <v>57</v>
      </c>
      <c r="E233" s="39" t="s">
        <v>5</v>
      </c>
    </row>
    <row r="234" spans="1:16" ht="38.25">
      <c r="A234" t="s">
        <v>49</v>
      </c>
      <c s="34" t="s">
        <v>384</v>
      </c>
      <c s="34" t="s">
        <v>2092</v>
      </c>
      <c s="35" t="s">
        <v>4</v>
      </c>
      <c s="6" t="s">
        <v>2093</v>
      </c>
      <c s="36" t="s">
        <v>1202</v>
      </c>
      <c s="37">
        <v>655.756</v>
      </c>
      <c s="36">
        <v>0.0053</v>
      </c>
      <c s="36">
        <f>ROUND(G234*H234,6)</f>
      </c>
      <c r="L234" s="38">
        <v>0</v>
      </c>
      <c s="32">
        <f>ROUND(ROUND(L234,2)*ROUND(G234,3),2)</f>
      </c>
      <c s="36" t="s">
        <v>53</v>
      </c>
      <c>
        <f>(M234*21)/100</f>
      </c>
      <c t="s">
        <v>27</v>
      </c>
    </row>
    <row r="235" spans="1:5" ht="38.25">
      <c r="A235" s="35" t="s">
        <v>54</v>
      </c>
      <c r="E235" s="39" t="s">
        <v>2093</v>
      </c>
    </row>
    <row r="236" spans="1:5" ht="409.5">
      <c r="A236" s="35" t="s">
        <v>55</v>
      </c>
      <c r="E236" s="40" t="s">
        <v>2095</v>
      </c>
    </row>
    <row r="237" spans="1:5" ht="12.75">
      <c r="A237" t="s">
        <v>57</v>
      </c>
      <c r="E237" s="39" t="s">
        <v>5</v>
      </c>
    </row>
    <row r="238" spans="1:16" ht="25.5">
      <c r="A238" t="s">
        <v>49</v>
      </c>
      <c s="34" t="s">
        <v>391</v>
      </c>
      <c s="34" t="s">
        <v>2096</v>
      </c>
      <c s="35" t="s">
        <v>5</v>
      </c>
      <c s="6" t="s">
        <v>2097</v>
      </c>
      <c s="36" t="s">
        <v>1202</v>
      </c>
      <c s="37">
        <v>958.515</v>
      </c>
      <c s="36">
        <v>0</v>
      </c>
      <c s="36">
        <f>ROUND(G238*H238,6)</f>
      </c>
      <c r="L238" s="38">
        <v>0</v>
      </c>
      <c s="32">
        <f>ROUND(ROUND(L238,2)*ROUND(G238,3),2)</f>
      </c>
      <c s="36" t="s">
        <v>53</v>
      </c>
      <c>
        <f>(M238*21)/100</f>
      </c>
      <c t="s">
        <v>27</v>
      </c>
    </row>
    <row r="239" spans="1:5" ht="25.5">
      <c r="A239" s="35" t="s">
        <v>54</v>
      </c>
      <c r="E239" s="39" t="s">
        <v>2097</v>
      </c>
    </row>
    <row r="240" spans="1:5" ht="76.5">
      <c r="A240" s="35" t="s">
        <v>55</v>
      </c>
      <c r="E240" s="40" t="s">
        <v>2098</v>
      </c>
    </row>
    <row r="241" spans="1:5" ht="12.75">
      <c r="A241" t="s">
        <v>57</v>
      </c>
      <c r="E241" s="39" t="s">
        <v>5</v>
      </c>
    </row>
    <row r="242" spans="1:16" ht="25.5">
      <c r="A242" t="s">
        <v>49</v>
      </c>
      <c s="34" t="s">
        <v>394</v>
      </c>
      <c s="34" t="s">
        <v>2099</v>
      </c>
      <c s="35" t="s">
        <v>5</v>
      </c>
      <c s="6" t="s">
        <v>2100</v>
      </c>
      <c s="36" t="s">
        <v>1202</v>
      </c>
      <c s="37">
        <v>537.065</v>
      </c>
      <c s="36">
        <v>0</v>
      </c>
      <c s="36">
        <f>ROUND(G242*H242,6)</f>
      </c>
      <c r="L242" s="38">
        <v>0</v>
      </c>
      <c s="32">
        <f>ROUND(ROUND(L242,2)*ROUND(G242,3),2)</f>
      </c>
      <c s="36" t="s">
        <v>53</v>
      </c>
      <c>
        <f>(M242*21)/100</f>
      </c>
      <c t="s">
        <v>27</v>
      </c>
    </row>
    <row r="243" spans="1:5" ht="25.5">
      <c r="A243" s="35" t="s">
        <v>54</v>
      </c>
      <c r="E243" s="39" t="s">
        <v>2100</v>
      </c>
    </row>
    <row r="244" spans="1:5" ht="409.5">
      <c r="A244" s="35" t="s">
        <v>55</v>
      </c>
      <c r="E244" s="40" t="s">
        <v>2101</v>
      </c>
    </row>
    <row r="245" spans="1:5" ht="12.75">
      <c r="A245" t="s">
        <v>57</v>
      </c>
      <c r="E245" s="39" t="s">
        <v>5</v>
      </c>
    </row>
    <row r="246" spans="1:16" ht="12.75">
      <c r="A246" t="s">
        <v>49</v>
      </c>
      <c s="34" t="s">
        <v>397</v>
      </c>
      <c s="34" t="s">
        <v>2102</v>
      </c>
      <c s="35" t="s">
        <v>5</v>
      </c>
      <c s="6" t="s">
        <v>2103</v>
      </c>
      <c s="36" t="s">
        <v>1202</v>
      </c>
      <c s="37">
        <v>1917.03</v>
      </c>
      <c s="36">
        <v>0.0004</v>
      </c>
      <c s="36">
        <f>ROUND(G246*H246,6)</f>
      </c>
      <c r="L246" s="38">
        <v>0</v>
      </c>
      <c s="32">
        <f>ROUND(ROUND(L246,2)*ROUND(G246,3),2)</f>
      </c>
      <c s="36" t="s">
        <v>53</v>
      </c>
      <c>
        <f>(M246*21)/100</f>
      </c>
      <c t="s">
        <v>27</v>
      </c>
    </row>
    <row r="247" spans="1:5" ht="12.75">
      <c r="A247" s="35" t="s">
        <v>54</v>
      </c>
      <c r="E247" s="39" t="s">
        <v>2103</v>
      </c>
    </row>
    <row r="248" spans="1:5" ht="76.5">
      <c r="A248" s="35" t="s">
        <v>55</v>
      </c>
      <c r="E248" s="40" t="s">
        <v>2104</v>
      </c>
    </row>
    <row r="249" spans="1:5" ht="12.75">
      <c r="A249" t="s">
        <v>57</v>
      </c>
      <c r="E249" s="39" t="s">
        <v>5</v>
      </c>
    </row>
    <row r="250" spans="1:16" ht="12.75">
      <c r="A250" t="s">
        <v>49</v>
      </c>
      <c s="34" t="s">
        <v>400</v>
      </c>
      <c s="34" t="s">
        <v>2105</v>
      </c>
      <c s="35" t="s">
        <v>5</v>
      </c>
      <c s="6" t="s">
        <v>2106</v>
      </c>
      <c s="36" t="s">
        <v>1202</v>
      </c>
      <c s="37">
        <v>1074.126</v>
      </c>
      <c s="36">
        <v>0.0004</v>
      </c>
      <c s="36">
        <f>ROUND(G250*H250,6)</f>
      </c>
      <c r="L250" s="38">
        <v>0</v>
      </c>
      <c s="32">
        <f>ROUND(ROUND(L250,2)*ROUND(G250,3),2)</f>
      </c>
      <c s="36" t="s">
        <v>53</v>
      </c>
      <c>
        <f>(M250*21)/100</f>
      </c>
      <c t="s">
        <v>27</v>
      </c>
    </row>
    <row r="251" spans="1:5" ht="12.75">
      <c r="A251" s="35" t="s">
        <v>54</v>
      </c>
      <c r="E251" s="39" t="s">
        <v>2106</v>
      </c>
    </row>
    <row r="252" spans="1:5" ht="409.5">
      <c r="A252" s="35" t="s">
        <v>55</v>
      </c>
      <c r="E252" s="40" t="s">
        <v>2107</v>
      </c>
    </row>
    <row r="253" spans="1:5" ht="12.75">
      <c r="A253" t="s">
        <v>57</v>
      </c>
      <c r="E253" s="39" t="s">
        <v>5</v>
      </c>
    </row>
    <row r="254" spans="1:16" ht="12.75">
      <c r="A254" t="s">
        <v>49</v>
      </c>
      <c s="34" t="s">
        <v>403</v>
      </c>
      <c s="34" t="s">
        <v>2108</v>
      </c>
      <c s="35" t="s">
        <v>5</v>
      </c>
      <c s="6" t="s">
        <v>2109</v>
      </c>
      <c s="36" t="s">
        <v>1202</v>
      </c>
      <c s="37">
        <v>226.578</v>
      </c>
      <c s="36">
        <v>4E-05</v>
      </c>
      <c s="36">
        <f>ROUND(G254*H254,6)</f>
      </c>
      <c r="L254" s="38">
        <v>0</v>
      </c>
      <c s="32">
        <f>ROUND(ROUND(L254,2)*ROUND(G254,3),2)</f>
      </c>
      <c s="36" t="s">
        <v>53</v>
      </c>
      <c>
        <f>(M254*21)/100</f>
      </c>
      <c t="s">
        <v>27</v>
      </c>
    </row>
    <row r="255" spans="1:5" ht="12.75">
      <c r="A255" s="35" t="s">
        <v>54</v>
      </c>
      <c r="E255" s="39" t="s">
        <v>2109</v>
      </c>
    </row>
    <row r="256" spans="1:5" ht="204">
      <c r="A256" s="35" t="s">
        <v>55</v>
      </c>
      <c r="E256" s="40" t="s">
        <v>2110</v>
      </c>
    </row>
    <row r="257" spans="1:5" ht="12.75">
      <c r="A257" t="s">
        <v>57</v>
      </c>
      <c r="E257" s="39" t="s">
        <v>5</v>
      </c>
    </row>
    <row r="258" spans="1:16" ht="12.75">
      <c r="A258" t="s">
        <v>49</v>
      </c>
      <c s="34" t="s">
        <v>406</v>
      </c>
      <c s="34" t="s">
        <v>2111</v>
      </c>
      <c s="35" t="s">
        <v>5</v>
      </c>
      <c s="6" t="s">
        <v>2112</v>
      </c>
      <c s="36" t="s">
        <v>262</v>
      </c>
      <c s="37">
        <v>186.63</v>
      </c>
      <c s="36">
        <v>4E-05</v>
      </c>
      <c s="36">
        <f>ROUND(G258*H258,6)</f>
      </c>
      <c r="L258" s="38">
        <v>0</v>
      </c>
      <c s="32">
        <f>ROUND(ROUND(L258,2)*ROUND(G258,3),2)</f>
      </c>
      <c s="36" t="s">
        <v>53</v>
      </c>
      <c>
        <f>(M258*21)/100</f>
      </c>
      <c t="s">
        <v>27</v>
      </c>
    </row>
    <row r="259" spans="1:5" ht="12.75">
      <c r="A259" s="35" t="s">
        <v>54</v>
      </c>
      <c r="E259" s="39" t="s">
        <v>2112</v>
      </c>
    </row>
    <row r="260" spans="1:5" ht="191.25">
      <c r="A260" s="35" t="s">
        <v>55</v>
      </c>
      <c r="E260" s="40" t="s">
        <v>2113</v>
      </c>
    </row>
    <row r="261" spans="1:5" ht="12.75">
      <c r="A261" t="s">
        <v>57</v>
      </c>
      <c r="E261" s="39" t="s">
        <v>5</v>
      </c>
    </row>
    <row r="262" spans="1:16" ht="38.25">
      <c r="A262" t="s">
        <v>49</v>
      </c>
      <c s="34" t="s">
        <v>409</v>
      </c>
      <c s="34" t="s">
        <v>2114</v>
      </c>
      <c s="35" t="s">
        <v>5</v>
      </c>
      <c s="6" t="s">
        <v>2115</v>
      </c>
      <c s="36" t="s">
        <v>98</v>
      </c>
      <c s="37">
        <v>20.793</v>
      </c>
      <c s="36">
        <v>0</v>
      </c>
      <c s="36">
        <f>ROUND(G262*H262,6)</f>
      </c>
      <c r="L262" s="38">
        <v>0</v>
      </c>
      <c s="32">
        <f>ROUND(ROUND(L262,2)*ROUND(G262,3),2)</f>
      </c>
      <c s="36" t="s">
        <v>53</v>
      </c>
      <c>
        <f>(M262*21)/100</f>
      </c>
      <c t="s">
        <v>27</v>
      </c>
    </row>
    <row r="263" spans="1:5" ht="38.25">
      <c r="A263" s="35" t="s">
        <v>54</v>
      </c>
      <c r="E263" s="39" t="s">
        <v>2116</v>
      </c>
    </row>
    <row r="264" spans="1:5" ht="12.75">
      <c r="A264" s="35" t="s">
        <v>55</v>
      </c>
      <c r="E264" s="40" t="s">
        <v>5</v>
      </c>
    </row>
    <row r="265" spans="1:5" ht="12.75">
      <c r="A265" t="s">
        <v>57</v>
      </c>
      <c r="E265" s="39" t="s">
        <v>5</v>
      </c>
    </row>
    <row r="266" spans="1:13" ht="12.75">
      <c r="A266" t="s">
        <v>46</v>
      </c>
      <c r="C266" s="31" t="s">
        <v>2117</v>
      </c>
      <c r="E266" s="33" t="s">
        <v>2118</v>
      </c>
      <c r="J266" s="32">
        <f>0</f>
      </c>
      <c s="32">
        <f>0</f>
      </c>
      <c s="32">
        <f>0+L267+L271+L275+L279+L283+L287+L291+L295+L299+L303+L307+L311+L315+L319+L323+L327+L331+L335+L339+L343+L347+L351+L355+L359+L363+L367+L371+L375+L379+L383</f>
      </c>
      <c s="32">
        <f>0+M267+M271+M275+M279+M283+M287+M291+M295+M299+M303+M307+M311+M315+M319+M323+M327+M331+M335+M339+M343+M347+M351+M355+M359+M363+M367+M371+M375+M379+M383</f>
      </c>
    </row>
    <row r="267" spans="1:16" ht="12.75">
      <c r="A267" t="s">
        <v>49</v>
      </c>
      <c s="34" t="s">
        <v>412</v>
      </c>
      <c s="34" t="s">
        <v>2077</v>
      </c>
      <c s="35" t="s">
        <v>5</v>
      </c>
      <c s="6" t="s">
        <v>2078</v>
      </c>
      <c s="36" t="s">
        <v>2079</v>
      </c>
      <c s="37">
        <v>319.323</v>
      </c>
      <c s="36">
        <v>0.001</v>
      </c>
      <c s="36">
        <f>ROUND(G267*H267,6)</f>
      </c>
      <c r="L267" s="38">
        <v>0</v>
      </c>
      <c s="32">
        <f>ROUND(ROUND(L267,2)*ROUND(G267,3),2)</f>
      </c>
      <c s="36" t="s">
        <v>53</v>
      </c>
      <c>
        <f>(M267*21)/100</f>
      </c>
      <c t="s">
        <v>27</v>
      </c>
    </row>
    <row r="268" spans="1:5" ht="12.75">
      <c r="A268" s="35" t="s">
        <v>54</v>
      </c>
      <c r="E268" s="39" t="s">
        <v>2078</v>
      </c>
    </row>
    <row r="269" spans="1:5" ht="409.5">
      <c r="A269" s="35" t="s">
        <v>55</v>
      </c>
      <c r="E269" s="40" t="s">
        <v>2119</v>
      </c>
    </row>
    <row r="270" spans="1:5" ht="12.75">
      <c r="A270" t="s">
        <v>57</v>
      </c>
      <c r="E270" s="39" t="s">
        <v>5</v>
      </c>
    </row>
    <row r="271" spans="1:16" ht="12.75">
      <c r="A271" t="s">
        <v>49</v>
      </c>
      <c s="34" t="s">
        <v>416</v>
      </c>
      <c s="34" t="s">
        <v>2077</v>
      </c>
      <c s="35" t="s">
        <v>4</v>
      </c>
      <c s="6" t="s">
        <v>2078</v>
      </c>
      <c s="36" t="s">
        <v>2079</v>
      </c>
      <c s="37">
        <v>16.352</v>
      </c>
      <c s="36">
        <v>0.001</v>
      </c>
      <c s="36">
        <f>ROUND(G271*H271,6)</f>
      </c>
      <c r="L271" s="38">
        <v>0</v>
      </c>
      <c s="32">
        <f>ROUND(ROUND(L271,2)*ROUND(G271,3),2)</f>
      </c>
      <c s="36" t="s">
        <v>53</v>
      </c>
      <c>
        <f>(M271*21)/100</f>
      </c>
      <c t="s">
        <v>27</v>
      </c>
    </row>
    <row r="272" spans="1:5" ht="12.75">
      <c r="A272" s="35" t="s">
        <v>54</v>
      </c>
      <c r="E272" s="39" t="s">
        <v>2078</v>
      </c>
    </row>
    <row r="273" spans="1:5" ht="216.75">
      <c r="A273" s="35" t="s">
        <v>55</v>
      </c>
      <c r="E273" s="40" t="s">
        <v>2120</v>
      </c>
    </row>
    <row r="274" spans="1:5" ht="12.75">
      <c r="A274" t="s">
        <v>57</v>
      </c>
      <c r="E274" s="39" t="s">
        <v>5</v>
      </c>
    </row>
    <row r="275" spans="1:16" ht="12.75">
      <c r="A275" t="s">
        <v>49</v>
      </c>
      <c s="34" t="s">
        <v>419</v>
      </c>
      <c s="34" t="s">
        <v>2121</v>
      </c>
      <c s="35" t="s">
        <v>5</v>
      </c>
      <c s="6" t="s">
        <v>2122</v>
      </c>
      <c s="36" t="s">
        <v>98</v>
      </c>
      <c s="37">
        <v>17.623</v>
      </c>
      <c s="36">
        <v>1</v>
      </c>
      <c s="36">
        <f>ROUND(G275*H275,6)</f>
      </c>
      <c r="L275" s="38">
        <v>0</v>
      </c>
      <c s="32">
        <f>ROUND(ROUND(L275,2)*ROUND(G275,3),2)</f>
      </c>
      <c s="36" t="s">
        <v>53</v>
      </c>
      <c>
        <f>(M275*21)/100</f>
      </c>
      <c t="s">
        <v>27</v>
      </c>
    </row>
    <row r="276" spans="1:5" ht="12.75">
      <c r="A276" s="35" t="s">
        <v>54</v>
      </c>
      <c r="E276" s="39" t="s">
        <v>2122</v>
      </c>
    </row>
    <row r="277" spans="1:5" ht="191.25">
      <c r="A277" s="35" t="s">
        <v>55</v>
      </c>
      <c r="E277" s="40" t="s">
        <v>2123</v>
      </c>
    </row>
    <row r="278" spans="1:5" ht="12.75">
      <c r="A278" t="s">
        <v>57</v>
      </c>
      <c r="E278" s="39" t="s">
        <v>5</v>
      </c>
    </row>
    <row r="279" spans="1:16" ht="38.25">
      <c r="A279" t="s">
        <v>49</v>
      </c>
      <c s="34" t="s">
        <v>422</v>
      </c>
      <c s="34" t="s">
        <v>2088</v>
      </c>
      <c s="35" t="s">
        <v>5</v>
      </c>
      <c s="6" t="s">
        <v>2089</v>
      </c>
      <c s="36" t="s">
        <v>1202</v>
      </c>
      <c s="37">
        <v>1240.571</v>
      </c>
      <c s="36">
        <v>0.0054</v>
      </c>
      <c s="36">
        <f>ROUND(G279*H279,6)</f>
      </c>
      <c r="L279" s="38">
        <v>0</v>
      </c>
      <c s="32">
        <f>ROUND(ROUND(L279,2)*ROUND(G279,3),2)</f>
      </c>
      <c s="36" t="s">
        <v>53</v>
      </c>
      <c>
        <f>(M279*21)/100</f>
      </c>
      <c t="s">
        <v>27</v>
      </c>
    </row>
    <row r="280" spans="1:5" ht="38.25">
      <c r="A280" s="35" t="s">
        <v>54</v>
      </c>
      <c r="E280" s="39" t="s">
        <v>2089</v>
      </c>
    </row>
    <row r="281" spans="1:5" ht="409.5">
      <c r="A281" s="35" t="s">
        <v>55</v>
      </c>
      <c r="E281" s="40" t="s">
        <v>2124</v>
      </c>
    </row>
    <row r="282" spans="1:5" ht="12.75">
      <c r="A282" t="s">
        <v>57</v>
      </c>
      <c r="E282" s="39" t="s">
        <v>5</v>
      </c>
    </row>
    <row r="283" spans="1:16" ht="38.25">
      <c r="A283" t="s">
        <v>49</v>
      </c>
      <c s="34" t="s">
        <v>425</v>
      </c>
      <c s="34" t="s">
        <v>2088</v>
      </c>
      <c s="35" t="s">
        <v>4</v>
      </c>
      <c s="6" t="s">
        <v>2089</v>
      </c>
      <c s="36" t="s">
        <v>1202</v>
      </c>
      <c s="37">
        <v>42.047</v>
      </c>
      <c s="36">
        <v>0.0054</v>
      </c>
      <c s="36">
        <f>ROUND(G283*H283,6)</f>
      </c>
      <c r="L283" s="38">
        <v>0</v>
      </c>
      <c s="32">
        <f>ROUND(ROUND(L283,2)*ROUND(G283,3),2)</f>
      </c>
      <c s="36" t="s">
        <v>53</v>
      </c>
      <c>
        <f>(M283*21)/100</f>
      </c>
      <c t="s">
        <v>27</v>
      </c>
    </row>
    <row r="284" spans="1:5" ht="38.25">
      <c r="A284" s="35" t="s">
        <v>54</v>
      </c>
      <c r="E284" s="39" t="s">
        <v>2089</v>
      </c>
    </row>
    <row r="285" spans="1:5" ht="191.25">
      <c r="A285" s="35" t="s">
        <v>55</v>
      </c>
      <c r="E285" s="40" t="s">
        <v>2125</v>
      </c>
    </row>
    <row r="286" spans="1:5" ht="12.75">
      <c r="A286" t="s">
        <v>57</v>
      </c>
      <c r="E286" s="39" t="s">
        <v>5</v>
      </c>
    </row>
    <row r="287" spans="1:16" ht="38.25">
      <c r="A287" t="s">
        <v>49</v>
      </c>
      <c s="34" t="s">
        <v>428</v>
      </c>
      <c s="34" t="s">
        <v>2088</v>
      </c>
      <c s="35" t="s">
        <v>27</v>
      </c>
      <c s="6" t="s">
        <v>2089</v>
      </c>
      <c s="36" t="s">
        <v>1202</v>
      </c>
      <c s="37">
        <v>4.046</v>
      </c>
      <c s="36">
        <v>0.0054</v>
      </c>
      <c s="36">
        <f>ROUND(G287*H287,6)</f>
      </c>
      <c r="L287" s="38">
        <v>0</v>
      </c>
      <c s="32">
        <f>ROUND(ROUND(L287,2)*ROUND(G287,3),2)</f>
      </c>
      <c s="36" t="s">
        <v>53</v>
      </c>
      <c>
        <f>(M287*21)/100</f>
      </c>
      <c t="s">
        <v>27</v>
      </c>
    </row>
    <row r="288" spans="1:5" ht="38.25">
      <c r="A288" s="35" t="s">
        <v>54</v>
      </c>
      <c r="E288" s="39" t="s">
        <v>2089</v>
      </c>
    </row>
    <row r="289" spans="1:5" ht="89.25">
      <c r="A289" s="35" t="s">
        <v>55</v>
      </c>
      <c r="E289" s="40" t="s">
        <v>2126</v>
      </c>
    </row>
    <row r="290" spans="1:5" ht="12.75">
      <c r="A290" t="s">
        <v>57</v>
      </c>
      <c r="E290" s="39" t="s">
        <v>5</v>
      </c>
    </row>
    <row r="291" spans="1:16" ht="38.25">
      <c r="A291" t="s">
        <v>49</v>
      </c>
      <c s="34" t="s">
        <v>598</v>
      </c>
      <c s="34" t="s">
        <v>2127</v>
      </c>
      <c s="35" t="s">
        <v>5</v>
      </c>
      <c s="6" t="s">
        <v>2128</v>
      </c>
      <c s="36" t="s">
        <v>1202</v>
      </c>
      <c s="37">
        <v>497.666</v>
      </c>
      <c s="36">
        <v>0.00554</v>
      </c>
      <c s="36">
        <f>ROUND(G291*H291,6)</f>
      </c>
      <c r="L291" s="38">
        <v>0</v>
      </c>
      <c s="32">
        <f>ROUND(ROUND(L291,2)*ROUND(G291,3),2)</f>
      </c>
      <c s="36" t="s">
        <v>53</v>
      </c>
      <c>
        <f>(M291*21)/100</f>
      </c>
      <c t="s">
        <v>27</v>
      </c>
    </row>
    <row r="292" spans="1:5" ht="38.25">
      <c r="A292" s="35" t="s">
        <v>54</v>
      </c>
      <c r="E292" s="39" t="s">
        <v>2129</v>
      </c>
    </row>
    <row r="293" spans="1:5" ht="140.25">
      <c r="A293" s="35" t="s">
        <v>55</v>
      </c>
      <c r="E293" s="40" t="s">
        <v>2130</v>
      </c>
    </row>
    <row r="294" spans="1:5" ht="12.75">
      <c r="A294" t="s">
        <v>57</v>
      </c>
      <c r="E294" s="39" t="s">
        <v>5</v>
      </c>
    </row>
    <row r="295" spans="1:16" ht="38.25">
      <c r="A295" t="s">
        <v>49</v>
      </c>
      <c s="34" t="s">
        <v>601</v>
      </c>
      <c s="34" t="s">
        <v>2131</v>
      </c>
      <c s="35" t="s">
        <v>5</v>
      </c>
      <c s="6" t="s">
        <v>2132</v>
      </c>
      <c s="36" t="s">
        <v>1202</v>
      </c>
      <c s="37">
        <v>1240.571</v>
      </c>
      <c s="36">
        <v>0.00685</v>
      </c>
      <c s="36">
        <f>ROUND(G295*H295,6)</f>
      </c>
      <c r="L295" s="38">
        <v>0</v>
      </c>
      <c s="32">
        <f>ROUND(ROUND(L295,2)*ROUND(G295,3),2)</f>
      </c>
      <c s="36" t="s">
        <v>53</v>
      </c>
      <c>
        <f>(M295*21)/100</f>
      </c>
      <c t="s">
        <v>27</v>
      </c>
    </row>
    <row r="296" spans="1:5" ht="38.25">
      <c r="A296" s="35" t="s">
        <v>54</v>
      </c>
      <c r="E296" s="39" t="s">
        <v>2133</v>
      </c>
    </row>
    <row r="297" spans="1:5" ht="409.5">
      <c r="A297" s="35" t="s">
        <v>55</v>
      </c>
      <c r="E297" s="40" t="s">
        <v>2134</v>
      </c>
    </row>
    <row r="298" spans="1:5" ht="12.75">
      <c r="A298" t="s">
        <v>57</v>
      </c>
      <c r="E298" s="39" t="s">
        <v>5</v>
      </c>
    </row>
    <row r="299" spans="1:16" ht="38.25">
      <c r="A299" t="s">
        <v>49</v>
      </c>
      <c s="34" t="s">
        <v>602</v>
      </c>
      <c s="34" t="s">
        <v>2131</v>
      </c>
      <c s="35" t="s">
        <v>4</v>
      </c>
      <c s="6" t="s">
        <v>2132</v>
      </c>
      <c s="36" t="s">
        <v>1202</v>
      </c>
      <c s="37">
        <v>4.046</v>
      </c>
      <c s="36">
        <v>0.00685</v>
      </c>
      <c s="36">
        <f>ROUND(G299*H299,6)</f>
      </c>
      <c r="L299" s="38">
        <v>0</v>
      </c>
      <c s="32">
        <f>ROUND(ROUND(L299,2)*ROUND(G299,3),2)</f>
      </c>
      <c s="36" t="s">
        <v>53</v>
      </c>
      <c>
        <f>(M299*21)/100</f>
      </c>
      <c t="s">
        <v>27</v>
      </c>
    </row>
    <row r="300" spans="1:5" ht="38.25">
      <c r="A300" s="35" t="s">
        <v>54</v>
      </c>
      <c r="E300" s="39" t="s">
        <v>2133</v>
      </c>
    </row>
    <row r="301" spans="1:5" ht="89.25">
      <c r="A301" s="35" t="s">
        <v>55</v>
      </c>
      <c r="E301" s="40" t="s">
        <v>2135</v>
      </c>
    </row>
    <row r="302" spans="1:5" ht="12.75">
      <c r="A302" t="s">
        <v>57</v>
      </c>
      <c r="E302" s="39" t="s">
        <v>5</v>
      </c>
    </row>
    <row r="303" spans="1:16" ht="25.5">
      <c r="A303" t="s">
        <v>49</v>
      </c>
      <c s="34" t="s">
        <v>603</v>
      </c>
      <c s="34" t="s">
        <v>2136</v>
      </c>
      <c s="35" t="s">
        <v>5</v>
      </c>
      <c s="6" t="s">
        <v>2137</v>
      </c>
      <c s="36" t="s">
        <v>1202</v>
      </c>
      <c s="37">
        <v>891.083</v>
      </c>
      <c s="36">
        <v>0.0047</v>
      </c>
      <c s="36">
        <f>ROUND(G303*H303,6)</f>
      </c>
      <c r="L303" s="38">
        <v>0</v>
      </c>
      <c s="32">
        <f>ROUND(ROUND(L303,2)*ROUND(G303,3),2)</f>
      </c>
      <c s="36" t="s">
        <v>53</v>
      </c>
      <c>
        <f>(M303*21)/100</f>
      </c>
      <c t="s">
        <v>27</v>
      </c>
    </row>
    <row r="304" spans="1:5" ht="38.25">
      <c r="A304" s="35" t="s">
        <v>54</v>
      </c>
      <c r="E304" s="39" t="s">
        <v>2138</v>
      </c>
    </row>
    <row r="305" spans="1:5" ht="191.25">
      <c r="A305" s="35" t="s">
        <v>55</v>
      </c>
      <c r="E305" s="40" t="s">
        <v>2139</v>
      </c>
    </row>
    <row r="306" spans="1:5" ht="12.75">
      <c r="A306" t="s">
        <v>57</v>
      </c>
      <c r="E306" s="39" t="s">
        <v>5</v>
      </c>
    </row>
    <row r="307" spans="1:16" ht="25.5">
      <c r="A307" t="s">
        <v>49</v>
      </c>
      <c s="34" t="s">
        <v>604</v>
      </c>
      <c s="34" t="s">
        <v>2136</v>
      </c>
      <c s="35" t="s">
        <v>4</v>
      </c>
      <c s="6" t="s">
        <v>2137</v>
      </c>
      <c s="36" t="s">
        <v>1202</v>
      </c>
      <c s="37">
        <v>1240.571</v>
      </c>
      <c s="36">
        <v>0.0047</v>
      </c>
      <c s="36">
        <f>ROUND(G307*H307,6)</f>
      </c>
      <c r="L307" s="38">
        <v>0</v>
      </c>
      <c s="32">
        <f>ROUND(ROUND(L307,2)*ROUND(G307,3),2)</f>
      </c>
      <c s="36" t="s">
        <v>53</v>
      </c>
      <c>
        <f>(M307*21)/100</f>
      </c>
      <c t="s">
        <v>27</v>
      </c>
    </row>
    <row r="308" spans="1:5" ht="38.25">
      <c r="A308" s="35" t="s">
        <v>54</v>
      </c>
      <c r="E308" s="39" t="s">
        <v>2138</v>
      </c>
    </row>
    <row r="309" spans="1:5" ht="409.5">
      <c r="A309" s="35" t="s">
        <v>55</v>
      </c>
      <c r="E309" s="40" t="s">
        <v>2140</v>
      </c>
    </row>
    <row r="310" spans="1:5" ht="12.75">
      <c r="A310" t="s">
        <v>57</v>
      </c>
      <c r="E310" s="39" t="s">
        <v>5</v>
      </c>
    </row>
    <row r="311" spans="1:16" ht="25.5">
      <c r="A311" t="s">
        <v>49</v>
      </c>
      <c s="34" t="s">
        <v>605</v>
      </c>
      <c s="34" t="s">
        <v>2136</v>
      </c>
      <c s="35" t="s">
        <v>27</v>
      </c>
      <c s="6" t="s">
        <v>2137</v>
      </c>
      <c s="36" t="s">
        <v>1202</v>
      </c>
      <c s="37">
        <v>65.408</v>
      </c>
      <c s="36">
        <v>0.0047</v>
      </c>
      <c s="36">
        <f>ROUND(G311*H311,6)</f>
      </c>
      <c r="L311" s="38">
        <v>0</v>
      </c>
      <c s="32">
        <f>ROUND(ROUND(L311,2)*ROUND(G311,3),2)</f>
      </c>
      <c s="36" t="s">
        <v>53</v>
      </c>
      <c>
        <f>(M311*21)/100</f>
      </c>
      <c t="s">
        <v>27</v>
      </c>
    </row>
    <row r="312" spans="1:5" ht="38.25">
      <c r="A312" s="35" t="s">
        <v>54</v>
      </c>
      <c r="E312" s="39" t="s">
        <v>2138</v>
      </c>
    </row>
    <row r="313" spans="1:5" ht="229.5">
      <c r="A313" s="35" t="s">
        <v>55</v>
      </c>
      <c r="E313" s="40" t="s">
        <v>2141</v>
      </c>
    </row>
    <row r="314" spans="1:5" ht="12.75">
      <c r="A314" t="s">
        <v>57</v>
      </c>
      <c r="E314" s="39" t="s">
        <v>5</v>
      </c>
    </row>
    <row r="315" spans="1:16" ht="38.25">
      <c r="A315" t="s">
        <v>49</v>
      </c>
      <c s="34" t="s">
        <v>606</v>
      </c>
      <c s="34" t="s">
        <v>2142</v>
      </c>
      <c s="35" t="s">
        <v>5</v>
      </c>
      <c s="6" t="s">
        <v>2143</v>
      </c>
      <c s="36" t="s">
        <v>1202</v>
      </c>
      <c s="37">
        <v>497.666</v>
      </c>
      <c s="36">
        <v>0.004</v>
      </c>
      <c s="36">
        <f>ROUND(G315*H315,6)</f>
      </c>
      <c r="L315" s="38">
        <v>0</v>
      </c>
      <c s="32">
        <f>ROUND(ROUND(L315,2)*ROUND(G315,3),2)</f>
      </c>
      <c s="36" t="s">
        <v>53</v>
      </c>
      <c>
        <f>(M315*21)/100</f>
      </c>
      <c t="s">
        <v>27</v>
      </c>
    </row>
    <row r="316" spans="1:5" ht="38.25">
      <c r="A316" s="35" t="s">
        <v>54</v>
      </c>
      <c r="E316" s="39" t="s">
        <v>2144</v>
      </c>
    </row>
    <row r="317" spans="1:5" ht="140.25">
      <c r="A317" s="35" t="s">
        <v>55</v>
      </c>
      <c r="E317" s="40" t="s">
        <v>2145</v>
      </c>
    </row>
    <row r="318" spans="1:5" ht="12.75">
      <c r="A318" t="s">
        <v>57</v>
      </c>
      <c r="E318" s="39" t="s">
        <v>5</v>
      </c>
    </row>
    <row r="319" spans="1:16" ht="38.25">
      <c r="A319" t="s">
        <v>49</v>
      </c>
      <c s="34" t="s">
        <v>607</v>
      </c>
      <c s="34" t="s">
        <v>2142</v>
      </c>
      <c s="35" t="s">
        <v>4</v>
      </c>
      <c s="6" t="s">
        <v>2143</v>
      </c>
      <c s="36" t="s">
        <v>1202</v>
      </c>
      <c s="37">
        <v>1240.571</v>
      </c>
      <c s="36">
        <v>0.004</v>
      </c>
      <c s="36">
        <f>ROUND(G319*H319,6)</f>
      </c>
      <c r="L319" s="38">
        <v>0</v>
      </c>
      <c s="32">
        <f>ROUND(ROUND(L319,2)*ROUND(G319,3),2)</f>
      </c>
      <c s="36" t="s">
        <v>53</v>
      </c>
      <c>
        <f>(M319*21)/100</f>
      </c>
      <c t="s">
        <v>27</v>
      </c>
    </row>
    <row r="320" spans="1:5" ht="38.25">
      <c r="A320" s="35" t="s">
        <v>54</v>
      </c>
      <c r="E320" s="39" t="s">
        <v>2144</v>
      </c>
    </row>
    <row r="321" spans="1:5" ht="409.5">
      <c r="A321" s="35" t="s">
        <v>55</v>
      </c>
      <c r="E321" s="40" t="s">
        <v>2146</v>
      </c>
    </row>
    <row r="322" spans="1:5" ht="12.75">
      <c r="A322" t="s">
        <v>57</v>
      </c>
      <c r="E322" s="39" t="s">
        <v>5</v>
      </c>
    </row>
    <row r="323" spans="1:16" ht="25.5">
      <c r="A323" t="s">
        <v>49</v>
      </c>
      <c s="34" t="s">
        <v>608</v>
      </c>
      <c s="34" t="s">
        <v>2147</v>
      </c>
      <c s="35" t="s">
        <v>5</v>
      </c>
      <c s="6" t="s">
        <v>2148</v>
      </c>
      <c s="36" t="s">
        <v>1202</v>
      </c>
      <c s="37">
        <v>1077.492</v>
      </c>
      <c s="36">
        <v>0.006</v>
      </c>
      <c s="36">
        <f>ROUND(G323*H323,6)</f>
      </c>
      <c r="L323" s="38">
        <v>0</v>
      </c>
      <c s="32">
        <f>ROUND(ROUND(L323,2)*ROUND(G323,3),2)</f>
      </c>
      <c s="36" t="s">
        <v>53</v>
      </c>
      <c>
        <f>(M323*21)/100</f>
      </c>
      <c t="s">
        <v>27</v>
      </c>
    </row>
    <row r="324" spans="1:5" ht="25.5">
      <c r="A324" s="35" t="s">
        <v>54</v>
      </c>
      <c r="E324" s="39" t="s">
        <v>2148</v>
      </c>
    </row>
    <row r="325" spans="1:5" ht="357">
      <c r="A325" s="35" t="s">
        <v>55</v>
      </c>
      <c r="E325" s="40" t="s">
        <v>2149</v>
      </c>
    </row>
    <row r="326" spans="1:5" ht="12.75">
      <c r="A326" t="s">
        <v>57</v>
      </c>
      <c r="E326" s="39" t="s">
        <v>5</v>
      </c>
    </row>
    <row r="327" spans="1:16" ht="12.75">
      <c r="A327" t="s">
        <v>49</v>
      </c>
      <c s="34" t="s">
        <v>609</v>
      </c>
      <c s="34" t="s">
        <v>2150</v>
      </c>
      <c s="35" t="s">
        <v>5</v>
      </c>
      <c s="6" t="s">
        <v>2151</v>
      </c>
      <c s="36" t="s">
        <v>1202</v>
      </c>
      <c s="37">
        <v>267.641</v>
      </c>
      <c s="36">
        <v>0.0002</v>
      </c>
      <c s="36">
        <f>ROUND(G327*H327,6)</f>
      </c>
      <c r="L327" s="38">
        <v>0</v>
      </c>
      <c s="32">
        <f>ROUND(ROUND(L327,2)*ROUND(G327,3),2)</f>
      </c>
      <c s="36" t="s">
        <v>53</v>
      </c>
      <c>
        <f>(M327*21)/100</f>
      </c>
      <c t="s">
        <v>27</v>
      </c>
    </row>
    <row r="328" spans="1:5" ht="12.75">
      <c r="A328" s="35" t="s">
        <v>54</v>
      </c>
      <c r="E328" s="39" t="s">
        <v>2151</v>
      </c>
    </row>
    <row r="329" spans="1:5" ht="293.25">
      <c r="A329" s="35" t="s">
        <v>55</v>
      </c>
      <c r="E329" s="40" t="s">
        <v>2152</v>
      </c>
    </row>
    <row r="330" spans="1:5" ht="12.75">
      <c r="A330" t="s">
        <v>57</v>
      </c>
      <c r="E330" s="39" t="s">
        <v>5</v>
      </c>
    </row>
    <row r="331" spans="1:16" ht="12.75">
      <c r="A331" t="s">
        <v>49</v>
      </c>
      <c s="34" t="s">
        <v>610</v>
      </c>
      <c s="34" t="s">
        <v>2153</v>
      </c>
      <c s="35" t="s">
        <v>5</v>
      </c>
      <c s="6" t="s">
        <v>2154</v>
      </c>
      <c s="36" t="s">
        <v>1202</v>
      </c>
      <c s="37">
        <v>848.442</v>
      </c>
      <c s="36">
        <v>0.011</v>
      </c>
      <c s="36">
        <f>ROUND(G331*H331,6)</f>
      </c>
      <c r="L331" s="38">
        <v>0</v>
      </c>
      <c s="32">
        <f>ROUND(ROUND(L331,2)*ROUND(G331,3),2)</f>
      </c>
      <c s="36" t="s">
        <v>53</v>
      </c>
      <c>
        <f>(M331*21)/100</f>
      </c>
      <c t="s">
        <v>27</v>
      </c>
    </row>
    <row r="332" spans="1:5" ht="12.75">
      <c r="A332" s="35" t="s">
        <v>54</v>
      </c>
      <c r="E332" s="39" t="s">
        <v>2154</v>
      </c>
    </row>
    <row r="333" spans="1:5" ht="191.25">
      <c r="A333" s="35" t="s">
        <v>55</v>
      </c>
      <c r="E333" s="40" t="s">
        <v>2155</v>
      </c>
    </row>
    <row r="334" spans="1:5" ht="12.75">
      <c r="A334" t="s">
        <v>57</v>
      </c>
      <c r="E334" s="39" t="s">
        <v>5</v>
      </c>
    </row>
    <row r="335" spans="1:16" ht="25.5">
      <c r="A335" t="s">
        <v>49</v>
      </c>
      <c s="34" t="s">
        <v>614</v>
      </c>
      <c s="34" t="s">
        <v>2156</v>
      </c>
      <c s="35" t="s">
        <v>5</v>
      </c>
      <c s="6" t="s">
        <v>2157</v>
      </c>
      <c s="36" t="s">
        <v>1202</v>
      </c>
      <c s="37">
        <v>1191.548</v>
      </c>
      <c s="36">
        <v>0</v>
      </c>
      <c s="36">
        <f>ROUND(G335*H335,6)</f>
      </c>
      <c r="L335" s="38">
        <v>0</v>
      </c>
      <c s="32">
        <f>ROUND(ROUND(L335,2)*ROUND(G335,3),2)</f>
      </c>
      <c s="36" t="s">
        <v>53</v>
      </c>
      <c>
        <f>(M335*21)/100</f>
      </c>
      <c t="s">
        <v>27</v>
      </c>
    </row>
    <row r="336" spans="1:5" ht="25.5">
      <c r="A336" s="35" t="s">
        <v>54</v>
      </c>
      <c r="E336" s="39" t="s">
        <v>2157</v>
      </c>
    </row>
    <row r="337" spans="1:5" ht="293.25">
      <c r="A337" s="35" t="s">
        <v>55</v>
      </c>
      <c r="E337" s="40" t="s">
        <v>2158</v>
      </c>
    </row>
    <row r="338" spans="1:5" ht="12.75">
      <c r="A338" t="s">
        <v>57</v>
      </c>
      <c r="E338" s="39" t="s">
        <v>5</v>
      </c>
    </row>
    <row r="339" spans="1:16" ht="25.5">
      <c r="A339" t="s">
        <v>49</v>
      </c>
      <c s="34" t="s">
        <v>751</v>
      </c>
      <c s="34" t="s">
        <v>2159</v>
      </c>
      <c s="35" t="s">
        <v>5</v>
      </c>
      <c s="6" t="s">
        <v>2160</v>
      </c>
      <c s="36" t="s">
        <v>1202</v>
      </c>
      <c s="37">
        <v>426.998</v>
      </c>
      <c s="36">
        <v>0.00088</v>
      </c>
      <c s="36">
        <f>ROUND(G339*H339,6)</f>
      </c>
      <c r="L339" s="38">
        <v>0</v>
      </c>
      <c s="32">
        <f>ROUND(ROUND(L339,2)*ROUND(G339,3),2)</f>
      </c>
      <c s="36" t="s">
        <v>53</v>
      </c>
      <c>
        <f>(M339*21)/100</f>
      </c>
      <c t="s">
        <v>27</v>
      </c>
    </row>
    <row r="340" spans="1:5" ht="25.5">
      <c r="A340" s="35" t="s">
        <v>54</v>
      </c>
      <c r="E340" s="39" t="s">
        <v>2160</v>
      </c>
    </row>
    <row r="341" spans="1:5" ht="127.5">
      <c r="A341" s="35" t="s">
        <v>55</v>
      </c>
      <c r="E341" s="40" t="s">
        <v>2161</v>
      </c>
    </row>
    <row r="342" spans="1:5" ht="12.75">
      <c r="A342" t="s">
        <v>57</v>
      </c>
      <c r="E342" s="39" t="s">
        <v>5</v>
      </c>
    </row>
    <row r="343" spans="1:16" ht="25.5">
      <c r="A343" t="s">
        <v>49</v>
      </c>
      <c s="34" t="s">
        <v>754</v>
      </c>
      <c s="34" t="s">
        <v>2162</v>
      </c>
      <c s="35" t="s">
        <v>5</v>
      </c>
      <c s="6" t="s">
        <v>2163</v>
      </c>
      <c s="36" t="s">
        <v>1202</v>
      </c>
      <c s="37">
        <v>1064.411</v>
      </c>
      <c s="36">
        <v>0</v>
      </c>
      <c s="36">
        <f>ROUND(G343*H343,6)</f>
      </c>
      <c r="L343" s="38">
        <v>0</v>
      </c>
      <c s="32">
        <f>ROUND(ROUND(L343,2)*ROUND(G343,3),2)</f>
      </c>
      <c s="36" t="s">
        <v>53</v>
      </c>
      <c>
        <f>(M343*21)/100</f>
      </c>
      <c t="s">
        <v>27</v>
      </c>
    </row>
    <row r="344" spans="1:5" ht="25.5">
      <c r="A344" s="35" t="s">
        <v>54</v>
      </c>
      <c r="E344" s="39" t="s">
        <v>2163</v>
      </c>
    </row>
    <row r="345" spans="1:5" ht="409.5">
      <c r="A345" s="35" t="s">
        <v>55</v>
      </c>
      <c r="E345" s="40" t="s">
        <v>2164</v>
      </c>
    </row>
    <row r="346" spans="1:5" ht="12.75">
      <c r="A346" t="s">
        <v>57</v>
      </c>
      <c r="E346" s="39" t="s">
        <v>5</v>
      </c>
    </row>
    <row r="347" spans="1:16" ht="25.5">
      <c r="A347" t="s">
        <v>49</v>
      </c>
      <c s="34" t="s">
        <v>755</v>
      </c>
      <c s="34" t="s">
        <v>2165</v>
      </c>
      <c s="35" t="s">
        <v>5</v>
      </c>
      <c s="6" t="s">
        <v>2166</v>
      </c>
      <c s="36" t="s">
        <v>1202</v>
      </c>
      <c s="37">
        <v>1064.411</v>
      </c>
      <c s="36">
        <v>0</v>
      </c>
      <c s="36">
        <f>ROUND(G347*H347,6)</f>
      </c>
      <c r="L347" s="38">
        <v>0</v>
      </c>
      <c s="32">
        <f>ROUND(ROUND(L347,2)*ROUND(G347,3),2)</f>
      </c>
      <c s="36" t="s">
        <v>53</v>
      </c>
      <c>
        <f>(M347*21)/100</f>
      </c>
      <c t="s">
        <v>27</v>
      </c>
    </row>
    <row r="348" spans="1:5" ht="25.5">
      <c r="A348" s="35" t="s">
        <v>54</v>
      </c>
      <c r="E348" s="39" t="s">
        <v>2166</v>
      </c>
    </row>
    <row r="349" spans="1:5" ht="409.5">
      <c r="A349" s="35" t="s">
        <v>55</v>
      </c>
      <c r="E349" s="40" t="s">
        <v>2167</v>
      </c>
    </row>
    <row r="350" spans="1:5" ht="12.75">
      <c r="A350" t="s">
        <v>57</v>
      </c>
      <c r="E350" s="39" t="s">
        <v>5</v>
      </c>
    </row>
    <row r="351" spans="1:16" ht="25.5">
      <c r="A351" t="s">
        <v>49</v>
      </c>
      <c s="34" t="s">
        <v>756</v>
      </c>
      <c s="34" t="s">
        <v>2168</v>
      </c>
      <c s="35" t="s">
        <v>5</v>
      </c>
      <c s="6" t="s">
        <v>2169</v>
      </c>
      <c s="36" t="s">
        <v>1202</v>
      </c>
      <c s="37">
        <v>3191.888</v>
      </c>
      <c s="36">
        <v>0.00094</v>
      </c>
      <c s="36">
        <f>ROUND(G351*H351,6)</f>
      </c>
      <c r="L351" s="38">
        <v>0</v>
      </c>
      <c s="32">
        <f>ROUND(ROUND(L351,2)*ROUND(G351,3),2)</f>
      </c>
      <c s="36" t="s">
        <v>53</v>
      </c>
      <c>
        <f>(M351*21)/100</f>
      </c>
      <c t="s">
        <v>27</v>
      </c>
    </row>
    <row r="352" spans="1:5" ht="25.5">
      <c r="A352" s="35" t="s">
        <v>54</v>
      </c>
      <c r="E352" s="39" t="s">
        <v>2169</v>
      </c>
    </row>
    <row r="353" spans="1:5" ht="409.5">
      <c r="A353" s="35" t="s">
        <v>55</v>
      </c>
      <c r="E353" s="40" t="s">
        <v>2170</v>
      </c>
    </row>
    <row r="354" spans="1:5" ht="12.75">
      <c r="A354" t="s">
        <v>57</v>
      </c>
      <c r="E354" s="39" t="s">
        <v>5</v>
      </c>
    </row>
    <row r="355" spans="1:16" ht="25.5">
      <c r="A355" t="s">
        <v>49</v>
      </c>
      <c s="34" t="s">
        <v>757</v>
      </c>
      <c s="34" t="s">
        <v>2171</v>
      </c>
      <c s="35" t="s">
        <v>5</v>
      </c>
      <c s="6" t="s">
        <v>2172</v>
      </c>
      <c s="36" t="s">
        <v>1202</v>
      </c>
      <c s="37">
        <v>231.724</v>
      </c>
      <c s="36">
        <v>0</v>
      </c>
      <c s="36">
        <f>ROUND(G355*H355,6)</f>
      </c>
      <c r="L355" s="38">
        <v>0</v>
      </c>
      <c s="32">
        <f>ROUND(ROUND(L355,2)*ROUND(G355,3),2)</f>
      </c>
      <c s="36" t="s">
        <v>53</v>
      </c>
      <c>
        <f>(M355*21)/100</f>
      </c>
      <c t="s">
        <v>27</v>
      </c>
    </row>
    <row r="356" spans="1:5" ht="25.5">
      <c r="A356" s="35" t="s">
        <v>54</v>
      </c>
      <c r="E356" s="39" t="s">
        <v>2172</v>
      </c>
    </row>
    <row r="357" spans="1:5" ht="280.5">
      <c r="A357" s="35" t="s">
        <v>55</v>
      </c>
      <c r="E357" s="40" t="s">
        <v>2173</v>
      </c>
    </row>
    <row r="358" spans="1:5" ht="12.75">
      <c r="A358" t="s">
        <v>57</v>
      </c>
      <c r="E358" s="39" t="s">
        <v>5</v>
      </c>
    </row>
    <row r="359" spans="1:16" ht="25.5">
      <c r="A359" t="s">
        <v>49</v>
      </c>
      <c s="34" t="s">
        <v>758</v>
      </c>
      <c s="34" t="s">
        <v>2174</v>
      </c>
      <c s="35" t="s">
        <v>5</v>
      </c>
      <c s="6" t="s">
        <v>2175</v>
      </c>
      <c s="36" t="s">
        <v>1202</v>
      </c>
      <c s="37">
        <v>1026.183</v>
      </c>
      <c s="36">
        <v>0</v>
      </c>
      <c s="36">
        <f>ROUND(G359*H359,6)</f>
      </c>
      <c r="L359" s="38">
        <v>0</v>
      </c>
      <c s="32">
        <f>ROUND(ROUND(L359,2)*ROUND(G359,3),2)</f>
      </c>
      <c s="36" t="s">
        <v>53</v>
      </c>
      <c>
        <f>(M359*21)/100</f>
      </c>
      <c t="s">
        <v>27</v>
      </c>
    </row>
    <row r="360" spans="1:5" ht="25.5">
      <c r="A360" s="35" t="s">
        <v>54</v>
      </c>
      <c r="E360" s="39" t="s">
        <v>2175</v>
      </c>
    </row>
    <row r="361" spans="1:5" ht="344.25">
      <c r="A361" s="35" t="s">
        <v>55</v>
      </c>
      <c r="E361" s="40" t="s">
        <v>2176</v>
      </c>
    </row>
    <row r="362" spans="1:5" ht="12.75">
      <c r="A362" t="s">
        <v>57</v>
      </c>
      <c r="E362" s="39" t="s">
        <v>5</v>
      </c>
    </row>
    <row r="363" spans="1:16" ht="25.5">
      <c r="A363" t="s">
        <v>49</v>
      </c>
      <c s="34" t="s">
        <v>759</v>
      </c>
      <c s="34" t="s">
        <v>2177</v>
      </c>
      <c s="35" t="s">
        <v>5</v>
      </c>
      <c s="6" t="s">
        <v>2178</v>
      </c>
      <c s="36" t="s">
        <v>1202</v>
      </c>
      <c s="37">
        <v>848.442</v>
      </c>
      <c s="36">
        <v>0</v>
      </c>
      <c s="36">
        <f>ROUND(G363*H363,6)</f>
      </c>
      <c r="L363" s="38">
        <v>0</v>
      </c>
      <c s="32">
        <f>ROUND(ROUND(L363,2)*ROUND(G363,3),2)</f>
      </c>
      <c s="36" t="s">
        <v>53</v>
      </c>
      <c>
        <f>(M363*21)/100</f>
      </c>
      <c t="s">
        <v>27</v>
      </c>
    </row>
    <row r="364" spans="1:5" ht="25.5">
      <c r="A364" s="35" t="s">
        <v>54</v>
      </c>
      <c r="E364" s="39" t="s">
        <v>2178</v>
      </c>
    </row>
    <row r="365" spans="1:5" ht="191.25">
      <c r="A365" s="35" t="s">
        <v>55</v>
      </c>
      <c r="E365" s="40" t="s">
        <v>2179</v>
      </c>
    </row>
    <row r="366" spans="1:5" ht="12.75">
      <c r="A366" t="s">
        <v>57</v>
      </c>
      <c r="E366" s="39" t="s">
        <v>5</v>
      </c>
    </row>
    <row r="367" spans="1:16" ht="38.25">
      <c r="A367" t="s">
        <v>49</v>
      </c>
      <c s="34" t="s">
        <v>760</v>
      </c>
      <c s="34" t="s">
        <v>2180</v>
      </c>
      <c s="35" t="s">
        <v>5</v>
      </c>
      <c s="6" t="s">
        <v>2181</v>
      </c>
      <c s="36" t="s">
        <v>374</v>
      </c>
      <c s="37">
        <v>10.665</v>
      </c>
      <c s="36">
        <v>0</v>
      </c>
      <c s="36">
        <f>ROUND(G367*H367,6)</f>
      </c>
      <c r="L367" s="38">
        <v>0</v>
      </c>
      <c s="32">
        <f>ROUND(ROUND(L367,2)*ROUND(G367,3),2)</f>
      </c>
      <c s="36" t="s">
        <v>53</v>
      </c>
      <c>
        <f>(M367*21)/100</f>
      </c>
      <c t="s">
        <v>27</v>
      </c>
    </row>
    <row r="368" spans="1:5" ht="38.25">
      <c r="A368" s="35" t="s">
        <v>54</v>
      </c>
      <c r="E368" s="39" t="s">
        <v>2182</v>
      </c>
    </row>
    <row r="369" spans="1:5" ht="178.5">
      <c r="A369" s="35" t="s">
        <v>55</v>
      </c>
      <c r="E369" s="40" t="s">
        <v>2183</v>
      </c>
    </row>
    <row r="370" spans="1:5" ht="12.75">
      <c r="A370" t="s">
        <v>57</v>
      </c>
      <c r="E370" s="39" t="s">
        <v>5</v>
      </c>
    </row>
    <row r="371" spans="1:16" ht="25.5">
      <c r="A371" t="s">
        <v>49</v>
      </c>
      <c s="34" t="s">
        <v>761</v>
      </c>
      <c s="34" t="s">
        <v>2184</v>
      </c>
      <c s="35" t="s">
        <v>5</v>
      </c>
      <c s="6" t="s">
        <v>2185</v>
      </c>
      <c s="36" t="s">
        <v>1202</v>
      </c>
      <c s="37">
        <v>54.507</v>
      </c>
      <c s="36">
        <v>0</v>
      </c>
      <c s="36">
        <f>ROUND(G371*H371,6)</f>
      </c>
      <c r="L371" s="38">
        <v>0</v>
      </c>
      <c s="32">
        <f>ROUND(ROUND(L371,2)*ROUND(G371,3),2)</f>
      </c>
      <c s="36" t="s">
        <v>53</v>
      </c>
      <c>
        <f>(M371*21)/100</f>
      </c>
      <c t="s">
        <v>27</v>
      </c>
    </row>
    <row r="372" spans="1:5" ht="25.5">
      <c r="A372" s="35" t="s">
        <v>54</v>
      </c>
      <c r="E372" s="39" t="s">
        <v>2185</v>
      </c>
    </row>
    <row r="373" spans="1:5" ht="216.75">
      <c r="A373" s="35" t="s">
        <v>55</v>
      </c>
      <c r="E373" s="40" t="s">
        <v>2186</v>
      </c>
    </row>
    <row r="374" spans="1:5" ht="12.75">
      <c r="A374" t="s">
        <v>57</v>
      </c>
      <c r="E374" s="39" t="s">
        <v>5</v>
      </c>
    </row>
    <row r="375" spans="1:16" ht="25.5">
      <c r="A375" t="s">
        <v>49</v>
      </c>
      <c s="34" t="s">
        <v>762</v>
      </c>
      <c s="34" t="s">
        <v>2187</v>
      </c>
      <c s="35" t="s">
        <v>5</v>
      </c>
      <c s="6" t="s">
        <v>2188</v>
      </c>
      <c s="36" t="s">
        <v>1202</v>
      </c>
      <c s="37">
        <v>35.039</v>
      </c>
      <c s="36">
        <v>0</v>
      </c>
      <c s="36">
        <f>ROUND(G375*H375,6)</f>
      </c>
      <c r="L375" s="38">
        <v>0</v>
      </c>
      <c s="32">
        <f>ROUND(ROUND(L375,2)*ROUND(G375,3),2)</f>
      </c>
      <c s="36" t="s">
        <v>53</v>
      </c>
      <c>
        <f>(M375*21)/100</f>
      </c>
      <c t="s">
        <v>27</v>
      </c>
    </row>
    <row r="376" spans="1:5" ht="25.5">
      <c r="A376" s="35" t="s">
        <v>54</v>
      </c>
      <c r="E376" s="39" t="s">
        <v>2188</v>
      </c>
    </row>
    <row r="377" spans="1:5" ht="178.5">
      <c r="A377" s="35" t="s">
        <v>55</v>
      </c>
      <c r="E377" s="40" t="s">
        <v>2189</v>
      </c>
    </row>
    <row r="378" spans="1:5" ht="12.75">
      <c r="A378" t="s">
        <v>57</v>
      </c>
      <c r="E378" s="39" t="s">
        <v>5</v>
      </c>
    </row>
    <row r="379" spans="1:16" ht="25.5">
      <c r="A379" t="s">
        <v>49</v>
      </c>
      <c s="34" t="s">
        <v>763</v>
      </c>
      <c s="34" t="s">
        <v>2190</v>
      </c>
      <c s="35" t="s">
        <v>5</v>
      </c>
      <c s="6" t="s">
        <v>2191</v>
      </c>
      <c s="36" t="s">
        <v>1202</v>
      </c>
      <c s="37">
        <v>61.251</v>
      </c>
      <c s="36">
        <v>0.00094</v>
      </c>
      <c s="36">
        <f>ROUND(G379*H379,6)</f>
      </c>
      <c r="L379" s="38">
        <v>0</v>
      </c>
      <c s="32">
        <f>ROUND(ROUND(L379,2)*ROUND(G379,3),2)</f>
      </c>
      <c s="36" t="s">
        <v>53</v>
      </c>
      <c>
        <f>(M379*21)/100</f>
      </c>
      <c t="s">
        <v>27</v>
      </c>
    </row>
    <row r="380" spans="1:5" ht="25.5">
      <c r="A380" s="35" t="s">
        <v>54</v>
      </c>
      <c r="E380" s="39" t="s">
        <v>2191</v>
      </c>
    </row>
    <row r="381" spans="1:5" ht="293.25">
      <c r="A381" s="35" t="s">
        <v>55</v>
      </c>
      <c r="E381" s="40" t="s">
        <v>2192</v>
      </c>
    </row>
    <row r="382" spans="1:5" ht="12.75">
      <c r="A382" t="s">
        <v>57</v>
      </c>
      <c r="E382" s="39" t="s">
        <v>5</v>
      </c>
    </row>
    <row r="383" spans="1:16" ht="38.25">
      <c r="A383" t="s">
        <v>49</v>
      </c>
      <c s="34" t="s">
        <v>766</v>
      </c>
      <c s="34" t="s">
        <v>2193</v>
      </c>
      <c s="35" t="s">
        <v>5</v>
      </c>
      <c s="6" t="s">
        <v>2194</v>
      </c>
      <c s="36" t="s">
        <v>98</v>
      </c>
      <c s="37">
        <v>72.754</v>
      </c>
      <c s="36">
        <v>0</v>
      </c>
      <c s="36">
        <f>ROUND(G383*H383,6)</f>
      </c>
      <c r="L383" s="38">
        <v>0</v>
      </c>
      <c s="32">
        <f>ROUND(ROUND(L383,2)*ROUND(G383,3),2)</f>
      </c>
      <c s="36" t="s">
        <v>53</v>
      </c>
      <c>
        <f>(M383*21)/100</f>
      </c>
      <c t="s">
        <v>27</v>
      </c>
    </row>
    <row r="384" spans="1:5" ht="38.25">
      <c r="A384" s="35" t="s">
        <v>54</v>
      </c>
      <c r="E384" s="39" t="s">
        <v>2195</v>
      </c>
    </row>
    <row r="385" spans="1:5" ht="12.75">
      <c r="A385" s="35" t="s">
        <v>55</v>
      </c>
      <c r="E385" s="40" t="s">
        <v>5</v>
      </c>
    </row>
    <row r="386" spans="1:5" ht="12.75">
      <c r="A386" t="s">
        <v>57</v>
      </c>
      <c r="E386" s="39" t="s">
        <v>5</v>
      </c>
    </row>
    <row r="387" spans="1:13" ht="12.75">
      <c r="A387" t="s">
        <v>46</v>
      </c>
      <c r="C387" s="31" t="s">
        <v>2196</v>
      </c>
      <c r="E387" s="33" t="s">
        <v>2197</v>
      </c>
      <c r="J387" s="32">
        <f>0</f>
      </c>
      <c s="32">
        <f>0</f>
      </c>
      <c s="32">
        <f>0+L388+L392+L396+L400+L404+L408+L412+L416+L420+L424+L428+L432+L436+L440+L444+L448+L452+L456</f>
      </c>
      <c s="32">
        <f>0+M388+M392+M396+M400+M404+M408+M412+M416+M420+M424+M428+M432+M436+M440+M444+M448+M452+M456</f>
      </c>
    </row>
    <row r="388" spans="1:16" ht="12.75">
      <c r="A388" t="s">
        <v>49</v>
      </c>
      <c s="34" t="s">
        <v>978</v>
      </c>
      <c s="34" t="s">
        <v>2198</v>
      </c>
      <c s="35" t="s">
        <v>5</v>
      </c>
      <c s="6" t="s">
        <v>2199</v>
      </c>
      <c s="36" t="s">
        <v>1202</v>
      </c>
      <c s="37">
        <v>2154.984</v>
      </c>
      <c s="36">
        <v>0.0025</v>
      </c>
      <c s="36">
        <f>ROUND(G388*H388,6)</f>
      </c>
      <c r="L388" s="38">
        <v>0</v>
      </c>
      <c s="32">
        <f>ROUND(ROUND(L388,2)*ROUND(G388,3),2)</f>
      </c>
      <c s="36" t="s">
        <v>53</v>
      </c>
      <c>
        <f>(M388*21)/100</f>
      </c>
      <c t="s">
        <v>27</v>
      </c>
    </row>
    <row r="389" spans="1:5" ht="12.75">
      <c r="A389" s="35" t="s">
        <v>54</v>
      </c>
      <c r="E389" s="39" t="s">
        <v>2199</v>
      </c>
    </row>
    <row r="390" spans="1:5" ht="357">
      <c r="A390" s="35" t="s">
        <v>55</v>
      </c>
      <c r="E390" s="40" t="s">
        <v>2200</v>
      </c>
    </row>
    <row r="391" spans="1:5" ht="12.75">
      <c r="A391" t="s">
        <v>57</v>
      </c>
      <c r="E391" s="39" t="s">
        <v>5</v>
      </c>
    </row>
    <row r="392" spans="1:16" ht="12.75">
      <c r="A392" t="s">
        <v>49</v>
      </c>
      <c s="34" t="s">
        <v>981</v>
      </c>
      <c s="34" t="s">
        <v>2201</v>
      </c>
      <c s="35" t="s">
        <v>5</v>
      </c>
      <c s="6" t="s">
        <v>2202</v>
      </c>
      <c s="36" t="s">
        <v>1202</v>
      </c>
      <c s="37">
        <v>23.146</v>
      </c>
      <c s="36">
        <v>0.004</v>
      </c>
      <c s="36">
        <f>ROUND(G392*H392,6)</f>
      </c>
      <c r="L392" s="38">
        <v>0</v>
      </c>
      <c s="32">
        <f>ROUND(ROUND(L392,2)*ROUND(G392,3),2)</f>
      </c>
      <c s="36" t="s">
        <v>53</v>
      </c>
      <c>
        <f>(M392*21)/100</f>
      </c>
      <c t="s">
        <v>27</v>
      </c>
    </row>
    <row r="393" spans="1:5" ht="12.75">
      <c r="A393" s="35" t="s">
        <v>54</v>
      </c>
      <c r="E393" s="39" t="s">
        <v>2202</v>
      </c>
    </row>
    <row r="394" spans="1:5" ht="102">
      <c r="A394" s="35" t="s">
        <v>55</v>
      </c>
      <c r="E394" s="40" t="s">
        <v>2203</v>
      </c>
    </row>
    <row r="395" spans="1:5" ht="12.75">
      <c r="A395" t="s">
        <v>57</v>
      </c>
      <c r="E395" s="39" t="s">
        <v>5</v>
      </c>
    </row>
    <row r="396" spans="1:16" ht="12.75">
      <c r="A396" t="s">
        <v>49</v>
      </c>
      <c s="34" t="s">
        <v>982</v>
      </c>
      <c s="34" t="s">
        <v>2204</v>
      </c>
      <c s="35" t="s">
        <v>5</v>
      </c>
      <c s="6" t="s">
        <v>2205</v>
      </c>
      <c s="36" t="s">
        <v>1202</v>
      </c>
      <c s="37">
        <v>145.016</v>
      </c>
      <c s="36">
        <v>0.00385</v>
      </c>
      <c s="36">
        <f>ROUND(G396*H396,6)</f>
      </c>
      <c r="L396" s="38">
        <v>0</v>
      </c>
      <c s="32">
        <f>ROUND(ROUND(L396,2)*ROUND(G396,3),2)</f>
      </c>
      <c s="36" t="s">
        <v>53</v>
      </c>
      <c>
        <f>(M396*21)/100</f>
      </c>
      <c t="s">
        <v>27</v>
      </c>
    </row>
    <row r="397" spans="1:5" ht="12.75">
      <c r="A397" s="35" t="s">
        <v>54</v>
      </c>
      <c r="E397" s="39" t="s">
        <v>2205</v>
      </c>
    </row>
    <row r="398" spans="1:5" ht="267.75">
      <c r="A398" s="35" t="s">
        <v>55</v>
      </c>
      <c r="E398" s="40" t="s">
        <v>2206</v>
      </c>
    </row>
    <row r="399" spans="1:5" ht="12.75">
      <c r="A399" t="s">
        <v>57</v>
      </c>
      <c r="E399" s="39" t="s">
        <v>5</v>
      </c>
    </row>
    <row r="400" spans="1:16" ht="12.75">
      <c r="A400" t="s">
        <v>49</v>
      </c>
      <c s="34" t="s">
        <v>983</v>
      </c>
      <c s="34" t="s">
        <v>2207</v>
      </c>
      <c s="35" t="s">
        <v>5</v>
      </c>
      <c s="6" t="s">
        <v>2208</v>
      </c>
      <c s="36" t="s">
        <v>1202</v>
      </c>
      <c s="37">
        <v>30.807</v>
      </c>
      <c s="36">
        <v>0.0035</v>
      </c>
      <c s="36">
        <f>ROUND(G400*H400,6)</f>
      </c>
      <c r="L400" s="38">
        <v>0</v>
      </c>
      <c s="32">
        <f>ROUND(ROUND(L400,2)*ROUND(G400,3),2)</f>
      </c>
      <c s="36" t="s">
        <v>53</v>
      </c>
      <c>
        <f>(M400*21)/100</f>
      </c>
      <c t="s">
        <v>27</v>
      </c>
    </row>
    <row r="401" spans="1:5" ht="12.75">
      <c r="A401" s="35" t="s">
        <v>54</v>
      </c>
      <c r="E401" s="39" t="s">
        <v>2208</v>
      </c>
    </row>
    <row r="402" spans="1:5" ht="102">
      <c r="A402" s="35" t="s">
        <v>55</v>
      </c>
      <c r="E402" s="40" t="s">
        <v>2209</v>
      </c>
    </row>
    <row r="403" spans="1:5" ht="12.75">
      <c r="A403" t="s">
        <v>57</v>
      </c>
      <c r="E403" s="39" t="s">
        <v>5</v>
      </c>
    </row>
    <row r="404" spans="1:16" ht="12.75">
      <c r="A404" t="s">
        <v>49</v>
      </c>
      <c s="34" t="s">
        <v>984</v>
      </c>
      <c s="34" t="s">
        <v>2210</v>
      </c>
      <c s="35" t="s">
        <v>5</v>
      </c>
      <c s="6" t="s">
        <v>2211</v>
      </c>
      <c s="36" t="s">
        <v>1202</v>
      </c>
      <c s="37">
        <v>339.315</v>
      </c>
      <c s="36">
        <v>0.0042</v>
      </c>
      <c s="36">
        <f>ROUND(G404*H404,6)</f>
      </c>
      <c r="L404" s="38">
        <v>0</v>
      </c>
      <c s="32">
        <f>ROUND(ROUND(L404,2)*ROUND(G404,3),2)</f>
      </c>
      <c s="36" t="s">
        <v>53</v>
      </c>
      <c>
        <f>(M404*21)/100</f>
      </c>
      <c t="s">
        <v>27</v>
      </c>
    </row>
    <row r="405" spans="1:5" ht="12.75">
      <c r="A405" s="35" t="s">
        <v>54</v>
      </c>
      <c r="E405" s="39" t="s">
        <v>2211</v>
      </c>
    </row>
    <row r="406" spans="1:5" ht="409.5">
      <c r="A406" s="35" t="s">
        <v>55</v>
      </c>
      <c r="E406" s="40" t="s">
        <v>2212</v>
      </c>
    </row>
    <row r="407" spans="1:5" ht="12.75">
      <c r="A407" t="s">
        <v>57</v>
      </c>
      <c r="E407" s="39" t="s">
        <v>5</v>
      </c>
    </row>
    <row r="408" spans="1:16" ht="12.75">
      <c r="A408" t="s">
        <v>49</v>
      </c>
      <c s="34" t="s">
        <v>988</v>
      </c>
      <c s="34" t="s">
        <v>2213</v>
      </c>
      <c s="35" t="s">
        <v>5</v>
      </c>
      <c s="6" t="s">
        <v>2214</v>
      </c>
      <c s="36" t="s">
        <v>374</v>
      </c>
      <c s="37">
        <v>0.689</v>
      </c>
      <c s="36">
        <v>0.025</v>
      </c>
      <c s="36">
        <f>ROUND(G408*H408,6)</f>
      </c>
      <c r="L408" s="38">
        <v>0</v>
      </c>
      <c s="32">
        <f>ROUND(ROUND(L408,2)*ROUND(G408,3),2)</f>
      </c>
      <c s="36" t="s">
        <v>53</v>
      </c>
      <c>
        <f>(M408*21)/100</f>
      </c>
      <c t="s">
        <v>27</v>
      </c>
    </row>
    <row r="409" spans="1:5" ht="12.75">
      <c r="A409" s="35" t="s">
        <v>54</v>
      </c>
      <c r="E409" s="39" t="s">
        <v>2214</v>
      </c>
    </row>
    <row r="410" spans="1:5" ht="102">
      <c r="A410" s="35" t="s">
        <v>55</v>
      </c>
      <c r="E410" s="40" t="s">
        <v>2215</v>
      </c>
    </row>
    <row r="411" spans="1:5" ht="12.75">
      <c r="A411" t="s">
        <v>57</v>
      </c>
      <c r="E411" s="39" t="s">
        <v>5</v>
      </c>
    </row>
    <row r="412" spans="1:16" ht="12.75">
      <c r="A412" t="s">
        <v>49</v>
      </c>
      <c s="34" t="s">
        <v>992</v>
      </c>
      <c s="34" t="s">
        <v>2216</v>
      </c>
      <c s="35" t="s">
        <v>5</v>
      </c>
      <c s="6" t="s">
        <v>2217</v>
      </c>
      <c s="36" t="s">
        <v>1202</v>
      </c>
      <c s="37">
        <v>430.673</v>
      </c>
      <c s="36">
        <v>0.0036</v>
      </c>
      <c s="36">
        <f>ROUND(G412*H412,6)</f>
      </c>
      <c r="L412" s="38">
        <v>0</v>
      </c>
      <c s="32">
        <f>ROUND(ROUND(L412,2)*ROUND(G412,3),2)</f>
      </c>
      <c s="36" t="s">
        <v>53</v>
      </c>
      <c>
        <f>(M412*21)/100</f>
      </c>
      <c t="s">
        <v>27</v>
      </c>
    </row>
    <row r="413" spans="1:5" ht="12.75">
      <c r="A413" s="35" t="s">
        <v>54</v>
      </c>
      <c r="E413" s="39" t="s">
        <v>2217</v>
      </c>
    </row>
    <row r="414" spans="1:5" ht="409.5">
      <c r="A414" s="35" t="s">
        <v>55</v>
      </c>
      <c r="E414" s="40" t="s">
        <v>2218</v>
      </c>
    </row>
    <row r="415" spans="1:5" ht="12.75">
      <c r="A415" t="s">
        <v>57</v>
      </c>
      <c r="E415" s="39" t="s">
        <v>5</v>
      </c>
    </row>
    <row r="416" spans="1:16" ht="12.75">
      <c r="A416" t="s">
        <v>49</v>
      </c>
      <c s="34" t="s">
        <v>993</v>
      </c>
      <c s="34" t="s">
        <v>2219</v>
      </c>
      <c s="35" t="s">
        <v>5</v>
      </c>
      <c s="6" t="s">
        <v>2220</v>
      </c>
      <c s="36" t="s">
        <v>1202</v>
      </c>
      <c s="37">
        <v>634.282</v>
      </c>
      <c s="36">
        <v>0.003</v>
      </c>
      <c s="36">
        <f>ROUND(G416*H416,6)</f>
      </c>
      <c r="L416" s="38">
        <v>0</v>
      </c>
      <c s="32">
        <f>ROUND(ROUND(L416,2)*ROUND(G416,3),2)</f>
      </c>
      <c s="36" t="s">
        <v>53</v>
      </c>
      <c>
        <f>(M416*21)/100</f>
      </c>
      <c t="s">
        <v>27</v>
      </c>
    </row>
    <row r="417" spans="1:5" ht="12.75">
      <c r="A417" s="35" t="s">
        <v>54</v>
      </c>
      <c r="E417" s="39" t="s">
        <v>2220</v>
      </c>
    </row>
    <row r="418" spans="1:5" ht="114.75">
      <c r="A418" s="35" t="s">
        <v>55</v>
      </c>
      <c r="E418" s="40" t="s">
        <v>2221</v>
      </c>
    </row>
    <row r="419" spans="1:5" ht="12.75">
      <c r="A419" t="s">
        <v>57</v>
      </c>
      <c r="E419" s="39" t="s">
        <v>5</v>
      </c>
    </row>
    <row r="420" spans="1:16" ht="12.75">
      <c r="A420" t="s">
        <v>49</v>
      </c>
      <c s="34" t="s">
        <v>994</v>
      </c>
      <c s="34" t="s">
        <v>2219</v>
      </c>
      <c s="35" t="s">
        <v>4</v>
      </c>
      <c s="6" t="s">
        <v>2220</v>
      </c>
      <c s="36" t="s">
        <v>1202</v>
      </c>
      <c s="37">
        <v>78.855</v>
      </c>
      <c s="36">
        <v>0.003</v>
      </c>
      <c s="36">
        <f>ROUND(G420*H420,6)</f>
      </c>
      <c r="L420" s="38">
        <v>0</v>
      </c>
      <c s="32">
        <f>ROUND(ROUND(L420,2)*ROUND(G420,3),2)</f>
      </c>
      <c s="36" t="s">
        <v>53</v>
      </c>
      <c>
        <f>(M420*21)/100</f>
      </c>
      <c t="s">
        <v>27</v>
      </c>
    </row>
    <row r="421" spans="1:5" ht="12.75">
      <c r="A421" s="35" t="s">
        <v>54</v>
      </c>
      <c r="E421" s="39" t="s">
        <v>2220</v>
      </c>
    </row>
    <row r="422" spans="1:5" ht="114.75">
      <c r="A422" s="35" t="s">
        <v>55</v>
      </c>
      <c r="E422" s="40" t="s">
        <v>2222</v>
      </c>
    </row>
    <row r="423" spans="1:5" ht="12.75">
      <c r="A423" t="s">
        <v>57</v>
      </c>
      <c r="E423" s="39" t="s">
        <v>5</v>
      </c>
    </row>
    <row r="424" spans="1:16" ht="25.5">
      <c r="A424" t="s">
        <v>49</v>
      </c>
      <c s="34" t="s">
        <v>995</v>
      </c>
      <c s="34" t="s">
        <v>2223</v>
      </c>
      <c s="35" t="s">
        <v>5</v>
      </c>
      <c s="6" t="s">
        <v>2224</v>
      </c>
      <c s="36" t="s">
        <v>1202</v>
      </c>
      <c s="37">
        <v>490.607</v>
      </c>
      <c s="36">
        <v>0</v>
      </c>
      <c s="36">
        <f>ROUND(G424*H424,6)</f>
      </c>
      <c r="L424" s="38">
        <v>0</v>
      </c>
      <c s="32">
        <f>ROUND(ROUND(L424,2)*ROUND(G424,3),2)</f>
      </c>
      <c s="36" t="s">
        <v>53</v>
      </c>
      <c>
        <f>(M424*21)/100</f>
      </c>
      <c t="s">
        <v>27</v>
      </c>
    </row>
    <row r="425" spans="1:5" ht="25.5">
      <c r="A425" s="35" t="s">
        <v>54</v>
      </c>
      <c r="E425" s="39" t="s">
        <v>2224</v>
      </c>
    </row>
    <row r="426" spans="1:5" ht="409.5">
      <c r="A426" s="35" t="s">
        <v>55</v>
      </c>
      <c r="E426" s="40" t="s">
        <v>2225</v>
      </c>
    </row>
    <row r="427" spans="1:5" ht="12.75">
      <c r="A427" t="s">
        <v>57</v>
      </c>
      <c r="E427" s="39" t="s">
        <v>5</v>
      </c>
    </row>
    <row r="428" spans="1:16" ht="25.5">
      <c r="A428" t="s">
        <v>49</v>
      </c>
      <c s="34" t="s">
        <v>997</v>
      </c>
      <c s="34" t="s">
        <v>2226</v>
      </c>
      <c s="35" t="s">
        <v>5</v>
      </c>
      <c s="6" t="s">
        <v>2227</v>
      </c>
      <c s="36" t="s">
        <v>1202</v>
      </c>
      <c s="37">
        <v>302.039</v>
      </c>
      <c s="36">
        <v>0</v>
      </c>
      <c s="36">
        <f>ROUND(G428*H428,6)</f>
      </c>
      <c r="L428" s="38">
        <v>0</v>
      </c>
      <c s="32">
        <f>ROUND(ROUND(L428,2)*ROUND(G428,3),2)</f>
      </c>
      <c s="36" t="s">
        <v>53</v>
      </c>
      <c>
        <f>(M428*21)/100</f>
      </c>
      <c t="s">
        <v>27</v>
      </c>
    </row>
    <row r="429" spans="1:5" ht="25.5">
      <c r="A429" s="35" t="s">
        <v>54</v>
      </c>
      <c r="E429" s="39" t="s">
        <v>2227</v>
      </c>
    </row>
    <row r="430" spans="1:5" ht="102">
      <c r="A430" s="35" t="s">
        <v>55</v>
      </c>
      <c r="E430" s="40" t="s">
        <v>2228</v>
      </c>
    </row>
    <row r="431" spans="1:5" ht="12.75">
      <c r="A431" t="s">
        <v>57</v>
      </c>
      <c r="E431" s="39" t="s">
        <v>5</v>
      </c>
    </row>
    <row r="432" spans="1:16" ht="25.5">
      <c r="A432" t="s">
        <v>49</v>
      </c>
      <c s="34" t="s">
        <v>1000</v>
      </c>
      <c s="34" t="s">
        <v>2229</v>
      </c>
      <c s="35" t="s">
        <v>5</v>
      </c>
      <c s="6" t="s">
        <v>2230</v>
      </c>
      <c s="36" t="s">
        <v>1202</v>
      </c>
      <c s="37">
        <v>37.55</v>
      </c>
      <c s="36">
        <v>0</v>
      </c>
      <c s="36">
        <f>ROUND(G432*H432,6)</f>
      </c>
      <c r="L432" s="38">
        <v>0</v>
      </c>
      <c s="32">
        <f>ROUND(ROUND(L432,2)*ROUND(G432,3),2)</f>
      </c>
      <c s="36" t="s">
        <v>53</v>
      </c>
      <c>
        <f>(M432*21)/100</f>
      </c>
      <c t="s">
        <v>27</v>
      </c>
    </row>
    <row r="433" spans="1:5" ht="25.5">
      <c r="A433" s="35" t="s">
        <v>54</v>
      </c>
      <c r="E433" s="39" t="s">
        <v>2230</v>
      </c>
    </row>
    <row r="434" spans="1:5" ht="102">
      <c r="A434" s="35" t="s">
        <v>55</v>
      </c>
      <c r="E434" s="40" t="s">
        <v>2231</v>
      </c>
    </row>
    <row r="435" spans="1:5" ht="12.75">
      <c r="A435" t="s">
        <v>57</v>
      </c>
      <c r="E435" s="39" t="s">
        <v>5</v>
      </c>
    </row>
    <row r="436" spans="1:16" ht="25.5">
      <c r="A436" t="s">
        <v>49</v>
      </c>
      <c s="34" t="s">
        <v>1003</v>
      </c>
      <c s="34" t="s">
        <v>2232</v>
      </c>
      <c s="35" t="s">
        <v>5</v>
      </c>
      <c s="6" t="s">
        <v>2233</v>
      </c>
      <c s="36" t="s">
        <v>1202</v>
      </c>
      <c s="37">
        <v>37.55</v>
      </c>
      <c s="36">
        <v>0.00171</v>
      </c>
      <c s="36">
        <f>ROUND(G436*H436,6)</f>
      </c>
      <c r="L436" s="38">
        <v>0</v>
      </c>
      <c s="32">
        <f>ROUND(ROUND(L436,2)*ROUND(G436,3),2)</f>
      </c>
      <c s="36" t="s">
        <v>53</v>
      </c>
      <c>
        <f>(M436*21)/100</f>
      </c>
      <c t="s">
        <v>27</v>
      </c>
    </row>
    <row r="437" spans="1:5" ht="25.5">
      <c r="A437" s="35" t="s">
        <v>54</v>
      </c>
      <c r="E437" s="39" t="s">
        <v>2233</v>
      </c>
    </row>
    <row r="438" spans="1:5" ht="102">
      <c r="A438" s="35" t="s">
        <v>55</v>
      </c>
      <c r="E438" s="40" t="s">
        <v>2234</v>
      </c>
    </row>
    <row r="439" spans="1:5" ht="12.75">
      <c r="A439" t="s">
        <v>57</v>
      </c>
      <c r="E439" s="39" t="s">
        <v>5</v>
      </c>
    </row>
    <row r="440" spans="1:16" ht="25.5">
      <c r="A440" t="s">
        <v>49</v>
      </c>
      <c s="34" t="s">
        <v>1006</v>
      </c>
      <c s="34" t="s">
        <v>2235</v>
      </c>
      <c s="35" t="s">
        <v>5</v>
      </c>
      <c s="6" t="s">
        <v>2236</v>
      </c>
      <c s="36" t="s">
        <v>1202</v>
      </c>
      <c s="37">
        <v>410.165</v>
      </c>
      <c s="36">
        <v>0.006</v>
      </c>
      <c s="36">
        <f>ROUND(G440*H440,6)</f>
      </c>
      <c r="L440" s="38">
        <v>0</v>
      </c>
      <c s="32">
        <f>ROUND(ROUND(L440,2)*ROUND(G440,3),2)</f>
      </c>
      <c s="36" t="s">
        <v>53</v>
      </c>
      <c>
        <f>(M440*21)/100</f>
      </c>
      <c t="s">
        <v>27</v>
      </c>
    </row>
    <row r="441" spans="1:5" ht="25.5">
      <c r="A441" s="35" t="s">
        <v>54</v>
      </c>
      <c r="E441" s="39" t="s">
        <v>2236</v>
      </c>
    </row>
    <row r="442" spans="1:5" ht="409.5">
      <c r="A442" s="35" t="s">
        <v>55</v>
      </c>
      <c r="E442" s="40" t="s">
        <v>2237</v>
      </c>
    </row>
    <row r="443" spans="1:5" ht="12.75">
      <c r="A443" t="s">
        <v>57</v>
      </c>
      <c r="E443" s="39" t="s">
        <v>5</v>
      </c>
    </row>
    <row r="444" spans="1:16" ht="25.5">
      <c r="A444" t="s">
        <v>49</v>
      </c>
      <c s="34" t="s">
        <v>1010</v>
      </c>
      <c s="34" t="s">
        <v>2238</v>
      </c>
      <c s="35" t="s">
        <v>5</v>
      </c>
      <c s="6" t="s">
        <v>2239</v>
      </c>
      <c s="36" t="s">
        <v>1202</v>
      </c>
      <c s="37">
        <v>1037.205</v>
      </c>
      <c s="36">
        <v>0.00232</v>
      </c>
      <c s="36">
        <f>ROUND(G444*H444,6)</f>
      </c>
      <c r="L444" s="38">
        <v>0</v>
      </c>
      <c s="32">
        <f>ROUND(ROUND(L444,2)*ROUND(G444,3),2)</f>
      </c>
      <c s="36" t="s">
        <v>53</v>
      </c>
      <c>
        <f>(M444*21)/100</f>
      </c>
      <c t="s">
        <v>27</v>
      </c>
    </row>
    <row r="445" spans="1:5" ht="25.5">
      <c r="A445" s="35" t="s">
        <v>54</v>
      </c>
      <c r="E445" s="39" t="s">
        <v>2239</v>
      </c>
    </row>
    <row r="446" spans="1:5" ht="409.5">
      <c r="A446" s="35" t="s">
        <v>55</v>
      </c>
      <c r="E446" s="40" t="s">
        <v>2240</v>
      </c>
    </row>
    <row r="447" spans="1:5" ht="12.75">
      <c r="A447" t="s">
        <v>57</v>
      </c>
      <c r="E447" s="39" t="s">
        <v>5</v>
      </c>
    </row>
    <row r="448" spans="1:16" ht="25.5">
      <c r="A448" t="s">
        <v>49</v>
      </c>
      <c s="34" t="s">
        <v>1011</v>
      </c>
      <c s="34" t="s">
        <v>2241</v>
      </c>
      <c s="35" t="s">
        <v>5</v>
      </c>
      <c s="6" t="s">
        <v>2242</v>
      </c>
      <c s="36" t="s">
        <v>262</v>
      </c>
      <c s="37">
        <v>74.06</v>
      </c>
      <c s="36">
        <v>3E-05</v>
      </c>
      <c s="36">
        <f>ROUND(G448*H448,6)</f>
      </c>
      <c r="L448" s="38">
        <v>0</v>
      </c>
      <c s="32">
        <f>ROUND(ROUND(L448,2)*ROUND(G448,3),2)</f>
      </c>
      <c s="36" t="s">
        <v>53</v>
      </c>
      <c>
        <f>(M448*21)/100</f>
      </c>
      <c t="s">
        <v>27</v>
      </c>
    </row>
    <row r="449" spans="1:5" ht="25.5">
      <c r="A449" s="35" t="s">
        <v>54</v>
      </c>
      <c r="E449" s="39" t="s">
        <v>2242</v>
      </c>
    </row>
    <row r="450" spans="1:5" ht="89.25">
      <c r="A450" s="35" t="s">
        <v>55</v>
      </c>
      <c r="E450" s="40" t="s">
        <v>2243</v>
      </c>
    </row>
    <row r="451" spans="1:5" ht="12.75">
      <c r="A451" t="s">
        <v>57</v>
      </c>
      <c r="E451" s="39" t="s">
        <v>5</v>
      </c>
    </row>
    <row r="452" spans="1:16" ht="38.25">
      <c r="A452" t="s">
        <v>49</v>
      </c>
      <c s="34" t="s">
        <v>1012</v>
      </c>
      <c s="34" t="s">
        <v>2244</v>
      </c>
      <c s="35" t="s">
        <v>5</v>
      </c>
      <c s="6" t="s">
        <v>2245</v>
      </c>
      <c s="36" t="s">
        <v>98</v>
      </c>
      <c s="37">
        <v>16.212</v>
      </c>
      <c s="36">
        <v>0</v>
      </c>
      <c s="36">
        <f>ROUND(G452*H452,6)</f>
      </c>
      <c r="L452" s="38">
        <v>0</v>
      </c>
      <c s="32">
        <f>ROUND(ROUND(L452,2)*ROUND(G452,3),2)</f>
      </c>
      <c s="36" t="s">
        <v>53</v>
      </c>
      <c>
        <f>(M452*21)/100</f>
      </c>
      <c t="s">
        <v>27</v>
      </c>
    </row>
    <row r="453" spans="1:5" ht="38.25">
      <c r="A453" s="35" t="s">
        <v>54</v>
      </c>
      <c r="E453" s="39" t="s">
        <v>2246</v>
      </c>
    </row>
    <row r="454" spans="1:5" ht="12.75">
      <c r="A454" s="35" t="s">
        <v>55</v>
      </c>
      <c r="E454" s="40" t="s">
        <v>5</v>
      </c>
    </row>
    <row r="455" spans="1:5" ht="12.75">
      <c r="A455" t="s">
        <v>57</v>
      </c>
      <c r="E455" s="39" t="s">
        <v>5</v>
      </c>
    </row>
    <row r="456" spans="1:16" ht="25.5">
      <c r="A456" t="s">
        <v>49</v>
      </c>
      <c s="34" t="s">
        <v>1013</v>
      </c>
      <c s="34" t="s">
        <v>2247</v>
      </c>
      <c s="35" t="s">
        <v>5</v>
      </c>
      <c s="6" t="s">
        <v>2248</v>
      </c>
      <c s="36" t="s">
        <v>1202</v>
      </c>
      <c s="37">
        <v>1037.205</v>
      </c>
      <c s="36">
        <v>0</v>
      </c>
      <c s="36">
        <f>ROUND(G456*H456,6)</f>
      </c>
      <c r="L456" s="38">
        <v>0</v>
      </c>
      <c s="32">
        <f>ROUND(ROUND(L456,2)*ROUND(G456,3),2)</f>
      </c>
      <c s="36" t="s">
        <v>103</v>
      </c>
      <c>
        <f>(M456*21)/100</f>
      </c>
      <c t="s">
        <v>27</v>
      </c>
    </row>
    <row r="457" spans="1:5" ht="25.5">
      <c r="A457" s="35" t="s">
        <v>54</v>
      </c>
      <c r="E457" s="39" t="s">
        <v>2248</v>
      </c>
    </row>
    <row r="458" spans="1:5" ht="409.5">
      <c r="A458" s="35" t="s">
        <v>55</v>
      </c>
      <c r="E458" s="40" t="s">
        <v>2240</v>
      </c>
    </row>
    <row r="459" spans="1:5" ht="12.75">
      <c r="A459" t="s">
        <v>57</v>
      </c>
      <c r="E459" s="39" t="s">
        <v>5</v>
      </c>
    </row>
    <row r="460" spans="1:13" ht="12.75">
      <c r="A460" t="s">
        <v>46</v>
      </c>
      <c r="C460" s="31" t="s">
        <v>2249</v>
      </c>
      <c r="E460" s="33" t="s">
        <v>2250</v>
      </c>
      <c r="J460" s="32">
        <f>0</f>
      </c>
      <c s="32">
        <f>0</f>
      </c>
      <c s="32">
        <f>0+L461+L465+L469+L473+L477+L481</f>
      </c>
      <c s="32">
        <f>0+M461+M465+M469+M473+M477+M481</f>
      </c>
    </row>
    <row r="461" spans="1:16" ht="25.5">
      <c r="A461" t="s">
        <v>49</v>
      </c>
      <c s="34" t="s">
        <v>1016</v>
      </c>
      <c s="34" t="s">
        <v>2251</v>
      </c>
      <c s="35" t="s">
        <v>5</v>
      </c>
      <c s="6" t="s">
        <v>2252</v>
      </c>
      <c s="36" t="s">
        <v>374</v>
      </c>
      <c s="37">
        <v>0.2</v>
      </c>
      <c s="36">
        <v>0.00122</v>
      </c>
      <c s="36">
        <f>ROUND(G461*H461,6)</f>
      </c>
      <c r="L461" s="38">
        <v>0</v>
      </c>
      <c s="32">
        <f>ROUND(ROUND(L461,2)*ROUND(G461,3),2)</f>
      </c>
      <c s="36" t="s">
        <v>53</v>
      </c>
      <c>
        <f>(M461*21)/100</f>
      </c>
      <c t="s">
        <v>27</v>
      </c>
    </row>
    <row r="462" spans="1:5" ht="25.5">
      <c r="A462" s="35" t="s">
        <v>54</v>
      </c>
      <c r="E462" s="39" t="s">
        <v>2252</v>
      </c>
    </row>
    <row r="463" spans="1:5" ht="102">
      <c r="A463" s="35" t="s">
        <v>55</v>
      </c>
      <c r="E463" s="40" t="s">
        <v>2253</v>
      </c>
    </row>
    <row r="464" spans="1:5" ht="12.75">
      <c r="A464" t="s">
        <v>57</v>
      </c>
      <c r="E464" s="39" t="s">
        <v>5</v>
      </c>
    </row>
    <row r="465" spans="1:16" ht="25.5">
      <c r="A465" t="s">
        <v>49</v>
      </c>
      <c s="34" t="s">
        <v>1017</v>
      </c>
      <c s="34" t="s">
        <v>2254</v>
      </c>
      <c s="35" t="s">
        <v>5</v>
      </c>
      <c s="6" t="s">
        <v>2255</v>
      </c>
      <c s="36" t="s">
        <v>1202</v>
      </c>
      <c s="37">
        <v>988.131</v>
      </c>
      <c s="36">
        <v>0.00996</v>
      </c>
      <c s="36">
        <f>ROUND(G465*H465,6)</f>
      </c>
      <c r="L465" s="38">
        <v>0</v>
      </c>
      <c s="32">
        <f>ROUND(ROUND(L465,2)*ROUND(G465,3),2)</f>
      </c>
      <c s="36" t="s">
        <v>53</v>
      </c>
      <c>
        <f>(M465*21)/100</f>
      </c>
      <c t="s">
        <v>27</v>
      </c>
    </row>
    <row r="466" spans="1:5" ht="25.5">
      <c r="A466" s="35" t="s">
        <v>54</v>
      </c>
      <c r="E466" s="39" t="s">
        <v>2255</v>
      </c>
    </row>
    <row r="467" spans="1:5" ht="204">
      <c r="A467" s="35" t="s">
        <v>55</v>
      </c>
      <c r="E467" s="40" t="s">
        <v>2256</v>
      </c>
    </row>
    <row r="468" spans="1:5" ht="12.75">
      <c r="A468" t="s">
        <v>57</v>
      </c>
      <c r="E468" s="39" t="s">
        <v>5</v>
      </c>
    </row>
    <row r="469" spans="1:16" ht="25.5">
      <c r="A469" t="s">
        <v>49</v>
      </c>
      <c s="34" t="s">
        <v>1018</v>
      </c>
      <c s="34" t="s">
        <v>2257</v>
      </c>
      <c s="35" t="s">
        <v>5</v>
      </c>
      <c s="6" t="s">
        <v>2258</v>
      </c>
      <c s="36" t="s">
        <v>1202</v>
      </c>
      <c s="37">
        <v>81.06</v>
      </c>
      <c s="36">
        <v>0.01131</v>
      </c>
      <c s="36">
        <f>ROUND(G469*H469,6)</f>
      </c>
      <c r="L469" s="38">
        <v>0</v>
      </c>
      <c s="32">
        <f>ROUND(ROUND(L469,2)*ROUND(G469,3),2)</f>
      </c>
      <c s="36" t="s">
        <v>53</v>
      </c>
      <c>
        <f>(M469*21)/100</f>
      </c>
      <c t="s">
        <v>27</v>
      </c>
    </row>
    <row r="470" spans="1:5" ht="25.5">
      <c r="A470" s="35" t="s">
        <v>54</v>
      </c>
      <c r="E470" s="39" t="s">
        <v>2258</v>
      </c>
    </row>
    <row r="471" spans="1:5" ht="102">
      <c r="A471" s="35" t="s">
        <v>55</v>
      </c>
      <c r="E471" s="40" t="s">
        <v>2259</v>
      </c>
    </row>
    <row r="472" spans="1:5" ht="12.75">
      <c r="A472" t="s">
        <v>57</v>
      </c>
      <c r="E472" s="39" t="s">
        <v>5</v>
      </c>
    </row>
    <row r="473" spans="1:16" ht="12.75">
      <c r="A473" t="s">
        <v>49</v>
      </c>
      <c s="34" t="s">
        <v>1021</v>
      </c>
      <c s="34" t="s">
        <v>2260</v>
      </c>
      <c s="35" t="s">
        <v>5</v>
      </c>
      <c s="6" t="s">
        <v>2261</v>
      </c>
      <c s="36" t="s">
        <v>262</v>
      </c>
      <c s="37">
        <v>111.33</v>
      </c>
      <c s="36">
        <v>1E-05</v>
      </c>
      <c s="36">
        <f>ROUND(G473*H473,6)</f>
      </c>
      <c r="L473" s="38">
        <v>0</v>
      </c>
      <c s="32">
        <f>ROUND(ROUND(L473,2)*ROUND(G473,3),2)</f>
      </c>
      <c s="36" t="s">
        <v>53</v>
      </c>
      <c>
        <f>(M473*21)/100</f>
      </c>
      <c t="s">
        <v>27</v>
      </c>
    </row>
    <row r="474" spans="1:5" ht="12.75">
      <c r="A474" s="35" t="s">
        <v>54</v>
      </c>
      <c r="E474" s="39" t="s">
        <v>2261</v>
      </c>
    </row>
    <row r="475" spans="1:5" ht="102">
      <c r="A475" s="35" t="s">
        <v>55</v>
      </c>
      <c r="E475" s="40" t="s">
        <v>2262</v>
      </c>
    </row>
    <row r="476" spans="1:5" ht="12.75">
      <c r="A476" t="s">
        <v>57</v>
      </c>
      <c r="E476" s="39" t="s">
        <v>2263</v>
      </c>
    </row>
    <row r="477" spans="1:16" ht="38.25">
      <c r="A477" t="s">
        <v>49</v>
      </c>
      <c s="34" t="s">
        <v>1022</v>
      </c>
      <c s="34" t="s">
        <v>2264</v>
      </c>
      <c s="35" t="s">
        <v>5</v>
      </c>
      <c s="6" t="s">
        <v>2265</v>
      </c>
      <c s="36" t="s">
        <v>98</v>
      </c>
      <c s="37">
        <v>10.86</v>
      </c>
      <c s="36">
        <v>0</v>
      </c>
      <c s="36">
        <f>ROUND(G477*H477,6)</f>
      </c>
      <c r="L477" s="38">
        <v>0</v>
      </c>
      <c s="32">
        <f>ROUND(ROUND(L477,2)*ROUND(G477,3),2)</f>
      </c>
      <c s="36" t="s">
        <v>53</v>
      </c>
      <c>
        <f>(M477*21)/100</f>
      </c>
      <c t="s">
        <v>27</v>
      </c>
    </row>
    <row r="478" spans="1:5" ht="38.25">
      <c r="A478" s="35" t="s">
        <v>54</v>
      </c>
      <c r="E478" s="39" t="s">
        <v>2266</v>
      </c>
    </row>
    <row r="479" spans="1:5" ht="12.75">
      <c r="A479" s="35" t="s">
        <v>55</v>
      </c>
      <c r="E479" s="40" t="s">
        <v>5</v>
      </c>
    </row>
    <row r="480" spans="1:5" ht="12.75">
      <c r="A480" t="s">
        <v>57</v>
      </c>
      <c r="E480" s="39" t="s">
        <v>5</v>
      </c>
    </row>
    <row r="481" spans="1:16" ht="12.75">
      <c r="A481" t="s">
        <v>49</v>
      </c>
      <c s="34" t="s">
        <v>1025</v>
      </c>
      <c s="34" t="s">
        <v>2267</v>
      </c>
      <c s="35" t="s">
        <v>5</v>
      </c>
      <c s="6" t="s">
        <v>2268</v>
      </c>
      <c s="36" t="s">
        <v>374</v>
      </c>
      <c s="37">
        <v>0.2</v>
      </c>
      <c s="36">
        <v>0.5</v>
      </c>
      <c s="36">
        <f>ROUND(G481*H481,6)</f>
      </c>
      <c r="L481" s="38">
        <v>0</v>
      </c>
      <c s="32">
        <f>ROUND(ROUND(L481,2)*ROUND(G481,3),2)</f>
      </c>
      <c s="36" t="s">
        <v>103</v>
      </c>
      <c>
        <f>(M481*21)/100</f>
      </c>
      <c t="s">
        <v>27</v>
      </c>
    </row>
    <row r="482" spans="1:5" ht="12.75">
      <c r="A482" s="35" t="s">
        <v>54</v>
      </c>
      <c r="E482" s="39" t="s">
        <v>2268</v>
      </c>
    </row>
    <row r="483" spans="1:5" ht="102">
      <c r="A483" s="35" t="s">
        <v>55</v>
      </c>
      <c r="E483" s="40" t="s">
        <v>2253</v>
      </c>
    </row>
    <row r="484" spans="1:5" ht="12.75">
      <c r="A484" t="s">
        <v>57</v>
      </c>
      <c r="E484" s="39" t="s">
        <v>5</v>
      </c>
    </row>
    <row r="485" spans="1:13" ht="12.75">
      <c r="A485" t="s">
        <v>46</v>
      </c>
      <c r="C485" s="31" t="s">
        <v>2269</v>
      </c>
      <c r="E485" s="33" t="s">
        <v>2270</v>
      </c>
      <c r="J485" s="32">
        <f>0</f>
      </c>
      <c s="32">
        <f>0</f>
      </c>
      <c s="32">
        <f>0+L486+L490+L494+L498+L502+L506+L510+L514+L518+L522+L526+L530+L534+L538+L542+L546+L550+L554+L558+L562+L566+L570+L574+L578+L582+L586+L590+L594+L598+L602+L606</f>
      </c>
      <c s="32">
        <f>0+M486+M490+M494+M498+M502+M506+M510+M514+M518+M522+M526+M530+M534+M538+M542+M546+M550+M554+M558+M562+M566+M570+M574+M578+M582+M586+M590+M594+M598+M602+M606</f>
      </c>
    </row>
    <row r="486" spans="1:16" ht="12.75">
      <c r="A486" t="s">
        <v>49</v>
      </c>
      <c s="34" t="s">
        <v>1026</v>
      </c>
      <c s="34" t="s">
        <v>2271</v>
      </c>
      <c s="35" t="s">
        <v>5</v>
      </c>
      <c s="6" t="s">
        <v>2272</v>
      </c>
      <c s="36" t="s">
        <v>1202</v>
      </c>
      <c s="37">
        <v>33.031</v>
      </c>
      <c s="36">
        <v>0.00011</v>
      </c>
      <c s="36">
        <f>ROUND(G486*H486,6)</f>
      </c>
      <c r="L486" s="38">
        <v>0</v>
      </c>
      <c s="32">
        <f>ROUND(ROUND(L486,2)*ROUND(G486,3),2)</f>
      </c>
      <c s="36" t="s">
        <v>53</v>
      </c>
      <c>
        <f>(M486*21)/100</f>
      </c>
      <c t="s">
        <v>27</v>
      </c>
    </row>
    <row r="487" spans="1:5" ht="12.75">
      <c r="A487" s="35" t="s">
        <v>54</v>
      </c>
      <c r="E487" s="39" t="s">
        <v>2272</v>
      </c>
    </row>
    <row r="488" spans="1:5" ht="102">
      <c r="A488" s="35" t="s">
        <v>55</v>
      </c>
      <c r="E488" s="40" t="s">
        <v>2273</v>
      </c>
    </row>
    <row r="489" spans="1:5" ht="12.75">
      <c r="A489" t="s">
        <v>57</v>
      </c>
      <c r="E489" s="39" t="s">
        <v>5</v>
      </c>
    </row>
    <row r="490" spans="1:16" ht="12.75">
      <c r="A490" t="s">
        <v>49</v>
      </c>
      <c s="34" t="s">
        <v>1027</v>
      </c>
      <c s="34" t="s">
        <v>2274</v>
      </c>
      <c s="35" t="s">
        <v>5</v>
      </c>
      <c s="6" t="s">
        <v>2275</v>
      </c>
      <c s="36" t="s">
        <v>1202</v>
      </c>
      <c s="37">
        <v>53.758</v>
      </c>
      <c s="36">
        <v>0.009</v>
      </c>
      <c s="36">
        <f>ROUND(G490*H490,6)</f>
      </c>
      <c r="L490" s="38">
        <v>0</v>
      </c>
      <c s="32">
        <f>ROUND(ROUND(L490,2)*ROUND(G490,3),2)</f>
      </c>
      <c s="36" t="s">
        <v>53</v>
      </c>
      <c>
        <f>(M490*21)/100</f>
      </c>
      <c t="s">
        <v>27</v>
      </c>
    </row>
    <row r="491" spans="1:5" ht="12.75">
      <c r="A491" s="35" t="s">
        <v>54</v>
      </c>
      <c r="E491" s="39" t="s">
        <v>2275</v>
      </c>
    </row>
    <row r="492" spans="1:5" ht="89.25">
      <c r="A492" s="35" t="s">
        <v>55</v>
      </c>
      <c r="E492" s="40" t="s">
        <v>2276</v>
      </c>
    </row>
    <row r="493" spans="1:5" ht="12.75">
      <c r="A493" t="s">
        <v>57</v>
      </c>
      <c r="E493" s="39" t="s">
        <v>5</v>
      </c>
    </row>
    <row r="494" spans="1:16" ht="12.75">
      <c r="A494" t="s">
        <v>49</v>
      </c>
      <c s="34" t="s">
        <v>1028</v>
      </c>
      <c s="34" t="s">
        <v>2277</v>
      </c>
      <c s="35" t="s">
        <v>5</v>
      </c>
      <c s="6" t="s">
        <v>2278</v>
      </c>
      <c s="36" t="s">
        <v>1202</v>
      </c>
      <c s="37">
        <v>39.144</v>
      </c>
      <c s="36">
        <v>0.0093</v>
      </c>
      <c s="36">
        <f>ROUND(G494*H494,6)</f>
      </c>
      <c r="L494" s="38">
        <v>0</v>
      </c>
      <c s="32">
        <f>ROUND(ROUND(L494,2)*ROUND(G494,3),2)</f>
      </c>
      <c s="36" t="s">
        <v>53</v>
      </c>
      <c>
        <f>(M494*21)/100</f>
      </c>
      <c t="s">
        <v>27</v>
      </c>
    </row>
    <row r="495" spans="1:5" ht="12.75">
      <c r="A495" s="35" t="s">
        <v>54</v>
      </c>
      <c r="E495" s="39" t="s">
        <v>2278</v>
      </c>
    </row>
    <row r="496" spans="1:5" ht="191.25">
      <c r="A496" s="35" t="s">
        <v>55</v>
      </c>
      <c r="E496" s="40" t="s">
        <v>2279</v>
      </c>
    </row>
    <row r="497" spans="1:5" ht="12.75">
      <c r="A497" t="s">
        <v>57</v>
      </c>
      <c r="E497" s="39" t="s">
        <v>5</v>
      </c>
    </row>
    <row r="498" spans="1:16" ht="12.75">
      <c r="A498" t="s">
        <v>49</v>
      </c>
      <c s="34" t="s">
        <v>1029</v>
      </c>
      <c s="34" t="s">
        <v>2280</v>
      </c>
      <c s="35" t="s">
        <v>5</v>
      </c>
      <c s="6" t="s">
        <v>2281</v>
      </c>
      <c s="36" t="s">
        <v>1202</v>
      </c>
      <c s="37">
        <v>29.988</v>
      </c>
      <c s="36">
        <v>0.0028</v>
      </c>
      <c s="36">
        <f>ROUND(G498*H498,6)</f>
      </c>
      <c r="L498" s="38">
        <v>0</v>
      </c>
      <c s="32">
        <f>ROUND(ROUND(L498,2)*ROUND(G498,3),2)</f>
      </c>
      <c s="36" t="s">
        <v>53</v>
      </c>
      <c>
        <f>(M498*21)/100</f>
      </c>
      <c t="s">
        <v>27</v>
      </c>
    </row>
    <row r="499" spans="1:5" ht="12.75">
      <c r="A499" s="35" t="s">
        <v>54</v>
      </c>
      <c r="E499" s="39" t="s">
        <v>2281</v>
      </c>
    </row>
    <row r="500" spans="1:5" ht="102">
      <c r="A500" s="35" t="s">
        <v>55</v>
      </c>
      <c r="E500" s="40" t="s">
        <v>2282</v>
      </c>
    </row>
    <row r="501" spans="1:5" ht="12.75">
      <c r="A501" t="s">
        <v>57</v>
      </c>
      <c r="E501" s="39" t="s">
        <v>5</v>
      </c>
    </row>
    <row r="502" spans="1:16" ht="25.5">
      <c r="A502" t="s">
        <v>49</v>
      </c>
      <c s="34" t="s">
        <v>1030</v>
      </c>
      <c s="34" t="s">
        <v>2283</v>
      </c>
      <c s="35" t="s">
        <v>5</v>
      </c>
      <c s="6" t="s">
        <v>2284</v>
      </c>
      <c s="36" t="s">
        <v>1202</v>
      </c>
      <c s="37">
        <v>29.926</v>
      </c>
      <c s="36">
        <v>0.04428</v>
      </c>
      <c s="36">
        <f>ROUND(G502*H502,6)</f>
      </c>
      <c r="L502" s="38">
        <v>0</v>
      </c>
      <c s="32">
        <f>ROUND(ROUND(L502,2)*ROUND(G502,3),2)</f>
      </c>
      <c s="36" t="s">
        <v>53</v>
      </c>
      <c>
        <f>(M502*21)/100</f>
      </c>
      <c t="s">
        <v>27</v>
      </c>
    </row>
    <row r="503" spans="1:5" ht="38.25">
      <c r="A503" s="35" t="s">
        <v>54</v>
      </c>
      <c r="E503" s="39" t="s">
        <v>2285</v>
      </c>
    </row>
    <row r="504" spans="1:5" ht="153">
      <c r="A504" s="35" t="s">
        <v>55</v>
      </c>
      <c r="E504" s="40" t="s">
        <v>2286</v>
      </c>
    </row>
    <row r="505" spans="1:5" ht="12.75">
      <c r="A505" t="s">
        <v>57</v>
      </c>
      <c r="E505" s="39" t="s">
        <v>2287</v>
      </c>
    </row>
    <row r="506" spans="1:16" ht="25.5">
      <c r="A506" t="s">
        <v>49</v>
      </c>
      <c s="34" t="s">
        <v>1031</v>
      </c>
      <c s="34" t="s">
        <v>2288</v>
      </c>
      <c s="35" t="s">
        <v>5</v>
      </c>
      <c s="6" t="s">
        <v>2284</v>
      </c>
      <c s="36" t="s">
        <v>1202</v>
      </c>
      <c s="37">
        <v>435.474</v>
      </c>
      <c s="36">
        <v>0.0457</v>
      </c>
      <c s="36">
        <f>ROUND(G506*H506,6)</f>
      </c>
      <c r="L506" s="38">
        <v>0</v>
      </c>
      <c s="32">
        <f>ROUND(ROUND(L506,2)*ROUND(G506,3),2)</f>
      </c>
      <c s="36" t="s">
        <v>53</v>
      </c>
      <c>
        <f>(M506*21)/100</f>
      </c>
      <c t="s">
        <v>27</v>
      </c>
    </row>
    <row r="507" spans="1:5" ht="38.25">
      <c r="A507" s="35" t="s">
        <v>54</v>
      </c>
      <c r="E507" s="39" t="s">
        <v>2289</v>
      </c>
    </row>
    <row r="508" spans="1:5" ht="409.5">
      <c r="A508" s="35" t="s">
        <v>55</v>
      </c>
      <c r="E508" s="40" t="s">
        <v>2290</v>
      </c>
    </row>
    <row r="509" spans="1:5" ht="12.75">
      <c r="A509" t="s">
        <v>57</v>
      </c>
      <c r="E509" s="39" t="s">
        <v>2291</v>
      </c>
    </row>
    <row r="510" spans="1:16" ht="25.5">
      <c r="A510" t="s">
        <v>49</v>
      </c>
      <c s="34" t="s">
        <v>1034</v>
      </c>
      <c s="34" t="s">
        <v>2292</v>
      </c>
      <c s="35" t="s">
        <v>5</v>
      </c>
      <c s="6" t="s">
        <v>2293</v>
      </c>
      <c s="36" t="s">
        <v>1202</v>
      </c>
      <c s="37">
        <v>33.932</v>
      </c>
      <c s="36">
        <v>0.04554</v>
      </c>
      <c s="36">
        <f>ROUND(G510*H510,6)</f>
      </c>
      <c r="L510" s="38">
        <v>0</v>
      </c>
      <c s="32">
        <f>ROUND(ROUND(L510,2)*ROUND(G510,3),2)</f>
      </c>
      <c s="36" t="s">
        <v>53</v>
      </c>
      <c>
        <f>(M510*21)/100</f>
      </c>
      <c t="s">
        <v>27</v>
      </c>
    </row>
    <row r="511" spans="1:5" ht="38.25">
      <c r="A511" s="35" t="s">
        <v>54</v>
      </c>
      <c r="E511" s="39" t="s">
        <v>2294</v>
      </c>
    </row>
    <row r="512" spans="1:5" ht="63.75">
      <c r="A512" s="35" t="s">
        <v>55</v>
      </c>
      <c r="E512" s="40" t="s">
        <v>2295</v>
      </c>
    </row>
    <row r="513" spans="1:5" ht="12.75">
      <c r="A513" t="s">
        <v>57</v>
      </c>
      <c r="E513" s="39" t="s">
        <v>2296</v>
      </c>
    </row>
    <row r="514" spans="1:16" ht="25.5">
      <c r="A514" t="s">
        <v>49</v>
      </c>
      <c s="34" t="s">
        <v>1037</v>
      </c>
      <c s="34" t="s">
        <v>2297</v>
      </c>
      <c s="35" t="s">
        <v>5</v>
      </c>
      <c s="6" t="s">
        <v>2293</v>
      </c>
      <c s="36" t="s">
        <v>1202</v>
      </c>
      <c s="37">
        <v>26.809</v>
      </c>
      <c s="36">
        <v>0.04696</v>
      </c>
      <c s="36">
        <f>ROUND(G514*H514,6)</f>
      </c>
      <c r="L514" s="38">
        <v>0</v>
      </c>
      <c s="32">
        <f>ROUND(ROUND(L514,2)*ROUND(G514,3),2)</f>
      </c>
      <c s="36" t="s">
        <v>53</v>
      </c>
      <c>
        <f>(M514*21)/100</f>
      </c>
      <c t="s">
        <v>27</v>
      </c>
    </row>
    <row r="515" spans="1:5" ht="38.25">
      <c r="A515" s="35" t="s">
        <v>54</v>
      </c>
      <c r="E515" s="39" t="s">
        <v>2298</v>
      </c>
    </row>
    <row r="516" spans="1:5" ht="89.25">
      <c r="A516" s="35" t="s">
        <v>55</v>
      </c>
      <c r="E516" s="40" t="s">
        <v>2299</v>
      </c>
    </row>
    <row r="517" spans="1:5" ht="12.75">
      <c r="A517" t="s">
        <v>57</v>
      </c>
      <c r="E517" s="39" t="s">
        <v>2291</v>
      </c>
    </row>
    <row r="518" spans="1:16" ht="38.25">
      <c r="A518" t="s">
        <v>49</v>
      </c>
      <c s="34" t="s">
        <v>2300</v>
      </c>
      <c s="34" t="s">
        <v>2301</v>
      </c>
      <c s="35" t="s">
        <v>5</v>
      </c>
      <c s="6" t="s">
        <v>2302</v>
      </c>
      <c s="36" t="s">
        <v>1202</v>
      </c>
      <c s="37">
        <v>5.69</v>
      </c>
      <c s="36">
        <v>0.05636</v>
      </c>
      <c s="36">
        <f>ROUND(G518*H518,6)</f>
      </c>
      <c r="L518" s="38">
        <v>0</v>
      </c>
      <c s="32">
        <f>ROUND(ROUND(L518,2)*ROUND(G518,3),2)</f>
      </c>
      <c s="36" t="s">
        <v>53</v>
      </c>
      <c>
        <f>(M518*21)/100</f>
      </c>
      <c t="s">
        <v>27</v>
      </c>
    </row>
    <row r="519" spans="1:5" ht="51">
      <c r="A519" s="35" t="s">
        <v>54</v>
      </c>
      <c r="E519" s="39" t="s">
        <v>2303</v>
      </c>
    </row>
    <row r="520" spans="1:5" ht="63.75">
      <c r="A520" s="35" t="s">
        <v>55</v>
      </c>
      <c r="E520" s="40" t="s">
        <v>2304</v>
      </c>
    </row>
    <row r="521" spans="1:5" ht="12.75">
      <c r="A521" t="s">
        <v>57</v>
      </c>
      <c r="E521" s="39" t="s">
        <v>2291</v>
      </c>
    </row>
    <row r="522" spans="1:16" ht="25.5">
      <c r="A522" t="s">
        <v>49</v>
      </c>
      <c s="34" t="s">
        <v>2305</v>
      </c>
      <c s="34" t="s">
        <v>2306</v>
      </c>
      <c s="35" t="s">
        <v>5</v>
      </c>
      <c s="6" t="s">
        <v>2307</v>
      </c>
      <c s="36" t="s">
        <v>262</v>
      </c>
      <c s="37">
        <v>16.605</v>
      </c>
      <c s="36">
        <v>0.00092</v>
      </c>
      <c s="36">
        <f>ROUND(G522*H522,6)</f>
      </c>
      <c r="L522" s="38">
        <v>0</v>
      </c>
      <c s="32">
        <f>ROUND(ROUND(L522,2)*ROUND(G522,3),2)</f>
      </c>
      <c s="36" t="s">
        <v>53</v>
      </c>
      <c>
        <f>(M522*21)/100</f>
      </c>
      <c t="s">
        <v>27</v>
      </c>
    </row>
    <row r="523" spans="1:5" ht="25.5">
      <c r="A523" s="35" t="s">
        <v>54</v>
      </c>
      <c r="E523" s="39" t="s">
        <v>2307</v>
      </c>
    </row>
    <row r="524" spans="1:5" ht="178.5">
      <c r="A524" s="35" t="s">
        <v>55</v>
      </c>
      <c r="E524" s="40" t="s">
        <v>2308</v>
      </c>
    </row>
    <row r="525" spans="1:5" ht="12.75">
      <c r="A525" t="s">
        <v>57</v>
      </c>
      <c r="E525" s="39" t="s">
        <v>5</v>
      </c>
    </row>
    <row r="526" spans="1:16" ht="25.5">
      <c r="A526" t="s">
        <v>49</v>
      </c>
      <c s="34" t="s">
        <v>2309</v>
      </c>
      <c s="34" t="s">
        <v>2310</v>
      </c>
      <c s="35" t="s">
        <v>5</v>
      </c>
      <c s="6" t="s">
        <v>2311</v>
      </c>
      <c s="36" t="s">
        <v>262</v>
      </c>
      <c s="37">
        <v>58.22</v>
      </c>
      <c s="36">
        <v>0.00091</v>
      </c>
      <c s="36">
        <f>ROUND(G526*H526,6)</f>
      </c>
      <c r="L526" s="38">
        <v>0</v>
      </c>
      <c s="32">
        <f>ROUND(ROUND(L526,2)*ROUND(G526,3),2)</f>
      </c>
      <c s="36" t="s">
        <v>53</v>
      </c>
      <c>
        <f>(M526*21)/100</f>
      </c>
      <c t="s">
        <v>27</v>
      </c>
    </row>
    <row r="527" spans="1:5" ht="25.5">
      <c r="A527" s="35" t="s">
        <v>54</v>
      </c>
      <c r="E527" s="39" t="s">
        <v>2311</v>
      </c>
    </row>
    <row r="528" spans="1:5" ht="409.5">
      <c r="A528" s="35" t="s">
        <v>55</v>
      </c>
      <c r="E528" s="40" t="s">
        <v>2312</v>
      </c>
    </row>
    <row r="529" spans="1:5" ht="12.75">
      <c r="A529" t="s">
        <v>57</v>
      </c>
      <c r="E529" s="39" t="s">
        <v>5</v>
      </c>
    </row>
    <row r="530" spans="1:16" ht="25.5">
      <c r="A530" t="s">
        <v>49</v>
      </c>
      <c s="34" t="s">
        <v>2313</v>
      </c>
      <c s="34" t="s">
        <v>2314</v>
      </c>
      <c s="35" t="s">
        <v>5</v>
      </c>
      <c s="6" t="s">
        <v>2315</v>
      </c>
      <c s="36" t="s">
        <v>262</v>
      </c>
      <c s="37">
        <v>66.515</v>
      </c>
      <c s="36">
        <v>0.00036</v>
      </c>
      <c s="36">
        <f>ROUND(G530*H530,6)</f>
      </c>
      <c r="L530" s="38">
        <v>0</v>
      </c>
      <c s="32">
        <f>ROUND(ROUND(L530,2)*ROUND(G530,3),2)</f>
      </c>
      <c s="36" t="s">
        <v>53</v>
      </c>
      <c>
        <f>(M530*21)/100</f>
      </c>
      <c t="s">
        <v>27</v>
      </c>
    </row>
    <row r="531" spans="1:5" ht="25.5">
      <c r="A531" s="35" t="s">
        <v>54</v>
      </c>
      <c r="E531" s="39" t="s">
        <v>2315</v>
      </c>
    </row>
    <row r="532" spans="1:5" ht="409.5">
      <c r="A532" s="35" t="s">
        <v>55</v>
      </c>
      <c r="E532" s="40" t="s">
        <v>2316</v>
      </c>
    </row>
    <row r="533" spans="1:5" ht="12.75">
      <c r="A533" t="s">
        <v>57</v>
      </c>
      <c r="E533" s="39" t="s">
        <v>5</v>
      </c>
    </row>
    <row r="534" spans="1:16" ht="25.5">
      <c r="A534" t="s">
        <v>49</v>
      </c>
      <c s="34" t="s">
        <v>2317</v>
      </c>
      <c s="34" t="s">
        <v>2318</v>
      </c>
      <c s="35" t="s">
        <v>5</v>
      </c>
      <c s="6" t="s">
        <v>2319</v>
      </c>
      <c s="36" t="s">
        <v>1202</v>
      </c>
      <c s="37">
        <v>56.099</v>
      </c>
      <c s="36">
        <v>0.00161</v>
      </c>
      <c s="36">
        <f>ROUND(G534*H534,6)</f>
      </c>
      <c r="L534" s="38">
        <v>0</v>
      </c>
      <c s="32">
        <f>ROUND(ROUND(L534,2)*ROUND(G534,3),2)</f>
      </c>
      <c s="36" t="s">
        <v>53</v>
      </c>
      <c>
        <f>(M534*21)/100</f>
      </c>
      <c t="s">
        <v>27</v>
      </c>
    </row>
    <row r="535" spans="1:5" ht="25.5">
      <c r="A535" s="35" t="s">
        <v>54</v>
      </c>
      <c r="E535" s="39" t="s">
        <v>2319</v>
      </c>
    </row>
    <row r="536" spans="1:5" ht="318.75">
      <c r="A536" s="35" t="s">
        <v>55</v>
      </c>
      <c r="E536" s="40" t="s">
        <v>2320</v>
      </c>
    </row>
    <row r="537" spans="1:5" ht="12.75">
      <c r="A537" t="s">
        <v>57</v>
      </c>
      <c r="E537" s="39" t="s">
        <v>5</v>
      </c>
    </row>
    <row r="538" spans="1:16" ht="25.5">
      <c r="A538" t="s">
        <v>49</v>
      </c>
      <c s="34" t="s">
        <v>2321</v>
      </c>
      <c s="34" t="s">
        <v>2322</v>
      </c>
      <c s="35" t="s">
        <v>5</v>
      </c>
      <c s="6" t="s">
        <v>2323</v>
      </c>
      <c s="36" t="s">
        <v>1202</v>
      </c>
      <c s="37">
        <v>26.299</v>
      </c>
      <c s="36">
        <v>0.00322</v>
      </c>
      <c s="36">
        <f>ROUND(G538*H538,6)</f>
      </c>
      <c r="L538" s="38">
        <v>0</v>
      </c>
      <c s="32">
        <f>ROUND(ROUND(L538,2)*ROUND(G538,3),2)</f>
      </c>
      <c s="36" t="s">
        <v>53</v>
      </c>
      <c>
        <f>(M538*21)/100</f>
      </c>
      <c t="s">
        <v>27</v>
      </c>
    </row>
    <row r="539" spans="1:5" ht="25.5">
      <c r="A539" s="35" t="s">
        <v>54</v>
      </c>
      <c r="E539" s="39" t="s">
        <v>2323</v>
      </c>
    </row>
    <row r="540" spans="1:5" ht="114.75">
      <c r="A540" s="35" t="s">
        <v>55</v>
      </c>
      <c r="E540" s="40" t="s">
        <v>2324</v>
      </c>
    </row>
    <row r="541" spans="1:5" ht="12.75">
      <c r="A541" t="s">
        <v>57</v>
      </c>
      <c r="E541" s="39" t="s">
        <v>5</v>
      </c>
    </row>
    <row r="542" spans="1:16" ht="25.5">
      <c r="A542" t="s">
        <v>49</v>
      </c>
      <c s="34" t="s">
        <v>2325</v>
      </c>
      <c s="34" t="s">
        <v>2326</v>
      </c>
      <c s="35" t="s">
        <v>5</v>
      </c>
      <c s="6" t="s">
        <v>2327</v>
      </c>
      <c s="36" t="s">
        <v>1202</v>
      </c>
      <c s="37">
        <v>875.025</v>
      </c>
      <c s="36">
        <v>0.0014</v>
      </c>
      <c s="36">
        <f>ROUND(G542*H542,6)</f>
      </c>
      <c r="L542" s="38">
        <v>0</v>
      </c>
      <c s="32">
        <f>ROUND(ROUND(L542,2)*ROUND(G542,3),2)</f>
      </c>
      <c s="36" t="s">
        <v>53</v>
      </c>
      <c>
        <f>(M542*21)/100</f>
      </c>
      <c t="s">
        <v>27</v>
      </c>
    </row>
    <row r="543" spans="1:5" ht="25.5">
      <c r="A543" s="35" t="s">
        <v>54</v>
      </c>
      <c r="E543" s="39" t="s">
        <v>2327</v>
      </c>
    </row>
    <row r="544" spans="1:5" ht="409.5">
      <c r="A544" s="35" t="s">
        <v>55</v>
      </c>
      <c r="E544" s="40" t="s">
        <v>2328</v>
      </c>
    </row>
    <row r="545" spans="1:5" ht="12.75">
      <c r="A545" t="s">
        <v>57</v>
      </c>
      <c r="E545" s="39" t="s">
        <v>5</v>
      </c>
    </row>
    <row r="546" spans="1:16" ht="38.25">
      <c r="A546" t="s">
        <v>49</v>
      </c>
      <c s="34" t="s">
        <v>2329</v>
      </c>
      <c s="34" t="s">
        <v>2330</v>
      </c>
      <c s="35" t="s">
        <v>5</v>
      </c>
      <c s="6" t="s">
        <v>2331</v>
      </c>
      <c s="36" t="s">
        <v>1202</v>
      </c>
      <c s="37">
        <v>26.299</v>
      </c>
      <c s="36">
        <v>0.05907</v>
      </c>
      <c s="36">
        <f>ROUND(G546*H546,6)</f>
      </c>
      <c r="L546" s="38">
        <v>0</v>
      </c>
      <c s="32">
        <f>ROUND(ROUND(L546,2)*ROUND(G546,3),2)</f>
      </c>
      <c s="36" t="s">
        <v>53</v>
      </c>
      <c>
        <f>(M546*21)/100</f>
      </c>
      <c t="s">
        <v>27</v>
      </c>
    </row>
    <row r="547" spans="1:5" ht="51">
      <c r="A547" s="35" t="s">
        <v>54</v>
      </c>
      <c r="E547" s="39" t="s">
        <v>2332</v>
      </c>
    </row>
    <row r="548" spans="1:5" ht="114.75">
      <c r="A548" s="35" t="s">
        <v>55</v>
      </c>
      <c r="E548" s="40" t="s">
        <v>2324</v>
      </c>
    </row>
    <row r="549" spans="1:5" ht="12.75">
      <c r="A549" t="s">
        <v>57</v>
      </c>
      <c r="E549" s="39" t="s">
        <v>2287</v>
      </c>
    </row>
    <row r="550" spans="1:16" ht="38.25">
      <c r="A550" t="s">
        <v>49</v>
      </c>
      <c s="34" t="s">
        <v>2333</v>
      </c>
      <c s="34" t="s">
        <v>2334</v>
      </c>
      <c s="35" t="s">
        <v>5</v>
      </c>
      <c s="6" t="s">
        <v>2335</v>
      </c>
      <c s="36" t="s">
        <v>1202</v>
      </c>
      <c s="37">
        <v>37.28</v>
      </c>
      <c s="36">
        <v>0.01213</v>
      </c>
      <c s="36">
        <f>ROUND(G550*H550,6)</f>
      </c>
      <c r="L550" s="38">
        <v>0</v>
      </c>
      <c s="32">
        <f>ROUND(ROUND(L550,2)*ROUND(G550,3),2)</f>
      </c>
      <c s="36" t="s">
        <v>53</v>
      </c>
      <c>
        <f>(M550*21)/100</f>
      </c>
      <c t="s">
        <v>27</v>
      </c>
    </row>
    <row r="551" spans="1:5" ht="38.25">
      <c r="A551" s="35" t="s">
        <v>54</v>
      </c>
      <c r="E551" s="39" t="s">
        <v>2336</v>
      </c>
    </row>
    <row r="552" spans="1:5" ht="165.75">
      <c r="A552" s="35" t="s">
        <v>55</v>
      </c>
      <c r="E552" s="40" t="s">
        <v>2337</v>
      </c>
    </row>
    <row r="553" spans="1:5" ht="12.75">
      <c r="A553" t="s">
        <v>57</v>
      </c>
      <c r="E553" s="39" t="s">
        <v>5</v>
      </c>
    </row>
    <row r="554" spans="1:16" ht="25.5">
      <c r="A554" t="s">
        <v>49</v>
      </c>
      <c s="34" t="s">
        <v>2338</v>
      </c>
      <c s="34" t="s">
        <v>2339</v>
      </c>
      <c s="35" t="s">
        <v>5</v>
      </c>
      <c s="6" t="s">
        <v>2340</v>
      </c>
      <c s="36" t="s">
        <v>1202</v>
      </c>
      <c s="37">
        <v>88.478</v>
      </c>
      <c s="36">
        <v>0.00042</v>
      </c>
      <c s="36">
        <f>ROUND(G554*H554,6)</f>
      </c>
      <c r="L554" s="38">
        <v>0</v>
      </c>
      <c s="32">
        <f>ROUND(ROUND(L554,2)*ROUND(G554,3),2)</f>
      </c>
      <c s="36" t="s">
        <v>53</v>
      </c>
      <c>
        <f>(M554*21)/100</f>
      </c>
      <c t="s">
        <v>27</v>
      </c>
    </row>
    <row r="555" spans="1:5" ht="25.5">
      <c r="A555" s="35" t="s">
        <v>54</v>
      </c>
      <c r="E555" s="39" t="s">
        <v>2340</v>
      </c>
    </row>
    <row r="556" spans="1:5" ht="255">
      <c r="A556" s="35" t="s">
        <v>55</v>
      </c>
      <c r="E556" s="40" t="s">
        <v>2341</v>
      </c>
    </row>
    <row r="557" spans="1:5" ht="12.75">
      <c r="A557" t="s">
        <v>57</v>
      </c>
      <c r="E557" s="39" t="s">
        <v>5</v>
      </c>
    </row>
    <row r="558" spans="1:16" ht="25.5">
      <c r="A558" t="s">
        <v>49</v>
      </c>
      <c s="34" t="s">
        <v>2342</v>
      </c>
      <c s="34" t="s">
        <v>2343</v>
      </c>
      <c s="35" t="s">
        <v>5</v>
      </c>
      <c s="6" t="s">
        <v>2344</v>
      </c>
      <c s="36" t="s">
        <v>262</v>
      </c>
      <c s="37">
        <v>3.2</v>
      </c>
      <c s="36">
        <v>0.00091</v>
      </c>
      <c s="36">
        <f>ROUND(G558*H558,6)</f>
      </c>
      <c r="L558" s="38">
        <v>0</v>
      </c>
      <c s="32">
        <f>ROUND(ROUND(L558,2)*ROUND(G558,3),2)</f>
      </c>
      <c s="36" t="s">
        <v>53</v>
      </c>
      <c>
        <f>(M558*21)/100</f>
      </c>
      <c t="s">
        <v>27</v>
      </c>
    </row>
    <row r="559" spans="1:5" ht="25.5">
      <c r="A559" s="35" t="s">
        <v>54</v>
      </c>
      <c r="E559" s="39" t="s">
        <v>2344</v>
      </c>
    </row>
    <row r="560" spans="1:5" ht="63.75">
      <c r="A560" s="35" t="s">
        <v>55</v>
      </c>
      <c r="E560" s="40" t="s">
        <v>2345</v>
      </c>
    </row>
    <row r="561" spans="1:5" ht="12.75">
      <c r="A561" t="s">
        <v>57</v>
      </c>
      <c r="E561" s="39" t="s">
        <v>5</v>
      </c>
    </row>
    <row r="562" spans="1:16" ht="38.25">
      <c r="A562" t="s">
        <v>49</v>
      </c>
      <c s="34" t="s">
        <v>2346</v>
      </c>
      <c s="34" t="s">
        <v>2347</v>
      </c>
      <c s="35" t="s">
        <v>5</v>
      </c>
      <c s="6" t="s">
        <v>2348</v>
      </c>
      <c s="36" t="s">
        <v>262</v>
      </c>
      <c s="37">
        <v>89.885</v>
      </c>
      <c s="36">
        <v>0.00011</v>
      </c>
      <c s="36">
        <f>ROUND(G562*H562,6)</f>
      </c>
      <c r="L562" s="38">
        <v>0</v>
      </c>
      <c s="32">
        <f>ROUND(ROUND(L562,2)*ROUND(G562,3),2)</f>
      </c>
      <c s="36" t="s">
        <v>53</v>
      </c>
      <c>
        <f>(M562*21)/100</f>
      </c>
      <c t="s">
        <v>27</v>
      </c>
    </row>
    <row r="563" spans="1:5" ht="38.25">
      <c r="A563" s="35" t="s">
        <v>54</v>
      </c>
      <c r="E563" s="39" t="s">
        <v>2349</v>
      </c>
    </row>
    <row r="564" spans="1:5" ht="140.25">
      <c r="A564" s="35" t="s">
        <v>55</v>
      </c>
      <c r="E564" s="40" t="s">
        <v>2350</v>
      </c>
    </row>
    <row r="565" spans="1:5" ht="12.75">
      <c r="A565" t="s">
        <v>57</v>
      </c>
      <c r="E565" s="39" t="s">
        <v>5</v>
      </c>
    </row>
    <row r="566" spans="1:16" ht="38.25">
      <c r="A566" t="s">
        <v>49</v>
      </c>
      <c s="34" t="s">
        <v>2351</v>
      </c>
      <c s="34" t="s">
        <v>2352</v>
      </c>
      <c s="35" t="s">
        <v>5</v>
      </c>
      <c s="6" t="s">
        <v>2353</v>
      </c>
      <c s="36" t="s">
        <v>1202</v>
      </c>
      <c s="37">
        <v>35.599</v>
      </c>
      <c s="36">
        <v>0.01217</v>
      </c>
      <c s="36">
        <f>ROUND(G566*H566,6)</f>
      </c>
      <c r="L566" s="38">
        <v>0</v>
      </c>
      <c s="32">
        <f>ROUND(ROUND(L566,2)*ROUND(G566,3),2)</f>
      </c>
      <c s="36" t="s">
        <v>53</v>
      </c>
      <c>
        <f>(M566*21)/100</f>
      </c>
      <c t="s">
        <v>27</v>
      </c>
    </row>
    <row r="567" spans="1:5" ht="38.25">
      <c r="A567" s="35" t="s">
        <v>54</v>
      </c>
      <c r="E567" s="39" t="s">
        <v>2354</v>
      </c>
    </row>
    <row r="568" spans="1:5" ht="102">
      <c r="A568" s="35" t="s">
        <v>55</v>
      </c>
      <c r="E568" s="40" t="s">
        <v>2355</v>
      </c>
    </row>
    <row r="569" spans="1:5" ht="12.75">
      <c r="A569" t="s">
        <v>57</v>
      </c>
      <c r="E569" s="39" t="s">
        <v>5</v>
      </c>
    </row>
    <row r="570" spans="1:16" ht="25.5">
      <c r="A570" t="s">
        <v>49</v>
      </c>
      <c s="34" t="s">
        <v>2356</v>
      </c>
      <c s="34" t="s">
        <v>2357</v>
      </c>
      <c s="35" t="s">
        <v>5</v>
      </c>
      <c s="6" t="s">
        <v>2358</v>
      </c>
      <c s="36" t="s">
        <v>1202</v>
      </c>
      <c s="37">
        <v>60.602</v>
      </c>
      <c s="36">
        <v>0.0001</v>
      </c>
      <c s="36">
        <f>ROUND(G570*H570,6)</f>
      </c>
      <c r="L570" s="38">
        <v>0</v>
      </c>
      <c s="32">
        <f>ROUND(ROUND(L570,2)*ROUND(G570,3),2)</f>
      </c>
      <c s="36" t="s">
        <v>53</v>
      </c>
      <c>
        <f>(M570*21)/100</f>
      </c>
      <c t="s">
        <v>27</v>
      </c>
    </row>
    <row r="571" spans="1:5" ht="25.5">
      <c r="A571" s="35" t="s">
        <v>54</v>
      </c>
      <c r="E571" s="39" t="s">
        <v>2358</v>
      </c>
    </row>
    <row r="572" spans="1:5" ht="216.75">
      <c r="A572" s="35" t="s">
        <v>55</v>
      </c>
      <c r="E572" s="40" t="s">
        <v>2359</v>
      </c>
    </row>
    <row r="573" spans="1:5" ht="12.75">
      <c r="A573" t="s">
        <v>57</v>
      </c>
      <c r="E573" s="39" t="s">
        <v>5</v>
      </c>
    </row>
    <row r="574" spans="1:16" ht="25.5">
      <c r="A574" t="s">
        <v>49</v>
      </c>
      <c s="34" t="s">
        <v>2360</v>
      </c>
      <c s="34" t="s">
        <v>2361</v>
      </c>
      <c s="35" t="s">
        <v>5</v>
      </c>
      <c s="6" t="s">
        <v>2362</v>
      </c>
      <c s="36" t="s">
        <v>262</v>
      </c>
      <c s="37">
        <v>6.975</v>
      </c>
      <c s="36">
        <v>0.00438</v>
      </c>
      <c s="36">
        <f>ROUND(G574*H574,6)</f>
      </c>
      <c r="L574" s="38">
        <v>0</v>
      </c>
      <c s="32">
        <f>ROUND(ROUND(L574,2)*ROUND(G574,3),2)</f>
      </c>
      <c s="36" t="s">
        <v>53</v>
      </c>
      <c>
        <f>(M574*21)/100</f>
      </c>
      <c t="s">
        <v>27</v>
      </c>
    </row>
    <row r="575" spans="1:5" ht="25.5">
      <c r="A575" s="35" t="s">
        <v>54</v>
      </c>
      <c r="E575" s="39" t="s">
        <v>2362</v>
      </c>
    </row>
    <row r="576" spans="1:5" ht="102">
      <c r="A576" s="35" t="s">
        <v>55</v>
      </c>
      <c r="E576" s="40" t="s">
        <v>2363</v>
      </c>
    </row>
    <row r="577" spans="1:5" ht="12.75">
      <c r="A577" t="s">
        <v>57</v>
      </c>
      <c r="E577" s="39" t="s">
        <v>5</v>
      </c>
    </row>
    <row r="578" spans="1:16" ht="25.5">
      <c r="A578" t="s">
        <v>49</v>
      </c>
      <c s="34" t="s">
        <v>2364</v>
      </c>
      <c s="34" t="s">
        <v>2365</v>
      </c>
      <c s="35" t="s">
        <v>5</v>
      </c>
      <c s="6" t="s">
        <v>2366</v>
      </c>
      <c s="36" t="s">
        <v>1202</v>
      </c>
      <c s="37">
        <v>29.4</v>
      </c>
      <c s="36">
        <v>0</v>
      </c>
      <c s="36">
        <f>ROUND(G578*H578,6)</f>
      </c>
      <c r="L578" s="38">
        <v>0</v>
      </c>
      <c s="32">
        <f>ROUND(ROUND(L578,2)*ROUND(G578,3),2)</f>
      </c>
      <c s="36" t="s">
        <v>53</v>
      </c>
      <c>
        <f>(M578*21)/100</f>
      </c>
      <c t="s">
        <v>27</v>
      </c>
    </row>
    <row r="579" spans="1:5" ht="25.5">
      <c r="A579" s="35" t="s">
        <v>54</v>
      </c>
      <c r="E579" s="39" t="s">
        <v>2366</v>
      </c>
    </row>
    <row r="580" spans="1:5" ht="89.25">
      <c r="A580" s="35" t="s">
        <v>55</v>
      </c>
      <c r="E580" s="40" t="s">
        <v>2367</v>
      </c>
    </row>
    <row r="581" spans="1:5" ht="12.75">
      <c r="A581" t="s">
        <v>57</v>
      </c>
      <c r="E581" s="39" t="s">
        <v>5</v>
      </c>
    </row>
    <row r="582" spans="1:16" ht="25.5">
      <c r="A582" t="s">
        <v>49</v>
      </c>
      <c s="34" t="s">
        <v>2368</v>
      </c>
      <c s="34" t="s">
        <v>2369</v>
      </c>
      <c s="35" t="s">
        <v>5</v>
      </c>
      <c s="6" t="s">
        <v>2370</v>
      </c>
      <c s="36" t="s">
        <v>1202</v>
      </c>
      <c s="37">
        <v>29.4</v>
      </c>
      <c s="36">
        <v>0</v>
      </c>
      <c s="36">
        <f>ROUND(G582*H582,6)</f>
      </c>
      <c r="L582" s="38">
        <v>0</v>
      </c>
      <c s="32">
        <f>ROUND(ROUND(L582,2)*ROUND(G582,3),2)</f>
      </c>
      <c s="36" t="s">
        <v>53</v>
      </c>
      <c>
        <f>(M582*21)/100</f>
      </c>
      <c t="s">
        <v>27</v>
      </c>
    </row>
    <row r="583" spans="1:5" ht="25.5">
      <c r="A583" s="35" t="s">
        <v>54</v>
      </c>
      <c r="E583" s="39" t="s">
        <v>2370</v>
      </c>
    </row>
    <row r="584" spans="1:5" ht="89.25">
      <c r="A584" s="35" t="s">
        <v>55</v>
      </c>
      <c r="E584" s="40" t="s">
        <v>2371</v>
      </c>
    </row>
    <row r="585" spans="1:5" ht="12.75">
      <c r="A585" t="s">
        <v>57</v>
      </c>
      <c r="E585" s="39" t="s">
        <v>5</v>
      </c>
    </row>
    <row r="586" spans="1:16" ht="25.5">
      <c r="A586" t="s">
        <v>49</v>
      </c>
      <c s="34" t="s">
        <v>2372</v>
      </c>
      <c s="34" t="s">
        <v>2373</v>
      </c>
      <c s="35" t="s">
        <v>5</v>
      </c>
      <c s="6" t="s">
        <v>2374</v>
      </c>
      <c s="36" t="s">
        <v>1202</v>
      </c>
      <c s="37">
        <v>60.602</v>
      </c>
      <c s="36">
        <v>0.0007</v>
      </c>
      <c s="36">
        <f>ROUND(G586*H586,6)</f>
      </c>
      <c r="L586" s="38">
        <v>0</v>
      </c>
      <c s="32">
        <f>ROUND(ROUND(L586,2)*ROUND(G586,3),2)</f>
      </c>
      <c s="36" t="s">
        <v>53</v>
      </c>
      <c>
        <f>(M586*21)/100</f>
      </c>
      <c t="s">
        <v>27</v>
      </c>
    </row>
    <row r="587" spans="1:5" ht="25.5">
      <c r="A587" s="35" t="s">
        <v>54</v>
      </c>
      <c r="E587" s="39" t="s">
        <v>2374</v>
      </c>
    </row>
    <row r="588" spans="1:5" ht="216.75">
      <c r="A588" s="35" t="s">
        <v>55</v>
      </c>
      <c r="E588" s="40" t="s">
        <v>2359</v>
      </c>
    </row>
    <row r="589" spans="1:5" ht="12.75">
      <c r="A589" t="s">
        <v>57</v>
      </c>
      <c r="E589" s="39" t="s">
        <v>5</v>
      </c>
    </row>
    <row r="590" spans="1:16" ht="25.5">
      <c r="A590" t="s">
        <v>49</v>
      </c>
      <c s="34" t="s">
        <v>2375</v>
      </c>
      <c s="34" t="s">
        <v>2376</v>
      </c>
      <c s="35" t="s">
        <v>5</v>
      </c>
      <c s="6" t="s">
        <v>2377</v>
      </c>
      <c s="36" t="s">
        <v>52</v>
      </c>
      <c s="37">
        <v>22</v>
      </c>
      <c s="36">
        <v>0.01834</v>
      </c>
      <c s="36">
        <f>ROUND(G590*H590,6)</f>
      </c>
      <c r="L590" s="38">
        <v>0</v>
      </c>
      <c s="32">
        <f>ROUND(ROUND(L590,2)*ROUND(G590,3),2)</f>
      </c>
      <c s="36" t="s">
        <v>53</v>
      </c>
      <c>
        <f>(M590*21)/100</f>
      </c>
      <c t="s">
        <v>27</v>
      </c>
    </row>
    <row r="591" spans="1:5" ht="25.5">
      <c r="A591" s="35" t="s">
        <v>54</v>
      </c>
      <c r="E591" s="39" t="s">
        <v>2377</v>
      </c>
    </row>
    <row r="592" spans="1:5" ht="114.75">
      <c r="A592" s="35" t="s">
        <v>55</v>
      </c>
      <c r="E592" s="40" t="s">
        <v>2378</v>
      </c>
    </row>
    <row r="593" spans="1:5" ht="12.75">
      <c r="A593" t="s">
        <v>57</v>
      </c>
      <c r="E593" s="39" t="s">
        <v>5</v>
      </c>
    </row>
    <row r="594" spans="1:16" ht="38.25">
      <c r="A594" t="s">
        <v>49</v>
      </c>
      <c s="34" t="s">
        <v>2379</v>
      </c>
      <c s="34" t="s">
        <v>2380</v>
      </c>
      <c s="35" t="s">
        <v>5</v>
      </c>
      <c s="6" t="s">
        <v>2381</v>
      </c>
      <c s="36" t="s">
        <v>98</v>
      </c>
      <c s="37">
        <v>30.366</v>
      </c>
      <c s="36">
        <v>0</v>
      </c>
      <c s="36">
        <f>ROUND(G594*H594,6)</f>
      </c>
      <c r="L594" s="38">
        <v>0</v>
      </c>
      <c s="32">
        <f>ROUND(ROUND(L594,2)*ROUND(G594,3),2)</f>
      </c>
      <c s="36" t="s">
        <v>53</v>
      </c>
      <c>
        <f>(M594*21)/100</f>
      </c>
      <c t="s">
        <v>27</v>
      </c>
    </row>
    <row r="595" spans="1:5" ht="51">
      <c r="A595" s="35" t="s">
        <v>54</v>
      </c>
      <c r="E595" s="39" t="s">
        <v>2382</v>
      </c>
    </row>
    <row r="596" spans="1:5" ht="12.75">
      <c r="A596" s="35" t="s">
        <v>55</v>
      </c>
      <c r="E596" s="40" t="s">
        <v>5</v>
      </c>
    </row>
    <row r="597" spans="1:5" ht="12.75">
      <c r="A597" t="s">
        <v>57</v>
      </c>
      <c r="E597" s="39" t="s">
        <v>5</v>
      </c>
    </row>
    <row r="598" spans="1:16" ht="25.5">
      <c r="A598" t="s">
        <v>49</v>
      </c>
      <c s="34" t="s">
        <v>2383</v>
      </c>
      <c s="34" t="s">
        <v>2384</v>
      </c>
      <c s="35" t="s">
        <v>5</v>
      </c>
      <c s="6" t="s">
        <v>2385</v>
      </c>
      <c s="36" t="s">
        <v>1202</v>
      </c>
      <c s="37">
        <v>242.278</v>
      </c>
      <c s="36">
        <v>0</v>
      </c>
      <c s="36">
        <f>ROUND(G598*H598,6)</f>
      </c>
      <c r="L598" s="38">
        <v>0</v>
      </c>
      <c s="32">
        <f>ROUND(ROUND(L598,2)*ROUND(G598,3),2)</f>
      </c>
      <c s="36" t="s">
        <v>103</v>
      </c>
      <c>
        <f>(M598*21)/100</f>
      </c>
      <c t="s">
        <v>27</v>
      </c>
    </row>
    <row r="599" spans="1:5" ht="25.5">
      <c r="A599" s="35" t="s">
        <v>54</v>
      </c>
      <c r="E599" s="39" t="s">
        <v>2385</v>
      </c>
    </row>
    <row r="600" spans="1:5" ht="204">
      <c r="A600" s="35" t="s">
        <v>55</v>
      </c>
      <c r="E600" s="40" t="s">
        <v>2386</v>
      </c>
    </row>
    <row r="601" spans="1:5" ht="12.75">
      <c r="A601" t="s">
        <v>57</v>
      </c>
      <c r="E601" s="39" t="s">
        <v>5</v>
      </c>
    </row>
    <row r="602" spans="1:16" ht="25.5">
      <c r="A602" t="s">
        <v>49</v>
      </c>
      <c s="34" t="s">
        <v>2387</v>
      </c>
      <c s="34" t="s">
        <v>2388</v>
      </c>
      <c s="35" t="s">
        <v>5</v>
      </c>
      <c s="6" t="s">
        <v>2389</v>
      </c>
      <c s="36" t="s">
        <v>1202</v>
      </c>
      <c s="37">
        <v>875.025</v>
      </c>
      <c s="36">
        <v>0.0002</v>
      </c>
      <c s="36">
        <f>ROUND(G602*H602,6)</f>
      </c>
      <c r="L602" s="38">
        <v>0</v>
      </c>
      <c s="32">
        <f>ROUND(ROUND(L602,2)*ROUND(G602,3),2)</f>
      </c>
      <c s="36" t="s">
        <v>103</v>
      </c>
      <c>
        <f>(M602*21)/100</f>
      </c>
      <c t="s">
        <v>27</v>
      </c>
    </row>
    <row r="603" spans="1:5" ht="25.5">
      <c r="A603" s="35" t="s">
        <v>54</v>
      </c>
      <c r="E603" s="39" t="s">
        <v>2389</v>
      </c>
    </row>
    <row r="604" spans="1:5" ht="409.5">
      <c r="A604" s="35" t="s">
        <v>55</v>
      </c>
      <c r="E604" s="40" t="s">
        <v>2390</v>
      </c>
    </row>
    <row r="605" spans="1:5" ht="12.75">
      <c r="A605" t="s">
        <v>57</v>
      </c>
      <c r="E605" s="39" t="s">
        <v>5</v>
      </c>
    </row>
    <row r="606" spans="1:16" ht="25.5">
      <c r="A606" t="s">
        <v>49</v>
      </c>
      <c s="34" t="s">
        <v>2391</v>
      </c>
      <c s="34" t="s">
        <v>2392</v>
      </c>
      <c s="35" t="s">
        <v>5</v>
      </c>
      <c s="6" t="s">
        <v>2393</v>
      </c>
      <c s="36" t="s">
        <v>1202</v>
      </c>
      <c s="37">
        <v>29.4</v>
      </c>
      <c s="36">
        <v>0.01499</v>
      </c>
      <c s="36">
        <f>ROUND(G606*H606,6)</f>
      </c>
      <c r="L606" s="38">
        <v>0</v>
      </c>
      <c s="32">
        <f>ROUND(ROUND(L606,2)*ROUND(G606,3),2)</f>
      </c>
      <c s="36" t="s">
        <v>103</v>
      </c>
      <c>
        <f>(M606*21)/100</f>
      </c>
      <c t="s">
        <v>27</v>
      </c>
    </row>
    <row r="607" spans="1:5" ht="25.5">
      <c r="A607" s="35" t="s">
        <v>54</v>
      </c>
      <c r="E607" s="39" t="s">
        <v>2393</v>
      </c>
    </row>
    <row r="608" spans="1:5" ht="89.25">
      <c r="A608" s="35" t="s">
        <v>55</v>
      </c>
      <c r="E608" s="40" t="s">
        <v>2394</v>
      </c>
    </row>
    <row r="609" spans="1:5" ht="38.25">
      <c r="A609" t="s">
        <v>57</v>
      </c>
      <c r="E609" s="39" t="s">
        <v>2395</v>
      </c>
    </row>
    <row r="610" spans="1:13" ht="12.75">
      <c r="A610" t="s">
        <v>46</v>
      </c>
      <c r="C610" s="31" t="s">
        <v>190</v>
      </c>
      <c r="E610" s="33" t="s">
        <v>191</v>
      </c>
      <c r="J610" s="32">
        <f>0</f>
      </c>
      <c s="32">
        <f>0</f>
      </c>
      <c s="32">
        <f>0+L611+L615+L619+L623+L627+L631+L635+L639+L643+L647+L651+L655+L659+L663+L667+L671+L675+L679</f>
      </c>
      <c s="32">
        <f>0+M611+M615+M619+M623+M627+M631+M635+M639+M643+M647+M651+M655+M659+M663+M667+M671+M675+M679</f>
      </c>
    </row>
    <row r="611" spans="1:16" ht="38.25">
      <c r="A611" t="s">
        <v>49</v>
      </c>
      <c s="34" t="s">
        <v>2396</v>
      </c>
      <c s="34" t="s">
        <v>2397</v>
      </c>
      <c s="35" t="s">
        <v>5</v>
      </c>
      <c s="6" t="s">
        <v>2398</v>
      </c>
      <c s="36" t="s">
        <v>1202</v>
      </c>
      <c s="37">
        <v>0.54</v>
      </c>
      <c s="36">
        <v>0.00088</v>
      </c>
      <c s="36">
        <f>ROUND(G611*H611,6)</f>
      </c>
      <c r="L611" s="38">
        <v>0</v>
      </c>
      <c s="32">
        <f>ROUND(ROUND(L611,2)*ROUND(G611,3),2)</f>
      </c>
      <c s="36" t="s">
        <v>53</v>
      </c>
      <c>
        <f>(M611*21)/100</f>
      </c>
      <c t="s">
        <v>27</v>
      </c>
    </row>
    <row r="612" spans="1:5" ht="38.25">
      <c r="A612" s="35" t="s">
        <v>54</v>
      </c>
      <c r="E612" s="39" t="s">
        <v>2399</v>
      </c>
    </row>
    <row r="613" spans="1:5" ht="76.5">
      <c r="A613" s="35" t="s">
        <v>55</v>
      </c>
      <c r="E613" s="40" t="s">
        <v>2400</v>
      </c>
    </row>
    <row r="614" spans="1:5" ht="12.75">
      <c r="A614" t="s">
        <v>57</v>
      </c>
      <c r="E614" s="39" t="s">
        <v>5</v>
      </c>
    </row>
    <row r="615" spans="1:16" ht="25.5">
      <c r="A615" t="s">
        <v>49</v>
      </c>
      <c s="34" t="s">
        <v>2401</v>
      </c>
      <c s="34" t="s">
        <v>2402</v>
      </c>
      <c s="35" t="s">
        <v>5</v>
      </c>
      <c s="6" t="s">
        <v>2403</v>
      </c>
      <c s="36" t="s">
        <v>1202</v>
      </c>
      <c s="37">
        <v>35.243</v>
      </c>
      <c s="36">
        <v>0.00164</v>
      </c>
      <c s="36">
        <f>ROUND(G615*H615,6)</f>
      </c>
      <c r="L615" s="38">
        <v>0</v>
      </c>
      <c s="32">
        <f>ROUND(ROUND(L615,2)*ROUND(G615,3),2)</f>
      </c>
      <c s="36" t="s">
        <v>53</v>
      </c>
      <c>
        <f>(M615*21)/100</f>
      </c>
      <c t="s">
        <v>27</v>
      </c>
    </row>
    <row r="616" spans="1:5" ht="38.25">
      <c r="A616" s="35" t="s">
        <v>54</v>
      </c>
      <c r="E616" s="39" t="s">
        <v>2404</v>
      </c>
    </row>
    <row r="617" spans="1:5" ht="165.75">
      <c r="A617" s="35" t="s">
        <v>55</v>
      </c>
      <c r="E617" s="40" t="s">
        <v>2405</v>
      </c>
    </row>
    <row r="618" spans="1:5" ht="12.75">
      <c r="A618" t="s">
        <v>57</v>
      </c>
      <c r="E618" s="39" t="s">
        <v>5</v>
      </c>
    </row>
    <row r="619" spans="1:16" ht="12.75">
      <c r="A619" t="s">
        <v>49</v>
      </c>
      <c s="34" t="s">
        <v>2406</v>
      </c>
      <c s="34" t="s">
        <v>2407</v>
      </c>
      <c s="35" t="s">
        <v>5</v>
      </c>
      <c s="6" t="s">
        <v>2408</v>
      </c>
      <c s="36" t="s">
        <v>1202</v>
      </c>
      <c s="37">
        <v>36.053</v>
      </c>
      <c s="36">
        <v>0</v>
      </c>
      <c s="36">
        <f>ROUND(G619*H619,6)</f>
      </c>
      <c r="L619" s="38">
        <v>0</v>
      </c>
      <c s="32">
        <f>ROUND(ROUND(L619,2)*ROUND(G619,3),2)</f>
      </c>
      <c s="36" t="s">
        <v>53</v>
      </c>
      <c>
        <f>(M619*21)/100</f>
      </c>
      <c t="s">
        <v>27</v>
      </c>
    </row>
    <row r="620" spans="1:5" ht="12.75">
      <c r="A620" s="35" t="s">
        <v>54</v>
      </c>
      <c r="E620" s="39" t="s">
        <v>2408</v>
      </c>
    </row>
    <row r="621" spans="1:5" ht="165.75">
      <c r="A621" s="35" t="s">
        <v>55</v>
      </c>
      <c r="E621" s="40" t="s">
        <v>2409</v>
      </c>
    </row>
    <row r="622" spans="1:5" ht="12.75">
      <c r="A622" t="s">
        <v>57</v>
      </c>
      <c r="E622" s="39" t="s">
        <v>5</v>
      </c>
    </row>
    <row r="623" spans="1:16" ht="25.5">
      <c r="A623" t="s">
        <v>49</v>
      </c>
      <c s="34" t="s">
        <v>2410</v>
      </c>
      <c s="34" t="s">
        <v>2411</v>
      </c>
      <c s="35" t="s">
        <v>5</v>
      </c>
      <c s="6" t="s">
        <v>2412</v>
      </c>
      <c s="36" t="s">
        <v>262</v>
      </c>
      <c s="37">
        <v>64.88</v>
      </c>
      <c s="36">
        <v>0</v>
      </c>
      <c s="36">
        <f>ROUND(G623*H623,6)</f>
      </c>
      <c r="L623" s="38">
        <v>0</v>
      </c>
      <c s="32">
        <f>ROUND(ROUND(L623,2)*ROUND(G623,3),2)</f>
      </c>
      <c s="36" t="s">
        <v>53</v>
      </c>
      <c>
        <f>(M623*21)/100</f>
      </c>
      <c t="s">
        <v>27</v>
      </c>
    </row>
    <row r="624" spans="1:5" ht="25.5">
      <c r="A624" s="35" t="s">
        <v>54</v>
      </c>
      <c r="E624" s="39" t="s">
        <v>2412</v>
      </c>
    </row>
    <row r="625" spans="1:5" ht="165.75">
      <c r="A625" s="35" t="s">
        <v>55</v>
      </c>
      <c r="E625" s="40" t="s">
        <v>2413</v>
      </c>
    </row>
    <row r="626" spans="1:5" ht="25.5">
      <c r="A626" t="s">
        <v>57</v>
      </c>
      <c r="E626" s="39" t="s">
        <v>2069</v>
      </c>
    </row>
    <row r="627" spans="1:16" ht="38.25">
      <c r="A627" t="s">
        <v>49</v>
      </c>
      <c s="34" t="s">
        <v>2414</v>
      </c>
      <c s="34" t="s">
        <v>193</v>
      </c>
      <c s="35" t="s">
        <v>5</v>
      </c>
      <c s="6" t="s">
        <v>194</v>
      </c>
      <c s="36" t="s">
        <v>98</v>
      </c>
      <c s="37">
        <v>80.807</v>
      </c>
      <c s="36">
        <v>0</v>
      </c>
      <c s="36">
        <f>ROUND(G627*H627,6)</f>
      </c>
      <c r="L627" s="38">
        <v>0</v>
      </c>
      <c s="32">
        <f>ROUND(ROUND(L627,2)*ROUND(G627,3),2)</f>
      </c>
      <c s="36" t="s">
        <v>53</v>
      </c>
      <c>
        <f>(M627*21)/100</f>
      </c>
      <c t="s">
        <v>27</v>
      </c>
    </row>
    <row r="628" spans="1:5" ht="38.25">
      <c r="A628" s="35" t="s">
        <v>54</v>
      </c>
      <c r="E628" s="39" t="s">
        <v>195</v>
      </c>
    </row>
    <row r="629" spans="1:5" ht="12.75">
      <c r="A629" s="35" t="s">
        <v>55</v>
      </c>
      <c r="E629" s="40" t="s">
        <v>5</v>
      </c>
    </row>
    <row r="630" spans="1:5" ht="12.75">
      <c r="A630" t="s">
        <v>57</v>
      </c>
      <c r="E630" s="39" t="s">
        <v>5</v>
      </c>
    </row>
    <row r="631" spans="1:16" ht="25.5">
      <c r="A631" t="s">
        <v>49</v>
      </c>
      <c s="34" t="s">
        <v>2415</v>
      </c>
      <c s="34" t="s">
        <v>2416</v>
      </c>
      <c s="35" t="s">
        <v>5</v>
      </c>
      <c s="6" t="s">
        <v>2417</v>
      </c>
      <c s="36" t="s">
        <v>1202</v>
      </c>
      <c s="37">
        <v>207.605</v>
      </c>
      <c s="36">
        <v>0</v>
      </c>
      <c s="36">
        <f>ROUND(G631*H631,6)</f>
      </c>
      <c r="L631" s="38">
        <v>0</v>
      </c>
      <c s="32">
        <f>ROUND(ROUND(L631,2)*ROUND(G631,3),2)</f>
      </c>
      <c s="36" t="s">
        <v>103</v>
      </c>
      <c>
        <f>(M631*21)/100</f>
      </c>
      <c t="s">
        <v>27</v>
      </c>
    </row>
    <row r="632" spans="1:5" ht="25.5">
      <c r="A632" s="35" t="s">
        <v>54</v>
      </c>
      <c r="E632" s="39" t="s">
        <v>2417</v>
      </c>
    </row>
    <row r="633" spans="1:5" ht="369.75">
      <c r="A633" s="35" t="s">
        <v>55</v>
      </c>
      <c r="E633" s="40" t="s">
        <v>2418</v>
      </c>
    </row>
    <row r="634" spans="1:5" ht="38.25">
      <c r="A634" t="s">
        <v>57</v>
      </c>
      <c r="E634" s="39" t="s">
        <v>2419</v>
      </c>
    </row>
    <row r="635" spans="1:16" ht="25.5">
      <c r="A635" t="s">
        <v>49</v>
      </c>
      <c s="34" t="s">
        <v>2420</v>
      </c>
      <c s="34" t="s">
        <v>2416</v>
      </c>
      <c s="35" t="s">
        <v>4</v>
      </c>
      <c s="6" t="s">
        <v>2421</v>
      </c>
      <c s="36" t="s">
        <v>1202</v>
      </c>
      <c s="37">
        <v>207.605</v>
      </c>
      <c s="36">
        <v>0.05</v>
      </c>
      <c s="36">
        <f>ROUND(G635*H635,6)</f>
      </c>
      <c r="L635" s="38">
        <v>0</v>
      </c>
      <c s="32">
        <f>ROUND(ROUND(L635,2)*ROUND(G635,3),2)</f>
      </c>
      <c s="36" t="s">
        <v>103</v>
      </c>
      <c>
        <f>(M635*21)/100</f>
      </c>
      <c t="s">
        <v>27</v>
      </c>
    </row>
    <row r="636" spans="1:5" ht="25.5">
      <c r="A636" s="35" t="s">
        <v>54</v>
      </c>
      <c r="E636" s="39" t="s">
        <v>2421</v>
      </c>
    </row>
    <row r="637" spans="1:5" ht="369.75">
      <c r="A637" s="35" t="s">
        <v>55</v>
      </c>
      <c r="E637" s="40" t="s">
        <v>2418</v>
      </c>
    </row>
    <row r="638" spans="1:5" ht="216.75">
      <c r="A638" t="s">
        <v>57</v>
      </c>
      <c r="E638" s="39" t="s">
        <v>2422</v>
      </c>
    </row>
    <row r="639" spans="1:16" ht="25.5">
      <c r="A639" t="s">
        <v>49</v>
      </c>
      <c s="34" t="s">
        <v>2423</v>
      </c>
      <c s="34" t="s">
        <v>2424</v>
      </c>
      <c s="35" t="s">
        <v>5</v>
      </c>
      <c s="6" t="s">
        <v>2425</v>
      </c>
      <c s="36" t="s">
        <v>1202</v>
      </c>
      <c s="37">
        <v>87.444</v>
      </c>
      <c s="36">
        <v>0</v>
      </c>
      <c s="36">
        <f>ROUND(G639*H639,6)</f>
      </c>
      <c r="L639" s="38">
        <v>0</v>
      </c>
      <c s="32">
        <f>ROUND(ROUND(L639,2)*ROUND(G639,3),2)</f>
      </c>
      <c s="36" t="s">
        <v>103</v>
      </c>
      <c>
        <f>(M639*21)/100</f>
      </c>
      <c t="s">
        <v>27</v>
      </c>
    </row>
    <row r="640" spans="1:5" ht="25.5">
      <c r="A640" s="35" t="s">
        <v>54</v>
      </c>
      <c r="E640" s="39" t="s">
        <v>2425</v>
      </c>
    </row>
    <row r="641" spans="1:5" ht="89.25">
      <c r="A641" s="35" t="s">
        <v>55</v>
      </c>
      <c r="E641" s="40" t="s">
        <v>2426</v>
      </c>
    </row>
    <row r="642" spans="1:5" ht="280.5">
      <c r="A642" t="s">
        <v>57</v>
      </c>
      <c r="E642" s="39" t="s">
        <v>2427</v>
      </c>
    </row>
    <row r="643" spans="1:16" ht="25.5">
      <c r="A643" t="s">
        <v>49</v>
      </c>
      <c s="34" t="s">
        <v>2428</v>
      </c>
      <c s="34" t="s">
        <v>2429</v>
      </c>
      <c s="35" t="s">
        <v>5</v>
      </c>
      <c s="6" t="s">
        <v>2430</v>
      </c>
      <c s="36" t="s">
        <v>1202</v>
      </c>
      <c s="37">
        <v>87.444</v>
      </c>
      <c s="36">
        <v>0.05</v>
      </c>
      <c s="36">
        <f>ROUND(G643*H643,6)</f>
      </c>
      <c r="L643" s="38">
        <v>0</v>
      </c>
      <c s="32">
        <f>ROUND(ROUND(L643,2)*ROUND(G643,3),2)</f>
      </c>
      <c s="36" t="s">
        <v>103</v>
      </c>
      <c>
        <f>(M643*21)/100</f>
      </c>
      <c t="s">
        <v>27</v>
      </c>
    </row>
    <row r="644" spans="1:5" ht="25.5">
      <c r="A644" s="35" t="s">
        <v>54</v>
      </c>
      <c r="E644" s="39" t="s">
        <v>2430</v>
      </c>
    </row>
    <row r="645" spans="1:5" ht="89.25">
      <c r="A645" s="35" t="s">
        <v>55</v>
      </c>
      <c r="E645" s="40" t="s">
        <v>2431</v>
      </c>
    </row>
    <row r="646" spans="1:5" ht="255">
      <c r="A646" t="s">
        <v>57</v>
      </c>
      <c r="E646" s="39" t="s">
        <v>2432</v>
      </c>
    </row>
    <row r="647" spans="1:16" ht="25.5">
      <c r="A647" t="s">
        <v>49</v>
      </c>
      <c s="34" t="s">
        <v>2433</v>
      </c>
      <c s="34" t="s">
        <v>2434</v>
      </c>
      <c s="35" t="s">
        <v>5</v>
      </c>
      <c s="6" t="s">
        <v>2435</v>
      </c>
      <c s="36" t="s">
        <v>1202</v>
      </c>
      <c s="37">
        <v>561.194</v>
      </c>
      <c s="36">
        <v>0.05</v>
      </c>
      <c s="36">
        <f>ROUND(G647*H647,6)</f>
      </c>
      <c r="L647" s="38">
        <v>0</v>
      </c>
      <c s="32">
        <f>ROUND(ROUND(L647,2)*ROUND(G647,3),2)</f>
      </c>
      <c s="36" t="s">
        <v>103</v>
      </c>
      <c>
        <f>(M647*21)/100</f>
      </c>
      <c t="s">
        <v>27</v>
      </c>
    </row>
    <row r="648" spans="1:5" ht="25.5">
      <c r="A648" s="35" t="s">
        <v>54</v>
      </c>
      <c r="E648" s="39" t="s">
        <v>2435</v>
      </c>
    </row>
    <row r="649" spans="1:5" ht="102">
      <c r="A649" s="35" t="s">
        <v>55</v>
      </c>
      <c r="E649" s="40" t="s">
        <v>2436</v>
      </c>
    </row>
    <row r="650" spans="1:5" ht="229.5">
      <c r="A650" t="s">
        <v>57</v>
      </c>
      <c r="E650" s="39" t="s">
        <v>2437</v>
      </c>
    </row>
    <row r="651" spans="1:16" ht="25.5">
      <c r="A651" t="s">
        <v>49</v>
      </c>
      <c s="34" t="s">
        <v>2438</v>
      </c>
      <c s="34" t="s">
        <v>2439</v>
      </c>
      <c s="35" t="s">
        <v>5</v>
      </c>
      <c s="6" t="s">
        <v>2440</v>
      </c>
      <c s="36" t="s">
        <v>1202</v>
      </c>
      <c s="37">
        <v>561.194</v>
      </c>
      <c s="36">
        <v>0.05</v>
      </c>
      <c s="36">
        <f>ROUND(G651*H651,6)</f>
      </c>
      <c r="L651" s="38">
        <v>0</v>
      </c>
      <c s="32">
        <f>ROUND(ROUND(L651,2)*ROUND(G651,3),2)</f>
      </c>
      <c s="36" t="s">
        <v>103</v>
      </c>
      <c>
        <f>(M651*21)/100</f>
      </c>
      <c t="s">
        <v>27</v>
      </c>
    </row>
    <row r="652" spans="1:5" ht="25.5">
      <c r="A652" s="35" t="s">
        <v>54</v>
      </c>
      <c r="E652" s="39" t="s">
        <v>2440</v>
      </c>
    </row>
    <row r="653" spans="1:5" ht="102">
      <c r="A653" s="35" t="s">
        <v>55</v>
      </c>
      <c r="E653" s="40" t="s">
        <v>2436</v>
      </c>
    </row>
    <row r="654" spans="1:5" ht="229.5">
      <c r="A654" t="s">
        <v>57</v>
      </c>
      <c r="E654" s="39" t="s">
        <v>2441</v>
      </c>
    </row>
    <row r="655" spans="1:16" ht="25.5">
      <c r="A655" t="s">
        <v>49</v>
      </c>
      <c s="34" t="s">
        <v>2442</v>
      </c>
      <c s="34" t="s">
        <v>2443</v>
      </c>
      <c s="35" t="s">
        <v>5</v>
      </c>
      <c s="6" t="s">
        <v>2444</v>
      </c>
      <c s="36" t="s">
        <v>1202</v>
      </c>
      <c s="37">
        <v>37.856</v>
      </c>
      <c s="36">
        <v>0.036</v>
      </c>
      <c s="36">
        <f>ROUND(G655*H655,6)</f>
      </c>
      <c r="L655" s="38">
        <v>0</v>
      </c>
      <c s="32">
        <f>ROUND(ROUND(L655,2)*ROUND(G655,3),2)</f>
      </c>
      <c s="36" t="s">
        <v>103</v>
      </c>
      <c>
        <f>(M655*21)/100</f>
      </c>
      <c t="s">
        <v>27</v>
      </c>
    </row>
    <row r="656" spans="1:5" ht="25.5">
      <c r="A656" s="35" t="s">
        <v>54</v>
      </c>
      <c r="E656" s="39" t="s">
        <v>2444</v>
      </c>
    </row>
    <row r="657" spans="1:5" ht="178.5">
      <c r="A657" s="35" t="s">
        <v>55</v>
      </c>
      <c r="E657" s="40" t="s">
        <v>2445</v>
      </c>
    </row>
    <row r="658" spans="1:5" ht="12.75">
      <c r="A658" t="s">
        <v>57</v>
      </c>
      <c r="E658" s="39" t="s">
        <v>2446</v>
      </c>
    </row>
    <row r="659" spans="1:16" ht="25.5">
      <c r="A659" t="s">
        <v>49</v>
      </c>
      <c s="34" t="s">
        <v>2447</v>
      </c>
      <c s="34" t="s">
        <v>2448</v>
      </c>
      <c s="35" t="s">
        <v>5</v>
      </c>
      <c s="6" t="s">
        <v>2449</v>
      </c>
      <c s="36" t="s">
        <v>1202</v>
      </c>
      <c s="37">
        <v>118.335</v>
      </c>
      <c s="36">
        <v>0</v>
      </c>
      <c s="36">
        <f>ROUND(G659*H659,6)</f>
      </c>
      <c r="L659" s="38">
        <v>0</v>
      </c>
      <c s="32">
        <f>ROUND(ROUND(L659,2)*ROUND(G659,3),2)</f>
      </c>
      <c s="36" t="s">
        <v>388</v>
      </c>
      <c>
        <f>(M659*21)/100</f>
      </c>
      <c t="s">
        <v>27</v>
      </c>
    </row>
    <row r="660" spans="1:5" ht="25.5">
      <c r="A660" s="35" t="s">
        <v>54</v>
      </c>
      <c r="E660" s="39" t="s">
        <v>2449</v>
      </c>
    </row>
    <row r="661" spans="1:5" ht="12.75">
      <c r="A661" s="35" t="s">
        <v>55</v>
      </c>
      <c r="E661" s="40" t="s">
        <v>5</v>
      </c>
    </row>
    <row r="662" spans="1:5" ht="191.25">
      <c r="A662" t="s">
        <v>57</v>
      </c>
      <c r="E662" s="39" t="s">
        <v>2450</v>
      </c>
    </row>
    <row r="663" spans="1:16" ht="25.5">
      <c r="A663" t="s">
        <v>49</v>
      </c>
      <c s="34" t="s">
        <v>2451</v>
      </c>
      <c s="34" t="s">
        <v>2448</v>
      </c>
      <c s="35" t="s">
        <v>4</v>
      </c>
      <c s="6" t="s">
        <v>2452</v>
      </c>
      <c s="36" t="s">
        <v>1202</v>
      </c>
      <c s="37">
        <v>118.335</v>
      </c>
      <c s="36">
        <v>0</v>
      </c>
      <c s="36">
        <f>ROUND(G663*H663,6)</f>
      </c>
      <c r="L663" s="38">
        <v>0</v>
      </c>
      <c s="32">
        <f>ROUND(ROUND(L663,2)*ROUND(G663,3),2)</f>
      </c>
      <c s="36" t="s">
        <v>388</v>
      </c>
      <c>
        <f>(M663*21)/100</f>
      </c>
      <c t="s">
        <v>27</v>
      </c>
    </row>
    <row r="664" spans="1:5" ht="25.5">
      <c r="A664" s="35" t="s">
        <v>54</v>
      </c>
      <c r="E664" s="39" t="s">
        <v>2452</v>
      </c>
    </row>
    <row r="665" spans="1:5" ht="12.75">
      <c r="A665" s="35" t="s">
        <v>55</v>
      </c>
      <c r="E665" s="40" t="s">
        <v>5</v>
      </c>
    </row>
    <row r="666" spans="1:5" ht="191.25">
      <c r="A666" t="s">
        <v>57</v>
      </c>
      <c r="E666" s="39" t="s">
        <v>2450</v>
      </c>
    </row>
    <row r="667" spans="1:16" ht="12.75">
      <c r="A667" t="s">
        <v>49</v>
      </c>
      <c s="34" t="s">
        <v>2453</v>
      </c>
      <c s="34" t="s">
        <v>2448</v>
      </c>
      <c s="35" t="s">
        <v>27</v>
      </c>
      <c s="6" t="s">
        <v>2454</v>
      </c>
      <c s="36" t="s">
        <v>1202</v>
      </c>
      <c s="37">
        <v>124.863</v>
      </c>
      <c s="36">
        <v>0</v>
      </c>
      <c s="36">
        <f>ROUND(G667*H667,6)</f>
      </c>
      <c r="L667" s="38">
        <v>0</v>
      </c>
      <c s="32">
        <f>ROUND(ROUND(L667,2)*ROUND(G667,3),2)</f>
      </c>
      <c s="36" t="s">
        <v>388</v>
      </c>
      <c>
        <f>(M667*21)/100</f>
      </c>
      <c t="s">
        <v>27</v>
      </c>
    </row>
    <row r="668" spans="1:5" ht="12.75">
      <c r="A668" s="35" t="s">
        <v>54</v>
      </c>
      <c r="E668" s="39" t="s">
        <v>2454</v>
      </c>
    </row>
    <row r="669" spans="1:5" ht="12.75">
      <c r="A669" s="35" t="s">
        <v>55</v>
      </c>
      <c r="E669" s="40" t="s">
        <v>5</v>
      </c>
    </row>
    <row r="670" spans="1:5" ht="191.25">
      <c r="A670" t="s">
        <v>57</v>
      </c>
      <c r="E670" s="39" t="s">
        <v>2455</v>
      </c>
    </row>
    <row r="671" spans="1:16" ht="25.5">
      <c r="A671" t="s">
        <v>49</v>
      </c>
      <c s="34" t="s">
        <v>2456</v>
      </c>
      <c s="34" t="s">
        <v>2448</v>
      </c>
      <c s="35" t="s">
        <v>26</v>
      </c>
      <c s="6" t="s">
        <v>2457</v>
      </c>
      <c s="36" t="s">
        <v>1202</v>
      </c>
      <c s="37">
        <v>124.863</v>
      </c>
      <c s="36">
        <v>0</v>
      </c>
      <c s="36">
        <f>ROUND(G671*H671,6)</f>
      </c>
      <c r="L671" s="38">
        <v>0</v>
      </c>
      <c s="32">
        <f>ROUND(ROUND(L671,2)*ROUND(G671,3),2)</f>
      </c>
      <c s="36" t="s">
        <v>388</v>
      </c>
      <c>
        <f>(M671*21)/100</f>
      </c>
      <c t="s">
        <v>27</v>
      </c>
    </row>
    <row r="672" spans="1:5" ht="25.5">
      <c r="A672" s="35" t="s">
        <v>54</v>
      </c>
      <c r="E672" s="39" t="s">
        <v>2457</v>
      </c>
    </row>
    <row r="673" spans="1:5" ht="12.75">
      <c r="A673" s="35" t="s">
        <v>55</v>
      </c>
      <c r="E673" s="40" t="s">
        <v>5</v>
      </c>
    </row>
    <row r="674" spans="1:5" ht="191.25">
      <c r="A674" t="s">
        <v>57</v>
      </c>
      <c r="E674" s="39" t="s">
        <v>2455</v>
      </c>
    </row>
    <row r="675" spans="1:16" ht="12.75">
      <c r="A675" t="s">
        <v>49</v>
      </c>
      <c s="34" t="s">
        <v>2458</v>
      </c>
      <c s="34" t="s">
        <v>2459</v>
      </c>
      <c s="35" t="s">
        <v>5</v>
      </c>
      <c s="6" t="s">
        <v>2460</v>
      </c>
      <c s="36" t="s">
        <v>1202</v>
      </c>
      <c s="37">
        <v>2.955</v>
      </c>
      <c s="36">
        <v>0</v>
      </c>
      <c s="36">
        <f>ROUND(G675*H675,6)</f>
      </c>
      <c r="L675" s="38">
        <v>0</v>
      </c>
      <c s="32">
        <f>ROUND(ROUND(L675,2)*ROUND(G675,3),2)</f>
      </c>
      <c s="36" t="s">
        <v>103</v>
      </c>
      <c>
        <f>(M675*21)/100</f>
      </c>
      <c t="s">
        <v>27</v>
      </c>
    </row>
    <row r="676" spans="1:5" ht="12.75">
      <c r="A676" s="35" t="s">
        <v>54</v>
      </c>
      <c r="E676" s="39" t="s">
        <v>2460</v>
      </c>
    </row>
    <row r="677" spans="1:5" ht="63.75">
      <c r="A677" s="35" t="s">
        <v>55</v>
      </c>
      <c r="E677" s="40" t="s">
        <v>2461</v>
      </c>
    </row>
    <row r="678" spans="1:5" ht="12.75">
      <c r="A678" t="s">
        <v>57</v>
      </c>
      <c r="E678" s="39" t="s">
        <v>5</v>
      </c>
    </row>
    <row r="679" spans="1:16" ht="12.75">
      <c r="A679" t="s">
        <v>49</v>
      </c>
      <c s="34" t="s">
        <v>2462</v>
      </c>
      <c s="34" t="s">
        <v>2463</v>
      </c>
      <c s="35" t="s">
        <v>5</v>
      </c>
      <c s="6" t="s">
        <v>2464</v>
      </c>
      <c s="36" t="s">
        <v>1202</v>
      </c>
      <c s="37">
        <v>3.462</v>
      </c>
      <c s="36">
        <v>0.01</v>
      </c>
      <c s="36">
        <f>ROUND(G679*H679,6)</f>
      </c>
      <c r="L679" s="38">
        <v>0</v>
      </c>
      <c s="32">
        <f>ROUND(ROUND(L679,2)*ROUND(G679,3),2)</f>
      </c>
      <c s="36" t="s">
        <v>103</v>
      </c>
      <c>
        <f>(M679*21)/100</f>
      </c>
      <c t="s">
        <v>27</v>
      </c>
    </row>
    <row r="680" spans="1:5" ht="12.75">
      <c r="A680" s="35" t="s">
        <v>54</v>
      </c>
      <c r="E680" s="39" t="s">
        <v>2464</v>
      </c>
    </row>
    <row r="681" spans="1:5" ht="63.75">
      <c r="A681" s="35" t="s">
        <v>55</v>
      </c>
      <c r="E681" s="40" t="s">
        <v>1959</v>
      </c>
    </row>
    <row r="682" spans="1:5" ht="12.75">
      <c r="A682" t="s">
        <v>57</v>
      </c>
      <c r="E682" s="39" t="s">
        <v>5</v>
      </c>
    </row>
    <row r="683" spans="1:13" ht="12.75">
      <c r="A683" t="s">
        <v>46</v>
      </c>
      <c r="C683" s="31" t="s">
        <v>2465</v>
      </c>
      <c r="E683" s="33" t="s">
        <v>2466</v>
      </c>
      <c r="J683" s="32">
        <f>0</f>
      </c>
      <c s="32">
        <f>0</f>
      </c>
      <c s="32">
        <f>0+L684+L688</f>
      </c>
      <c s="32">
        <f>0+M684+M688</f>
      </c>
    </row>
    <row r="684" spans="1:16" ht="12.75">
      <c r="A684" t="s">
        <v>49</v>
      </c>
      <c s="34" t="s">
        <v>2467</v>
      </c>
      <c s="34" t="s">
        <v>2468</v>
      </c>
      <c s="35" t="s">
        <v>5</v>
      </c>
      <c s="6" t="s">
        <v>2469</v>
      </c>
      <c s="36" t="s">
        <v>1202</v>
      </c>
      <c s="37">
        <v>3.15</v>
      </c>
      <c s="36">
        <v>0.0015</v>
      </c>
      <c s="36">
        <f>ROUND(G684*H684,6)</f>
      </c>
      <c r="L684" s="38">
        <v>0</v>
      </c>
      <c s="32">
        <f>ROUND(ROUND(L684,2)*ROUND(G684,3),2)</f>
      </c>
      <c s="36" t="s">
        <v>53</v>
      </c>
      <c>
        <f>(M684*21)/100</f>
      </c>
      <c t="s">
        <v>27</v>
      </c>
    </row>
    <row r="685" spans="1:5" ht="12.75">
      <c r="A685" s="35" t="s">
        <v>54</v>
      </c>
      <c r="E685" s="39" t="s">
        <v>2469</v>
      </c>
    </row>
    <row r="686" spans="1:5" ht="89.25">
      <c r="A686" s="35" t="s">
        <v>55</v>
      </c>
      <c r="E686" s="40" t="s">
        <v>2470</v>
      </c>
    </row>
    <row r="687" spans="1:5" ht="12.75">
      <c r="A687" t="s">
        <v>57</v>
      </c>
      <c r="E687" s="39" t="s">
        <v>5</v>
      </c>
    </row>
    <row r="688" spans="1:16" ht="38.25">
      <c r="A688" t="s">
        <v>49</v>
      </c>
      <c s="34" t="s">
        <v>2471</v>
      </c>
      <c s="34" t="s">
        <v>2472</v>
      </c>
      <c s="35" t="s">
        <v>5</v>
      </c>
      <c s="6" t="s">
        <v>2473</v>
      </c>
      <c s="36" t="s">
        <v>98</v>
      </c>
      <c s="37">
        <v>0.005</v>
      </c>
      <c s="36">
        <v>0</v>
      </c>
      <c s="36">
        <f>ROUND(G688*H688,6)</f>
      </c>
      <c r="L688" s="38">
        <v>0</v>
      </c>
      <c s="32">
        <f>ROUND(ROUND(L688,2)*ROUND(G688,3),2)</f>
      </c>
      <c s="36" t="s">
        <v>53</v>
      </c>
      <c>
        <f>(M688*21)/100</f>
      </c>
      <c t="s">
        <v>27</v>
      </c>
    </row>
    <row r="689" spans="1:5" ht="38.25">
      <c r="A689" s="35" t="s">
        <v>54</v>
      </c>
      <c r="E689" s="39" t="s">
        <v>2474</v>
      </c>
    </row>
    <row r="690" spans="1:5" ht="12.75">
      <c r="A690" s="35" t="s">
        <v>55</v>
      </c>
      <c r="E690" s="40" t="s">
        <v>5</v>
      </c>
    </row>
    <row r="691" spans="1:5" ht="12.75">
      <c r="A691" t="s">
        <v>57</v>
      </c>
      <c r="E691" s="39" t="s">
        <v>5</v>
      </c>
    </row>
    <row r="692" spans="1:13" ht="12.75">
      <c r="A692" t="s">
        <v>46</v>
      </c>
      <c r="C692" s="31" t="s">
        <v>2475</v>
      </c>
      <c r="E692" s="33" t="s">
        <v>2476</v>
      </c>
      <c r="J692" s="32">
        <f>0</f>
      </c>
      <c s="32">
        <f>0</f>
      </c>
      <c s="32">
        <f>0+L693+L697+L701+L705+L709</f>
      </c>
      <c s="32">
        <f>0+M693+M697+M701+M705+M709</f>
      </c>
    </row>
    <row r="693" spans="1:16" ht="25.5">
      <c r="A693" t="s">
        <v>49</v>
      </c>
      <c s="34" t="s">
        <v>2477</v>
      </c>
      <c s="34" t="s">
        <v>2478</v>
      </c>
      <c s="35" t="s">
        <v>5</v>
      </c>
      <c s="6" t="s">
        <v>2479</v>
      </c>
      <c s="36" t="s">
        <v>1202</v>
      </c>
      <c s="37">
        <v>103.91</v>
      </c>
      <c s="36">
        <v>0.0095</v>
      </c>
      <c s="36">
        <f>ROUND(G693*H693,6)</f>
      </c>
      <c r="L693" s="38">
        <v>0</v>
      </c>
      <c s="32">
        <f>ROUND(ROUND(L693,2)*ROUND(G693,3),2)</f>
      </c>
      <c s="36" t="s">
        <v>53</v>
      </c>
      <c>
        <f>(M693*21)/100</f>
      </c>
      <c t="s">
        <v>27</v>
      </c>
    </row>
    <row r="694" spans="1:5" ht="25.5">
      <c r="A694" s="35" t="s">
        <v>54</v>
      </c>
      <c r="E694" s="39" t="s">
        <v>2479</v>
      </c>
    </row>
    <row r="695" spans="1:5" ht="102">
      <c r="A695" s="35" t="s">
        <v>55</v>
      </c>
      <c r="E695" s="40" t="s">
        <v>2480</v>
      </c>
    </row>
    <row r="696" spans="1:5" ht="12.75">
      <c r="A696" t="s">
        <v>57</v>
      </c>
      <c r="E696" s="39" t="s">
        <v>5</v>
      </c>
    </row>
    <row r="697" spans="1:16" ht="12.75">
      <c r="A697" t="s">
        <v>49</v>
      </c>
      <c s="34" t="s">
        <v>2481</v>
      </c>
      <c s="34" t="s">
        <v>2482</v>
      </c>
      <c s="35" t="s">
        <v>5</v>
      </c>
      <c s="6" t="s">
        <v>2483</v>
      </c>
      <c s="36" t="s">
        <v>1202</v>
      </c>
      <c s="37">
        <v>103.91</v>
      </c>
      <c s="36">
        <v>0.0003</v>
      </c>
      <c s="36">
        <f>ROUND(G697*H697,6)</f>
      </c>
      <c r="L697" s="38">
        <v>0</v>
      </c>
      <c s="32">
        <f>ROUND(ROUND(L697,2)*ROUND(G697,3),2)</f>
      </c>
      <c s="36" t="s">
        <v>53</v>
      </c>
      <c>
        <f>(M697*21)/100</f>
      </c>
      <c t="s">
        <v>27</v>
      </c>
    </row>
    <row r="698" spans="1:5" ht="12.75">
      <c r="A698" s="35" t="s">
        <v>54</v>
      </c>
      <c r="E698" s="39" t="s">
        <v>2483</v>
      </c>
    </row>
    <row r="699" spans="1:5" ht="102">
      <c r="A699" s="35" t="s">
        <v>55</v>
      </c>
      <c r="E699" s="40" t="s">
        <v>2480</v>
      </c>
    </row>
    <row r="700" spans="1:5" ht="12.75">
      <c r="A700" t="s">
        <v>57</v>
      </c>
      <c r="E700" s="39" t="s">
        <v>5</v>
      </c>
    </row>
    <row r="701" spans="1:16" ht="25.5">
      <c r="A701" t="s">
        <v>49</v>
      </c>
      <c s="34" t="s">
        <v>2484</v>
      </c>
      <c s="34" t="s">
        <v>2485</v>
      </c>
      <c s="35" t="s">
        <v>5</v>
      </c>
      <c s="6" t="s">
        <v>2486</v>
      </c>
      <c s="36" t="s">
        <v>1202</v>
      </c>
      <c s="37">
        <v>103.91</v>
      </c>
      <c s="36">
        <v>0.00016</v>
      </c>
      <c s="36">
        <f>ROUND(G701*H701,6)</f>
      </c>
      <c r="L701" s="38">
        <v>0</v>
      </c>
      <c s="32">
        <f>ROUND(ROUND(L701,2)*ROUND(G701,3),2)</f>
      </c>
      <c s="36" t="s">
        <v>53</v>
      </c>
      <c>
        <f>(M701*21)/100</f>
      </c>
      <c t="s">
        <v>27</v>
      </c>
    </row>
    <row r="702" spans="1:5" ht="25.5">
      <c r="A702" s="35" t="s">
        <v>54</v>
      </c>
      <c r="E702" s="39" t="s">
        <v>2486</v>
      </c>
    </row>
    <row r="703" spans="1:5" ht="102">
      <c r="A703" s="35" t="s">
        <v>55</v>
      </c>
      <c r="E703" s="40" t="s">
        <v>2487</v>
      </c>
    </row>
    <row r="704" spans="1:5" ht="12.75">
      <c r="A704" t="s">
        <v>57</v>
      </c>
      <c r="E704" s="39" t="s">
        <v>5</v>
      </c>
    </row>
    <row r="705" spans="1:16" ht="38.25">
      <c r="A705" t="s">
        <v>49</v>
      </c>
      <c s="34" t="s">
        <v>2488</v>
      </c>
      <c s="34" t="s">
        <v>2489</v>
      </c>
      <c s="35" t="s">
        <v>5</v>
      </c>
      <c s="6" t="s">
        <v>2490</v>
      </c>
      <c s="36" t="s">
        <v>98</v>
      </c>
      <c s="37">
        <v>6.871</v>
      </c>
      <c s="36">
        <v>0</v>
      </c>
      <c s="36">
        <f>ROUND(G705*H705,6)</f>
      </c>
      <c r="L705" s="38">
        <v>0</v>
      </c>
      <c s="32">
        <f>ROUND(ROUND(L705,2)*ROUND(G705,3),2)</f>
      </c>
      <c s="36" t="s">
        <v>53</v>
      </c>
      <c>
        <f>(M705*21)/100</f>
      </c>
      <c t="s">
        <v>27</v>
      </c>
    </row>
    <row r="706" spans="1:5" ht="38.25">
      <c r="A706" s="35" t="s">
        <v>54</v>
      </c>
      <c r="E706" s="39" t="s">
        <v>2491</v>
      </c>
    </row>
    <row r="707" spans="1:5" ht="12.75">
      <c r="A707" s="35" t="s">
        <v>55</v>
      </c>
      <c r="E707" s="40" t="s">
        <v>5</v>
      </c>
    </row>
    <row r="708" spans="1:5" ht="12.75">
      <c r="A708" t="s">
        <v>57</v>
      </c>
      <c r="E708" s="39" t="s">
        <v>5</v>
      </c>
    </row>
    <row r="709" spans="1:16" ht="25.5">
      <c r="A709" t="s">
        <v>49</v>
      </c>
      <c s="34" t="s">
        <v>2492</v>
      </c>
      <c s="34" t="s">
        <v>2493</v>
      </c>
      <c s="35" t="s">
        <v>5</v>
      </c>
      <c s="6" t="s">
        <v>2494</v>
      </c>
      <c s="36" t="s">
        <v>1202</v>
      </c>
      <c s="37">
        <v>108.066</v>
      </c>
      <c s="36">
        <v>0.054</v>
      </c>
      <c s="36">
        <f>ROUND(G709*H709,6)</f>
      </c>
      <c r="L709" s="38">
        <v>0</v>
      </c>
      <c s="32">
        <f>ROUND(ROUND(L709,2)*ROUND(G709,3),2)</f>
      </c>
      <c s="36" t="s">
        <v>103</v>
      </c>
      <c>
        <f>(M709*21)/100</f>
      </c>
      <c t="s">
        <v>27</v>
      </c>
    </row>
    <row r="710" spans="1:5" ht="38.25">
      <c r="A710" s="35" t="s">
        <v>54</v>
      </c>
      <c r="E710" s="39" t="s">
        <v>2495</v>
      </c>
    </row>
    <row r="711" spans="1:5" ht="114.75">
      <c r="A711" s="35" t="s">
        <v>55</v>
      </c>
      <c r="E711" s="40" t="s">
        <v>2496</v>
      </c>
    </row>
    <row r="712" spans="1:5" ht="12.75">
      <c r="A712" t="s">
        <v>57</v>
      </c>
      <c r="E712" s="39" t="s">
        <v>5</v>
      </c>
    </row>
    <row r="713" spans="1:13" ht="12.75">
      <c r="A713" t="s">
        <v>46</v>
      </c>
      <c r="C713" s="31" t="s">
        <v>2497</v>
      </c>
      <c r="E713" s="33" t="s">
        <v>2498</v>
      </c>
      <c r="J713" s="32">
        <f>0</f>
      </c>
      <c s="32">
        <f>0</f>
      </c>
      <c s="32">
        <f>0+L714+L718+L722+L726+L730+L734+L738+L742+L746+L750+L754+L758+L762+L766</f>
      </c>
      <c s="32">
        <f>0+M714+M718+M722+M726+M730+M734+M738+M742+M746+M750+M754+M758+M762+M766</f>
      </c>
    </row>
    <row r="714" spans="1:16" ht="12.75">
      <c r="A714" t="s">
        <v>49</v>
      </c>
      <c s="34" t="s">
        <v>2499</v>
      </c>
      <c s="34" t="s">
        <v>2500</v>
      </c>
      <c s="35" t="s">
        <v>5</v>
      </c>
      <c s="6" t="s">
        <v>2501</v>
      </c>
      <c s="36" t="s">
        <v>262</v>
      </c>
      <c s="37">
        <v>11.016</v>
      </c>
      <c s="36">
        <v>0.0004</v>
      </c>
      <c s="36">
        <f>ROUND(G714*H714,6)</f>
      </c>
      <c r="L714" s="38">
        <v>0</v>
      </c>
      <c s="32">
        <f>ROUND(ROUND(L714,2)*ROUND(G714,3),2)</f>
      </c>
      <c s="36" t="s">
        <v>53</v>
      </c>
      <c>
        <f>(M714*21)/100</f>
      </c>
      <c t="s">
        <v>27</v>
      </c>
    </row>
    <row r="715" spans="1:5" ht="12.75">
      <c r="A715" s="35" t="s">
        <v>54</v>
      </c>
      <c r="E715" s="39" t="s">
        <v>2501</v>
      </c>
    </row>
    <row r="716" spans="1:5" ht="12.75">
      <c r="A716" s="35" t="s">
        <v>55</v>
      </c>
      <c r="E716" s="40" t="s">
        <v>5</v>
      </c>
    </row>
    <row r="717" spans="1:5" ht="12.75">
      <c r="A717" t="s">
        <v>57</v>
      </c>
      <c r="E717" s="39" t="s">
        <v>5</v>
      </c>
    </row>
    <row r="718" spans="1:16" ht="25.5">
      <c r="A718" t="s">
        <v>49</v>
      </c>
      <c s="34" t="s">
        <v>2502</v>
      </c>
      <c s="34" t="s">
        <v>2503</v>
      </c>
      <c s="35" t="s">
        <v>5</v>
      </c>
      <c s="6" t="s">
        <v>2504</v>
      </c>
      <c s="36" t="s">
        <v>1202</v>
      </c>
      <c s="37">
        <v>223.103</v>
      </c>
      <c s="36">
        <v>0</v>
      </c>
      <c s="36">
        <f>ROUND(G718*H718,6)</f>
      </c>
      <c r="L718" s="38">
        <v>0</v>
      </c>
      <c s="32">
        <f>ROUND(ROUND(L718,2)*ROUND(G718,3),2)</f>
      </c>
      <c s="36" t="s">
        <v>53</v>
      </c>
      <c>
        <f>(M718*21)/100</f>
      </c>
      <c t="s">
        <v>27</v>
      </c>
    </row>
    <row r="719" spans="1:5" ht="25.5">
      <c r="A719" s="35" t="s">
        <v>54</v>
      </c>
      <c r="E719" s="39" t="s">
        <v>2504</v>
      </c>
    </row>
    <row r="720" spans="1:5" ht="229.5">
      <c r="A720" s="35" t="s">
        <v>55</v>
      </c>
      <c r="E720" s="40" t="s">
        <v>2505</v>
      </c>
    </row>
    <row r="721" spans="1:5" ht="12.75">
      <c r="A721" t="s">
        <v>57</v>
      </c>
      <c r="E721" s="39" t="s">
        <v>5</v>
      </c>
    </row>
    <row r="722" spans="1:16" ht="12.75">
      <c r="A722" t="s">
        <v>49</v>
      </c>
      <c s="34" t="s">
        <v>2506</v>
      </c>
      <c s="34" t="s">
        <v>2507</v>
      </c>
      <c s="35" t="s">
        <v>5</v>
      </c>
      <c s="6" t="s">
        <v>2508</v>
      </c>
      <c s="36" t="s">
        <v>1202</v>
      </c>
      <c s="37">
        <v>223.103</v>
      </c>
      <c s="36">
        <v>0</v>
      </c>
      <c s="36">
        <f>ROUND(G722*H722,6)</f>
      </c>
      <c r="L722" s="38">
        <v>0</v>
      </c>
      <c s="32">
        <f>ROUND(ROUND(L722,2)*ROUND(G722,3),2)</f>
      </c>
      <c s="36" t="s">
        <v>53</v>
      </c>
      <c>
        <f>(M722*21)/100</f>
      </c>
      <c t="s">
        <v>27</v>
      </c>
    </row>
    <row r="723" spans="1:5" ht="12.75">
      <c r="A723" s="35" t="s">
        <v>54</v>
      </c>
      <c r="E723" s="39" t="s">
        <v>2508</v>
      </c>
    </row>
    <row r="724" spans="1:5" ht="229.5">
      <c r="A724" s="35" t="s">
        <v>55</v>
      </c>
      <c r="E724" s="40" t="s">
        <v>2505</v>
      </c>
    </row>
    <row r="725" spans="1:5" ht="12.75">
      <c r="A725" t="s">
        <v>57</v>
      </c>
      <c r="E725" s="39" t="s">
        <v>5</v>
      </c>
    </row>
    <row r="726" spans="1:16" ht="12.75">
      <c r="A726" t="s">
        <v>49</v>
      </c>
      <c s="34" t="s">
        <v>2509</v>
      </c>
      <c s="34" t="s">
        <v>2510</v>
      </c>
      <c s="35" t="s">
        <v>5</v>
      </c>
      <c s="6" t="s">
        <v>2511</v>
      </c>
      <c s="36" t="s">
        <v>1202</v>
      </c>
      <c s="37">
        <v>223.103</v>
      </c>
      <c s="36">
        <v>3E-05</v>
      </c>
      <c s="36">
        <f>ROUND(G726*H726,6)</f>
      </c>
      <c r="L726" s="38">
        <v>0</v>
      </c>
      <c s="32">
        <f>ROUND(ROUND(L726,2)*ROUND(G726,3),2)</f>
      </c>
      <c s="36" t="s">
        <v>53</v>
      </c>
      <c>
        <f>(M726*21)/100</f>
      </c>
      <c t="s">
        <v>27</v>
      </c>
    </row>
    <row r="727" spans="1:5" ht="12.75">
      <c r="A727" s="35" t="s">
        <v>54</v>
      </c>
      <c r="E727" s="39" t="s">
        <v>2511</v>
      </c>
    </row>
    <row r="728" spans="1:5" ht="229.5">
      <c r="A728" s="35" t="s">
        <v>55</v>
      </c>
      <c r="E728" s="40" t="s">
        <v>2505</v>
      </c>
    </row>
    <row r="729" spans="1:5" ht="12.75">
      <c r="A729" t="s">
        <v>57</v>
      </c>
      <c r="E729" s="39" t="s">
        <v>5</v>
      </c>
    </row>
    <row r="730" spans="1:16" ht="12.75">
      <c r="A730" t="s">
        <v>49</v>
      </c>
      <c s="34" t="s">
        <v>2512</v>
      </c>
      <c s="34" t="s">
        <v>2513</v>
      </c>
      <c s="35" t="s">
        <v>5</v>
      </c>
      <c s="6" t="s">
        <v>2514</v>
      </c>
      <c s="36" t="s">
        <v>1202</v>
      </c>
      <c s="37">
        <v>223.103</v>
      </c>
      <c s="36">
        <v>0.0006</v>
      </c>
      <c s="36">
        <f>ROUND(G730*H730,6)</f>
      </c>
      <c r="L730" s="38">
        <v>0</v>
      </c>
      <c s="32">
        <f>ROUND(ROUND(L730,2)*ROUND(G730,3),2)</f>
      </c>
      <c s="36" t="s">
        <v>53</v>
      </c>
      <c>
        <f>(M730*21)/100</f>
      </c>
      <c t="s">
        <v>27</v>
      </c>
    </row>
    <row r="731" spans="1:5" ht="12.75">
      <c r="A731" s="35" t="s">
        <v>54</v>
      </c>
      <c r="E731" s="39" t="s">
        <v>2514</v>
      </c>
    </row>
    <row r="732" spans="1:5" ht="229.5">
      <c r="A732" s="35" t="s">
        <v>55</v>
      </c>
      <c r="E732" s="40" t="s">
        <v>2505</v>
      </c>
    </row>
    <row r="733" spans="1:5" ht="12.75">
      <c r="A733" t="s">
        <v>57</v>
      </c>
      <c r="E733" s="39" t="s">
        <v>5</v>
      </c>
    </row>
    <row r="734" spans="1:16" ht="12.75">
      <c r="A734" t="s">
        <v>49</v>
      </c>
      <c s="34" t="s">
        <v>2515</v>
      </c>
      <c s="34" t="s">
        <v>2516</v>
      </c>
      <c s="35" t="s">
        <v>5</v>
      </c>
      <c s="6" t="s">
        <v>2517</v>
      </c>
      <c s="36" t="s">
        <v>262</v>
      </c>
      <c s="37">
        <v>232.13</v>
      </c>
      <c s="36">
        <v>1E-05</v>
      </c>
      <c s="36">
        <f>ROUND(G734*H734,6)</f>
      </c>
      <c r="L734" s="38">
        <v>0</v>
      </c>
      <c s="32">
        <f>ROUND(ROUND(L734,2)*ROUND(G734,3),2)</f>
      </c>
      <c s="36" t="s">
        <v>53</v>
      </c>
      <c>
        <f>(M734*21)/100</f>
      </c>
      <c t="s">
        <v>27</v>
      </c>
    </row>
    <row r="735" spans="1:5" ht="12.75">
      <c r="A735" s="35" t="s">
        <v>54</v>
      </c>
      <c r="E735" s="39" t="s">
        <v>2517</v>
      </c>
    </row>
    <row r="736" spans="1:5" ht="280.5">
      <c r="A736" s="35" t="s">
        <v>55</v>
      </c>
      <c r="E736" s="40" t="s">
        <v>2518</v>
      </c>
    </row>
    <row r="737" spans="1:5" ht="12.75">
      <c r="A737" t="s">
        <v>57</v>
      </c>
      <c r="E737" s="39" t="s">
        <v>5</v>
      </c>
    </row>
    <row r="738" spans="1:16" ht="12.75">
      <c r="A738" t="s">
        <v>49</v>
      </c>
      <c s="34" t="s">
        <v>2519</v>
      </c>
      <c s="34" t="s">
        <v>2520</v>
      </c>
      <c s="35" t="s">
        <v>5</v>
      </c>
      <c s="6" t="s">
        <v>2521</v>
      </c>
      <c s="36" t="s">
        <v>262</v>
      </c>
      <c s="37">
        <v>10.8</v>
      </c>
      <c s="36">
        <v>0</v>
      </c>
      <c s="36">
        <f>ROUND(G738*H738,6)</f>
      </c>
      <c r="L738" s="38">
        <v>0</v>
      </c>
      <c s="32">
        <f>ROUND(ROUND(L738,2)*ROUND(G738,3),2)</f>
      </c>
      <c s="36" t="s">
        <v>53</v>
      </c>
      <c>
        <f>(M738*21)/100</f>
      </c>
      <c t="s">
        <v>27</v>
      </c>
    </row>
    <row r="739" spans="1:5" ht="12.75">
      <c r="A739" s="35" t="s">
        <v>54</v>
      </c>
      <c r="E739" s="39" t="s">
        <v>2521</v>
      </c>
    </row>
    <row r="740" spans="1:5" ht="76.5">
      <c r="A740" s="35" t="s">
        <v>55</v>
      </c>
      <c r="E740" s="40" t="s">
        <v>2522</v>
      </c>
    </row>
    <row r="741" spans="1:5" ht="12.75">
      <c r="A741" t="s">
        <v>57</v>
      </c>
      <c r="E741" s="39" t="s">
        <v>5</v>
      </c>
    </row>
    <row r="742" spans="1:16" ht="12.75">
      <c r="A742" t="s">
        <v>49</v>
      </c>
      <c s="34" t="s">
        <v>2523</v>
      </c>
      <c s="34" t="s">
        <v>2524</v>
      </c>
      <c s="35" t="s">
        <v>5</v>
      </c>
      <c s="6" t="s">
        <v>2525</v>
      </c>
      <c s="36" t="s">
        <v>262</v>
      </c>
      <c s="37">
        <v>232.13</v>
      </c>
      <c s="36">
        <v>0</v>
      </c>
      <c s="36">
        <f>ROUND(G742*H742,6)</f>
      </c>
      <c r="L742" s="38">
        <v>0</v>
      </c>
      <c s="32">
        <f>ROUND(ROUND(L742,2)*ROUND(G742,3),2)</f>
      </c>
      <c s="36" t="s">
        <v>53</v>
      </c>
      <c>
        <f>(M742*21)/100</f>
      </c>
      <c t="s">
        <v>27</v>
      </c>
    </row>
    <row r="743" spans="1:5" ht="12.75">
      <c r="A743" s="35" t="s">
        <v>54</v>
      </c>
      <c r="E743" s="39" t="s">
        <v>2525</v>
      </c>
    </row>
    <row r="744" spans="1:5" ht="280.5">
      <c r="A744" s="35" t="s">
        <v>55</v>
      </c>
      <c r="E744" s="40" t="s">
        <v>2518</v>
      </c>
    </row>
    <row r="745" spans="1:5" ht="12.75">
      <c r="A745" t="s">
        <v>57</v>
      </c>
      <c r="E745" s="39" t="s">
        <v>5</v>
      </c>
    </row>
    <row r="746" spans="1:16" ht="12.75">
      <c r="A746" t="s">
        <v>49</v>
      </c>
      <c s="34" t="s">
        <v>2526</v>
      </c>
      <c s="34" t="s">
        <v>2527</v>
      </c>
      <c s="35" t="s">
        <v>5</v>
      </c>
      <c s="6" t="s">
        <v>2528</v>
      </c>
      <c s="36" t="s">
        <v>262</v>
      </c>
      <c s="37">
        <v>232.13</v>
      </c>
      <c s="36">
        <v>3E-05</v>
      </c>
      <c s="36">
        <f>ROUND(G746*H746,6)</f>
      </c>
      <c r="L746" s="38">
        <v>0</v>
      </c>
      <c s="32">
        <f>ROUND(ROUND(L746,2)*ROUND(G746,3),2)</f>
      </c>
      <c s="36" t="s">
        <v>53</v>
      </c>
      <c>
        <f>(M746*21)/100</f>
      </c>
      <c t="s">
        <v>27</v>
      </c>
    </row>
    <row r="747" spans="1:5" ht="12.75">
      <c r="A747" s="35" t="s">
        <v>54</v>
      </c>
      <c r="E747" s="39" t="s">
        <v>2528</v>
      </c>
    </row>
    <row r="748" spans="1:5" ht="280.5">
      <c r="A748" s="35" t="s">
        <v>55</v>
      </c>
      <c r="E748" s="40" t="s">
        <v>2529</v>
      </c>
    </row>
    <row r="749" spans="1:5" ht="12.75">
      <c r="A749" t="s">
        <v>57</v>
      </c>
      <c r="E749" s="39" t="s">
        <v>5</v>
      </c>
    </row>
    <row r="750" spans="1:16" ht="12.75">
      <c r="A750" t="s">
        <v>49</v>
      </c>
      <c s="34" t="s">
        <v>2530</v>
      </c>
      <c s="34" t="s">
        <v>2531</v>
      </c>
      <c s="35" t="s">
        <v>5</v>
      </c>
      <c s="6" t="s">
        <v>2532</v>
      </c>
      <c s="36" t="s">
        <v>1202</v>
      </c>
      <c s="37">
        <v>258.745</v>
      </c>
      <c s="36">
        <v>0</v>
      </c>
      <c s="36">
        <f>ROUND(G750*H750,6)</f>
      </c>
      <c r="L750" s="38">
        <v>0</v>
      </c>
      <c s="32">
        <f>ROUND(ROUND(L750,2)*ROUND(G750,3),2)</f>
      </c>
      <c s="36" t="s">
        <v>53</v>
      </c>
      <c>
        <f>(M750*21)/100</f>
      </c>
      <c t="s">
        <v>27</v>
      </c>
    </row>
    <row r="751" spans="1:5" ht="12.75">
      <c r="A751" s="35" t="s">
        <v>54</v>
      </c>
      <c r="E751" s="39" t="s">
        <v>2532</v>
      </c>
    </row>
    <row r="752" spans="1:5" ht="306">
      <c r="A752" s="35" t="s">
        <v>55</v>
      </c>
      <c r="E752" s="40" t="s">
        <v>2533</v>
      </c>
    </row>
    <row r="753" spans="1:5" ht="12.75">
      <c r="A753" t="s">
        <v>57</v>
      </c>
      <c r="E753" s="39" t="s">
        <v>5</v>
      </c>
    </row>
    <row r="754" spans="1:16" ht="38.25">
      <c r="A754" t="s">
        <v>49</v>
      </c>
      <c s="34" t="s">
        <v>2534</v>
      </c>
      <c s="34" t="s">
        <v>2535</v>
      </c>
      <c s="35" t="s">
        <v>5</v>
      </c>
      <c s="6" t="s">
        <v>2536</v>
      </c>
      <c s="36" t="s">
        <v>98</v>
      </c>
      <c s="37">
        <v>4.092</v>
      </c>
      <c s="36">
        <v>0</v>
      </c>
      <c s="36">
        <f>ROUND(G754*H754,6)</f>
      </c>
      <c r="L754" s="38">
        <v>0</v>
      </c>
      <c s="32">
        <f>ROUND(ROUND(L754,2)*ROUND(G754,3),2)</f>
      </c>
      <c s="36" t="s">
        <v>53</v>
      </c>
      <c>
        <f>(M754*21)/100</f>
      </c>
      <c t="s">
        <v>27</v>
      </c>
    </row>
    <row r="755" spans="1:5" ht="38.25">
      <c r="A755" s="35" t="s">
        <v>54</v>
      </c>
      <c r="E755" s="39" t="s">
        <v>2537</v>
      </c>
    </row>
    <row r="756" spans="1:5" ht="12.75">
      <c r="A756" s="35" t="s">
        <v>55</v>
      </c>
      <c r="E756" s="40" t="s">
        <v>5</v>
      </c>
    </row>
    <row r="757" spans="1:5" ht="12.75">
      <c r="A757" t="s">
        <v>57</v>
      </c>
      <c r="E757" s="39" t="s">
        <v>5</v>
      </c>
    </row>
    <row r="758" spans="1:16" ht="25.5">
      <c r="A758" t="s">
        <v>49</v>
      </c>
      <c s="34" t="s">
        <v>2538</v>
      </c>
      <c s="34" t="s">
        <v>2539</v>
      </c>
      <c s="35" t="s">
        <v>5</v>
      </c>
      <c s="6" t="s">
        <v>2540</v>
      </c>
      <c s="36" t="s">
        <v>1202</v>
      </c>
      <c s="37">
        <v>245.413</v>
      </c>
      <c s="36">
        <v>0.015</v>
      </c>
      <c s="36">
        <f>ROUND(G758*H758,6)</f>
      </c>
      <c r="L758" s="38">
        <v>0</v>
      </c>
      <c s="32">
        <f>ROUND(ROUND(L758,2)*ROUND(G758,3),2)</f>
      </c>
      <c s="36" t="s">
        <v>103</v>
      </c>
      <c>
        <f>(M758*21)/100</f>
      </c>
      <c t="s">
        <v>27</v>
      </c>
    </row>
    <row r="759" spans="1:5" ht="25.5">
      <c r="A759" s="35" t="s">
        <v>54</v>
      </c>
      <c r="E759" s="39" t="s">
        <v>2540</v>
      </c>
    </row>
    <row r="760" spans="1:5" ht="242.25">
      <c r="A760" s="35" t="s">
        <v>55</v>
      </c>
      <c r="E760" s="40" t="s">
        <v>2541</v>
      </c>
    </row>
    <row r="761" spans="1:5" ht="12.75">
      <c r="A761" t="s">
        <v>57</v>
      </c>
      <c r="E761" s="39" t="s">
        <v>2542</v>
      </c>
    </row>
    <row r="762" spans="1:16" ht="25.5">
      <c r="A762" t="s">
        <v>49</v>
      </c>
      <c s="34" t="s">
        <v>2543</v>
      </c>
      <c s="34" t="s">
        <v>2539</v>
      </c>
      <c s="35" t="s">
        <v>4</v>
      </c>
      <c s="6" t="s">
        <v>2540</v>
      </c>
      <c s="36" t="s">
        <v>1202</v>
      </c>
      <c s="37">
        <v>13.93</v>
      </c>
      <c s="36">
        <v>0.015</v>
      </c>
      <c s="36">
        <f>ROUND(G762*H762,6)</f>
      </c>
      <c r="L762" s="38">
        <v>0</v>
      </c>
      <c s="32">
        <f>ROUND(ROUND(L762,2)*ROUND(G762,3),2)</f>
      </c>
      <c s="36" t="s">
        <v>103</v>
      </c>
      <c>
        <f>(M762*21)/100</f>
      </c>
      <c t="s">
        <v>27</v>
      </c>
    </row>
    <row r="763" spans="1:5" ht="25.5">
      <c r="A763" s="35" t="s">
        <v>54</v>
      </c>
      <c r="E763" s="39" t="s">
        <v>2540</v>
      </c>
    </row>
    <row r="764" spans="1:5" ht="293.25">
      <c r="A764" s="35" t="s">
        <v>55</v>
      </c>
      <c r="E764" s="40" t="s">
        <v>2544</v>
      </c>
    </row>
    <row r="765" spans="1:5" ht="12.75">
      <c r="A765" t="s">
        <v>57</v>
      </c>
      <c r="E765" s="39" t="s">
        <v>2542</v>
      </c>
    </row>
    <row r="766" spans="1:16" ht="12.75">
      <c r="A766" t="s">
        <v>49</v>
      </c>
      <c s="34" t="s">
        <v>2545</v>
      </c>
      <c s="34" t="s">
        <v>2546</v>
      </c>
      <c s="35" t="s">
        <v>5</v>
      </c>
      <c s="6" t="s">
        <v>2547</v>
      </c>
      <c s="36" t="s">
        <v>262</v>
      </c>
      <c s="37">
        <v>236.773</v>
      </c>
      <c s="36">
        <v>0.0002</v>
      </c>
      <c s="36">
        <f>ROUND(G766*H766,6)</f>
      </c>
      <c r="L766" s="38">
        <v>0</v>
      </c>
      <c s="32">
        <f>ROUND(ROUND(L766,2)*ROUND(G766,3),2)</f>
      </c>
      <c s="36" t="s">
        <v>103</v>
      </c>
      <c>
        <f>(M766*21)/100</f>
      </c>
      <c t="s">
        <v>27</v>
      </c>
    </row>
    <row r="767" spans="1:5" ht="12.75">
      <c r="A767" s="35" t="s">
        <v>54</v>
      </c>
      <c r="E767" s="39" t="s">
        <v>2547</v>
      </c>
    </row>
    <row r="768" spans="1:5" ht="293.25">
      <c r="A768" s="35" t="s">
        <v>55</v>
      </c>
      <c r="E768" s="40" t="s">
        <v>2548</v>
      </c>
    </row>
    <row r="769" spans="1:5" ht="12.75">
      <c r="A769" t="s">
        <v>57</v>
      </c>
      <c r="E769" s="39" t="s">
        <v>5</v>
      </c>
    </row>
    <row r="770" spans="1:13" ht="12.75">
      <c r="A770" t="s">
        <v>46</v>
      </c>
      <c r="C770" s="31" t="s">
        <v>2549</v>
      </c>
      <c r="E770" s="33" t="s">
        <v>2550</v>
      </c>
      <c r="J770" s="32">
        <f>0</f>
      </c>
      <c s="32">
        <f>0</f>
      </c>
      <c s="32">
        <f>0+L771+L775+L779+L783+L787+L791+L795</f>
      </c>
      <c s="32">
        <f>0+M771+M775+M779+M783+M787+M791+M795</f>
      </c>
    </row>
    <row r="771" spans="1:16" ht="12.75">
      <c r="A771" t="s">
        <v>49</v>
      </c>
      <c s="34" t="s">
        <v>2551</v>
      </c>
      <c s="34" t="s">
        <v>2552</v>
      </c>
      <c s="35" t="s">
        <v>5</v>
      </c>
      <c s="6" t="s">
        <v>2553</v>
      </c>
      <c s="36" t="s">
        <v>1202</v>
      </c>
      <c s="37">
        <v>83.47</v>
      </c>
      <c s="36">
        <v>0</v>
      </c>
      <c s="36">
        <f>ROUND(G771*H771,6)</f>
      </c>
      <c r="L771" s="38">
        <v>0</v>
      </c>
      <c s="32">
        <f>ROUND(ROUND(L771,2)*ROUND(G771,3),2)</f>
      </c>
      <c s="36" t="s">
        <v>53</v>
      </c>
      <c>
        <f>(M771*21)/100</f>
      </c>
      <c t="s">
        <v>27</v>
      </c>
    </row>
    <row r="772" spans="1:5" ht="12.75">
      <c r="A772" s="35" t="s">
        <v>54</v>
      </c>
      <c r="E772" s="39" t="s">
        <v>2553</v>
      </c>
    </row>
    <row r="773" spans="1:5" ht="318.75">
      <c r="A773" s="35" t="s">
        <v>55</v>
      </c>
      <c r="E773" s="40" t="s">
        <v>2554</v>
      </c>
    </row>
    <row r="774" spans="1:5" ht="12.75">
      <c r="A774" t="s">
        <v>57</v>
      </c>
      <c r="E774" s="39" t="s">
        <v>5</v>
      </c>
    </row>
    <row r="775" spans="1:16" ht="12.75">
      <c r="A775" t="s">
        <v>49</v>
      </c>
      <c s="34" t="s">
        <v>2555</v>
      </c>
      <c s="34" t="s">
        <v>2556</v>
      </c>
      <c s="35" t="s">
        <v>5</v>
      </c>
      <c s="6" t="s">
        <v>2557</v>
      </c>
      <c s="36" t="s">
        <v>1202</v>
      </c>
      <c s="37">
        <v>83.47</v>
      </c>
      <c s="36">
        <v>0.0003</v>
      </c>
      <c s="36">
        <f>ROUND(G775*H775,6)</f>
      </c>
      <c r="L775" s="38">
        <v>0</v>
      </c>
      <c s="32">
        <f>ROUND(ROUND(L775,2)*ROUND(G775,3),2)</f>
      </c>
      <c s="36" t="s">
        <v>53</v>
      </c>
      <c>
        <f>(M775*21)/100</f>
      </c>
      <c t="s">
        <v>27</v>
      </c>
    </row>
    <row r="776" spans="1:5" ht="12.75">
      <c r="A776" s="35" t="s">
        <v>54</v>
      </c>
      <c r="E776" s="39" t="s">
        <v>2557</v>
      </c>
    </row>
    <row r="777" spans="1:5" ht="318.75">
      <c r="A777" s="35" t="s">
        <v>55</v>
      </c>
      <c r="E777" s="40" t="s">
        <v>2554</v>
      </c>
    </row>
    <row r="778" spans="1:5" ht="12.75">
      <c r="A778" t="s">
        <v>57</v>
      </c>
      <c r="E778" s="39" t="s">
        <v>5</v>
      </c>
    </row>
    <row r="779" spans="1:16" ht="12.75">
      <c r="A779" t="s">
        <v>49</v>
      </c>
      <c s="34" t="s">
        <v>2558</v>
      </c>
      <c s="34" t="s">
        <v>2559</v>
      </c>
      <c s="35" t="s">
        <v>5</v>
      </c>
      <c s="6" t="s">
        <v>2560</v>
      </c>
      <c s="36" t="s">
        <v>1202</v>
      </c>
      <c s="37">
        <v>60.39</v>
      </c>
      <c s="36">
        <v>0.003</v>
      </c>
      <c s="36">
        <f>ROUND(G779*H779,6)</f>
      </c>
      <c r="L779" s="38">
        <v>0</v>
      </c>
      <c s="32">
        <f>ROUND(ROUND(L779,2)*ROUND(G779,3),2)</f>
      </c>
      <c s="36" t="s">
        <v>53</v>
      </c>
      <c>
        <f>(M779*21)/100</f>
      </c>
      <c t="s">
        <v>27</v>
      </c>
    </row>
    <row r="780" spans="1:5" ht="12.75">
      <c r="A780" s="35" t="s">
        <v>54</v>
      </c>
      <c r="E780" s="39" t="s">
        <v>2560</v>
      </c>
    </row>
    <row r="781" spans="1:5" ht="242.25">
      <c r="A781" s="35" t="s">
        <v>55</v>
      </c>
      <c r="E781" s="40" t="s">
        <v>2561</v>
      </c>
    </row>
    <row r="782" spans="1:5" ht="12.75">
      <c r="A782" t="s">
        <v>57</v>
      </c>
      <c r="E782" s="39" t="s">
        <v>5</v>
      </c>
    </row>
    <row r="783" spans="1:16" ht="12.75">
      <c r="A783" t="s">
        <v>49</v>
      </c>
      <c s="34" t="s">
        <v>2562</v>
      </c>
      <c s="34" t="s">
        <v>2563</v>
      </c>
      <c s="35" t="s">
        <v>5</v>
      </c>
      <c s="6" t="s">
        <v>2564</v>
      </c>
      <c s="36" t="s">
        <v>1202</v>
      </c>
      <c s="37">
        <v>23.08</v>
      </c>
      <c s="36">
        <v>0.0032</v>
      </c>
      <c s="36">
        <f>ROUND(G783*H783,6)</f>
      </c>
      <c r="L783" s="38">
        <v>0</v>
      </c>
      <c s="32">
        <f>ROUND(ROUND(L783,2)*ROUND(G783,3),2)</f>
      </c>
      <c s="36" t="s">
        <v>53</v>
      </c>
      <c>
        <f>(M783*21)/100</f>
      </c>
      <c t="s">
        <v>27</v>
      </c>
    </row>
    <row r="784" spans="1:5" ht="12.75">
      <c r="A784" s="35" t="s">
        <v>54</v>
      </c>
      <c r="E784" s="39" t="s">
        <v>2564</v>
      </c>
    </row>
    <row r="785" spans="1:5" ht="89.25">
      <c r="A785" s="35" t="s">
        <v>55</v>
      </c>
      <c r="E785" s="40" t="s">
        <v>2565</v>
      </c>
    </row>
    <row r="786" spans="1:5" ht="12.75">
      <c r="A786" t="s">
        <v>57</v>
      </c>
      <c r="E786" s="39" t="s">
        <v>5</v>
      </c>
    </row>
    <row r="787" spans="1:16" ht="12.75">
      <c r="A787" t="s">
        <v>49</v>
      </c>
      <c s="34" t="s">
        <v>2566</v>
      </c>
      <c s="34" t="s">
        <v>2567</v>
      </c>
      <c s="35" t="s">
        <v>5</v>
      </c>
      <c s="6" t="s">
        <v>2568</v>
      </c>
      <c s="36" t="s">
        <v>1202</v>
      </c>
      <c s="37">
        <v>60.39</v>
      </c>
      <c s="36">
        <v>0.00024</v>
      </c>
      <c s="36">
        <f>ROUND(G787*H787,6)</f>
      </c>
      <c r="L787" s="38">
        <v>0</v>
      </c>
      <c s="32">
        <f>ROUND(ROUND(L787,2)*ROUND(G787,3),2)</f>
      </c>
      <c s="36" t="s">
        <v>53</v>
      </c>
      <c>
        <f>(M787*21)/100</f>
      </c>
      <c t="s">
        <v>27</v>
      </c>
    </row>
    <row r="788" spans="1:5" ht="12.75">
      <c r="A788" s="35" t="s">
        <v>54</v>
      </c>
      <c r="E788" s="39" t="s">
        <v>2568</v>
      </c>
    </row>
    <row r="789" spans="1:5" ht="242.25">
      <c r="A789" s="35" t="s">
        <v>55</v>
      </c>
      <c r="E789" s="40" t="s">
        <v>2561</v>
      </c>
    </row>
    <row r="790" spans="1:5" ht="12.75">
      <c r="A790" t="s">
        <v>57</v>
      </c>
      <c r="E790" s="39" t="s">
        <v>5</v>
      </c>
    </row>
    <row r="791" spans="1:16" ht="12.75">
      <c r="A791" t="s">
        <v>49</v>
      </c>
      <c s="34" t="s">
        <v>2569</v>
      </c>
      <c s="34" t="s">
        <v>2570</v>
      </c>
      <c s="35" t="s">
        <v>5</v>
      </c>
      <c s="6" t="s">
        <v>2571</v>
      </c>
      <c s="36" t="s">
        <v>1202</v>
      </c>
      <c s="37">
        <v>83.47</v>
      </c>
      <c s="36">
        <v>0.0002</v>
      </c>
      <c s="36">
        <f>ROUND(G791*H791,6)</f>
      </c>
      <c r="L791" s="38">
        <v>0</v>
      </c>
      <c s="32">
        <f>ROUND(ROUND(L791,2)*ROUND(G791,3),2)</f>
      </c>
      <c s="36" t="s">
        <v>53</v>
      </c>
      <c>
        <f>(M791*21)/100</f>
      </c>
      <c t="s">
        <v>27</v>
      </c>
    </row>
    <row r="792" spans="1:5" ht="12.75">
      <c r="A792" s="35" t="s">
        <v>54</v>
      </c>
      <c r="E792" s="39" t="s">
        <v>2571</v>
      </c>
    </row>
    <row r="793" spans="1:5" ht="318.75">
      <c r="A793" s="35" t="s">
        <v>55</v>
      </c>
      <c r="E793" s="40" t="s">
        <v>2554</v>
      </c>
    </row>
    <row r="794" spans="1:5" ht="12.75">
      <c r="A794" t="s">
        <v>57</v>
      </c>
      <c r="E794" s="39" t="s">
        <v>2572</v>
      </c>
    </row>
    <row r="795" spans="1:16" ht="38.25">
      <c r="A795" t="s">
        <v>49</v>
      </c>
      <c s="34" t="s">
        <v>2573</v>
      </c>
      <c s="34" t="s">
        <v>2574</v>
      </c>
      <c s="35" t="s">
        <v>5</v>
      </c>
      <c s="6" t="s">
        <v>2575</v>
      </c>
      <c s="36" t="s">
        <v>98</v>
      </c>
      <c s="37">
        <v>0.311</v>
      </c>
      <c s="36">
        <v>0</v>
      </c>
      <c s="36">
        <f>ROUND(G795*H795,6)</f>
      </c>
      <c r="L795" s="38">
        <v>0</v>
      </c>
      <c s="32">
        <f>ROUND(ROUND(L795,2)*ROUND(G795,3),2)</f>
      </c>
      <c s="36" t="s">
        <v>53</v>
      </c>
      <c>
        <f>(M795*21)/100</f>
      </c>
      <c t="s">
        <v>27</v>
      </c>
    </row>
    <row r="796" spans="1:5" ht="38.25">
      <c r="A796" s="35" t="s">
        <v>54</v>
      </c>
      <c r="E796" s="39" t="s">
        <v>2576</v>
      </c>
    </row>
    <row r="797" spans="1:5" ht="12.75">
      <c r="A797" s="35" t="s">
        <v>55</v>
      </c>
      <c r="E797" s="40" t="s">
        <v>5</v>
      </c>
    </row>
    <row r="798" spans="1:5" ht="12.75">
      <c r="A798" t="s">
        <v>57</v>
      </c>
      <c r="E798" s="39" t="s">
        <v>5</v>
      </c>
    </row>
    <row r="799" spans="1:13" ht="12.75">
      <c r="A799" t="s">
        <v>46</v>
      </c>
      <c r="C799" s="31" t="s">
        <v>2577</v>
      </c>
      <c r="E799" s="33" t="s">
        <v>2578</v>
      </c>
      <c r="J799" s="32">
        <f>0</f>
      </c>
      <c s="32">
        <f>0</f>
      </c>
      <c s="32">
        <f>0+L800+L804+L808+L812+L816+L820+L824+L828+L832+L836+L840+L844+L848</f>
      </c>
      <c s="32">
        <f>0+M800+M804+M808+M812+M816+M820+M824+M828+M832+M836+M840+M844+M848</f>
      </c>
    </row>
    <row r="800" spans="1:16" ht="12.75">
      <c r="A800" t="s">
        <v>49</v>
      </c>
      <c s="34" t="s">
        <v>2579</v>
      </c>
      <c s="34" t="s">
        <v>2580</v>
      </c>
      <c s="35" t="s">
        <v>5</v>
      </c>
      <c s="6" t="s">
        <v>2581</v>
      </c>
      <c s="36" t="s">
        <v>262</v>
      </c>
      <c s="37">
        <v>167.727</v>
      </c>
      <c s="36">
        <v>0.00032</v>
      </c>
      <c s="36">
        <f>ROUND(G800*H800,6)</f>
      </c>
      <c r="L800" s="38">
        <v>0</v>
      </c>
      <c s="32">
        <f>ROUND(ROUND(L800,2)*ROUND(G800,3),2)</f>
      </c>
      <c s="36" t="s">
        <v>53</v>
      </c>
      <c>
        <f>(M800*21)/100</f>
      </c>
      <c t="s">
        <v>27</v>
      </c>
    </row>
    <row r="801" spans="1:5" ht="12.75">
      <c r="A801" s="35" t="s">
        <v>54</v>
      </c>
      <c r="E801" s="39" t="s">
        <v>2581</v>
      </c>
    </row>
    <row r="802" spans="1:5" ht="267.75">
      <c r="A802" s="35" t="s">
        <v>55</v>
      </c>
      <c r="E802" s="40" t="s">
        <v>2582</v>
      </c>
    </row>
    <row r="803" spans="1:5" ht="12.75">
      <c r="A803" t="s">
        <v>57</v>
      </c>
      <c r="E803" s="39" t="s">
        <v>5</v>
      </c>
    </row>
    <row r="804" spans="1:16" ht="25.5">
      <c r="A804" t="s">
        <v>49</v>
      </c>
      <c s="34" t="s">
        <v>2583</v>
      </c>
      <c s="34" t="s">
        <v>2584</v>
      </c>
      <c s="35" t="s">
        <v>5</v>
      </c>
      <c s="6" t="s">
        <v>2585</v>
      </c>
      <c s="36" t="s">
        <v>1202</v>
      </c>
      <c s="37">
        <v>269.679</v>
      </c>
      <c s="36">
        <v>0.01232</v>
      </c>
      <c s="36">
        <f>ROUND(G804*H804,6)</f>
      </c>
      <c r="L804" s="38">
        <v>0</v>
      </c>
      <c s="32">
        <f>ROUND(ROUND(L804,2)*ROUND(G804,3),2)</f>
      </c>
      <c s="36" t="s">
        <v>53</v>
      </c>
      <c>
        <f>(M804*21)/100</f>
      </c>
      <c t="s">
        <v>27</v>
      </c>
    </row>
    <row r="805" spans="1:5" ht="25.5">
      <c r="A805" s="35" t="s">
        <v>54</v>
      </c>
      <c r="E805" s="39" t="s">
        <v>2585</v>
      </c>
    </row>
    <row r="806" spans="1:5" ht="280.5">
      <c r="A806" s="35" t="s">
        <v>55</v>
      </c>
      <c r="E806" s="40" t="s">
        <v>2586</v>
      </c>
    </row>
    <row r="807" spans="1:5" ht="114.75">
      <c r="A807" t="s">
        <v>57</v>
      </c>
      <c r="E807" s="39" t="s">
        <v>2587</v>
      </c>
    </row>
    <row r="808" spans="1:16" ht="12.75">
      <c r="A808" t="s">
        <v>49</v>
      </c>
      <c s="34" t="s">
        <v>2588</v>
      </c>
      <c s="34" t="s">
        <v>2589</v>
      </c>
      <c s="35" t="s">
        <v>5</v>
      </c>
      <c s="6" t="s">
        <v>2590</v>
      </c>
      <c s="36" t="s">
        <v>1202</v>
      </c>
      <c s="37">
        <v>616.381</v>
      </c>
      <c s="36">
        <v>0</v>
      </c>
      <c s="36">
        <f>ROUND(G808*H808,6)</f>
      </c>
      <c r="L808" s="38">
        <v>0</v>
      </c>
      <c s="32">
        <f>ROUND(ROUND(L808,2)*ROUND(G808,3),2)</f>
      </c>
      <c s="36" t="s">
        <v>53</v>
      </c>
      <c>
        <f>(M808*21)/100</f>
      </c>
      <c t="s">
        <v>27</v>
      </c>
    </row>
    <row r="809" spans="1:5" ht="12.75">
      <c r="A809" s="35" t="s">
        <v>54</v>
      </c>
      <c r="E809" s="39" t="s">
        <v>2590</v>
      </c>
    </row>
    <row r="810" spans="1:5" ht="409.5">
      <c r="A810" s="35" t="s">
        <v>55</v>
      </c>
      <c r="E810" s="40" t="s">
        <v>2591</v>
      </c>
    </row>
    <row r="811" spans="1:5" ht="12.75">
      <c r="A811" t="s">
        <v>57</v>
      </c>
      <c r="E811" s="39" t="s">
        <v>5</v>
      </c>
    </row>
    <row r="812" spans="1:16" ht="12.75">
      <c r="A812" t="s">
        <v>49</v>
      </c>
      <c s="34" t="s">
        <v>2592</v>
      </c>
      <c s="34" t="s">
        <v>2593</v>
      </c>
      <c s="35" t="s">
        <v>5</v>
      </c>
      <c s="6" t="s">
        <v>2594</v>
      </c>
      <c s="36" t="s">
        <v>1202</v>
      </c>
      <c s="37">
        <v>616.381</v>
      </c>
      <c s="36">
        <v>0.0003</v>
      </c>
      <c s="36">
        <f>ROUND(G812*H812,6)</f>
      </c>
      <c r="L812" s="38">
        <v>0</v>
      </c>
      <c s="32">
        <f>ROUND(ROUND(L812,2)*ROUND(G812,3),2)</f>
      </c>
      <c s="36" t="s">
        <v>53</v>
      </c>
      <c>
        <f>(M812*21)/100</f>
      </c>
      <c t="s">
        <v>27</v>
      </c>
    </row>
    <row r="813" spans="1:5" ht="12.75">
      <c r="A813" s="35" t="s">
        <v>54</v>
      </c>
      <c r="E813" s="39" t="s">
        <v>2594</v>
      </c>
    </row>
    <row r="814" spans="1:5" ht="409.5">
      <c r="A814" s="35" t="s">
        <v>55</v>
      </c>
      <c r="E814" s="40" t="s">
        <v>2595</v>
      </c>
    </row>
    <row r="815" spans="1:5" ht="12.75">
      <c r="A815" t="s">
        <v>57</v>
      </c>
      <c r="E815" s="39" t="s">
        <v>5</v>
      </c>
    </row>
    <row r="816" spans="1:16" ht="12.75">
      <c r="A816" t="s">
        <v>49</v>
      </c>
      <c s="34" t="s">
        <v>2596</v>
      </c>
      <c s="34" t="s">
        <v>2597</v>
      </c>
      <c s="35" t="s">
        <v>5</v>
      </c>
      <c s="6" t="s">
        <v>2598</v>
      </c>
      <c s="36" t="s">
        <v>1202</v>
      </c>
      <c s="37">
        <v>41.144</v>
      </c>
      <c s="36">
        <v>0.0015</v>
      </c>
      <c s="36">
        <f>ROUND(G816*H816,6)</f>
      </c>
      <c r="L816" s="38">
        <v>0</v>
      </c>
      <c s="32">
        <f>ROUND(ROUND(L816,2)*ROUND(G816,3),2)</f>
      </c>
      <c s="36" t="s">
        <v>53</v>
      </c>
      <c>
        <f>(M816*21)/100</f>
      </c>
      <c t="s">
        <v>27</v>
      </c>
    </row>
    <row r="817" spans="1:5" ht="12.75">
      <c r="A817" s="35" t="s">
        <v>54</v>
      </c>
      <c r="E817" s="39" t="s">
        <v>2598</v>
      </c>
    </row>
    <row r="818" spans="1:5" ht="255">
      <c r="A818" s="35" t="s">
        <v>55</v>
      </c>
      <c r="E818" s="40" t="s">
        <v>2599</v>
      </c>
    </row>
    <row r="819" spans="1:5" ht="12.75">
      <c r="A819" t="s">
        <v>57</v>
      </c>
      <c r="E819" s="39" t="s">
        <v>5</v>
      </c>
    </row>
    <row r="820" spans="1:16" ht="25.5">
      <c r="A820" t="s">
        <v>49</v>
      </c>
      <c s="34" t="s">
        <v>2600</v>
      </c>
      <c s="34" t="s">
        <v>2601</v>
      </c>
      <c s="35" t="s">
        <v>5</v>
      </c>
      <c s="6" t="s">
        <v>2602</v>
      </c>
      <c s="36" t="s">
        <v>1202</v>
      </c>
      <c s="37">
        <v>245.163</v>
      </c>
      <c s="36">
        <v>0.0053</v>
      </c>
      <c s="36">
        <f>ROUND(G820*H820,6)</f>
      </c>
      <c r="L820" s="38">
        <v>0</v>
      </c>
      <c s="32">
        <f>ROUND(ROUND(L820,2)*ROUND(G820,3),2)</f>
      </c>
      <c s="36" t="s">
        <v>53</v>
      </c>
      <c>
        <f>(M820*21)/100</f>
      </c>
      <c t="s">
        <v>27</v>
      </c>
    </row>
    <row r="821" spans="1:5" ht="25.5">
      <c r="A821" s="35" t="s">
        <v>54</v>
      </c>
      <c r="E821" s="39" t="s">
        <v>2602</v>
      </c>
    </row>
    <row r="822" spans="1:5" ht="267.75">
      <c r="A822" s="35" t="s">
        <v>55</v>
      </c>
      <c r="E822" s="40" t="s">
        <v>2603</v>
      </c>
    </row>
    <row r="823" spans="1:5" ht="12.75">
      <c r="A823" t="s">
        <v>57</v>
      </c>
      <c r="E823" s="39" t="s">
        <v>2604</v>
      </c>
    </row>
    <row r="824" spans="1:16" ht="25.5">
      <c r="A824" t="s">
        <v>49</v>
      </c>
      <c s="34" t="s">
        <v>2605</v>
      </c>
      <c s="34" t="s">
        <v>2606</v>
      </c>
      <c s="35" t="s">
        <v>5</v>
      </c>
      <c s="6" t="s">
        <v>2607</v>
      </c>
      <c s="36" t="s">
        <v>262</v>
      </c>
      <c s="37">
        <v>159.74</v>
      </c>
      <c s="36">
        <v>0.00018</v>
      </c>
      <c s="36">
        <f>ROUND(G824*H824,6)</f>
      </c>
      <c r="L824" s="38">
        <v>0</v>
      </c>
      <c s="32">
        <f>ROUND(ROUND(L824,2)*ROUND(G824,3),2)</f>
      </c>
      <c s="36" t="s">
        <v>53</v>
      </c>
      <c>
        <f>(M824*21)/100</f>
      </c>
      <c t="s">
        <v>27</v>
      </c>
    </row>
    <row r="825" spans="1:5" ht="25.5">
      <c r="A825" s="35" t="s">
        <v>54</v>
      </c>
      <c r="E825" s="39" t="s">
        <v>2607</v>
      </c>
    </row>
    <row r="826" spans="1:5" ht="255">
      <c r="A826" s="35" t="s">
        <v>55</v>
      </c>
      <c r="E826" s="40" t="s">
        <v>2608</v>
      </c>
    </row>
    <row r="827" spans="1:5" ht="12.75">
      <c r="A827" t="s">
        <v>57</v>
      </c>
      <c r="E827" s="39" t="s">
        <v>5</v>
      </c>
    </row>
    <row r="828" spans="1:16" ht="12.75">
      <c r="A828" t="s">
        <v>49</v>
      </c>
      <c s="34" t="s">
        <v>2609</v>
      </c>
      <c s="34" t="s">
        <v>2610</v>
      </c>
      <c s="35" t="s">
        <v>5</v>
      </c>
      <c s="6" t="s">
        <v>2611</v>
      </c>
      <c s="36" t="s">
        <v>262</v>
      </c>
      <c s="37">
        <v>708.465</v>
      </c>
      <c s="36">
        <v>3E-05</v>
      </c>
      <c s="36">
        <f>ROUND(G828*H828,6)</f>
      </c>
      <c r="L828" s="38">
        <v>0</v>
      </c>
      <c s="32">
        <f>ROUND(ROUND(L828,2)*ROUND(G828,3),2)</f>
      </c>
      <c s="36" t="s">
        <v>53</v>
      </c>
      <c>
        <f>(M828*21)/100</f>
      </c>
      <c t="s">
        <v>27</v>
      </c>
    </row>
    <row r="829" spans="1:5" ht="12.75">
      <c r="A829" s="35" t="s">
        <v>54</v>
      </c>
      <c r="E829" s="39" t="s">
        <v>2611</v>
      </c>
    </row>
    <row r="830" spans="1:5" ht="409.5">
      <c r="A830" s="35" t="s">
        <v>55</v>
      </c>
      <c r="E830" s="40" t="s">
        <v>2612</v>
      </c>
    </row>
    <row r="831" spans="1:5" ht="12.75">
      <c r="A831" t="s">
        <v>57</v>
      </c>
      <c r="E831" s="39" t="s">
        <v>5</v>
      </c>
    </row>
    <row r="832" spans="1:16" ht="25.5">
      <c r="A832" t="s">
        <v>49</v>
      </c>
      <c s="34" t="s">
        <v>2613</v>
      </c>
      <c s="34" t="s">
        <v>2614</v>
      </c>
      <c s="35" t="s">
        <v>5</v>
      </c>
      <c s="6" t="s">
        <v>2615</v>
      </c>
      <c s="36" t="s">
        <v>262</v>
      </c>
      <c s="37">
        <v>644.665</v>
      </c>
      <c s="36">
        <v>2E-05</v>
      </c>
      <c s="36">
        <f>ROUND(G832*H832,6)</f>
      </c>
      <c r="L832" s="38">
        <v>0</v>
      </c>
      <c s="32">
        <f>ROUND(ROUND(L832,2)*ROUND(G832,3),2)</f>
      </c>
      <c s="36" t="s">
        <v>53</v>
      </c>
      <c>
        <f>(M832*21)/100</f>
      </c>
      <c t="s">
        <v>27</v>
      </c>
    </row>
    <row r="833" spans="1:5" ht="25.5">
      <c r="A833" s="35" t="s">
        <v>54</v>
      </c>
      <c r="E833" s="39" t="s">
        <v>2615</v>
      </c>
    </row>
    <row r="834" spans="1:5" ht="280.5">
      <c r="A834" s="35" t="s">
        <v>55</v>
      </c>
      <c r="E834" s="40" t="s">
        <v>2616</v>
      </c>
    </row>
    <row r="835" spans="1:5" ht="12.75">
      <c r="A835" t="s">
        <v>57</v>
      </c>
      <c r="E835" s="39" t="s">
        <v>5</v>
      </c>
    </row>
    <row r="836" spans="1:16" ht="12.75">
      <c r="A836" t="s">
        <v>49</v>
      </c>
      <c s="34" t="s">
        <v>2617</v>
      </c>
      <c s="34" t="s">
        <v>2618</v>
      </c>
      <c s="35" t="s">
        <v>5</v>
      </c>
      <c s="6" t="s">
        <v>2619</v>
      </c>
      <c s="36" t="s">
        <v>1202</v>
      </c>
      <c s="37">
        <v>245.163</v>
      </c>
      <c s="36">
        <v>5E-05</v>
      </c>
      <c s="36">
        <f>ROUND(G836*H836,6)</f>
      </c>
      <c r="L836" s="38">
        <v>0</v>
      </c>
      <c s="32">
        <f>ROUND(ROUND(L836,2)*ROUND(G836,3),2)</f>
      </c>
      <c s="36" t="s">
        <v>53</v>
      </c>
      <c>
        <f>(M836*21)/100</f>
      </c>
      <c t="s">
        <v>27</v>
      </c>
    </row>
    <row r="837" spans="1:5" ht="12.75">
      <c r="A837" s="35" t="s">
        <v>54</v>
      </c>
      <c r="E837" s="39" t="s">
        <v>2619</v>
      </c>
    </row>
    <row r="838" spans="1:5" ht="267.75">
      <c r="A838" s="35" t="s">
        <v>55</v>
      </c>
      <c r="E838" s="40" t="s">
        <v>2620</v>
      </c>
    </row>
    <row r="839" spans="1:5" ht="12.75">
      <c r="A839" t="s">
        <v>57</v>
      </c>
      <c r="E839" s="39" t="s">
        <v>5</v>
      </c>
    </row>
    <row r="840" spans="1:16" ht="25.5">
      <c r="A840" t="s">
        <v>49</v>
      </c>
      <c s="34" t="s">
        <v>2621</v>
      </c>
      <c s="34" t="s">
        <v>2622</v>
      </c>
      <c s="35" t="s">
        <v>5</v>
      </c>
      <c s="6" t="s">
        <v>2623</v>
      </c>
      <c s="36" t="s">
        <v>1202</v>
      </c>
      <c s="37">
        <v>371.218</v>
      </c>
      <c s="36">
        <v>0.005</v>
      </c>
      <c s="36">
        <f>ROUND(G840*H840,6)</f>
      </c>
      <c r="L840" s="38">
        <v>0</v>
      </c>
      <c s="32">
        <f>ROUND(ROUND(L840,2)*ROUND(G840,3),2)</f>
      </c>
      <c s="36" t="s">
        <v>53</v>
      </c>
      <c>
        <f>(M840*21)/100</f>
      </c>
      <c t="s">
        <v>27</v>
      </c>
    </row>
    <row r="841" spans="1:5" ht="25.5">
      <c r="A841" s="35" t="s">
        <v>54</v>
      </c>
      <c r="E841" s="39" t="s">
        <v>2623</v>
      </c>
    </row>
    <row r="842" spans="1:5" ht="255">
      <c r="A842" s="35" t="s">
        <v>55</v>
      </c>
      <c r="E842" s="40" t="s">
        <v>2624</v>
      </c>
    </row>
    <row r="843" spans="1:5" ht="12.75">
      <c r="A843" t="s">
        <v>57</v>
      </c>
      <c r="E843" s="39" t="s">
        <v>5</v>
      </c>
    </row>
    <row r="844" spans="1:16" ht="38.25">
      <c r="A844" t="s">
        <v>49</v>
      </c>
      <c s="34" t="s">
        <v>2625</v>
      </c>
      <c s="34" t="s">
        <v>2626</v>
      </c>
      <c s="35" t="s">
        <v>5</v>
      </c>
      <c s="6" t="s">
        <v>2627</v>
      </c>
      <c s="36" t="s">
        <v>98</v>
      </c>
      <c s="37">
        <v>18.695</v>
      </c>
      <c s="36">
        <v>0</v>
      </c>
      <c s="36">
        <f>ROUND(G844*H844,6)</f>
      </c>
      <c r="L844" s="38">
        <v>0</v>
      </c>
      <c s="32">
        <f>ROUND(ROUND(L844,2)*ROUND(G844,3),2)</f>
      </c>
      <c s="36" t="s">
        <v>53</v>
      </c>
      <c>
        <f>(M844*21)/100</f>
      </c>
      <c t="s">
        <v>27</v>
      </c>
    </row>
    <row r="845" spans="1:5" ht="38.25">
      <c r="A845" s="35" t="s">
        <v>54</v>
      </c>
      <c r="E845" s="39" t="s">
        <v>2628</v>
      </c>
    </row>
    <row r="846" spans="1:5" ht="12.75">
      <c r="A846" s="35" t="s">
        <v>55</v>
      </c>
      <c r="E846" s="40" t="s">
        <v>5</v>
      </c>
    </row>
    <row r="847" spans="1:5" ht="12.75">
      <c r="A847" t="s">
        <v>57</v>
      </c>
      <c r="E847" s="39" t="s">
        <v>5</v>
      </c>
    </row>
    <row r="848" spans="1:16" ht="25.5">
      <c r="A848" t="s">
        <v>49</v>
      </c>
      <c s="34" t="s">
        <v>2629</v>
      </c>
      <c s="34" t="s">
        <v>2630</v>
      </c>
      <c s="35" t="s">
        <v>5</v>
      </c>
      <c s="6" t="s">
        <v>2631</v>
      </c>
      <c s="36" t="s">
        <v>1202</v>
      </c>
      <c s="37">
        <v>408.34</v>
      </c>
      <c s="36">
        <v>0.029</v>
      </c>
      <c s="36">
        <f>ROUND(G848*H848,6)</f>
      </c>
      <c r="L848" s="38">
        <v>0</v>
      </c>
      <c s="32">
        <f>ROUND(ROUND(L848,2)*ROUND(G848,3),2)</f>
      </c>
      <c s="36" t="s">
        <v>103</v>
      </c>
      <c>
        <f>(M848*21)/100</f>
      </c>
      <c t="s">
        <v>27</v>
      </c>
    </row>
    <row r="849" spans="1:5" ht="25.5">
      <c r="A849" s="35" t="s">
        <v>54</v>
      </c>
      <c r="E849" s="39" t="s">
        <v>2631</v>
      </c>
    </row>
    <row r="850" spans="1:5" ht="267.75">
      <c r="A850" s="35" t="s">
        <v>55</v>
      </c>
      <c r="E850" s="40" t="s">
        <v>2632</v>
      </c>
    </row>
    <row r="851" spans="1:5" ht="51">
      <c r="A851" t="s">
        <v>57</v>
      </c>
      <c r="E851" s="39" t="s">
        <v>2633</v>
      </c>
    </row>
    <row r="852" spans="1:13" ht="12.75">
      <c r="A852" t="s">
        <v>46</v>
      </c>
      <c r="C852" s="31" t="s">
        <v>2634</v>
      </c>
      <c r="E852" s="33" t="s">
        <v>2635</v>
      </c>
      <c r="J852" s="32">
        <f>0</f>
      </c>
      <c s="32">
        <f>0</f>
      </c>
      <c s="32">
        <f>0+L853+L857+L861+L865+L869+L873+L877+L881+L885+L889+L893+L897+L901</f>
      </c>
      <c s="32">
        <f>0+M853+M857+M861+M865+M869+M873+M877+M881+M885+M889+M893+M897+M901</f>
      </c>
    </row>
    <row r="853" spans="1:16" ht="12.75">
      <c r="A853" t="s">
        <v>49</v>
      </c>
      <c s="34" t="s">
        <v>2636</v>
      </c>
      <c s="34" t="s">
        <v>2637</v>
      </c>
      <c s="35" t="s">
        <v>5</v>
      </c>
      <c s="6" t="s">
        <v>2638</v>
      </c>
      <c s="36" t="s">
        <v>1202</v>
      </c>
      <c s="37">
        <v>805.267</v>
      </c>
      <c s="36">
        <v>0</v>
      </c>
      <c s="36">
        <f>ROUND(G853*H853,6)</f>
      </c>
      <c r="L853" s="38">
        <v>0</v>
      </c>
      <c s="32">
        <f>ROUND(ROUND(L853,2)*ROUND(G853,3),2)</f>
      </c>
      <c s="36" t="s">
        <v>53</v>
      </c>
      <c>
        <f>(M853*21)/100</f>
      </c>
      <c t="s">
        <v>27</v>
      </c>
    </row>
    <row r="854" spans="1:5" ht="12.75">
      <c r="A854" s="35" t="s">
        <v>54</v>
      </c>
      <c r="E854" s="39" t="s">
        <v>2638</v>
      </c>
    </row>
    <row r="855" spans="1:5" ht="409.5">
      <c r="A855" s="35" t="s">
        <v>55</v>
      </c>
      <c r="E855" s="40" t="s">
        <v>2639</v>
      </c>
    </row>
    <row r="856" spans="1:5" ht="12.75">
      <c r="A856" t="s">
        <v>57</v>
      </c>
      <c r="E856" s="39" t="s">
        <v>5</v>
      </c>
    </row>
    <row r="857" spans="1:16" ht="12.75">
      <c r="A857" t="s">
        <v>49</v>
      </c>
      <c s="34" t="s">
        <v>2640</v>
      </c>
      <c s="34" t="s">
        <v>2641</v>
      </c>
      <c s="35" t="s">
        <v>5</v>
      </c>
      <c s="6" t="s">
        <v>2642</v>
      </c>
      <c s="36" t="s">
        <v>1202</v>
      </c>
      <c s="37">
        <v>371.218</v>
      </c>
      <c s="36">
        <v>0.0015</v>
      </c>
      <c s="36">
        <f>ROUND(G857*H857,6)</f>
      </c>
      <c r="L857" s="38">
        <v>0</v>
      </c>
      <c s="32">
        <f>ROUND(ROUND(L857,2)*ROUND(G857,3),2)</f>
      </c>
      <c s="36" t="s">
        <v>53</v>
      </c>
      <c>
        <f>(M857*21)/100</f>
      </c>
      <c t="s">
        <v>27</v>
      </c>
    </row>
    <row r="858" spans="1:5" ht="12.75">
      <c r="A858" s="35" t="s">
        <v>54</v>
      </c>
      <c r="E858" s="39" t="s">
        <v>2642</v>
      </c>
    </row>
    <row r="859" spans="1:5" ht="255">
      <c r="A859" s="35" t="s">
        <v>55</v>
      </c>
      <c r="E859" s="40" t="s">
        <v>2643</v>
      </c>
    </row>
    <row r="860" spans="1:5" ht="12.75">
      <c r="A860" t="s">
        <v>57</v>
      </c>
      <c r="E860" s="39" t="s">
        <v>5</v>
      </c>
    </row>
    <row r="861" spans="1:16" ht="12.75">
      <c r="A861" t="s">
        <v>49</v>
      </c>
      <c s="34" t="s">
        <v>2644</v>
      </c>
      <c s="34" t="s">
        <v>2645</v>
      </c>
      <c s="35" t="s">
        <v>5</v>
      </c>
      <c s="6" t="s">
        <v>2646</v>
      </c>
      <c s="36" t="s">
        <v>1202</v>
      </c>
      <c s="37">
        <v>654.409</v>
      </c>
      <c s="36">
        <v>0.00015</v>
      </c>
      <c s="36">
        <f>ROUND(G861*H861,6)</f>
      </c>
      <c r="L861" s="38">
        <v>0</v>
      </c>
      <c s="32">
        <f>ROUND(ROUND(L861,2)*ROUND(G861,3),2)</f>
      </c>
      <c s="36" t="s">
        <v>53</v>
      </c>
      <c>
        <f>(M861*21)/100</f>
      </c>
      <c t="s">
        <v>27</v>
      </c>
    </row>
    <row r="862" spans="1:5" ht="12.75">
      <c r="A862" s="35" t="s">
        <v>54</v>
      </c>
      <c r="E862" s="39" t="s">
        <v>2646</v>
      </c>
    </row>
    <row r="863" spans="1:5" ht="318.75">
      <c r="A863" s="35" t="s">
        <v>55</v>
      </c>
      <c r="E863" s="40" t="s">
        <v>2647</v>
      </c>
    </row>
    <row r="864" spans="1:5" ht="12.75">
      <c r="A864" t="s">
        <v>57</v>
      </c>
      <c r="E864" s="39" t="s">
        <v>5</v>
      </c>
    </row>
    <row r="865" spans="1:16" ht="12.75">
      <c r="A865" t="s">
        <v>49</v>
      </c>
      <c s="34" t="s">
        <v>2648</v>
      </c>
      <c s="34" t="s">
        <v>2649</v>
      </c>
      <c s="35" t="s">
        <v>5</v>
      </c>
      <c s="6" t="s">
        <v>2650</v>
      </c>
      <c s="36" t="s">
        <v>1202</v>
      </c>
      <c s="37">
        <v>371.218</v>
      </c>
      <c s="36">
        <v>0.00024</v>
      </c>
      <c s="36">
        <f>ROUND(G865*H865,6)</f>
      </c>
      <c r="L865" s="38">
        <v>0</v>
      </c>
      <c s="32">
        <f>ROUND(ROUND(L865,2)*ROUND(G865,3),2)</f>
      </c>
      <c s="36" t="s">
        <v>53</v>
      </c>
      <c>
        <f>(M865*21)/100</f>
      </c>
      <c t="s">
        <v>27</v>
      </c>
    </row>
    <row r="866" spans="1:5" ht="12.75">
      <c r="A866" s="35" t="s">
        <v>54</v>
      </c>
      <c r="E866" s="39" t="s">
        <v>2650</v>
      </c>
    </row>
    <row r="867" spans="1:5" ht="255">
      <c r="A867" s="35" t="s">
        <v>55</v>
      </c>
      <c r="E867" s="40" t="s">
        <v>2651</v>
      </c>
    </row>
    <row r="868" spans="1:5" ht="12.75">
      <c r="A868" t="s">
        <v>57</v>
      </c>
      <c r="E868" s="39" t="s">
        <v>5</v>
      </c>
    </row>
    <row r="869" spans="1:16" ht="12.75">
      <c r="A869" t="s">
        <v>49</v>
      </c>
      <c s="34" t="s">
        <v>2652</v>
      </c>
      <c s="34" t="s">
        <v>2653</v>
      </c>
      <c s="35" t="s">
        <v>5</v>
      </c>
      <c s="6" t="s">
        <v>2654</v>
      </c>
      <c s="36" t="s">
        <v>1202</v>
      </c>
      <c s="37">
        <v>371.218</v>
      </c>
      <c s="36">
        <v>0.00026</v>
      </c>
      <c s="36">
        <f>ROUND(G869*H869,6)</f>
      </c>
      <c r="L869" s="38">
        <v>0</v>
      </c>
      <c s="32">
        <f>ROUND(ROUND(L869,2)*ROUND(G869,3),2)</f>
      </c>
      <c s="36" t="s">
        <v>53</v>
      </c>
      <c>
        <f>(M869*21)/100</f>
      </c>
      <c t="s">
        <v>27</v>
      </c>
    </row>
    <row r="870" spans="1:5" ht="12.75">
      <c r="A870" s="35" t="s">
        <v>54</v>
      </c>
      <c r="E870" s="39" t="s">
        <v>2654</v>
      </c>
    </row>
    <row r="871" spans="1:5" ht="242.25">
      <c r="A871" s="35" t="s">
        <v>55</v>
      </c>
      <c r="E871" s="40" t="s">
        <v>2655</v>
      </c>
    </row>
    <row r="872" spans="1:5" ht="12.75">
      <c r="A872" t="s">
        <v>57</v>
      </c>
      <c r="E872" s="39" t="s">
        <v>5</v>
      </c>
    </row>
    <row r="873" spans="1:16" ht="25.5">
      <c r="A873" t="s">
        <v>49</v>
      </c>
      <c s="34" t="s">
        <v>2656</v>
      </c>
      <c s="34" t="s">
        <v>2657</v>
      </c>
      <c s="35" t="s">
        <v>5</v>
      </c>
      <c s="6" t="s">
        <v>2658</v>
      </c>
      <c s="36" t="s">
        <v>1202</v>
      </c>
      <c s="37">
        <v>150.858</v>
      </c>
      <c s="36">
        <v>0.00021</v>
      </c>
      <c s="36">
        <f>ROUND(G873*H873,6)</f>
      </c>
      <c r="L873" s="38">
        <v>0</v>
      </c>
      <c s="32">
        <f>ROUND(ROUND(L873,2)*ROUND(G873,3),2)</f>
      </c>
      <c s="36" t="s">
        <v>53</v>
      </c>
      <c>
        <f>(M873*21)/100</f>
      </c>
      <c t="s">
        <v>27</v>
      </c>
    </row>
    <row r="874" spans="1:5" ht="25.5">
      <c r="A874" s="35" t="s">
        <v>54</v>
      </c>
      <c r="E874" s="39" t="s">
        <v>2658</v>
      </c>
    </row>
    <row r="875" spans="1:5" ht="178.5">
      <c r="A875" s="35" t="s">
        <v>55</v>
      </c>
      <c r="E875" s="40" t="s">
        <v>2659</v>
      </c>
    </row>
    <row r="876" spans="1:5" ht="12.75">
      <c r="A876" t="s">
        <v>57</v>
      </c>
      <c r="E876" s="39" t="s">
        <v>5</v>
      </c>
    </row>
    <row r="877" spans="1:16" ht="12.75">
      <c r="A877" t="s">
        <v>49</v>
      </c>
      <c s="34" t="s">
        <v>2660</v>
      </c>
      <c s="34" t="s">
        <v>2661</v>
      </c>
      <c s="35" t="s">
        <v>5</v>
      </c>
      <c s="6" t="s">
        <v>2662</v>
      </c>
      <c s="36" t="s">
        <v>1202</v>
      </c>
      <c s="37">
        <v>440.062</v>
      </c>
      <c s="36">
        <v>0</v>
      </c>
      <c s="36">
        <f>ROUND(G877*H877,6)</f>
      </c>
      <c r="L877" s="38">
        <v>0</v>
      </c>
      <c s="32">
        <f>ROUND(ROUND(L877,2)*ROUND(G877,3),2)</f>
      </c>
      <c s="36" t="s">
        <v>53</v>
      </c>
      <c>
        <f>(M877*21)/100</f>
      </c>
      <c t="s">
        <v>27</v>
      </c>
    </row>
    <row r="878" spans="1:5" ht="12.75">
      <c r="A878" s="35" t="s">
        <v>54</v>
      </c>
      <c r="E878" s="39" t="s">
        <v>2662</v>
      </c>
    </row>
    <row r="879" spans="1:5" ht="369.75">
      <c r="A879" s="35" t="s">
        <v>55</v>
      </c>
      <c r="E879" s="40" t="s">
        <v>2663</v>
      </c>
    </row>
    <row r="880" spans="1:5" ht="12.75">
      <c r="A880" t="s">
        <v>57</v>
      </c>
      <c r="E880" s="39" t="s">
        <v>5</v>
      </c>
    </row>
    <row r="881" spans="1:16" ht="25.5">
      <c r="A881" t="s">
        <v>49</v>
      </c>
      <c s="34" t="s">
        <v>2664</v>
      </c>
      <c s="34" t="s">
        <v>2665</v>
      </c>
      <c s="35" t="s">
        <v>5</v>
      </c>
      <c s="6" t="s">
        <v>2666</v>
      </c>
      <c s="36" t="s">
        <v>1202</v>
      </c>
      <c s="37">
        <v>40.364</v>
      </c>
      <c s="36">
        <v>0.00017</v>
      </c>
      <c s="36">
        <f>ROUND(G881*H881,6)</f>
      </c>
      <c r="L881" s="38">
        <v>0</v>
      </c>
      <c s="32">
        <f>ROUND(ROUND(L881,2)*ROUND(G881,3),2)</f>
      </c>
      <c s="36" t="s">
        <v>53</v>
      </c>
      <c>
        <f>(M881*21)/100</f>
      </c>
      <c t="s">
        <v>27</v>
      </c>
    </row>
    <row r="882" spans="1:5" ht="25.5">
      <c r="A882" s="35" t="s">
        <v>54</v>
      </c>
      <c r="E882" s="39" t="s">
        <v>2666</v>
      </c>
    </row>
    <row r="883" spans="1:5" ht="204">
      <c r="A883" s="35" t="s">
        <v>55</v>
      </c>
      <c r="E883" s="40" t="s">
        <v>2667</v>
      </c>
    </row>
    <row r="884" spans="1:5" ht="12.75">
      <c r="A884" t="s">
        <v>57</v>
      </c>
      <c r="E884" s="39" t="s">
        <v>5</v>
      </c>
    </row>
    <row r="885" spans="1:16" ht="12.75">
      <c r="A885" t="s">
        <v>49</v>
      </c>
      <c s="34" t="s">
        <v>2668</v>
      </c>
      <c s="34" t="s">
        <v>2669</v>
      </c>
      <c s="35" t="s">
        <v>5</v>
      </c>
      <c s="6" t="s">
        <v>2670</v>
      </c>
      <c s="36" t="s">
        <v>1202</v>
      </c>
      <c s="37">
        <v>40.364</v>
      </c>
      <c s="36">
        <v>0.00038</v>
      </c>
      <c s="36">
        <f>ROUND(G885*H885,6)</f>
      </c>
      <c r="L885" s="38">
        <v>0</v>
      </c>
      <c s="32">
        <f>ROUND(ROUND(L885,2)*ROUND(G885,3),2)</f>
      </c>
      <c s="36" t="s">
        <v>53</v>
      </c>
      <c>
        <f>(M885*21)/100</f>
      </c>
      <c t="s">
        <v>27</v>
      </c>
    </row>
    <row r="886" spans="1:5" ht="12.75">
      <c r="A886" s="35" t="s">
        <v>54</v>
      </c>
      <c r="E886" s="39" t="s">
        <v>2670</v>
      </c>
    </row>
    <row r="887" spans="1:5" ht="204">
      <c r="A887" s="35" t="s">
        <v>55</v>
      </c>
      <c r="E887" s="40" t="s">
        <v>2671</v>
      </c>
    </row>
    <row r="888" spans="1:5" ht="12.75">
      <c r="A888" t="s">
        <v>57</v>
      </c>
      <c r="E888" s="39" t="s">
        <v>2672</v>
      </c>
    </row>
    <row r="889" spans="1:16" ht="25.5">
      <c r="A889" t="s">
        <v>49</v>
      </c>
      <c s="34" t="s">
        <v>2673</v>
      </c>
      <c s="34" t="s">
        <v>2674</v>
      </c>
      <c s="35" t="s">
        <v>5</v>
      </c>
      <c s="6" t="s">
        <v>2675</v>
      </c>
      <c s="36" t="s">
        <v>1202</v>
      </c>
      <c s="37">
        <v>83.47</v>
      </c>
      <c s="36">
        <v>0.0048</v>
      </c>
      <c s="36">
        <f>ROUND(G889*H889,6)</f>
      </c>
      <c r="L889" s="38">
        <v>0</v>
      </c>
      <c s="32">
        <f>ROUND(ROUND(L889,2)*ROUND(G889,3),2)</f>
      </c>
      <c s="36" t="s">
        <v>53</v>
      </c>
      <c>
        <f>(M889*21)/100</f>
      </c>
      <c t="s">
        <v>27</v>
      </c>
    </row>
    <row r="890" spans="1:5" ht="25.5">
      <c r="A890" s="35" t="s">
        <v>54</v>
      </c>
      <c r="E890" s="39" t="s">
        <v>2675</v>
      </c>
    </row>
    <row r="891" spans="1:5" ht="318.75">
      <c r="A891" s="35" t="s">
        <v>55</v>
      </c>
      <c r="E891" s="40" t="s">
        <v>2676</v>
      </c>
    </row>
    <row r="892" spans="1:5" ht="12.75">
      <c r="A892" t="s">
        <v>57</v>
      </c>
      <c r="E892" s="39" t="s">
        <v>5</v>
      </c>
    </row>
    <row r="893" spans="1:16" ht="25.5">
      <c r="A893" t="s">
        <v>49</v>
      </c>
      <c s="34" t="s">
        <v>2677</v>
      </c>
      <c s="34" t="s">
        <v>2678</v>
      </c>
      <c s="35" t="s">
        <v>5</v>
      </c>
      <c s="6" t="s">
        <v>2679</v>
      </c>
      <c s="36" t="s">
        <v>1202</v>
      </c>
      <c s="37">
        <v>166.94</v>
      </c>
      <c s="36">
        <v>0.0016</v>
      </c>
      <c s="36">
        <f>ROUND(G893*H893,6)</f>
      </c>
      <c r="L893" s="38">
        <v>0</v>
      </c>
      <c s="32">
        <f>ROUND(ROUND(L893,2)*ROUND(G893,3),2)</f>
      </c>
      <c s="36" t="s">
        <v>53</v>
      </c>
      <c>
        <f>(M893*21)/100</f>
      </c>
      <c t="s">
        <v>27</v>
      </c>
    </row>
    <row r="894" spans="1:5" ht="25.5">
      <c r="A894" s="35" t="s">
        <v>54</v>
      </c>
      <c r="E894" s="39" t="s">
        <v>2679</v>
      </c>
    </row>
    <row r="895" spans="1:5" ht="318.75">
      <c r="A895" s="35" t="s">
        <v>55</v>
      </c>
      <c r="E895" s="40" t="s">
        <v>2680</v>
      </c>
    </row>
    <row r="896" spans="1:5" ht="12.75">
      <c r="A896" t="s">
        <v>57</v>
      </c>
      <c r="E896" s="39" t="s">
        <v>5</v>
      </c>
    </row>
    <row r="897" spans="1:16" ht="25.5">
      <c r="A897" t="s">
        <v>49</v>
      </c>
      <c s="34" t="s">
        <v>2681</v>
      </c>
      <c s="34" t="s">
        <v>2682</v>
      </c>
      <c s="35" t="s">
        <v>5</v>
      </c>
      <c s="6" t="s">
        <v>2683</v>
      </c>
      <c s="36" t="s">
        <v>1202</v>
      </c>
      <c s="37">
        <v>399.698</v>
      </c>
      <c s="36">
        <v>0.00036</v>
      </c>
      <c s="36">
        <f>ROUND(G897*H897,6)</f>
      </c>
      <c r="L897" s="38">
        <v>0</v>
      </c>
      <c s="32">
        <f>ROUND(ROUND(L897,2)*ROUND(G897,3),2)</f>
      </c>
      <c s="36" t="s">
        <v>53</v>
      </c>
      <c>
        <f>(M897*21)/100</f>
      </c>
      <c t="s">
        <v>27</v>
      </c>
    </row>
    <row r="898" spans="1:5" ht="25.5">
      <c r="A898" s="35" t="s">
        <v>54</v>
      </c>
      <c r="E898" s="39" t="s">
        <v>2683</v>
      </c>
    </row>
    <row r="899" spans="1:5" ht="178.5">
      <c r="A899" s="35" t="s">
        <v>55</v>
      </c>
      <c r="E899" s="40" t="s">
        <v>2684</v>
      </c>
    </row>
    <row r="900" spans="1:5" ht="12.75">
      <c r="A900" t="s">
        <v>57</v>
      </c>
      <c r="E900" s="39" t="s">
        <v>5</v>
      </c>
    </row>
    <row r="901" spans="1:16" ht="25.5">
      <c r="A901" t="s">
        <v>49</v>
      </c>
      <c s="34" t="s">
        <v>2685</v>
      </c>
      <c s="34" t="s">
        <v>2686</v>
      </c>
      <c s="35" t="s">
        <v>5</v>
      </c>
      <c s="6" t="s">
        <v>2687</v>
      </c>
      <c s="36" t="s">
        <v>1202</v>
      </c>
      <c s="37">
        <v>40.364</v>
      </c>
      <c s="36">
        <v>0.0048</v>
      </c>
      <c s="36">
        <f>ROUND(G901*H901,6)</f>
      </c>
      <c r="L901" s="38">
        <v>0</v>
      </c>
      <c s="32">
        <f>ROUND(ROUND(L901,2)*ROUND(G901,3),2)</f>
      </c>
      <c s="36" t="s">
        <v>103</v>
      </c>
      <c>
        <f>(M901*21)/100</f>
      </c>
      <c t="s">
        <v>27</v>
      </c>
    </row>
    <row r="902" spans="1:5" ht="25.5">
      <c r="A902" s="35" t="s">
        <v>54</v>
      </c>
      <c r="E902" s="39" t="s">
        <v>2687</v>
      </c>
    </row>
    <row r="903" spans="1:5" ht="204">
      <c r="A903" s="35" t="s">
        <v>55</v>
      </c>
      <c r="E903" s="40" t="s">
        <v>2688</v>
      </c>
    </row>
    <row r="904" spans="1:5" ht="25.5">
      <c r="A904" t="s">
        <v>57</v>
      </c>
      <c r="E904" s="39" t="s">
        <v>2689</v>
      </c>
    </row>
    <row r="905" spans="1:13" ht="12.75">
      <c r="A905" t="s">
        <v>46</v>
      </c>
      <c r="C905" s="31" t="s">
        <v>2690</v>
      </c>
      <c r="E905" s="33" t="s">
        <v>2691</v>
      </c>
      <c r="J905" s="32">
        <f>0</f>
      </c>
      <c s="32">
        <f>0</f>
      </c>
      <c s="32">
        <f>0+L906+L910+L914+L918+L922+L926+L930+L934+L938+L942+L946+L950+L954</f>
      </c>
      <c s="32">
        <f>0+M906+M910+M914+M918+M922+M926+M930+M934+M938+M942+M946+M950+M954</f>
      </c>
    </row>
    <row r="906" spans="1:16" ht="12.75">
      <c r="A906" t="s">
        <v>49</v>
      </c>
      <c s="34" t="s">
        <v>2692</v>
      </c>
      <c s="34" t="s">
        <v>2693</v>
      </c>
      <c s="35" t="s">
        <v>5</v>
      </c>
      <c s="6" t="s">
        <v>2694</v>
      </c>
      <c s="36" t="s">
        <v>1202</v>
      </c>
      <c s="37">
        <v>1262.627</v>
      </c>
      <c s="36">
        <v>0</v>
      </c>
      <c s="36">
        <f>ROUND(G906*H906,6)</f>
      </c>
      <c r="L906" s="38">
        <v>0</v>
      </c>
      <c s="32">
        <f>ROUND(ROUND(L906,2)*ROUND(G906,3),2)</f>
      </c>
      <c s="36" t="s">
        <v>53</v>
      </c>
      <c>
        <f>(M906*21)/100</f>
      </c>
      <c t="s">
        <v>27</v>
      </c>
    </row>
    <row r="907" spans="1:5" ht="12.75">
      <c r="A907" s="35" t="s">
        <v>54</v>
      </c>
      <c r="E907" s="39" t="s">
        <v>2694</v>
      </c>
    </row>
    <row r="908" spans="1:5" ht="409.5">
      <c r="A908" s="35" t="s">
        <v>55</v>
      </c>
      <c r="E908" s="40" t="s">
        <v>2695</v>
      </c>
    </row>
    <row r="909" spans="1:5" ht="12.75">
      <c r="A909" t="s">
        <v>57</v>
      </c>
      <c r="E909" s="39" t="s">
        <v>5</v>
      </c>
    </row>
    <row r="910" spans="1:16" ht="12.75">
      <c r="A910" t="s">
        <v>49</v>
      </c>
      <c s="34" t="s">
        <v>2696</v>
      </c>
      <c s="34" t="s">
        <v>2697</v>
      </c>
      <c s="35" t="s">
        <v>5</v>
      </c>
      <c s="6" t="s">
        <v>2698</v>
      </c>
      <c s="36" t="s">
        <v>1202</v>
      </c>
      <c s="37">
        <v>20.384</v>
      </c>
      <c s="36">
        <v>0</v>
      </c>
      <c s="36">
        <f>ROUND(G910*H910,6)</f>
      </c>
      <c r="L910" s="38">
        <v>0</v>
      </c>
      <c s="32">
        <f>ROUND(ROUND(L910,2)*ROUND(G910,3),2)</f>
      </c>
      <c s="36" t="s">
        <v>53</v>
      </c>
      <c>
        <f>(M910*21)/100</f>
      </c>
      <c t="s">
        <v>27</v>
      </c>
    </row>
    <row r="911" spans="1:5" ht="12.75">
      <c r="A911" s="35" t="s">
        <v>54</v>
      </c>
      <c r="E911" s="39" t="s">
        <v>2698</v>
      </c>
    </row>
    <row r="912" spans="1:5" ht="102">
      <c r="A912" s="35" t="s">
        <v>55</v>
      </c>
      <c r="E912" s="40" t="s">
        <v>2699</v>
      </c>
    </row>
    <row r="913" spans="1:5" ht="12.75">
      <c r="A913" t="s">
        <v>57</v>
      </c>
      <c r="E913" s="39" t="s">
        <v>5</v>
      </c>
    </row>
    <row r="914" spans="1:16" ht="12.75">
      <c r="A914" t="s">
        <v>49</v>
      </c>
      <c s="34" t="s">
        <v>2700</v>
      </c>
      <c s="34" t="s">
        <v>2701</v>
      </c>
      <c s="35" t="s">
        <v>5</v>
      </c>
      <c s="6" t="s">
        <v>2702</v>
      </c>
      <c s="36" t="s">
        <v>1202</v>
      </c>
      <c s="37">
        <v>211.138</v>
      </c>
      <c s="36">
        <v>0</v>
      </c>
      <c s="36">
        <f>ROUND(G914*H914,6)</f>
      </c>
      <c r="L914" s="38">
        <v>0</v>
      </c>
      <c s="32">
        <f>ROUND(ROUND(L914,2)*ROUND(G914,3),2)</f>
      </c>
      <c s="36" t="s">
        <v>53</v>
      </c>
      <c>
        <f>(M914*21)/100</f>
      </c>
      <c t="s">
        <v>27</v>
      </c>
    </row>
    <row r="915" spans="1:5" ht="12.75">
      <c r="A915" s="35" t="s">
        <v>54</v>
      </c>
      <c r="E915" s="39" t="s">
        <v>2702</v>
      </c>
    </row>
    <row r="916" spans="1:5" ht="114.75">
      <c r="A916" s="35" t="s">
        <v>55</v>
      </c>
      <c r="E916" s="40" t="s">
        <v>2703</v>
      </c>
    </row>
    <row r="917" spans="1:5" ht="12.75">
      <c r="A917" t="s">
        <v>57</v>
      </c>
      <c r="E917" s="39" t="s">
        <v>5</v>
      </c>
    </row>
    <row r="918" spans="1:16" ht="25.5">
      <c r="A918" t="s">
        <v>49</v>
      </c>
      <c s="34" t="s">
        <v>2704</v>
      </c>
      <c s="34" t="s">
        <v>2705</v>
      </c>
      <c s="35" t="s">
        <v>5</v>
      </c>
      <c s="6" t="s">
        <v>2706</v>
      </c>
      <c s="36" t="s">
        <v>262</v>
      </c>
      <c s="37">
        <v>124.805</v>
      </c>
      <c s="36">
        <v>1E-05</v>
      </c>
      <c s="36">
        <f>ROUND(G918*H918,6)</f>
      </c>
      <c r="L918" s="38">
        <v>0</v>
      </c>
      <c s="32">
        <f>ROUND(ROUND(L918,2)*ROUND(G918,3),2)</f>
      </c>
      <c s="36" t="s">
        <v>53</v>
      </c>
      <c>
        <f>(M918*21)/100</f>
      </c>
      <c t="s">
        <v>27</v>
      </c>
    </row>
    <row r="919" spans="1:5" ht="25.5">
      <c r="A919" s="35" t="s">
        <v>54</v>
      </c>
      <c r="E919" s="39" t="s">
        <v>2706</v>
      </c>
    </row>
    <row r="920" spans="1:5" ht="242.25">
      <c r="A920" s="35" t="s">
        <v>55</v>
      </c>
      <c r="E920" s="40" t="s">
        <v>2707</v>
      </c>
    </row>
    <row r="921" spans="1:5" ht="12.75">
      <c r="A921" t="s">
        <v>57</v>
      </c>
      <c r="E921" s="39" t="s">
        <v>5</v>
      </c>
    </row>
    <row r="922" spans="1:16" ht="25.5">
      <c r="A922" t="s">
        <v>49</v>
      </c>
      <c s="34" t="s">
        <v>2708</v>
      </c>
      <c s="34" t="s">
        <v>2709</v>
      </c>
      <c s="35" t="s">
        <v>5</v>
      </c>
      <c s="6" t="s">
        <v>2710</v>
      </c>
      <c s="36" t="s">
        <v>1202</v>
      </c>
      <c s="37">
        <v>1262.627</v>
      </c>
      <c s="36">
        <v>0.0002</v>
      </c>
      <c s="36">
        <f>ROUND(G922*H922,6)</f>
      </c>
      <c r="L922" s="38">
        <v>0</v>
      </c>
      <c s="32">
        <f>ROUND(ROUND(L922,2)*ROUND(G922,3),2)</f>
      </c>
      <c s="36" t="s">
        <v>53</v>
      </c>
      <c>
        <f>(M922*21)/100</f>
      </c>
      <c t="s">
        <v>27</v>
      </c>
    </row>
    <row r="923" spans="1:5" ht="25.5">
      <c r="A923" s="35" t="s">
        <v>54</v>
      </c>
      <c r="E923" s="39" t="s">
        <v>2710</v>
      </c>
    </row>
    <row r="924" spans="1:5" ht="409.5">
      <c r="A924" s="35" t="s">
        <v>55</v>
      </c>
      <c r="E924" s="40" t="s">
        <v>2711</v>
      </c>
    </row>
    <row r="925" spans="1:5" ht="12.75">
      <c r="A925" t="s">
        <v>57</v>
      </c>
      <c r="E925" s="39" t="s">
        <v>5</v>
      </c>
    </row>
    <row r="926" spans="1:16" ht="25.5">
      <c r="A926" t="s">
        <v>49</v>
      </c>
      <c s="34" t="s">
        <v>2712</v>
      </c>
      <c s="34" t="s">
        <v>2713</v>
      </c>
      <c s="35" t="s">
        <v>5</v>
      </c>
      <c s="6" t="s">
        <v>2714</v>
      </c>
      <c s="36" t="s">
        <v>1202</v>
      </c>
      <c s="37">
        <v>20.384</v>
      </c>
      <c s="36">
        <v>0.0002</v>
      </c>
      <c s="36">
        <f>ROUND(G926*H926,6)</f>
      </c>
      <c r="L926" s="38">
        <v>0</v>
      </c>
      <c s="32">
        <f>ROUND(ROUND(L926,2)*ROUND(G926,3),2)</f>
      </c>
      <c s="36" t="s">
        <v>53</v>
      </c>
      <c>
        <f>(M926*21)/100</f>
      </c>
      <c t="s">
        <v>27</v>
      </c>
    </row>
    <row r="927" spans="1:5" ht="25.5">
      <c r="A927" s="35" t="s">
        <v>54</v>
      </c>
      <c r="E927" s="39" t="s">
        <v>2714</v>
      </c>
    </row>
    <row r="928" spans="1:5" ht="102">
      <c r="A928" s="35" t="s">
        <v>55</v>
      </c>
      <c r="E928" s="40" t="s">
        <v>2715</v>
      </c>
    </row>
    <row r="929" spans="1:5" ht="12.75">
      <c r="A929" t="s">
        <v>57</v>
      </c>
      <c r="E929" s="39" t="s">
        <v>5</v>
      </c>
    </row>
    <row r="930" spans="1:16" ht="25.5">
      <c r="A930" t="s">
        <v>49</v>
      </c>
      <c s="34" t="s">
        <v>2716</v>
      </c>
      <c s="34" t="s">
        <v>2717</v>
      </c>
      <c s="35" t="s">
        <v>5</v>
      </c>
      <c s="6" t="s">
        <v>2718</v>
      </c>
      <c s="36" t="s">
        <v>1202</v>
      </c>
      <c s="37">
        <v>211.138</v>
      </c>
      <c s="36">
        <v>0.0002</v>
      </c>
      <c s="36">
        <f>ROUND(G930*H930,6)</f>
      </c>
      <c r="L930" s="38">
        <v>0</v>
      </c>
      <c s="32">
        <f>ROUND(ROUND(L930,2)*ROUND(G930,3),2)</f>
      </c>
      <c s="36" t="s">
        <v>53</v>
      </c>
      <c>
        <f>(M930*21)/100</f>
      </c>
      <c t="s">
        <v>27</v>
      </c>
    </row>
    <row r="931" spans="1:5" ht="25.5">
      <c r="A931" s="35" t="s">
        <v>54</v>
      </c>
      <c r="E931" s="39" t="s">
        <v>2718</v>
      </c>
    </row>
    <row r="932" spans="1:5" ht="114.75">
      <c r="A932" s="35" t="s">
        <v>55</v>
      </c>
      <c r="E932" s="40" t="s">
        <v>2719</v>
      </c>
    </row>
    <row r="933" spans="1:5" ht="12.75">
      <c r="A933" t="s">
        <v>57</v>
      </c>
      <c r="E933" s="39" t="s">
        <v>5</v>
      </c>
    </row>
    <row r="934" spans="1:16" ht="25.5">
      <c r="A934" t="s">
        <v>49</v>
      </c>
      <c s="34" t="s">
        <v>2720</v>
      </c>
      <c s="34" t="s">
        <v>2721</v>
      </c>
      <c s="35" t="s">
        <v>5</v>
      </c>
      <c s="6" t="s">
        <v>2722</v>
      </c>
      <c s="36" t="s">
        <v>1202</v>
      </c>
      <c s="37">
        <v>28.054</v>
      </c>
      <c s="36">
        <v>0.00026</v>
      </c>
      <c s="36">
        <f>ROUND(G934*H934,6)</f>
      </c>
      <c r="L934" s="38">
        <v>0</v>
      </c>
      <c s="32">
        <f>ROUND(ROUND(L934,2)*ROUND(G934,3),2)</f>
      </c>
      <c s="36" t="s">
        <v>53</v>
      </c>
      <c>
        <f>(M934*21)/100</f>
      </c>
      <c t="s">
        <v>27</v>
      </c>
    </row>
    <row r="935" spans="1:5" ht="25.5">
      <c r="A935" s="35" t="s">
        <v>54</v>
      </c>
      <c r="E935" s="39" t="s">
        <v>2722</v>
      </c>
    </row>
    <row r="936" spans="1:5" ht="114.75">
      <c r="A936" s="35" t="s">
        <v>55</v>
      </c>
      <c r="E936" s="40" t="s">
        <v>2723</v>
      </c>
    </row>
    <row r="937" spans="1:5" ht="12.75">
      <c r="A937" t="s">
        <v>57</v>
      </c>
      <c r="E937" s="39" t="s">
        <v>5</v>
      </c>
    </row>
    <row r="938" spans="1:16" ht="25.5">
      <c r="A938" t="s">
        <v>49</v>
      </c>
      <c s="34" t="s">
        <v>2724</v>
      </c>
      <c s="34" t="s">
        <v>2725</v>
      </c>
      <c s="35" t="s">
        <v>5</v>
      </c>
      <c s="6" t="s">
        <v>2726</v>
      </c>
      <c s="36" t="s">
        <v>1202</v>
      </c>
      <c s="37">
        <v>1234.573</v>
      </c>
      <c s="36">
        <v>0.00029</v>
      </c>
      <c s="36">
        <f>ROUND(G938*H938,6)</f>
      </c>
      <c r="L938" s="38">
        <v>0</v>
      </c>
      <c s="32">
        <f>ROUND(ROUND(L938,2)*ROUND(G938,3),2)</f>
      </c>
      <c s="36" t="s">
        <v>53</v>
      </c>
      <c>
        <f>(M938*21)/100</f>
      </c>
      <c t="s">
        <v>27</v>
      </c>
    </row>
    <row r="939" spans="1:5" ht="25.5">
      <c r="A939" s="35" t="s">
        <v>54</v>
      </c>
      <c r="E939" s="39" t="s">
        <v>2726</v>
      </c>
    </row>
    <row r="940" spans="1:5" ht="409.5">
      <c r="A940" s="35" t="s">
        <v>55</v>
      </c>
      <c r="E940" s="40" t="s">
        <v>2727</v>
      </c>
    </row>
    <row r="941" spans="1:5" ht="12.75">
      <c r="A941" t="s">
        <v>57</v>
      </c>
      <c r="E941" s="39" t="s">
        <v>5</v>
      </c>
    </row>
    <row r="942" spans="1:16" ht="25.5">
      <c r="A942" t="s">
        <v>49</v>
      </c>
      <c s="34" t="s">
        <v>2728</v>
      </c>
      <c s="34" t="s">
        <v>2729</v>
      </c>
      <c s="35" t="s">
        <v>5</v>
      </c>
      <c s="6" t="s">
        <v>2730</v>
      </c>
      <c s="36" t="s">
        <v>1202</v>
      </c>
      <c s="37">
        <v>20.384</v>
      </c>
      <c s="36">
        <v>0.00029</v>
      </c>
      <c s="36">
        <f>ROUND(G942*H942,6)</f>
      </c>
      <c r="L942" s="38">
        <v>0</v>
      </c>
      <c s="32">
        <f>ROUND(ROUND(L942,2)*ROUND(G942,3),2)</f>
      </c>
      <c s="36" t="s">
        <v>53</v>
      </c>
      <c>
        <f>(M942*21)/100</f>
      </c>
      <c t="s">
        <v>27</v>
      </c>
    </row>
    <row r="943" spans="1:5" ht="25.5">
      <c r="A943" s="35" t="s">
        <v>54</v>
      </c>
      <c r="E943" s="39" t="s">
        <v>2730</v>
      </c>
    </row>
    <row r="944" spans="1:5" ht="102">
      <c r="A944" s="35" t="s">
        <v>55</v>
      </c>
      <c r="E944" s="40" t="s">
        <v>2731</v>
      </c>
    </row>
    <row r="945" spans="1:5" ht="12.75">
      <c r="A945" t="s">
        <v>57</v>
      </c>
      <c r="E945" s="39" t="s">
        <v>5</v>
      </c>
    </row>
    <row r="946" spans="1:16" ht="25.5">
      <c r="A946" t="s">
        <v>49</v>
      </c>
      <c s="34" t="s">
        <v>2732</v>
      </c>
      <c s="34" t="s">
        <v>2733</v>
      </c>
      <c s="35" t="s">
        <v>5</v>
      </c>
      <c s="6" t="s">
        <v>2734</v>
      </c>
      <c s="36" t="s">
        <v>1202</v>
      </c>
      <c s="37">
        <v>211.138</v>
      </c>
      <c s="36">
        <v>0.00029</v>
      </c>
      <c s="36">
        <f>ROUND(G946*H946,6)</f>
      </c>
      <c r="L946" s="38">
        <v>0</v>
      </c>
      <c s="32">
        <f>ROUND(ROUND(L946,2)*ROUND(G946,3),2)</f>
      </c>
      <c s="36" t="s">
        <v>53</v>
      </c>
      <c>
        <f>(M946*21)/100</f>
      </c>
      <c t="s">
        <v>27</v>
      </c>
    </row>
    <row r="947" spans="1:5" ht="25.5">
      <c r="A947" s="35" t="s">
        <v>54</v>
      </c>
      <c r="E947" s="39" t="s">
        <v>2734</v>
      </c>
    </row>
    <row r="948" spans="1:5" ht="114.75">
      <c r="A948" s="35" t="s">
        <v>55</v>
      </c>
      <c r="E948" s="40" t="s">
        <v>2735</v>
      </c>
    </row>
    <row r="949" spans="1:5" ht="12.75">
      <c r="A949" t="s">
        <v>57</v>
      </c>
      <c r="E949" s="39" t="s">
        <v>5</v>
      </c>
    </row>
    <row r="950" spans="1:16" ht="38.25">
      <c r="A950" t="s">
        <v>49</v>
      </c>
      <c s="34" t="s">
        <v>2736</v>
      </c>
      <c s="34" t="s">
        <v>2737</v>
      </c>
      <c s="35" t="s">
        <v>5</v>
      </c>
      <c s="6" t="s">
        <v>2738</v>
      </c>
      <c s="36" t="s">
        <v>1202</v>
      </c>
      <c s="37">
        <v>19.44</v>
      </c>
      <c s="36">
        <v>0</v>
      </c>
      <c s="36">
        <f>ROUND(G950*H950,6)</f>
      </c>
      <c r="L950" s="38">
        <v>0</v>
      </c>
      <c s="32">
        <f>ROUND(ROUND(L950,2)*ROUND(G950,3),2)</f>
      </c>
      <c s="36" t="s">
        <v>53</v>
      </c>
      <c>
        <f>(M950*21)/100</f>
      </c>
      <c t="s">
        <v>27</v>
      </c>
    </row>
    <row r="951" spans="1:5" ht="38.25">
      <c r="A951" s="35" t="s">
        <v>54</v>
      </c>
      <c r="E951" s="39" t="s">
        <v>2738</v>
      </c>
    </row>
    <row r="952" spans="1:5" ht="140.25">
      <c r="A952" s="35" t="s">
        <v>55</v>
      </c>
      <c r="E952" s="40" t="s">
        <v>2739</v>
      </c>
    </row>
    <row r="953" spans="1:5" ht="12.75">
      <c r="A953" t="s">
        <v>57</v>
      </c>
      <c r="E953" s="39" t="s">
        <v>5</v>
      </c>
    </row>
    <row r="954" spans="1:16" ht="25.5">
      <c r="A954" t="s">
        <v>49</v>
      </c>
      <c s="34" t="s">
        <v>2740</v>
      </c>
      <c s="34" t="s">
        <v>2741</v>
      </c>
      <c s="35" t="s">
        <v>5</v>
      </c>
      <c s="6" t="s">
        <v>2742</v>
      </c>
      <c s="36" t="s">
        <v>1202</v>
      </c>
      <c s="37">
        <v>305.711</v>
      </c>
      <c s="36">
        <v>1E-05</v>
      </c>
      <c s="36">
        <f>ROUND(G954*H954,6)</f>
      </c>
      <c r="L954" s="38">
        <v>0</v>
      </c>
      <c s="32">
        <f>ROUND(ROUND(L954,2)*ROUND(G954,3),2)</f>
      </c>
      <c s="36" t="s">
        <v>53</v>
      </c>
      <c>
        <f>(M954*21)/100</f>
      </c>
      <c t="s">
        <v>27</v>
      </c>
    </row>
    <row r="955" spans="1:5" ht="25.5">
      <c r="A955" s="35" t="s">
        <v>54</v>
      </c>
      <c r="E955" s="39" t="s">
        <v>2742</v>
      </c>
    </row>
    <row r="956" spans="1:5" ht="369.75">
      <c r="A956" s="35" t="s">
        <v>55</v>
      </c>
      <c r="E956" s="40" t="s">
        <v>2743</v>
      </c>
    </row>
    <row r="957" spans="1:5" ht="12.75">
      <c r="A957" t="s">
        <v>57</v>
      </c>
      <c r="E957" s="39" t="s">
        <v>2744</v>
      </c>
    </row>
    <row r="958" spans="1:13" ht="12.75">
      <c r="A958" t="s">
        <v>46</v>
      </c>
      <c r="C958" s="31" t="s">
        <v>84</v>
      </c>
      <c r="E958" s="33" t="s">
        <v>204</v>
      </c>
      <c r="J958" s="32">
        <f>0</f>
      </c>
      <c s="32">
        <f>0</f>
      </c>
      <c s="32">
        <f>0+L959+L963+L967+L971+L975+L979+L983+L987+L991+L995+L999+L1003+L1007+L1011+L1015+L1019+L1023+L1027+L1031</f>
      </c>
      <c s="32">
        <f>0+M959+M963+M967+M971+M975+M979+M983+M987+M991+M995+M999+M1003+M1007+M1011+M1015+M1019+M1023+M1027+M1031</f>
      </c>
    </row>
    <row r="959" spans="1:16" ht="25.5">
      <c r="A959" t="s">
        <v>49</v>
      </c>
      <c s="34" t="s">
        <v>2745</v>
      </c>
      <c s="34" t="s">
        <v>2746</v>
      </c>
      <c s="35" t="s">
        <v>5</v>
      </c>
      <c s="6" t="s">
        <v>2747</v>
      </c>
      <c s="36" t="s">
        <v>1202</v>
      </c>
      <c s="37">
        <v>856.637</v>
      </c>
      <c s="36">
        <v>0</v>
      </c>
      <c s="36">
        <f>ROUND(G959*H959,6)</f>
      </c>
      <c r="L959" s="38">
        <v>0</v>
      </c>
      <c s="32">
        <f>ROUND(ROUND(L959,2)*ROUND(G959,3),2)</f>
      </c>
      <c s="36" t="s">
        <v>53</v>
      </c>
      <c>
        <f>(M959*21)/100</f>
      </c>
      <c t="s">
        <v>27</v>
      </c>
    </row>
    <row r="960" spans="1:5" ht="25.5">
      <c r="A960" s="35" t="s">
        <v>54</v>
      </c>
      <c r="E960" s="39" t="s">
        <v>2747</v>
      </c>
    </row>
    <row r="961" spans="1:5" ht="369.75">
      <c r="A961" s="35" t="s">
        <v>55</v>
      </c>
      <c r="E961" s="40" t="s">
        <v>2748</v>
      </c>
    </row>
    <row r="962" spans="1:5" ht="12.75">
      <c r="A962" t="s">
        <v>57</v>
      </c>
      <c r="E962" s="39" t="s">
        <v>5</v>
      </c>
    </row>
    <row r="963" spans="1:16" ht="25.5">
      <c r="A963" t="s">
        <v>49</v>
      </c>
      <c s="34" t="s">
        <v>2749</v>
      </c>
      <c s="34" t="s">
        <v>2750</v>
      </c>
      <c s="35" t="s">
        <v>5</v>
      </c>
      <c s="6" t="s">
        <v>2751</v>
      </c>
      <c s="36" t="s">
        <v>1202</v>
      </c>
      <c s="37">
        <v>102796.44</v>
      </c>
      <c s="36">
        <v>0</v>
      </c>
      <c s="36">
        <f>ROUND(G963*H963,6)</f>
      </c>
      <c r="L963" s="38">
        <v>0</v>
      </c>
      <c s="32">
        <f>ROUND(ROUND(L963,2)*ROUND(G963,3),2)</f>
      </c>
      <c s="36" t="s">
        <v>53</v>
      </c>
      <c>
        <f>(M963*21)/100</f>
      </c>
      <c t="s">
        <v>27</v>
      </c>
    </row>
    <row r="964" spans="1:5" ht="25.5">
      <c r="A964" s="35" t="s">
        <v>54</v>
      </c>
      <c r="E964" s="39" t="s">
        <v>2752</v>
      </c>
    </row>
    <row r="965" spans="1:5" ht="395.25">
      <c r="A965" s="35" t="s">
        <v>55</v>
      </c>
      <c r="E965" s="40" t="s">
        <v>2753</v>
      </c>
    </row>
    <row r="966" spans="1:5" ht="12.75">
      <c r="A966" t="s">
        <v>57</v>
      </c>
      <c r="E966" s="39" t="s">
        <v>5</v>
      </c>
    </row>
    <row r="967" spans="1:16" ht="38.25">
      <c r="A967" t="s">
        <v>49</v>
      </c>
      <c s="34" t="s">
        <v>2754</v>
      </c>
      <c s="34" t="s">
        <v>2755</v>
      </c>
      <c s="35" t="s">
        <v>5</v>
      </c>
      <c s="6" t="s">
        <v>2756</v>
      </c>
      <c s="36" t="s">
        <v>52</v>
      </c>
      <c s="37">
        <v>8</v>
      </c>
      <c s="36">
        <v>0</v>
      </c>
      <c s="36">
        <f>ROUND(G967*H967,6)</f>
      </c>
      <c r="L967" s="38">
        <v>0</v>
      </c>
      <c s="32">
        <f>ROUND(ROUND(L967,2)*ROUND(G967,3),2)</f>
      </c>
      <c s="36" t="s">
        <v>53</v>
      </c>
      <c>
        <f>(M967*21)/100</f>
      </c>
      <c t="s">
        <v>27</v>
      </c>
    </row>
    <row r="968" spans="1:5" ht="38.25">
      <c r="A968" s="35" t="s">
        <v>54</v>
      </c>
      <c r="E968" s="39" t="s">
        <v>2757</v>
      </c>
    </row>
    <row r="969" spans="1:5" ht="51">
      <c r="A969" s="35" t="s">
        <v>55</v>
      </c>
      <c r="E969" s="40" t="s">
        <v>2758</v>
      </c>
    </row>
    <row r="970" spans="1:5" ht="12.75">
      <c r="A970" t="s">
        <v>57</v>
      </c>
      <c r="E970" s="39" t="s">
        <v>5</v>
      </c>
    </row>
    <row r="971" spans="1:16" ht="25.5">
      <c r="A971" t="s">
        <v>49</v>
      </c>
      <c s="34" t="s">
        <v>2759</v>
      </c>
      <c s="34" t="s">
        <v>2760</v>
      </c>
      <c s="35" t="s">
        <v>5</v>
      </c>
      <c s="6" t="s">
        <v>2761</v>
      </c>
      <c s="36" t="s">
        <v>1202</v>
      </c>
      <c s="37">
        <v>856.637</v>
      </c>
      <c s="36">
        <v>0</v>
      </c>
      <c s="36">
        <f>ROUND(G971*H971,6)</f>
      </c>
      <c r="L971" s="38">
        <v>0</v>
      </c>
      <c s="32">
        <f>ROUND(ROUND(L971,2)*ROUND(G971,3),2)</f>
      </c>
      <c s="36" t="s">
        <v>53</v>
      </c>
      <c>
        <f>(M971*21)/100</f>
      </c>
      <c t="s">
        <v>27</v>
      </c>
    </row>
    <row r="972" spans="1:5" ht="25.5">
      <c r="A972" s="35" t="s">
        <v>54</v>
      </c>
      <c r="E972" s="39" t="s">
        <v>2761</v>
      </c>
    </row>
    <row r="973" spans="1:5" ht="369.75">
      <c r="A973" s="35" t="s">
        <v>55</v>
      </c>
      <c r="E973" s="40" t="s">
        <v>2748</v>
      </c>
    </row>
    <row r="974" spans="1:5" ht="12.75">
      <c r="A974" t="s">
        <v>57</v>
      </c>
      <c r="E974" s="39" t="s">
        <v>5</v>
      </c>
    </row>
    <row r="975" spans="1:16" ht="12.75">
      <c r="A975" t="s">
        <v>49</v>
      </c>
      <c s="34" t="s">
        <v>2762</v>
      </c>
      <c s="34" t="s">
        <v>2763</v>
      </c>
      <c s="35" t="s">
        <v>5</v>
      </c>
      <c s="6" t="s">
        <v>2764</v>
      </c>
      <c s="36" t="s">
        <v>1202</v>
      </c>
      <c s="37">
        <v>856.637</v>
      </c>
      <c s="36">
        <v>0</v>
      </c>
      <c s="36">
        <f>ROUND(G975*H975,6)</f>
      </c>
      <c r="L975" s="38">
        <v>0</v>
      </c>
      <c s="32">
        <f>ROUND(ROUND(L975,2)*ROUND(G975,3),2)</f>
      </c>
      <c s="36" t="s">
        <v>53</v>
      </c>
      <c>
        <f>(M975*21)/100</f>
      </c>
      <c t="s">
        <v>27</v>
      </c>
    </row>
    <row r="976" spans="1:5" ht="12.75">
      <c r="A976" s="35" t="s">
        <v>54</v>
      </c>
      <c r="E976" s="39" t="s">
        <v>2764</v>
      </c>
    </row>
    <row r="977" spans="1:5" ht="369.75">
      <c r="A977" s="35" t="s">
        <v>55</v>
      </c>
      <c r="E977" s="40" t="s">
        <v>2748</v>
      </c>
    </row>
    <row r="978" spans="1:5" ht="12.75">
      <c r="A978" t="s">
        <v>57</v>
      </c>
      <c r="E978" s="39" t="s">
        <v>5</v>
      </c>
    </row>
    <row r="979" spans="1:16" ht="25.5">
      <c r="A979" t="s">
        <v>49</v>
      </c>
      <c s="34" t="s">
        <v>2765</v>
      </c>
      <c s="34" t="s">
        <v>2766</v>
      </c>
      <c s="35" t="s">
        <v>5</v>
      </c>
      <c s="6" t="s">
        <v>2767</v>
      </c>
      <c s="36" t="s">
        <v>1202</v>
      </c>
      <c s="37">
        <v>102796.44</v>
      </c>
      <c s="36">
        <v>0</v>
      </c>
      <c s="36">
        <f>ROUND(G979*H979,6)</f>
      </c>
      <c r="L979" s="38">
        <v>0</v>
      </c>
      <c s="32">
        <f>ROUND(ROUND(L979,2)*ROUND(G979,3),2)</f>
      </c>
      <c s="36" t="s">
        <v>53</v>
      </c>
      <c>
        <f>(M979*21)/100</f>
      </c>
      <c t="s">
        <v>27</v>
      </c>
    </row>
    <row r="980" spans="1:5" ht="25.5">
      <c r="A980" s="35" t="s">
        <v>54</v>
      </c>
      <c r="E980" s="39" t="s">
        <v>2767</v>
      </c>
    </row>
    <row r="981" spans="1:5" ht="395.25">
      <c r="A981" s="35" t="s">
        <v>55</v>
      </c>
      <c r="E981" s="40" t="s">
        <v>2753</v>
      </c>
    </row>
    <row r="982" spans="1:5" ht="12.75">
      <c r="A982" t="s">
        <v>57</v>
      </c>
      <c r="E982" s="39" t="s">
        <v>5</v>
      </c>
    </row>
    <row r="983" spans="1:16" ht="12.75">
      <c r="A983" t="s">
        <v>49</v>
      </c>
      <c s="34" t="s">
        <v>2768</v>
      </c>
      <c s="34" t="s">
        <v>2769</v>
      </c>
      <c s="35" t="s">
        <v>5</v>
      </c>
      <c s="6" t="s">
        <v>2770</v>
      </c>
      <c s="36" t="s">
        <v>1202</v>
      </c>
      <c s="37">
        <v>856.637</v>
      </c>
      <c s="36">
        <v>0</v>
      </c>
      <c s="36">
        <f>ROUND(G983*H983,6)</f>
      </c>
      <c r="L983" s="38">
        <v>0</v>
      </c>
      <c s="32">
        <f>ROUND(ROUND(L983,2)*ROUND(G983,3),2)</f>
      </c>
      <c s="36" t="s">
        <v>53</v>
      </c>
      <c>
        <f>(M983*21)/100</f>
      </c>
      <c t="s">
        <v>27</v>
      </c>
    </row>
    <row r="984" spans="1:5" ht="12.75">
      <c r="A984" s="35" t="s">
        <v>54</v>
      </c>
      <c r="E984" s="39" t="s">
        <v>2770</v>
      </c>
    </row>
    <row r="985" spans="1:5" ht="369.75">
      <c r="A985" s="35" t="s">
        <v>55</v>
      </c>
      <c r="E985" s="40" t="s">
        <v>2748</v>
      </c>
    </row>
    <row r="986" spans="1:5" ht="12.75">
      <c r="A986" t="s">
        <v>57</v>
      </c>
      <c r="E986" s="39" t="s">
        <v>5</v>
      </c>
    </row>
    <row r="987" spans="1:16" ht="25.5">
      <c r="A987" t="s">
        <v>49</v>
      </c>
      <c s="34" t="s">
        <v>2771</v>
      </c>
      <c s="34" t="s">
        <v>2772</v>
      </c>
      <c s="35" t="s">
        <v>5</v>
      </c>
      <c s="6" t="s">
        <v>2773</v>
      </c>
      <c s="36" t="s">
        <v>52</v>
      </c>
      <c s="37">
        <v>1</v>
      </c>
      <c s="36">
        <v>0</v>
      </c>
      <c s="36">
        <f>ROUND(G987*H987,6)</f>
      </c>
      <c r="L987" s="38">
        <v>0</v>
      </c>
      <c s="32">
        <f>ROUND(ROUND(L987,2)*ROUND(G987,3),2)</f>
      </c>
      <c s="36" t="s">
        <v>53</v>
      </c>
      <c>
        <f>(M987*21)/100</f>
      </c>
      <c t="s">
        <v>27</v>
      </c>
    </row>
    <row r="988" spans="1:5" ht="25.5">
      <c r="A988" s="35" t="s">
        <v>54</v>
      </c>
      <c r="E988" s="39" t="s">
        <v>2773</v>
      </c>
    </row>
    <row r="989" spans="1:5" ht="38.25">
      <c r="A989" s="35" t="s">
        <v>55</v>
      </c>
      <c r="E989" s="40" t="s">
        <v>2774</v>
      </c>
    </row>
    <row r="990" spans="1:5" ht="12.75">
      <c r="A990" t="s">
        <v>57</v>
      </c>
      <c r="E990" s="39" t="s">
        <v>5</v>
      </c>
    </row>
    <row r="991" spans="1:16" ht="25.5">
      <c r="A991" t="s">
        <v>49</v>
      </c>
      <c s="34" t="s">
        <v>2775</v>
      </c>
      <c s="34" t="s">
        <v>2776</v>
      </c>
      <c s="35" t="s">
        <v>5</v>
      </c>
      <c s="6" t="s">
        <v>2777</v>
      </c>
      <c s="36" t="s">
        <v>52</v>
      </c>
      <c s="37">
        <v>1</v>
      </c>
      <c s="36">
        <v>0</v>
      </c>
      <c s="36">
        <f>ROUND(G991*H991,6)</f>
      </c>
      <c r="L991" s="38">
        <v>0</v>
      </c>
      <c s="32">
        <f>ROUND(ROUND(L991,2)*ROUND(G991,3),2)</f>
      </c>
      <c s="36" t="s">
        <v>53</v>
      </c>
      <c>
        <f>(M991*21)/100</f>
      </c>
      <c t="s">
        <v>27</v>
      </c>
    </row>
    <row r="992" spans="1:5" ht="25.5">
      <c r="A992" s="35" t="s">
        <v>54</v>
      </c>
      <c r="E992" s="39" t="s">
        <v>2777</v>
      </c>
    </row>
    <row r="993" spans="1:5" ht="38.25">
      <c r="A993" s="35" t="s">
        <v>55</v>
      </c>
      <c r="E993" s="40" t="s">
        <v>2774</v>
      </c>
    </row>
    <row r="994" spans="1:5" ht="12.75">
      <c r="A994" t="s">
        <v>57</v>
      </c>
      <c r="E994" s="39" t="s">
        <v>5</v>
      </c>
    </row>
    <row r="995" spans="1:16" ht="25.5">
      <c r="A995" t="s">
        <v>49</v>
      </c>
      <c s="34" t="s">
        <v>2778</v>
      </c>
      <c s="34" t="s">
        <v>2779</v>
      </c>
      <c s="35" t="s">
        <v>5</v>
      </c>
      <c s="6" t="s">
        <v>2780</v>
      </c>
      <c s="36" t="s">
        <v>52</v>
      </c>
      <c s="37">
        <v>14</v>
      </c>
      <c s="36">
        <v>0</v>
      </c>
      <c s="36">
        <f>ROUND(G995*H995,6)</f>
      </c>
      <c r="L995" s="38">
        <v>0</v>
      </c>
      <c s="32">
        <f>ROUND(ROUND(L995,2)*ROUND(G995,3),2)</f>
      </c>
      <c s="36" t="s">
        <v>53</v>
      </c>
      <c>
        <f>(M995*21)/100</f>
      </c>
      <c t="s">
        <v>27</v>
      </c>
    </row>
    <row r="996" spans="1:5" ht="38.25">
      <c r="A996" s="35" t="s">
        <v>54</v>
      </c>
      <c r="E996" s="39" t="s">
        <v>2781</v>
      </c>
    </row>
    <row r="997" spans="1:5" ht="51">
      <c r="A997" s="35" t="s">
        <v>55</v>
      </c>
      <c r="E997" s="40" t="s">
        <v>2782</v>
      </c>
    </row>
    <row r="998" spans="1:5" ht="12.75">
      <c r="A998" t="s">
        <v>57</v>
      </c>
      <c r="E998" s="39" t="s">
        <v>5</v>
      </c>
    </row>
    <row r="999" spans="1:16" ht="25.5">
      <c r="A999" t="s">
        <v>49</v>
      </c>
      <c s="34" t="s">
        <v>2783</v>
      </c>
      <c s="34" t="s">
        <v>2784</v>
      </c>
      <c s="35" t="s">
        <v>5</v>
      </c>
      <c s="6" t="s">
        <v>2785</v>
      </c>
      <c s="36" t="s">
        <v>52</v>
      </c>
      <c s="37">
        <v>14</v>
      </c>
      <c s="36">
        <v>0</v>
      </c>
      <c s="36">
        <f>ROUND(G999*H999,6)</f>
      </c>
      <c r="L999" s="38">
        <v>0</v>
      </c>
      <c s="32">
        <f>ROUND(ROUND(L999,2)*ROUND(G999,3),2)</f>
      </c>
      <c s="36" t="s">
        <v>53</v>
      </c>
      <c>
        <f>(M999*21)/100</f>
      </c>
      <c t="s">
        <v>27</v>
      </c>
    </row>
    <row r="1000" spans="1:5" ht="38.25">
      <c r="A1000" s="35" t="s">
        <v>54</v>
      </c>
      <c r="E1000" s="39" t="s">
        <v>2786</v>
      </c>
    </row>
    <row r="1001" spans="1:5" ht="51">
      <c r="A1001" s="35" t="s">
        <v>55</v>
      </c>
      <c r="E1001" s="40" t="s">
        <v>2782</v>
      </c>
    </row>
    <row r="1002" spans="1:5" ht="12.75">
      <c r="A1002" t="s">
        <v>57</v>
      </c>
      <c r="E1002" s="39" t="s">
        <v>5</v>
      </c>
    </row>
    <row r="1003" spans="1:16" ht="25.5">
      <c r="A1003" t="s">
        <v>49</v>
      </c>
      <c s="34" t="s">
        <v>2787</v>
      </c>
      <c s="34" t="s">
        <v>2788</v>
      </c>
      <c s="35" t="s">
        <v>5</v>
      </c>
      <c s="6" t="s">
        <v>2789</v>
      </c>
      <c s="36" t="s">
        <v>52</v>
      </c>
      <c s="37">
        <v>1</v>
      </c>
      <c s="36">
        <v>0</v>
      </c>
      <c s="36">
        <f>ROUND(G1003*H1003,6)</f>
      </c>
      <c r="L1003" s="38">
        <v>0</v>
      </c>
      <c s="32">
        <f>ROUND(ROUND(L1003,2)*ROUND(G1003,3),2)</f>
      </c>
      <c s="36" t="s">
        <v>53</v>
      </c>
      <c>
        <f>(M1003*21)/100</f>
      </c>
      <c t="s">
        <v>27</v>
      </c>
    </row>
    <row r="1004" spans="1:5" ht="25.5">
      <c r="A1004" s="35" t="s">
        <v>54</v>
      </c>
      <c r="E1004" s="39" t="s">
        <v>2789</v>
      </c>
    </row>
    <row r="1005" spans="1:5" ht="38.25">
      <c r="A1005" s="35" t="s">
        <v>55</v>
      </c>
      <c r="E1005" s="40" t="s">
        <v>2774</v>
      </c>
    </row>
    <row r="1006" spans="1:5" ht="12.75">
      <c r="A1006" t="s">
        <v>57</v>
      </c>
      <c r="E1006" s="39" t="s">
        <v>5</v>
      </c>
    </row>
    <row r="1007" spans="1:16" ht="25.5">
      <c r="A1007" t="s">
        <v>49</v>
      </c>
      <c s="34" t="s">
        <v>2790</v>
      </c>
      <c s="34" t="s">
        <v>2791</v>
      </c>
      <c s="35" t="s">
        <v>5</v>
      </c>
      <c s="6" t="s">
        <v>2792</v>
      </c>
      <c s="36" t="s">
        <v>52</v>
      </c>
      <c s="37">
        <v>1</v>
      </c>
      <c s="36">
        <v>0</v>
      </c>
      <c s="36">
        <f>ROUND(G1007*H1007,6)</f>
      </c>
      <c r="L1007" s="38">
        <v>0</v>
      </c>
      <c s="32">
        <f>ROUND(ROUND(L1007,2)*ROUND(G1007,3),2)</f>
      </c>
      <c s="36" t="s">
        <v>53</v>
      </c>
      <c>
        <f>(M1007*21)/100</f>
      </c>
      <c t="s">
        <v>27</v>
      </c>
    </row>
    <row r="1008" spans="1:5" ht="25.5">
      <c r="A1008" s="35" t="s">
        <v>54</v>
      </c>
      <c r="E1008" s="39" t="s">
        <v>2792</v>
      </c>
    </row>
    <row r="1009" spans="1:5" ht="38.25">
      <c r="A1009" s="35" t="s">
        <v>55</v>
      </c>
      <c r="E1009" s="40" t="s">
        <v>2774</v>
      </c>
    </row>
    <row r="1010" spans="1:5" ht="12.75">
      <c r="A1010" t="s">
        <v>57</v>
      </c>
      <c r="E1010" s="39" t="s">
        <v>5</v>
      </c>
    </row>
    <row r="1011" spans="1:16" ht="25.5">
      <c r="A1011" t="s">
        <v>49</v>
      </c>
      <c s="34" t="s">
        <v>2793</v>
      </c>
      <c s="34" t="s">
        <v>2794</v>
      </c>
      <c s="35" t="s">
        <v>5</v>
      </c>
      <c s="6" t="s">
        <v>2795</v>
      </c>
      <c s="36" t="s">
        <v>1202</v>
      </c>
      <c s="37">
        <v>1517.939</v>
      </c>
      <c s="36">
        <v>0.00013</v>
      </c>
      <c s="36">
        <f>ROUND(G1011*H1011,6)</f>
      </c>
      <c r="L1011" s="38">
        <v>0</v>
      </c>
      <c s="32">
        <f>ROUND(ROUND(L1011,2)*ROUND(G1011,3),2)</f>
      </c>
      <c s="36" t="s">
        <v>53</v>
      </c>
      <c>
        <f>(M1011*21)/100</f>
      </c>
      <c t="s">
        <v>27</v>
      </c>
    </row>
    <row r="1012" spans="1:5" ht="25.5">
      <c r="A1012" s="35" t="s">
        <v>54</v>
      </c>
      <c r="E1012" s="39" t="s">
        <v>2795</v>
      </c>
    </row>
    <row r="1013" spans="1:5" ht="409.5">
      <c r="A1013" s="35" t="s">
        <v>55</v>
      </c>
      <c r="E1013" s="40" t="s">
        <v>2796</v>
      </c>
    </row>
    <row r="1014" spans="1:5" ht="12.75">
      <c r="A1014" t="s">
        <v>57</v>
      </c>
      <c r="E1014" s="39" t="s">
        <v>5</v>
      </c>
    </row>
    <row r="1015" spans="1:16" ht="25.5">
      <c r="A1015" t="s">
        <v>49</v>
      </c>
      <c s="34" t="s">
        <v>2797</v>
      </c>
      <c s="34" t="s">
        <v>2798</v>
      </c>
      <c s="35" t="s">
        <v>5</v>
      </c>
      <c s="6" t="s">
        <v>2799</v>
      </c>
      <c s="36" t="s">
        <v>1202</v>
      </c>
      <c s="37">
        <v>97.18</v>
      </c>
      <c s="36">
        <v>0.00021</v>
      </c>
      <c s="36">
        <f>ROUND(G1015*H1015,6)</f>
      </c>
      <c r="L1015" s="38">
        <v>0</v>
      </c>
      <c s="32">
        <f>ROUND(ROUND(L1015,2)*ROUND(G1015,3),2)</f>
      </c>
      <c s="36" t="s">
        <v>53</v>
      </c>
      <c>
        <f>(M1015*21)/100</f>
      </c>
      <c t="s">
        <v>27</v>
      </c>
    </row>
    <row r="1016" spans="1:5" ht="25.5">
      <c r="A1016" s="35" t="s">
        <v>54</v>
      </c>
      <c r="E1016" s="39" t="s">
        <v>2799</v>
      </c>
    </row>
    <row r="1017" spans="1:5" ht="51">
      <c r="A1017" s="35" t="s">
        <v>55</v>
      </c>
      <c r="E1017" s="40" t="s">
        <v>2800</v>
      </c>
    </row>
    <row r="1018" spans="1:5" ht="12.75">
      <c r="A1018" t="s">
        <v>57</v>
      </c>
      <c r="E1018" s="39" t="s">
        <v>5</v>
      </c>
    </row>
    <row r="1019" spans="1:16" ht="25.5">
      <c r="A1019" t="s">
        <v>49</v>
      </c>
      <c s="34" t="s">
        <v>2801</v>
      </c>
      <c s="34" t="s">
        <v>2802</v>
      </c>
      <c s="35" t="s">
        <v>5</v>
      </c>
      <c s="6" t="s">
        <v>2803</v>
      </c>
      <c s="36" t="s">
        <v>1202</v>
      </c>
      <c s="37">
        <v>1474.574</v>
      </c>
      <c s="36">
        <v>4E-05</v>
      </c>
      <c s="36">
        <f>ROUND(G1019*H1019,6)</f>
      </c>
      <c r="L1019" s="38">
        <v>0</v>
      </c>
      <c s="32">
        <f>ROUND(ROUND(L1019,2)*ROUND(G1019,3),2)</f>
      </c>
      <c s="36" t="s">
        <v>53</v>
      </c>
      <c>
        <f>(M1019*21)/100</f>
      </c>
      <c t="s">
        <v>27</v>
      </c>
    </row>
    <row r="1020" spans="1:5" ht="25.5">
      <c r="A1020" s="35" t="s">
        <v>54</v>
      </c>
      <c r="E1020" s="39" t="s">
        <v>2803</v>
      </c>
    </row>
    <row r="1021" spans="1:5" ht="409.5">
      <c r="A1021" s="35" t="s">
        <v>55</v>
      </c>
      <c r="E1021" s="40" t="s">
        <v>2804</v>
      </c>
    </row>
    <row r="1022" spans="1:5" ht="12.75">
      <c r="A1022" t="s">
        <v>57</v>
      </c>
      <c r="E1022" s="39" t="s">
        <v>5</v>
      </c>
    </row>
    <row r="1023" spans="1:16" ht="25.5">
      <c r="A1023" t="s">
        <v>49</v>
      </c>
      <c s="34" t="s">
        <v>2805</v>
      </c>
      <c s="34" t="s">
        <v>2806</v>
      </c>
      <c s="35" t="s">
        <v>5</v>
      </c>
      <c s="6" t="s">
        <v>2807</v>
      </c>
      <c s="36" t="s">
        <v>1202</v>
      </c>
      <c s="37">
        <v>140.545</v>
      </c>
      <c s="36">
        <v>4E-05</v>
      </c>
      <c s="36">
        <f>ROUND(G1023*H1023,6)</f>
      </c>
      <c r="L1023" s="38">
        <v>0</v>
      </c>
      <c s="32">
        <f>ROUND(ROUND(L1023,2)*ROUND(G1023,3),2)</f>
      </c>
      <c s="36" t="s">
        <v>53</v>
      </c>
      <c>
        <f>(M1023*21)/100</f>
      </c>
      <c t="s">
        <v>27</v>
      </c>
    </row>
    <row r="1024" spans="1:5" ht="25.5">
      <c r="A1024" s="35" t="s">
        <v>54</v>
      </c>
      <c r="E1024" s="39" t="s">
        <v>2807</v>
      </c>
    </row>
    <row r="1025" spans="1:5" ht="63.75">
      <c r="A1025" s="35" t="s">
        <v>55</v>
      </c>
      <c r="E1025" s="40" t="s">
        <v>2808</v>
      </c>
    </row>
    <row r="1026" spans="1:5" ht="12.75">
      <c r="A1026" t="s">
        <v>57</v>
      </c>
      <c r="E1026" s="39" t="s">
        <v>5</v>
      </c>
    </row>
    <row r="1027" spans="1:16" ht="12.75">
      <c r="A1027" t="s">
        <v>49</v>
      </c>
      <c s="34" t="s">
        <v>2809</v>
      </c>
      <c s="34" t="s">
        <v>2810</v>
      </c>
      <c s="35" t="s">
        <v>5</v>
      </c>
      <c s="6" t="s">
        <v>2811</v>
      </c>
      <c s="36" t="s">
        <v>1202</v>
      </c>
      <c s="37">
        <v>856.637</v>
      </c>
      <c s="36">
        <v>0</v>
      </c>
      <c s="36">
        <f>ROUND(G1027*H1027,6)</f>
      </c>
      <c r="L1027" s="38">
        <v>0</v>
      </c>
      <c s="32">
        <f>ROUND(ROUND(L1027,2)*ROUND(G1027,3),2)</f>
      </c>
      <c s="36" t="s">
        <v>53</v>
      </c>
      <c>
        <f>(M1027*21)/100</f>
      </c>
      <c t="s">
        <v>27</v>
      </c>
    </row>
    <row r="1028" spans="1:5" ht="12.75">
      <c r="A1028" s="35" t="s">
        <v>54</v>
      </c>
      <c r="E1028" s="39" t="s">
        <v>2811</v>
      </c>
    </row>
    <row r="1029" spans="1:5" ht="369.75">
      <c r="A1029" s="35" t="s">
        <v>55</v>
      </c>
      <c r="E1029" s="40" t="s">
        <v>2748</v>
      </c>
    </row>
    <row r="1030" spans="1:5" ht="12.75">
      <c r="A1030" t="s">
        <v>57</v>
      </c>
      <c r="E1030" s="39" t="s">
        <v>5</v>
      </c>
    </row>
    <row r="1031" spans="1:16" ht="25.5">
      <c r="A1031" t="s">
        <v>49</v>
      </c>
      <c s="34" t="s">
        <v>2812</v>
      </c>
      <c s="34" t="s">
        <v>2813</v>
      </c>
      <c s="35" t="s">
        <v>5</v>
      </c>
      <c s="6" t="s">
        <v>2814</v>
      </c>
      <c s="36" t="s">
        <v>1202</v>
      </c>
      <c s="37">
        <v>856.637</v>
      </c>
      <c s="36">
        <v>0</v>
      </c>
      <c s="36">
        <f>ROUND(G1031*H1031,6)</f>
      </c>
      <c r="L1031" s="38">
        <v>0</v>
      </c>
      <c s="32">
        <f>ROUND(ROUND(L1031,2)*ROUND(G1031,3),2)</f>
      </c>
      <c s="36" t="s">
        <v>53</v>
      </c>
      <c>
        <f>(M1031*21)/100</f>
      </c>
      <c t="s">
        <v>27</v>
      </c>
    </row>
    <row r="1032" spans="1:5" ht="25.5">
      <c r="A1032" s="35" t="s">
        <v>54</v>
      </c>
      <c r="E1032" s="39" t="s">
        <v>2814</v>
      </c>
    </row>
    <row r="1033" spans="1:5" ht="369.75">
      <c r="A1033" s="35" t="s">
        <v>55</v>
      </c>
      <c r="E1033" s="40" t="s">
        <v>2748</v>
      </c>
    </row>
    <row r="1034" spans="1:5" ht="12.75">
      <c r="A1034" t="s">
        <v>57</v>
      </c>
      <c r="E1034" s="39" t="s">
        <v>5</v>
      </c>
    </row>
    <row r="1035" spans="1:13" ht="12.75">
      <c r="A1035" t="s">
        <v>46</v>
      </c>
      <c r="C1035" s="31" t="s">
        <v>233</v>
      </c>
      <c r="E1035" s="33" t="s">
        <v>234</v>
      </c>
      <c r="J1035" s="32">
        <f>0</f>
      </c>
      <c s="32">
        <f>0</f>
      </c>
      <c s="32">
        <f>0+L1036</f>
      </c>
      <c s="32">
        <f>0+M1036</f>
      </c>
    </row>
    <row r="1036" spans="1:16" ht="38.25">
      <c r="A1036" t="s">
        <v>49</v>
      </c>
      <c s="34" t="s">
        <v>2815</v>
      </c>
      <c s="34" t="s">
        <v>236</v>
      </c>
      <c s="35" t="s">
        <v>5</v>
      </c>
      <c s="6" t="s">
        <v>237</v>
      </c>
      <c s="36" t="s">
        <v>98</v>
      </c>
      <c s="37">
        <v>663.992</v>
      </c>
      <c s="36">
        <v>0</v>
      </c>
      <c s="36">
        <f>ROUND(G1036*H1036,6)</f>
      </c>
      <c r="L1036" s="38">
        <v>0</v>
      </c>
      <c s="32">
        <f>ROUND(ROUND(L1036,2)*ROUND(G1036,3),2)</f>
      </c>
      <c s="36" t="s">
        <v>53</v>
      </c>
      <c>
        <f>(M1036*21)/100</f>
      </c>
      <c t="s">
        <v>27</v>
      </c>
    </row>
    <row r="1037" spans="1:5" ht="51">
      <c r="A1037" s="35" t="s">
        <v>54</v>
      </c>
      <c r="E1037" s="39" t="s">
        <v>238</v>
      </c>
    </row>
    <row r="1038" spans="1:5" ht="12.75">
      <c r="A1038" s="35" t="s">
        <v>55</v>
      </c>
      <c r="E1038" s="40" t="s">
        <v>5</v>
      </c>
    </row>
    <row r="1039" spans="1:5" ht="12.75">
      <c r="A1039" t="s">
        <v>57</v>
      </c>
      <c r="E1039" s="39" t="s">
        <v>5</v>
      </c>
    </row>
    <row r="1040" spans="1:13" ht="12.75">
      <c r="A1040" t="s">
        <v>46</v>
      </c>
      <c r="C1040" s="31" t="s">
        <v>239</v>
      </c>
      <c r="E1040" s="33" t="s">
        <v>240</v>
      </c>
      <c r="J1040" s="32">
        <f>0</f>
      </c>
      <c s="32">
        <f>0</f>
      </c>
      <c s="32">
        <f>0+L1041</f>
      </c>
      <c s="32">
        <f>0+M1041</f>
      </c>
    </row>
    <row r="1041" spans="1:16" ht="12.75">
      <c r="A1041" t="s">
        <v>49</v>
      </c>
      <c s="34" t="s">
        <v>2816</v>
      </c>
      <c s="34" t="s">
        <v>242</v>
      </c>
      <c s="35" t="s">
        <v>5</v>
      </c>
      <c s="6" t="s">
        <v>243</v>
      </c>
      <c s="36" t="s">
        <v>244</v>
      </c>
      <c s="37">
        <v>204469.056</v>
      </c>
      <c s="36">
        <v>0</v>
      </c>
      <c s="36">
        <f>ROUND(G1041*H1041,6)</f>
      </c>
      <c r="L1041" s="38">
        <v>0</v>
      </c>
      <c s="32">
        <f>ROUND(ROUND(L1041,2)*ROUND(G1041,3),2)</f>
      </c>
      <c s="36" t="s">
        <v>53</v>
      </c>
      <c>
        <f>(M1041*21)/100</f>
      </c>
      <c t="s">
        <v>27</v>
      </c>
    </row>
    <row r="1042" spans="1:5" ht="12.75">
      <c r="A1042" s="35" t="s">
        <v>54</v>
      </c>
      <c r="E1042" s="39" t="s">
        <v>243</v>
      </c>
    </row>
    <row r="1043" spans="1:5" ht="12.75">
      <c r="A1043" s="35" t="s">
        <v>55</v>
      </c>
      <c r="E1043" s="40" t="s">
        <v>5</v>
      </c>
    </row>
    <row r="1044" spans="1:5" ht="76.5">
      <c r="A1044" t="s">
        <v>57</v>
      </c>
      <c r="E1044"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9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COUNTIFS(L8:L954,"=0",A8:A954,"P")+COUNTIFS(L8:L954,"",A8:A954,"P")+SUM(Q8:Q954)</f>
      </c>
    </row>
    <row r="8" spans="1:13" ht="12.75">
      <c r="A8" t="s">
        <v>44</v>
      </c>
      <c r="C8" s="28" t="s">
        <v>2819</v>
      </c>
      <c r="E8" s="30" t="s">
        <v>2818</v>
      </c>
      <c r="J8" s="29">
        <f>0+J9+J30+J39+J88+J109+J122+J147+J160+J181+J278+J319+J572+J893+J914+J935+J948+J953</f>
      </c>
      <c s="29">
        <f>0+K9+K30+K39+K88+K109+K122+K147+K160+K181+K278+K319+K572+K893+K914+K935+K948+K953</f>
      </c>
      <c s="29">
        <f>0+L9+L30+L39+L88+L109+L122+L147+L160+L181+L278+L319+L572+L893+L914+L935+L948+L953</f>
      </c>
      <c s="29">
        <f>0+M9+M30+M39+M88+M109+M122+M147+M160+M181+M278+M319+M572+M893+M914+M935+M948+M953</f>
      </c>
    </row>
    <row r="9" spans="1:13" ht="12.75">
      <c r="A9" t="s">
        <v>46</v>
      </c>
      <c r="C9" s="31" t="s">
        <v>26</v>
      </c>
      <c r="E9" s="33" t="s">
        <v>1950</v>
      </c>
      <c r="J9" s="32">
        <f>0</f>
      </c>
      <c s="32">
        <f>0</f>
      </c>
      <c s="32">
        <f>0+L10+L14+L18+L22+L26</f>
      </c>
      <c s="32">
        <f>0+M10+M14+M18+M22+M26</f>
      </c>
    </row>
    <row r="10" spans="1:16" ht="25.5">
      <c r="A10" t="s">
        <v>49</v>
      </c>
      <c s="34" t="s">
        <v>4</v>
      </c>
      <c s="34" t="s">
        <v>2820</v>
      </c>
      <c s="35" t="s">
        <v>5</v>
      </c>
      <c s="6" t="s">
        <v>2821</v>
      </c>
      <c s="36" t="s">
        <v>52</v>
      </c>
      <c s="37">
        <v>8</v>
      </c>
      <c s="36">
        <v>0.03655</v>
      </c>
      <c s="36">
        <f>ROUND(G10*H10,6)</f>
      </c>
      <c r="L10" s="38">
        <v>0</v>
      </c>
      <c s="32">
        <f>ROUND(ROUND(L10,2)*ROUND(G10,3),2)</f>
      </c>
      <c s="36" t="s">
        <v>53</v>
      </c>
      <c>
        <f>(M10*21)/100</f>
      </c>
      <c t="s">
        <v>27</v>
      </c>
    </row>
    <row r="11" spans="1:5" ht="25.5">
      <c r="A11" s="35" t="s">
        <v>54</v>
      </c>
      <c r="E11" s="39" t="s">
        <v>2821</v>
      </c>
    </row>
    <row r="12" spans="1:5" ht="51">
      <c r="A12" s="35" t="s">
        <v>55</v>
      </c>
      <c r="E12" s="40" t="s">
        <v>2822</v>
      </c>
    </row>
    <row r="13" spans="1:5" ht="12.75">
      <c r="A13" t="s">
        <v>57</v>
      </c>
      <c r="E13" s="39" t="s">
        <v>5</v>
      </c>
    </row>
    <row r="14" spans="1:16" ht="25.5">
      <c r="A14" t="s">
        <v>49</v>
      </c>
      <c s="34" t="s">
        <v>27</v>
      </c>
      <c s="34" t="s">
        <v>2823</v>
      </c>
      <c s="35" t="s">
        <v>5</v>
      </c>
      <c s="6" t="s">
        <v>2824</v>
      </c>
      <c s="36" t="s">
        <v>52</v>
      </c>
      <c s="37">
        <v>26</v>
      </c>
      <c s="36">
        <v>0.04555</v>
      </c>
      <c s="36">
        <f>ROUND(G14*H14,6)</f>
      </c>
      <c r="L14" s="38">
        <v>0</v>
      </c>
      <c s="32">
        <f>ROUND(ROUND(L14,2)*ROUND(G14,3),2)</f>
      </c>
      <c s="36" t="s">
        <v>53</v>
      </c>
      <c>
        <f>(M14*21)/100</f>
      </c>
      <c t="s">
        <v>27</v>
      </c>
    </row>
    <row r="15" spans="1:5" ht="25.5">
      <c r="A15" s="35" t="s">
        <v>54</v>
      </c>
      <c r="E15" s="39" t="s">
        <v>2824</v>
      </c>
    </row>
    <row r="16" spans="1:5" ht="63.75">
      <c r="A16" s="35" t="s">
        <v>55</v>
      </c>
      <c r="E16" s="40" t="s">
        <v>2825</v>
      </c>
    </row>
    <row r="17" spans="1:5" ht="12.75">
      <c r="A17" t="s">
        <v>57</v>
      </c>
      <c r="E17" s="39" t="s">
        <v>5</v>
      </c>
    </row>
    <row r="18" spans="1:16" ht="25.5">
      <c r="A18" t="s">
        <v>49</v>
      </c>
      <c s="34" t="s">
        <v>26</v>
      </c>
      <c s="34" t="s">
        <v>2826</v>
      </c>
      <c s="35" t="s">
        <v>5</v>
      </c>
      <c s="6" t="s">
        <v>2827</v>
      </c>
      <c s="36" t="s">
        <v>52</v>
      </c>
      <c s="37">
        <v>8</v>
      </c>
      <c s="36">
        <v>0.08185</v>
      </c>
      <c s="36">
        <f>ROUND(G18*H18,6)</f>
      </c>
      <c r="L18" s="38">
        <v>0</v>
      </c>
      <c s="32">
        <f>ROUND(ROUND(L18,2)*ROUND(G18,3),2)</f>
      </c>
      <c s="36" t="s">
        <v>53</v>
      </c>
      <c>
        <f>(M18*21)/100</f>
      </c>
      <c t="s">
        <v>27</v>
      </c>
    </row>
    <row r="19" spans="1:5" ht="25.5">
      <c r="A19" s="35" t="s">
        <v>54</v>
      </c>
      <c r="E19" s="39" t="s">
        <v>2827</v>
      </c>
    </row>
    <row r="20" spans="1:5" ht="51">
      <c r="A20" s="35" t="s">
        <v>55</v>
      </c>
      <c r="E20" s="40" t="s">
        <v>2828</v>
      </c>
    </row>
    <row r="21" spans="1:5" ht="12.75">
      <c r="A21" t="s">
        <v>57</v>
      </c>
      <c r="E21" s="39" t="s">
        <v>5</v>
      </c>
    </row>
    <row r="22" spans="1:16" ht="25.5">
      <c r="A22" t="s">
        <v>49</v>
      </c>
      <c s="34" t="s">
        <v>64</v>
      </c>
      <c s="34" t="s">
        <v>2829</v>
      </c>
      <c s="35" t="s">
        <v>5</v>
      </c>
      <c s="6" t="s">
        <v>2830</v>
      </c>
      <c s="36" t="s">
        <v>52</v>
      </c>
      <c s="37">
        <v>4</v>
      </c>
      <c s="36">
        <v>0.08409</v>
      </c>
      <c s="36">
        <f>ROUND(G22*H22,6)</f>
      </c>
      <c r="L22" s="38">
        <v>0</v>
      </c>
      <c s="32">
        <f>ROUND(ROUND(L22,2)*ROUND(G22,3),2)</f>
      </c>
      <c s="36" t="s">
        <v>53</v>
      </c>
      <c>
        <f>(M22*21)/100</f>
      </c>
      <c t="s">
        <v>27</v>
      </c>
    </row>
    <row r="23" spans="1:5" ht="25.5">
      <c r="A23" s="35" t="s">
        <v>54</v>
      </c>
      <c r="E23" s="39" t="s">
        <v>2830</v>
      </c>
    </row>
    <row r="24" spans="1:5" ht="51">
      <c r="A24" s="35" t="s">
        <v>55</v>
      </c>
      <c r="E24" s="40" t="s">
        <v>2831</v>
      </c>
    </row>
    <row r="25" spans="1:5" ht="12.75">
      <c r="A25" t="s">
        <v>57</v>
      </c>
      <c r="E25" s="39" t="s">
        <v>2832</v>
      </c>
    </row>
    <row r="26" spans="1:16" ht="12.75">
      <c r="A26" t="s">
        <v>49</v>
      </c>
      <c s="34" t="s">
        <v>68</v>
      </c>
      <c s="34" t="s">
        <v>2833</v>
      </c>
      <c s="35" t="s">
        <v>5</v>
      </c>
      <c s="6" t="s">
        <v>2834</v>
      </c>
      <c s="36" t="s">
        <v>374</v>
      </c>
      <c s="37">
        <v>0.538</v>
      </c>
      <c s="36">
        <v>2.57</v>
      </c>
      <c s="36">
        <f>ROUND(G26*H26,6)</f>
      </c>
      <c r="L26" s="38">
        <v>0</v>
      </c>
      <c s="32">
        <f>ROUND(ROUND(L26,2)*ROUND(G26,3),2)</f>
      </c>
      <c s="36" t="s">
        <v>53</v>
      </c>
      <c>
        <f>(M26*21)/100</f>
      </c>
      <c t="s">
        <v>27</v>
      </c>
    </row>
    <row r="27" spans="1:5" ht="12.75">
      <c r="A27" s="35" t="s">
        <v>54</v>
      </c>
      <c r="E27" s="39" t="s">
        <v>2834</v>
      </c>
    </row>
    <row r="28" spans="1:5" ht="51">
      <c r="A28" s="35" t="s">
        <v>55</v>
      </c>
      <c r="E28" s="40" t="s">
        <v>2835</v>
      </c>
    </row>
    <row r="29" spans="1:5" ht="12.75">
      <c r="A29" t="s">
        <v>57</v>
      </c>
      <c r="E29" s="39" t="s">
        <v>2836</v>
      </c>
    </row>
    <row r="30" spans="1:13" ht="12.75">
      <c r="A30" t="s">
        <v>46</v>
      </c>
      <c r="C30" s="31" t="s">
        <v>68</v>
      </c>
      <c r="E30" s="33" t="s">
        <v>2837</v>
      </c>
      <c r="J30" s="32">
        <f>0</f>
      </c>
      <c s="32">
        <f>0</f>
      </c>
      <c s="32">
        <f>0+L31+L35</f>
      </c>
      <c s="32">
        <f>0+M31+M35</f>
      </c>
    </row>
    <row r="31" spans="1:16" ht="12.75">
      <c r="A31" t="s">
        <v>49</v>
      </c>
      <c s="34" t="s">
        <v>72</v>
      </c>
      <c s="34" t="s">
        <v>2838</v>
      </c>
      <c s="35" t="s">
        <v>5</v>
      </c>
      <c s="6" t="s">
        <v>2839</v>
      </c>
      <c s="36" t="s">
        <v>1202</v>
      </c>
      <c s="37">
        <v>11.68</v>
      </c>
      <c s="36">
        <v>0.08438</v>
      </c>
      <c s="36">
        <f>ROUND(G31*H31,6)</f>
      </c>
      <c r="L31" s="38">
        <v>0</v>
      </c>
      <c s="32">
        <f>ROUND(ROUND(L31,2)*ROUND(G31,3),2)</f>
      </c>
      <c s="36" t="s">
        <v>53</v>
      </c>
      <c>
        <f>(M31*21)/100</f>
      </c>
      <c t="s">
        <v>27</v>
      </c>
    </row>
    <row r="32" spans="1:5" ht="12.75">
      <c r="A32" s="35" t="s">
        <v>54</v>
      </c>
      <c r="E32" s="39" t="s">
        <v>2839</v>
      </c>
    </row>
    <row r="33" spans="1:5" ht="51">
      <c r="A33" s="35" t="s">
        <v>55</v>
      </c>
      <c r="E33" s="40" t="s">
        <v>2840</v>
      </c>
    </row>
    <row r="34" spans="1:5" ht="12.75">
      <c r="A34" t="s">
        <v>57</v>
      </c>
      <c r="E34" s="39" t="s">
        <v>5</v>
      </c>
    </row>
    <row r="35" spans="1:16" ht="12.75">
      <c r="A35" t="s">
        <v>49</v>
      </c>
      <c s="34" t="s">
        <v>76</v>
      </c>
      <c s="34" t="s">
        <v>2841</v>
      </c>
      <c s="35" t="s">
        <v>5</v>
      </c>
      <c s="6" t="s">
        <v>2842</v>
      </c>
      <c s="36" t="s">
        <v>1202</v>
      </c>
      <c s="37">
        <v>11.68</v>
      </c>
      <c s="36">
        <v>0</v>
      </c>
      <c s="36">
        <f>ROUND(G35*H35,6)</f>
      </c>
      <c r="L35" s="38">
        <v>0</v>
      </c>
      <c s="32">
        <f>ROUND(ROUND(L35,2)*ROUND(G35,3),2)</f>
      </c>
      <c s="36" t="s">
        <v>103</v>
      </c>
      <c>
        <f>(M35*21)/100</f>
      </c>
      <c t="s">
        <v>27</v>
      </c>
    </row>
    <row r="36" spans="1:5" ht="12.75">
      <c r="A36" s="35" t="s">
        <v>54</v>
      </c>
      <c r="E36" s="39" t="s">
        <v>2842</v>
      </c>
    </row>
    <row r="37" spans="1:5" ht="51">
      <c r="A37" s="35" t="s">
        <v>55</v>
      </c>
      <c r="E37" s="40" t="s">
        <v>2840</v>
      </c>
    </row>
    <row r="38" spans="1:5" ht="12.75">
      <c r="A38" t="s">
        <v>57</v>
      </c>
      <c r="E38" s="39" t="s">
        <v>5</v>
      </c>
    </row>
    <row r="39" spans="1:13" ht="12.75">
      <c r="A39" t="s">
        <v>46</v>
      </c>
      <c r="C39" s="31" t="s">
        <v>72</v>
      </c>
      <c r="E39" s="33" t="s">
        <v>1985</v>
      </c>
      <c r="J39" s="32">
        <f>0</f>
      </c>
      <c s="32">
        <f>0</f>
      </c>
      <c s="32">
        <f>0+L40+L44+L48+L52+L56+L60+L64+L68+L72+L76+L80+L84</f>
      </c>
      <c s="32">
        <f>0+M40+M44+M48+M52+M56+M60+M64+M68+M72+M76+M80+M84</f>
      </c>
    </row>
    <row r="40" spans="1:16" ht="12.75">
      <c r="A40" t="s">
        <v>49</v>
      </c>
      <c s="34" t="s">
        <v>80</v>
      </c>
      <c s="34" t="s">
        <v>2843</v>
      </c>
      <c s="35" t="s">
        <v>5</v>
      </c>
      <c s="6" t="s">
        <v>2844</v>
      </c>
      <c s="36" t="s">
        <v>52</v>
      </c>
      <c s="37">
        <v>5</v>
      </c>
      <c s="36">
        <v>0.02</v>
      </c>
      <c s="36">
        <f>ROUND(G40*H40,6)</f>
      </c>
      <c r="L40" s="38">
        <v>0</v>
      </c>
      <c s="32">
        <f>ROUND(ROUND(L40,2)*ROUND(G40,3),2)</f>
      </c>
      <c s="36" t="s">
        <v>53</v>
      </c>
      <c>
        <f>(M40*21)/100</f>
      </c>
      <c t="s">
        <v>27</v>
      </c>
    </row>
    <row r="41" spans="1:5" ht="12.75">
      <c r="A41" s="35" t="s">
        <v>54</v>
      </c>
      <c r="E41" s="39" t="s">
        <v>2844</v>
      </c>
    </row>
    <row r="42" spans="1:5" ht="114.75">
      <c r="A42" s="35" t="s">
        <v>55</v>
      </c>
      <c r="E42" s="40" t="s">
        <v>2845</v>
      </c>
    </row>
    <row r="43" spans="1:5" ht="51">
      <c r="A43" t="s">
        <v>57</v>
      </c>
      <c r="E43" s="39" t="s">
        <v>2846</v>
      </c>
    </row>
    <row r="44" spans="1:16" ht="12.75">
      <c r="A44" t="s">
        <v>49</v>
      </c>
      <c s="34" t="s">
        <v>84</v>
      </c>
      <c s="34" t="s">
        <v>2847</v>
      </c>
      <c s="35" t="s">
        <v>5</v>
      </c>
      <c s="6" t="s">
        <v>2848</v>
      </c>
      <c s="36" t="s">
        <v>52</v>
      </c>
      <c s="37">
        <v>2</v>
      </c>
      <c s="36">
        <v>0.02</v>
      </c>
      <c s="36">
        <f>ROUND(G44*H44,6)</f>
      </c>
      <c r="L44" s="38">
        <v>0</v>
      </c>
      <c s="32">
        <f>ROUND(ROUND(L44,2)*ROUND(G44,3),2)</f>
      </c>
      <c s="36" t="s">
        <v>53</v>
      </c>
      <c>
        <f>(M44*21)/100</f>
      </c>
      <c t="s">
        <v>27</v>
      </c>
    </row>
    <row r="45" spans="1:5" ht="12.75">
      <c r="A45" s="35" t="s">
        <v>54</v>
      </c>
      <c r="E45" s="39" t="s">
        <v>2848</v>
      </c>
    </row>
    <row r="46" spans="1:5" ht="76.5">
      <c r="A46" s="35" t="s">
        <v>55</v>
      </c>
      <c r="E46" s="40" t="s">
        <v>2849</v>
      </c>
    </row>
    <row r="47" spans="1:5" ht="51">
      <c r="A47" t="s">
        <v>57</v>
      </c>
      <c r="E47" s="39" t="s">
        <v>2846</v>
      </c>
    </row>
    <row r="48" spans="1:16" ht="12.75">
      <c r="A48" t="s">
        <v>49</v>
      </c>
      <c s="34" t="s">
        <v>88</v>
      </c>
      <c s="34" t="s">
        <v>2850</v>
      </c>
      <c s="35" t="s">
        <v>5</v>
      </c>
      <c s="6" t="s">
        <v>2851</v>
      </c>
      <c s="36" t="s">
        <v>52</v>
      </c>
      <c s="37">
        <v>2</v>
      </c>
      <c s="36">
        <v>0.02</v>
      </c>
      <c s="36">
        <f>ROUND(G48*H48,6)</f>
      </c>
      <c r="L48" s="38">
        <v>0</v>
      </c>
      <c s="32">
        <f>ROUND(ROUND(L48,2)*ROUND(G48,3),2)</f>
      </c>
      <c s="36" t="s">
        <v>53</v>
      </c>
      <c>
        <f>(M48*21)/100</f>
      </c>
      <c t="s">
        <v>27</v>
      </c>
    </row>
    <row r="49" spans="1:5" ht="12.75">
      <c r="A49" s="35" t="s">
        <v>54</v>
      </c>
      <c r="E49" s="39" t="s">
        <v>2851</v>
      </c>
    </row>
    <row r="50" spans="1:5" ht="76.5">
      <c r="A50" s="35" t="s">
        <v>55</v>
      </c>
      <c r="E50" s="40" t="s">
        <v>2852</v>
      </c>
    </row>
    <row r="51" spans="1:5" ht="51">
      <c r="A51" t="s">
        <v>57</v>
      </c>
      <c r="E51" s="39" t="s">
        <v>2846</v>
      </c>
    </row>
    <row r="52" spans="1:16" ht="25.5">
      <c r="A52" t="s">
        <v>49</v>
      </c>
      <c s="34" t="s">
        <v>91</v>
      </c>
      <c s="34" t="s">
        <v>2853</v>
      </c>
      <c s="35" t="s">
        <v>5</v>
      </c>
      <c s="6" t="s">
        <v>2854</v>
      </c>
      <c s="36" t="s">
        <v>52</v>
      </c>
      <c s="37">
        <v>10</v>
      </c>
      <c s="36">
        <v>0.01334</v>
      </c>
      <c s="36">
        <f>ROUND(G52*H52,6)</f>
      </c>
      <c r="L52" s="38">
        <v>0</v>
      </c>
      <c s="32">
        <f>ROUND(ROUND(L52,2)*ROUND(G52,3),2)</f>
      </c>
      <c s="36" t="s">
        <v>53</v>
      </c>
      <c>
        <f>(M52*21)/100</f>
      </c>
      <c t="s">
        <v>27</v>
      </c>
    </row>
    <row r="53" spans="1:5" ht="25.5">
      <c r="A53" s="35" t="s">
        <v>54</v>
      </c>
      <c r="E53" s="39" t="s">
        <v>2854</v>
      </c>
    </row>
    <row r="54" spans="1:5" ht="178.5">
      <c r="A54" s="35" t="s">
        <v>55</v>
      </c>
      <c r="E54" s="40" t="s">
        <v>2855</v>
      </c>
    </row>
    <row r="55" spans="1:5" ht="12.75">
      <c r="A55" t="s">
        <v>57</v>
      </c>
      <c r="E55" s="39" t="s">
        <v>5</v>
      </c>
    </row>
    <row r="56" spans="1:16" ht="25.5">
      <c r="A56" t="s">
        <v>49</v>
      </c>
      <c s="34" t="s">
        <v>95</v>
      </c>
      <c s="34" t="s">
        <v>2856</v>
      </c>
      <c s="35" t="s">
        <v>5</v>
      </c>
      <c s="6" t="s">
        <v>2857</v>
      </c>
      <c s="36" t="s">
        <v>52</v>
      </c>
      <c s="37">
        <v>3</v>
      </c>
      <c s="36">
        <v>0.04684</v>
      </c>
      <c s="36">
        <f>ROUND(G56*H56,6)</f>
      </c>
      <c r="L56" s="38">
        <v>0</v>
      </c>
      <c s="32">
        <f>ROUND(ROUND(L56,2)*ROUND(G56,3),2)</f>
      </c>
      <c s="36" t="s">
        <v>53</v>
      </c>
      <c>
        <f>(M56*21)/100</f>
      </c>
      <c t="s">
        <v>27</v>
      </c>
    </row>
    <row r="57" spans="1:5" ht="25.5">
      <c r="A57" s="35" t="s">
        <v>54</v>
      </c>
      <c r="E57" s="39" t="s">
        <v>2857</v>
      </c>
    </row>
    <row r="58" spans="1:5" ht="89.25">
      <c r="A58" s="35" t="s">
        <v>55</v>
      </c>
      <c r="E58" s="40" t="s">
        <v>2858</v>
      </c>
    </row>
    <row r="59" spans="1:5" ht="12.75">
      <c r="A59" t="s">
        <v>57</v>
      </c>
      <c r="E59" s="39" t="s">
        <v>5</v>
      </c>
    </row>
    <row r="60" spans="1:16" ht="25.5">
      <c r="A60" t="s">
        <v>49</v>
      </c>
      <c s="34" t="s">
        <v>100</v>
      </c>
      <c s="34" t="s">
        <v>2859</v>
      </c>
      <c s="35" t="s">
        <v>5</v>
      </c>
      <c s="6" t="s">
        <v>2860</v>
      </c>
      <c s="36" t="s">
        <v>52</v>
      </c>
      <c s="37">
        <v>2</v>
      </c>
      <c s="36">
        <v>0.4417</v>
      </c>
      <c s="36">
        <f>ROUND(G60*H60,6)</f>
      </c>
      <c r="L60" s="38">
        <v>0</v>
      </c>
      <c s="32">
        <f>ROUND(ROUND(L60,2)*ROUND(G60,3),2)</f>
      </c>
      <c s="36" t="s">
        <v>53</v>
      </c>
      <c>
        <f>(M60*21)/100</f>
      </c>
      <c t="s">
        <v>27</v>
      </c>
    </row>
    <row r="61" spans="1:5" ht="25.5">
      <c r="A61" s="35" t="s">
        <v>54</v>
      </c>
      <c r="E61" s="39" t="s">
        <v>2860</v>
      </c>
    </row>
    <row r="62" spans="1:5" ht="76.5">
      <c r="A62" s="35" t="s">
        <v>55</v>
      </c>
      <c r="E62" s="40" t="s">
        <v>2861</v>
      </c>
    </row>
    <row r="63" spans="1:5" ht="12.75">
      <c r="A63" t="s">
        <v>57</v>
      </c>
      <c r="E63" s="39" t="s">
        <v>5</v>
      </c>
    </row>
    <row r="64" spans="1:16" ht="25.5">
      <c r="A64" t="s">
        <v>49</v>
      </c>
      <c s="34" t="s">
        <v>106</v>
      </c>
      <c s="34" t="s">
        <v>2862</v>
      </c>
      <c s="35" t="s">
        <v>5</v>
      </c>
      <c s="6" t="s">
        <v>2863</v>
      </c>
      <c s="36" t="s">
        <v>52</v>
      </c>
      <c s="37">
        <v>2</v>
      </c>
      <c s="36">
        <v>0.54769</v>
      </c>
      <c s="36">
        <f>ROUND(G64*H64,6)</f>
      </c>
      <c r="L64" s="38">
        <v>0</v>
      </c>
      <c s="32">
        <f>ROUND(ROUND(L64,2)*ROUND(G64,3),2)</f>
      </c>
      <c s="36" t="s">
        <v>53</v>
      </c>
      <c>
        <f>(M64*21)/100</f>
      </c>
      <c t="s">
        <v>27</v>
      </c>
    </row>
    <row r="65" spans="1:5" ht="25.5">
      <c r="A65" s="35" t="s">
        <v>54</v>
      </c>
      <c r="E65" s="39" t="s">
        <v>2863</v>
      </c>
    </row>
    <row r="66" spans="1:5" ht="76.5">
      <c r="A66" s="35" t="s">
        <v>55</v>
      </c>
      <c r="E66" s="40" t="s">
        <v>2864</v>
      </c>
    </row>
    <row r="67" spans="1:5" ht="12.75">
      <c r="A67" t="s">
        <v>57</v>
      </c>
      <c r="E67" s="39" t="s">
        <v>5</v>
      </c>
    </row>
    <row r="68" spans="1:16" ht="25.5">
      <c r="A68" t="s">
        <v>49</v>
      </c>
      <c s="34" t="s">
        <v>111</v>
      </c>
      <c s="34" t="s">
        <v>2865</v>
      </c>
      <c s="35" t="s">
        <v>5</v>
      </c>
      <c s="6" t="s">
        <v>2866</v>
      </c>
      <c s="36" t="s">
        <v>52</v>
      </c>
      <c s="37">
        <v>1</v>
      </c>
      <c s="36">
        <v>0.02</v>
      </c>
      <c s="36">
        <f>ROUND(G68*H68,6)</f>
      </c>
      <c r="L68" s="38">
        <v>0</v>
      </c>
      <c s="32">
        <f>ROUND(ROUND(L68,2)*ROUND(G68,3),2)</f>
      </c>
      <c s="36" t="s">
        <v>103</v>
      </c>
      <c>
        <f>(M68*21)/100</f>
      </c>
      <c t="s">
        <v>27</v>
      </c>
    </row>
    <row r="69" spans="1:5" ht="25.5">
      <c r="A69" s="35" t="s">
        <v>54</v>
      </c>
      <c r="E69" s="39" t="s">
        <v>2866</v>
      </c>
    </row>
    <row r="70" spans="1:5" ht="63.75">
      <c r="A70" s="35" t="s">
        <v>55</v>
      </c>
      <c r="E70" s="40" t="s">
        <v>2867</v>
      </c>
    </row>
    <row r="71" spans="1:5" ht="76.5">
      <c r="A71" t="s">
        <v>57</v>
      </c>
      <c r="E71" s="39" t="s">
        <v>2868</v>
      </c>
    </row>
    <row r="72" spans="1:16" ht="25.5">
      <c r="A72" t="s">
        <v>49</v>
      </c>
      <c s="34" t="s">
        <v>116</v>
      </c>
      <c s="34" t="s">
        <v>2869</v>
      </c>
      <c s="35" t="s">
        <v>5</v>
      </c>
      <c s="6" t="s">
        <v>2870</v>
      </c>
      <c s="36" t="s">
        <v>52</v>
      </c>
      <c s="37">
        <v>2</v>
      </c>
      <c s="36">
        <v>0.02</v>
      </c>
      <c s="36">
        <f>ROUND(G72*H72,6)</f>
      </c>
      <c r="L72" s="38">
        <v>0</v>
      </c>
      <c s="32">
        <f>ROUND(ROUND(L72,2)*ROUND(G72,3),2)</f>
      </c>
      <c s="36" t="s">
        <v>103</v>
      </c>
      <c>
        <f>(M72*21)/100</f>
      </c>
      <c t="s">
        <v>27</v>
      </c>
    </row>
    <row r="73" spans="1:5" ht="25.5">
      <c r="A73" s="35" t="s">
        <v>54</v>
      </c>
      <c r="E73" s="39" t="s">
        <v>2870</v>
      </c>
    </row>
    <row r="74" spans="1:5" ht="76.5">
      <c r="A74" s="35" t="s">
        <v>55</v>
      </c>
      <c r="E74" s="40" t="s">
        <v>2861</v>
      </c>
    </row>
    <row r="75" spans="1:5" ht="63.75">
      <c r="A75" t="s">
        <v>57</v>
      </c>
      <c r="E75" s="39" t="s">
        <v>2871</v>
      </c>
    </row>
    <row r="76" spans="1:16" ht="25.5">
      <c r="A76" t="s">
        <v>49</v>
      </c>
      <c s="34" t="s">
        <v>119</v>
      </c>
      <c s="34" t="s">
        <v>2872</v>
      </c>
      <c s="35" t="s">
        <v>5</v>
      </c>
      <c s="6" t="s">
        <v>2873</v>
      </c>
      <c s="36" t="s">
        <v>52</v>
      </c>
      <c s="37">
        <v>2</v>
      </c>
      <c s="36">
        <v>0.02</v>
      </c>
      <c s="36">
        <f>ROUND(G76*H76,6)</f>
      </c>
      <c r="L76" s="38">
        <v>0</v>
      </c>
      <c s="32">
        <f>ROUND(ROUND(L76,2)*ROUND(G76,3),2)</f>
      </c>
      <c s="36" t="s">
        <v>103</v>
      </c>
      <c>
        <f>(M76*21)/100</f>
      </c>
      <c t="s">
        <v>27</v>
      </c>
    </row>
    <row r="77" spans="1:5" ht="25.5">
      <c r="A77" s="35" t="s">
        <v>54</v>
      </c>
      <c r="E77" s="39" t="s">
        <v>2873</v>
      </c>
    </row>
    <row r="78" spans="1:5" ht="76.5">
      <c r="A78" s="35" t="s">
        <v>55</v>
      </c>
      <c r="E78" s="40" t="s">
        <v>2864</v>
      </c>
    </row>
    <row r="79" spans="1:5" ht="63.75">
      <c r="A79" t="s">
        <v>57</v>
      </c>
      <c r="E79" s="39" t="s">
        <v>2874</v>
      </c>
    </row>
    <row r="80" spans="1:16" ht="25.5">
      <c r="A80" t="s">
        <v>49</v>
      </c>
      <c s="34" t="s">
        <v>122</v>
      </c>
      <c s="34" t="s">
        <v>2875</v>
      </c>
      <c s="35" t="s">
        <v>5</v>
      </c>
      <c s="6" t="s">
        <v>2876</v>
      </c>
      <c s="36" t="s">
        <v>52</v>
      </c>
      <c s="37">
        <v>1</v>
      </c>
      <c s="36">
        <v>0.02212</v>
      </c>
      <c s="36">
        <f>ROUND(G80*H80,6)</f>
      </c>
      <c r="L80" s="38">
        <v>0</v>
      </c>
      <c s="32">
        <f>ROUND(ROUND(L80,2)*ROUND(G80,3),2)</f>
      </c>
      <c s="36" t="s">
        <v>103</v>
      </c>
      <c>
        <f>(M80*21)/100</f>
      </c>
      <c t="s">
        <v>27</v>
      </c>
    </row>
    <row r="81" spans="1:5" ht="25.5">
      <c r="A81" s="35" t="s">
        <v>54</v>
      </c>
      <c r="E81" s="39" t="s">
        <v>2876</v>
      </c>
    </row>
    <row r="82" spans="1:5" ht="63.75">
      <c r="A82" s="35" t="s">
        <v>55</v>
      </c>
      <c r="E82" s="40" t="s">
        <v>2877</v>
      </c>
    </row>
    <row r="83" spans="1:5" ht="127.5">
      <c r="A83" t="s">
        <v>57</v>
      </c>
      <c r="E83" s="39" t="s">
        <v>2878</v>
      </c>
    </row>
    <row r="84" spans="1:16" ht="25.5">
      <c r="A84" t="s">
        <v>49</v>
      </c>
      <c s="34" t="s">
        <v>126</v>
      </c>
      <c s="34" t="s">
        <v>2879</v>
      </c>
      <c s="35" t="s">
        <v>5</v>
      </c>
      <c s="6" t="s">
        <v>2880</v>
      </c>
      <c s="36" t="s">
        <v>52</v>
      </c>
      <c s="37">
        <v>2</v>
      </c>
      <c s="36">
        <v>0.0277</v>
      </c>
      <c s="36">
        <f>ROUND(G84*H84,6)</f>
      </c>
      <c r="L84" s="38">
        <v>0</v>
      </c>
      <c s="32">
        <f>ROUND(ROUND(L84,2)*ROUND(G84,3),2)</f>
      </c>
      <c s="36" t="s">
        <v>103</v>
      </c>
      <c>
        <f>(M84*21)/100</f>
      </c>
      <c t="s">
        <v>27</v>
      </c>
    </row>
    <row r="85" spans="1:5" ht="25.5">
      <c r="A85" s="35" t="s">
        <v>54</v>
      </c>
      <c r="E85" s="39" t="s">
        <v>2880</v>
      </c>
    </row>
    <row r="86" spans="1:5" ht="76.5">
      <c r="A86" s="35" t="s">
        <v>55</v>
      </c>
      <c r="E86" s="40" t="s">
        <v>2881</v>
      </c>
    </row>
    <row r="87" spans="1:5" ht="127.5">
      <c r="A87" t="s">
        <v>57</v>
      </c>
      <c r="E87" s="39" t="s">
        <v>2878</v>
      </c>
    </row>
    <row r="88" spans="1:13" ht="12.75">
      <c r="A88" t="s">
        <v>46</v>
      </c>
      <c r="C88" s="31" t="s">
        <v>2117</v>
      </c>
      <c r="E88" s="33" t="s">
        <v>2118</v>
      </c>
      <c r="J88" s="32">
        <f>0</f>
      </c>
      <c s="32">
        <f>0</f>
      </c>
      <c s="32">
        <f>0+L89+L93+L97+L101+L105</f>
      </c>
      <c s="32">
        <f>0+M89+M93+M97+M101+M105</f>
      </c>
    </row>
    <row r="89" spans="1:16" ht="38.25">
      <c r="A89" t="s">
        <v>49</v>
      </c>
      <c s="34" t="s">
        <v>130</v>
      </c>
      <c s="34" t="s">
        <v>2882</v>
      </c>
      <c s="35" t="s">
        <v>5</v>
      </c>
      <c s="6" t="s">
        <v>2883</v>
      </c>
      <c s="36" t="s">
        <v>262</v>
      </c>
      <c s="37">
        <v>43.3</v>
      </c>
      <c s="36">
        <v>0.00012</v>
      </c>
      <c s="36">
        <f>ROUND(G89*H89,6)</f>
      </c>
      <c r="L89" s="38">
        <v>0</v>
      </c>
      <c s="32">
        <f>ROUND(ROUND(L89,2)*ROUND(G89,3),2)</f>
      </c>
      <c s="36" t="s">
        <v>53</v>
      </c>
      <c>
        <f>(M89*21)/100</f>
      </c>
      <c t="s">
        <v>27</v>
      </c>
    </row>
    <row r="90" spans="1:5" ht="38.25">
      <c r="A90" s="35" t="s">
        <v>54</v>
      </c>
      <c r="E90" s="39" t="s">
        <v>2884</v>
      </c>
    </row>
    <row r="91" spans="1:5" ht="51">
      <c r="A91" s="35" t="s">
        <v>55</v>
      </c>
      <c r="E91" s="40" t="s">
        <v>2885</v>
      </c>
    </row>
    <row r="92" spans="1:5" ht="12.75">
      <c r="A92" t="s">
        <v>57</v>
      </c>
      <c r="E92" s="39" t="s">
        <v>5</v>
      </c>
    </row>
    <row r="93" spans="1:16" ht="25.5">
      <c r="A93" t="s">
        <v>49</v>
      </c>
      <c s="34" t="s">
        <v>133</v>
      </c>
      <c s="34" t="s">
        <v>2886</v>
      </c>
      <c s="35" t="s">
        <v>5</v>
      </c>
      <c s="6" t="s">
        <v>2887</v>
      </c>
      <c s="36" t="s">
        <v>262</v>
      </c>
      <c s="37">
        <v>277.8</v>
      </c>
      <c s="36">
        <v>2E-05</v>
      </c>
      <c s="36">
        <f>ROUND(G93*H93,6)</f>
      </c>
      <c r="L93" s="38">
        <v>0</v>
      </c>
      <c s="32">
        <f>ROUND(ROUND(L93,2)*ROUND(G93,3),2)</f>
      </c>
      <c s="36" t="s">
        <v>53</v>
      </c>
      <c>
        <f>(M93*21)/100</f>
      </c>
      <c t="s">
        <v>27</v>
      </c>
    </row>
    <row r="94" spans="1:5" ht="25.5">
      <c r="A94" s="35" t="s">
        <v>54</v>
      </c>
      <c r="E94" s="39" t="s">
        <v>2887</v>
      </c>
    </row>
    <row r="95" spans="1:5" ht="51">
      <c r="A95" s="35" t="s">
        <v>55</v>
      </c>
      <c r="E95" s="40" t="s">
        <v>2888</v>
      </c>
    </row>
    <row r="96" spans="1:5" ht="12.75">
      <c r="A96" t="s">
        <v>57</v>
      </c>
      <c r="E96" s="39" t="s">
        <v>5</v>
      </c>
    </row>
    <row r="97" spans="1:16" ht="38.25">
      <c r="A97" t="s">
        <v>49</v>
      </c>
      <c s="34" t="s">
        <v>136</v>
      </c>
      <c s="34" t="s">
        <v>2193</v>
      </c>
      <c s="35" t="s">
        <v>5</v>
      </c>
      <c s="6" t="s">
        <v>2194</v>
      </c>
      <c s="36" t="s">
        <v>98</v>
      </c>
      <c s="37">
        <v>0.152</v>
      </c>
      <c s="36">
        <v>0</v>
      </c>
      <c s="36">
        <f>ROUND(G97*H97,6)</f>
      </c>
      <c r="L97" s="38">
        <v>0</v>
      </c>
      <c s="32">
        <f>ROUND(ROUND(L97,2)*ROUND(G97,3),2)</f>
      </c>
      <c s="36" t="s">
        <v>53</v>
      </c>
      <c>
        <f>(M97*21)/100</f>
      </c>
      <c t="s">
        <v>27</v>
      </c>
    </row>
    <row r="98" spans="1:5" ht="38.25">
      <c r="A98" s="35" t="s">
        <v>54</v>
      </c>
      <c r="E98" s="39" t="s">
        <v>2195</v>
      </c>
    </row>
    <row r="99" spans="1:5" ht="12.75">
      <c r="A99" s="35" t="s">
        <v>55</v>
      </c>
      <c r="E99" s="40" t="s">
        <v>5</v>
      </c>
    </row>
    <row r="100" spans="1:5" ht="12.75">
      <c r="A100" t="s">
        <v>57</v>
      </c>
      <c r="E100" s="39" t="s">
        <v>5</v>
      </c>
    </row>
    <row r="101" spans="1:16" ht="12.75">
      <c r="A101" t="s">
        <v>49</v>
      </c>
      <c s="34" t="s">
        <v>140</v>
      </c>
      <c s="34" t="s">
        <v>2889</v>
      </c>
      <c s="35" t="s">
        <v>5</v>
      </c>
      <c s="6" t="s">
        <v>2890</v>
      </c>
      <c s="36" t="s">
        <v>262</v>
      </c>
      <c s="37">
        <v>283.356</v>
      </c>
      <c s="36">
        <v>0.0005</v>
      </c>
      <c s="36">
        <f>ROUND(G101*H101,6)</f>
      </c>
      <c r="L101" s="38">
        <v>0</v>
      </c>
      <c s="32">
        <f>ROUND(ROUND(L101,2)*ROUND(G101,3),2)</f>
      </c>
      <c s="36" t="s">
        <v>103</v>
      </c>
      <c>
        <f>(M101*21)/100</f>
      </c>
      <c t="s">
        <v>27</v>
      </c>
    </row>
    <row r="102" spans="1:5" ht="12.75">
      <c r="A102" s="35" t="s">
        <v>54</v>
      </c>
      <c r="E102" s="39" t="s">
        <v>2890</v>
      </c>
    </row>
    <row r="103" spans="1:5" ht="63.75">
      <c r="A103" s="35" t="s">
        <v>55</v>
      </c>
      <c r="E103" s="40" t="s">
        <v>2891</v>
      </c>
    </row>
    <row r="104" spans="1:5" ht="12.75">
      <c r="A104" t="s">
        <v>57</v>
      </c>
      <c r="E104" s="39" t="s">
        <v>5</v>
      </c>
    </row>
    <row r="105" spans="1:16" ht="12.75">
      <c r="A105" t="s">
        <v>49</v>
      </c>
      <c s="34" t="s">
        <v>144</v>
      </c>
      <c s="34" t="s">
        <v>2892</v>
      </c>
      <c s="35" t="s">
        <v>5</v>
      </c>
      <c s="6" t="s">
        <v>2893</v>
      </c>
      <c s="36" t="s">
        <v>262</v>
      </c>
      <c s="37">
        <v>47.63</v>
      </c>
      <c s="36">
        <v>0</v>
      </c>
      <c s="36">
        <f>ROUND(G105*H105,6)</f>
      </c>
      <c r="L105" s="38">
        <v>0</v>
      </c>
      <c s="32">
        <f>ROUND(ROUND(L105,2)*ROUND(G105,3),2)</f>
      </c>
      <c s="36" t="s">
        <v>103</v>
      </c>
      <c>
        <f>(M105*21)/100</f>
      </c>
      <c t="s">
        <v>27</v>
      </c>
    </row>
    <row r="106" spans="1:5" ht="12.75">
      <c r="A106" s="35" t="s">
        <v>54</v>
      </c>
      <c r="E106" s="39" t="s">
        <v>2893</v>
      </c>
    </row>
    <row r="107" spans="1:5" ht="63.75">
      <c r="A107" s="35" t="s">
        <v>55</v>
      </c>
      <c r="E107" s="40" t="s">
        <v>2894</v>
      </c>
    </row>
    <row r="108" spans="1:5" ht="12.75">
      <c r="A108" t="s">
        <v>57</v>
      </c>
      <c r="E108" s="39" t="s">
        <v>5</v>
      </c>
    </row>
    <row r="109" spans="1:13" ht="12.75">
      <c r="A109" t="s">
        <v>46</v>
      </c>
      <c r="C109" s="31" t="s">
        <v>2196</v>
      </c>
      <c r="E109" s="33" t="s">
        <v>2197</v>
      </c>
      <c r="J109" s="32">
        <f>0</f>
      </c>
      <c s="32">
        <f>0</f>
      </c>
      <c s="32">
        <f>0+L110+L114+L118</f>
      </c>
      <c s="32">
        <f>0+M110+M114+M118</f>
      </c>
    </row>
    <row r="110" spans="1:16" ht="38.25">
      <c r="A110" t="s">
        <v>49</v>
      </c>
      <c s="34" t="s">
        <v>148</v>
      </c>
      <c s="34" t="s">
        <v>2244</v>
      </c>
      <c s="35" t="s">
        <v>5</v>
      </c>
      <c s="6" t="s">
        <v>2245</v>
      </c>
      <c s="36" t="s">
        <v>98</v>
      </c>
      <c s="37">
        <v>0.077</v>
      </c>
      <c s="36">
        <v>0</v>
      </c>
      <c s="36">
        <f>ROUND(G110*H110,6)</f>
      </c>
      <c r="L110" s="38">
        <v>0</v>
      </c>
      <c s="32">
        <f>ROUND(ROUND(L110,2)*ROUND(G110,3),2)</f>
      </c>
      <c s="36" t="s">
        <v>53</v>
      </c>
      <c>
        <f>(M110*21)/100</f>
      </c>
      <c t="s">
        <v>27</v>
      </c>
    </row>
    <row r="111" spans="1:5" ht="38.25">
      <c r="A111" s="35" t="s">
        <v>54</v>
      </c>
      <c r="E111" s="39" t="s">
        <v>2246</v>
      </c>
    </row>
    <row r="112" spans="1:5" ht="12.75">
      <c r="A112" s="35" t="s">
        <v>55</v>
      </c>
      <c r="E112" s="40" t="s">
        <v>5</v>
      </c>
    </row>
    <row r="113" spans="1:5" ht="12.75">
      <c r="A113" t="s">
        <v>57</v>
      </c>
      <c r="E113" s="39" t="s">
        <v>5</v>
      </c>
    </row>
    <row r="114" spans="1:16" ht="25.5">
      <c r="A114" t="s">
        <v>49</v>
      </c>
      <c s="34" t="s">
        <v>151</v>
      </c>
      <c s="34" t="s">
        <v>2895</v>
      </c>
      <c s="35" t="s">
        <v>5</v>
      </c>
      <c s="6" t="s">
        <v>2896</v>
      </c>
      <c s="36" t="s">
        <v>52</v>
      </c>
      <c s="37">
        <v>7</v>
      </c>
      <c s="36">
        <v>0</v>
      </c>
      <c s="36">
        <f>ROUND(G114*H114,6)</f>
      </c>
      <c r="L114" s="38">
        <v>0</v>
      </c>
      <c s="32">
        <f>ROUND(ROUND(L114,2)*ROUND(G114,3),2)</f>
      </c>
      <c s="36" t="s">
        <v>103</v>
      </c>
      <c>
        <f>(M114*21)/100</f>
      </c>
      <c t="s">
        <v>27</v>
      </c>
    </row>
    <row r="115" spans="1:5" ht="25.5">
      <c r="A115" s="35" t="s">
        <v>54</v>
      </c>
      <c r="E115" s="39" t="s">
        <v>2896</v>
      </c>
    </row>
    <row r="116" spans="1:5" ht="127.5">
      <c r="A116" s="35" t="s">
        <v>55</v>
      </c>
      <c r="E116" s="40" t="s">
        <v>2897</v>
      </c>
    </row>
    <row r="117" spans="1:5" ht="12.75">
      <c r="A117" t="s">
        <v>57</v>
      </c>
      <c r="E117" s="39" t="s">
        <v>2898</v>
      </c>
    </row>
    <row r="118" spans="1:16" ht="25.5">
      <c r="A118" t="s">
        <v>49</v>
      </c>
      <c s="34" t="s">
        <v>155</v>
      </c>
      <c s="34" t="s">
        <v>2899</v>
      </c>
      <c s="35" t="s">
        <v>5</v>
      </c>
      <c s="6" t="s">
        <v>2900</v>
      </c>
      <c s="36" t="s">
        <v>52</v>
      </c>
      <c s="37">
        <v>7</v>
      </c>
      <c s="36">
        <v>0.011</v>
      </c>
      <c s="36">
        <f>ROUND(G118*H118,6)</f>
      </c>
      <c r="L118" s="38">
        <v>0</v>
      </c>
      <c s="32">
        <f>ROUND(ROUND(L118,2)*ROUND(G118,3),2)</f>
      </c>
      <c s="36" t="s">
        <v>103</v>
      </c>
      <c>
        <f>(M118*21)/100</f>
      </c>
      <c t="s">
        <v>27</v>
      </c>
    </row>
    <row r="119" spans="1:5" ht="25.5">
      <c r="A119" s="35" t="s">
        <v>54</v>
      </c>
      <c r="E119" s="39" t="s">
        <v>2900</v>
      </c>
    </row>
    <row r="120" spans="1:5" ht="127.5">
      <c r="A120" s="35" t="s">
        <v>55</v>
      </c>
      <c r="E120" s="40" t="s">
        <v>2897</v>
      </c>
    </row>
    <row r="121" spans="1:5" ht="12.75">
      <c r="A121" t="s">
        <v>57</v>
      </c>
      <c r="E121" s="39" t="s">
        <v>2898</v>
      </c>
    </row>
    <row r="122" spans="1:13" ht="12.75">
      <c r="A122" t="s">
        <v>46</v>
      </c>
      <c r="C122" s="31" t="s">
        <v>2901</v>
      </c>
      <c r="E122" s="33" t="s">
        <v>2902</v>
      </c>
      <c r="J122" s="32">
        <f>0</f>
      </c>
      <c s="32">
        <f>0</f>
      </c>
      <c s="32">
        <f>0+L123+L127+L131+L135+L139+L143</f>
      </c>
      <c s="32">
        <f>0+M123+M127+M131+M135+M139+M143</f>
      </c>
    </row>
    <row r="123" spans="1:16" ht="12.75">
      <c r="A123" t="s">
        <v>49</v>
      </c>
      <c s="34" t="s">
        <v>158</v>
      </c>
      <c s="34" t="s">
        <v>2903</v>
      </c>
      <c s="35" t="s">
        <v>5</v>
      </c>
      <c s="6" t="s">
        <v>2904</v>
      </c>
      <c s="36" t="s">
        <v>52</v>
      </c>
      <c s="37">
        <v>8</v>
      </c>
      <c s="36">
        <v>0</v>
      </c>
      <c s="36">
        <f>ROUND(G123*H123,6)</f>
      </c>
      <c r="L123" s="38">
        <v>0</v>
      </c>
      <c s="32">
        <f>ROUND(ROUND(L123,2)*ROUND(G123,3),2)</f>
      </c>
      <c s="36" t="s">
        <v>53</v>
      </c>
      <c>
        <f>(M123*21)/100</f>
      </c>
      <c t="s">
        <v>27</v>
      </c>
    </row>
    <row r="124" spans="1:5" ht="12.75">
      <c r="A124" s="35" t="s">
        <v>54</v>
      </c>
      <c r="E124" s="39" t="s">
        <v>2904</v>
      </c>
    </row>
    <row r="125" spans="1:5" ht="140.25">
      <c r="A125" s="35" t="s">
        <v>55</v>
      </c>
      <c r="E125" s="40" t="s">
        <v>2905</v>
      </c>
    </row>
    <row r="126" spans="1:5" ht="12.75">
      <c r="A126" t="s">
        <v>57</v>
      </c>
      <c r="E126" s="39" t="s">
        <v>5</v>
      </c>
    </row>
    <row r="127" spans="1:16" ht="25.5">
      <c r="A127" t="s">
        <v>49</v>
      </c>
      <c s="34" t="s">
        <v>162</v>
      </c>
      <c s="34" t="s">
        <v>2906</v>
      </c>
      <c s="35" t="s">
        <v>5</v>
      </c>
      <c s="6" t="s">
        <v>2907</v>
      </c>
      <c s="36" t="s">
        <v>52</v>
      </c>
      <c s="37">
        <v>2</v>
      </c>
      <c s="36">
        <v>0</v>
      </c>
      <c s="36">
        <f>ROUND(G127*H127,6)</f>
      </c>
      <c r="L127" s="38">
        <v>0</v>
      </c>
      <c s="32">
        <f>ROUND(ROUND(L127,2)*ROUND(G127,3),2)</f>
      </c>
      <c s="36" t="s">
        <v>53</v>
      </c>
      <c>
        <f>(M127*21)/100</f>
      </c>
      <c t="s">
        <v>27</v>
      </c>
    </row>
    <row r="128" spans="1:5" ht="25.5">
      <c r="A128" s="35" t="s">
        <v>54</v>
      </c>
      <c r="E128" s="39" t="s">
        <v>2907</v>
      </c>
    </row>
    <row r="129" spans="1:5" ht="63.75">
      <c r="A129" s="35" t="s">
        <v>55</v>
      </c>
      <c r="E129" s="40" t="s">
        <v>2908</v>
      </c>
    </row>
    <row r="130" spans="1:5" ht="12.75">
      <c r="A130" t="s">
        <v>57</v>
      </c>
      <c r="E130" s="39" t="s">
        <v>5</v>
      </c>
    </row>
    <row r="131" spans="1:16" ht="38.25">
      <c r="A131" t="s">
        <v>49</v>
      </c>
      <c s="34" t="s">
        <v>165</v>
      </c>
      <c s="34" t="s">
        <v>2909</v>
      </c>
      <c s="35" t="s">
        <v>5</v>
      </c>
      <c s="6" t="s">
        <v>2910</v>
      </c>
      <c s="36" t="s">
        <v>98</v>
      </c>
      <c s="37">
        <v>0.002</v>
      </c>
      <c s="36">
        <v>0</v>
      </c>
      <c s="36">
        <f>ROUND(G131*H131,6)</f>
      </c>
      <c r="L131" s="38">
        <v>0</v>
      </c>
      <c s="32">
        <f>ROUND(ROUND(L131,2)*ROUND(G131,3),2)</f>
      </c>
      <c s="36" t="s">
        <v>53</v>
      </c>
      <c>
        <f>(M131*21)/100</f>
      </c>
      <c t="s">
        <v>27</v>
      </c>
    </row>
    <row r="132" spans="1:5" ht="38.25">
      <c r="A132" s="35" t="s">
        <v>54</v>
      </c>
      <c r="E132" s="39" t="s">
        <v>2911</v>
      </c>
    </row>
    <row r="133" spans="1:5" ht="12.75">
      <c r="A133" s="35" t="s">
        <v>55</v>
      </c>
      <c r="E133" s="40" t="s">
        <v>5</v>
      </c>
    </row>
    <row r="134" spans="1:5" ht="12.75">
      <c r="A134" t="s">
        <v>57</v>
      </c>
      <c r="E134" s="39" t="s">
        <v>5</v>
      </c>
    </row>
    <row r="135" spans="1:16" ht="12.75">
      <c r="A135" t="s">
        <v>49</v>
      </c>
      <c s="34" t="s">
        <v>170</v>
      </c>
      <c s="34" t="s">
        <v>2912</v>
      </c>
      <c s="35" t="s">
        <v>5</v>
      </c>
      <c s="6" t="s">
        <v>2913</v>
      </c>
      <c s="36" t="s">
        <v>52</v>
      </c>
      <c s="37">
        <v>2</v>
      </c>
      <c s="36">
        <v>0.0004</v>
      </c>
      <c s="36">
        <f>ROUND(G135*H135,6)</f>
      </c>
      <c r="L135" s="38">
        <v>0</v>
      </c>
      <c s="32">
        <f>ROUND(ROUND(L135,2)*ROUND(G135,3),2)</f>
      </c>
      <c s="36" t="s">
        <v>103</v>
      </c>
      <c>
        <f>(M135*21)/100</f>
      </c>
      <c t="s">
        <v>27</v>
      </c>
    </row>
    <row r="136" spans="1:5" ht="12.75">
      <c r="A136" s="35" t="s">
        <v>54</v>
      </c>
      <c r="E136" s="39" t="s">
        <v>2913</v>
      </c>
    </row>
    <row r="137" spans="1:5" ht="63.75">
      <c r="A137" s="35" t="s">
        <v>55</v>
      </c>
      <c r="E137" s="40" t="s">
        <v>2908</v>
      </c>
    </row>
    <row r="138" spans="1:5" ht="12.75">
      <c r="A138" t="s">
        <v>57</v>
      </c>
      <c r="E138" s="39" t="s">
        <v>5</v>
      </c>
    </row>
    <row r="139" spans="1:16" ht="12.75">
      <c r="A139" t="s">
        <v>49</v>
      </c>
      <c s="34" t="s">
        <v>174</v>
      </c>
      <c s="34" t="s">
        <v>2914</v>
      </c>
      <c s="35" t="s">
        <v>5</v>
      </c>
      <c s="6" t="s">
        <v>2915</v>
      </c>
      <c s="36" t="s">
        <v>52</v>
      </c>
      <c s="37">
        <v>6</v>
      </c>
      <c s="36">
        <v>0.0002</v>
      </c>
      <c s="36">
        <f>ROUND(G139*H139,6)</f>
      </c>
      <c r="L139" s="38">
        <v>0</v>
      </c>
      <c s="32">
        <f>ROUND(ROUND(L139,2)*ROUND(G139,3),2)</f>
      </c>
      <c s="36" t="s">
        <v>103</v>
      </c>
      <c>
        <f>(M139*21)/100</f>
      </c>
      <c t="s">
        <v>27</v>
      </c>
    </row>
    <row r="140" spans="1:5" ht="12.75">
      <c r="A140" s="35" t="s">
        <v>54</v>
      </c>
      <c r="E140" s="39" t="s">
        <v>2915</v>
      </c>
    </row>
    <row r="141" spans="1:5" ht="114.75">
      <c r="A141" s="35" t="s">
        <v>55</v>
      </c>
      <c r="E141" s="40" t="s">
        <v>2916</v>
      </c>
    </row>
    <row r="142" spans="1:5" ht="12.75">
      <c r="A142" t="s">
        <v>57</v>
      </c>
      <c r="E142" s="39" t="s">
        <v>5</v>
      </c>
    </row>
    <row r="143" spans="1:16" ht="12.75">
      <c r="A143" t="s">
        <v>49</v>
      </c>
      <c s="34" t="s">
        <v>178</v>
      </c>
      <c s="34" t="s">
        <v>2914</v>
      </c>
      <c s="35" t="s">
        <v>4</v>
      </c>
      <c s="6" t="s">
        <v>2917</v>
      </c>
      <c s="36" t="s">
        <v>52</v>
      </c>
      <c s="37">
        <v>2</v>
      </c>
      <c s="36">
        <v>0.0002</v>
      </c>
      <c s="36">
        <f>ROUND(G143*H143,6)</f>
      </c>
      <c r="L143" s="38">
        <v>0</v>
      </c>
      <c s="32">
        <f>ROUND(ROUND(L143,2)*ROUND(G143,3),2)</f>
      </c>
      <c s="36" t="s">
        <v>103</v>
      </c>
      <c>
        <f>(M143*21)/100</f>
      </c>
      <c t="s">
        <v>27</v>
      </c>
    </row>
    <row r="144" spans="1:5" ht="12.75">
      <c r="A144" s="35" t="s">
        <v>54</v>
      </c>
      <c r="E144" s="39" t="s">
        <v>2917</v>
      </c>
    </row>
    <row r="145" spans="1:5" ht="63.75">
      <c r="A145" s="35" t="s">
        <v>55</v>
      </c>
      <c r="E145" s="40" t="s">
        <v>2918</v>
      </c>
    </row>
    <row r="146" spans="1:5" ht="12.75">
      <c r="A146" t="s">
        <v>57</v>
      </c>
      <c r="E146" s="39" t="s">
        <v>5</v>
      </c>
    </row>
    <row r="147" spans="1:13" ht="12.75">
      <c r="A147" t="s">
        <v>46</v>
      </c>
      <c r="C147" s="31" t="s">
        <v>2919</v>
      </c>
      <c r="E147" s="33" t="s">
        <v>2920</v>
      </c>
      <c r="J147" s="32">
        <f>0</f>
      </c>
      <c s="32">
        <f>0</f>
      </c>
      <c s="32">
        <f>0+L148+L152+L156</f>
      </c>
      <c s="32">
        <f>0+M148+M152+M156</f>
      </c>
    </row>
    <row r="148" spans="1:16" ht="38.25">
      <c r="A148" t="s">
        <v>49</v>
      </c>
      <c s="34" t="s">
        <v>182</v>
      </c>
      <c s="34" t="s">
        <v>2921</v>
      </c>
      <c s="35" t="s">
        <v>5</v>
      </c>
      <c s="6" t="s">
        <v>2922</v>
      </c>
      <c s="36" t="s">
        <v>98</v>
      </c>
      <c s="37">
        <v>0.065</v>
      </c>
      <c s="36">
        <v>0</v>
      </c>
      <c s="36">
        <f>ROUND(G148*H148,6)</f>
      </c>
      <c r="L148" s="38">
        <v>0</v>
      </c>
      <c s="32">
        <f>ROUND(ROUND(L148,2)*ROUND(G148,3),2)</f>
      </c>
      <c s="36" t="s">
        <v>53</v>
      </c>
      <c>
        <f>(M148*21)/100</f>
      </c>
      <c t="s">
        <v>27</v>
      </c>
    </row>
    <row r="149" spans="1:5" ht="38.25">
      <c r="A149" s="35" t="s">
        <v>54</v>
      </c>
      <c r="E149" s="39" t="s">
        <v>2923</v>
      </c>
    </row>
    <row r="150" spans="1:5" ht="12.75">
      <c r="A150" s="35" t="s">
        <v>55</v>
      </c>
      <c r="E150" s="40" t="s">
        <v>5</v>
      </c>
    </row>
    <row r="151" spans="1:5" ht="12.75">
      <c r="A151" t="s">
        <v>57</v>
      </c>
      <c r="E151" s="39" t="s">
        <v>5</v>
      </c>
    </row>
    <row r="152" spans="1:16" ht="25.5">
      <c r="A152" t="s">
        <v>49</v>
      </c>
      <c s="34" t="s">
        <v>187</v>
      </c>
      <c s="34" t="s">
        <v>2924</v>
      </c>
      <c s="35" t="s">
        <v>5</v>
      </c>
      <c s="6" t="s">
        <v>2925</v>
      </c>
      <c s="36" t="s">
        <v>52</v>
      </c>
      <c s="37">
        <v>1</v>
      </c>
      <c s="36">
        <v>0.065</v>
      </c>
      <c s="36">
        <f>ROUND(G152*H152,6)</f>
      </c>
      <c r="L152" s="38">
        <v>0</v>
      </c>
      <c s="32">
        <f>ROUND(ROUND(L152,2)*ROUND(G152,3),2)</f>
      </c>
      <c s="36" t="s">
        <v>103</v>
      </c>
      <c>
        <f>(M152*21)/100</f>
      </c>
      <c t="s">
        <v>27</v>
      </c>
    </row>
    <row r="153" spans="1:5" ht="25.5">
      <c r="A153" s="35" t="s">
        <v>54</v>
      </c>
      <c r="E153" s="39" t="s">
        <v>2925</v>
      </c>
    </row>
    <row r="154" spans="1:5" ht="51">
      <c r="A154" s="35" t="s">
        <v>55</v>
      </c>
      <c r="E154" s="40" t="s">
        <v>2926</v>
      </c>
    </row>
    <row r="155" spans="1:5" ht="165.75">
      <c r="A155" t="s">
        <v>57</v>
      </c>
      <c r="E155" s="39" t="s">
        <v>2927</v>
      </c>
    </row>
    <row r="156" spans="1:16" ht="12.75">
      <c r="A156" t="s">
        <v>49</v>
      </c>
      <c s="34" t="s">
        <v>192</v>
      </c>
      <c s="34" t="s">
        <v>2928</v>
      </c>
      <c s="35" t="s">
        <v>5</v>
      </c>
      <c s="6" t="s">
        <v>2929</v>
      </c>
      <c s="36" t="s">
        <v>52</v>
      </c>
      <c s="37">
        <v>1</v>
      </c>
      <c s="36">
        <v>0</v>
      </c>
      <c s="36">
        <f>ROUND(G156*H156,6)</f>
      </c>
      <c r="L156" s="38">
        <v>0</v>
      </c>
      <c s="32">
        <f>ROUND(ROUND(L156,2)*ROUND(G156,3),2)</f>
      </c>
      <c s="36" t="s">
        <v>103</v>
      </c>
      <c>
        <f>(M156*21)/100</f>
      </c>
      <c t="s">
        <v>27</v>
      </c>
    </row>
    <row r="157" spans="1:5" ht="12.75">
      <c r="A157" s="35" t="s">
        <v>54</v>
      </c>
      <c r="E157" s="39" t="s">
        <v>2929</v>
      </c>
    </row>
    <row r="158" spans="1:5" ht="51">
      <c r="A158" s="35" t="s">
        <v>55</v>
      </c>
      <c r="E158" s="40" t="s">
        <v>2926</v>
      </c>
    </row>
    <row r="159" spans="1:5" ht="12.75">
      <c r="A159" t="s">
        <v>57</v>
      </c>
      <c r="E159" s="39" t="s">
        <v>5</v>
      </c>
    </row>
    <row r="160" spans="1:13" ht="12.75">
      <c r="A160" t="s">
        <v>46</v>
      </c>
      <c r="C160" s="31" t="s">
        <v>2249</v>
      </c>
      <c r="E160" s="33" t="s">
        <v>2250</v>
      </c>
      <c r="J160" s="32">
        <f>0</f>
      </c>
      <c s="32">
        <f>0</f>
      </c>
      <c s="32">
        <f>0+L161+L165+L169+L173+L177</f>
      </c>
      <c s="32">
        <f>0+M161+M165+M169+M173+M177</f>
      </c>
    </row>
    <row r="161" spans="1:16" ht="12.75">
      <c r="A161" t="s">
        <v>49</v>
      </c>
      <c s="34" t="s">
        <v>196</v>
      </c>
      <c s="34" t="s">
        <v>2930</v>
      </c>
      <c s="35" t="s">
        <v>5</v>
      </c>
      <c s="6" t="s">
        <v>2931</v>
      </c>
      <c s="36" t="s">
        <v>1202</v>
      </c>
      <c s="37">
        <v>98.289</v>
      </c>
      <c s="36">
        <v>0.0173</v>
      </c>
      <c s="36">
        <f>ROUND(G161*H161,6)</f>
      </c>
      <c r="L161" s="38">
        <v>0</v>
      </c>
      <c s="32">
        <f>ROUND(ROUND(L161,2)*ROUND(G161,3),2)</f>
      </c>
      <c s="36" t="s">
        <v>53</v>
      </c>
      <c>
        <f>(M161*21)/100</f>
      </c>
      <c t="s">
        <v>27</v>
      </c>
    </row>
    <row r="162" spans="1:5" ht="12.75">
      <c r="A162" s="35" t="s">
        <v>54</v>
      </c>
      <c r="E162" s="39" t="s">
        <v>2931</v>
      </c>
    </row>
    <row r="163" spans="1:5" ht="76.5">
      <c r="A163" s="35" t="s">
        <v>55</v>
      </c>
      <c r="E163" s="40" t="s">
        <v>2932</v>
      </c>
    </row>
    <row r="164" spans="1:5" ht="12.75">
      <c r="A164" t="s">
        <v>57</v>
      </c>
      <c r="E164" s="39" t="s">
        <v>5</v>
      </c>
    </row>
    <row r="165" spans="1:16" ht="25.5">
      <c r="A165" t="s">
        <v>49</v>
      </c>
      <c s="34" t="s">
        <v>200</v>
      </c>
      <c s="34" t="s">
        <v>2933</v>
      </c>
      <c s="35" t="s">
        <v>5</v>
      </c>
      <c s="6" t="s">
        <v>2934</v>
      </c>
      <c s="36" t="s">
        <v>1202</v>
      </c>
      <c s="37">
        <v>89.354</v>
      </c>
      <c s="36">
        <v>0</v>
      </c>
      <c s="36">
        <f>ROUND(G165*H165,6)</f>
      </c>
      <c r="L165" s="38">
        <v>0</v>
      </c>
      <c s="32">
        <f>ROUND(ROUND(L165,2)*ROUND(G165,3),2)</f>
      </c>
      <c s="36" t="s">
        <v>53</v>
      </c>
      <c>
        <f>(M165*21)/100</f>
      </c>
      <c t="s">
        <v>27</v>
      </c>
    </row>
    <row r="166" spans="1:5" ht="25.5">
      <c r="A166" s="35" t="s">
        <v>54</v>
      </c>
      <c r="E166" s="39" t="s">
        <v>2934</v>
      </c>
    </row>
    <row r="167" spans="1:5" ht="63.75">
      <c r="A167" s="35" t="s">
        <v>55</v>
      </c>
      <c r="E167" s="40" t="s">
        <v>2935</v>
      </c>
    </row>
    <row r="168" spans="1:5" ht="12.75">
      <c r="A168" t="s">
        <v>57</v>
      </c>
      <c r="E168" s="39" t="s">
        <v>5</v>
      </c>
    </row>
    <row r="169" spans="1:16" ht="38.25">
      <c r="A169" t="s">
        <v>49</v>
      </c>
      <c s="34" t="s">
        <v>205</v>
      </c>
      <c s="34" t="s">
        <v>2264</v>
      </c>
      <c s="35" t="s">
        <v>5</v>
      </c>
      <c s="6" t="s">
        <v>2265</v>
      </c>
      <c s="36" t="s">
        <v>98</v>
      </c>
      <c s="37">
        <v>2.015</v>
      </c>
      <c s="36">
        <v>0</v>
      </c>
      <c s="36">
        <f>ROUND(G169*H169,6)</f>
      </c>
      <c r="L169" s="38">
        <v>0</v>
      </c>
      <c s="32">
        <f>ROUND(ROUND(L169,2)*ROUND(G169,3),2)</f>
      </c>
      <c s="36" t="s">
        <v>53</v>
      </c>
      <c>
        <f>(M169*21)/100</f>
      </c>
      <c t="s">
        <v>27</v>
      </c>
    </row>
    <row r="170" spans="1:5" ht="38.25">
      <c r="A170" s="35" t="s">
        <v>54</v>
      </c>
      <c r="E170" s="39" t="s">
        <v>2266</v>
      </c>
    </row>
    <row r="171" spans="1:5" ht="12.75">
      <c r="A171" s="35" t="s">
        <v>55</v>
      </c>
      <c r="E171" s="40" t="s">
        <v>5</v>
      </c>
    </row>
    <row r="172" spans="1:5" ht="12.75">
      <c r="A172" t="s">
        <v>57</v>
      </c>
      <c r="E172" s="39" t="s">
        <v>5</v>
      </c>
    </row>
    <row r="173" spans="1:16" ht="25.5">
      <c r="A173" t="s">
        <v>49</v>
      </c>
      <c s="34" t="s">
        <v>209</v>
      </c>
      <c s="34" t="s">
        <v>2936</v>
      </c>
      <c s="35" t="s">
        <v>5</v>
      </c>
      <c s="6" t="s">
        <v>2937</v>
      </c>
      <c s="36" t="s">
        <v>52</v>
      </c>
      <c s="37">
        <v>7</v>
      </c>
      <c s="36">
        <v>0</v>
      </c>
      <c s="36">
        <f>ROUND(G173*H173,6)</f>
      </c>
      <c r="L173" s="38">
        <v>0</v>
      </c>
      <c s="32">
        <f>ROUND(ROUND(L173,2)*ROUND(G173,3),2)</f>
      </c>
      <c s="36" t="s">
        <v>103</v>
      </c>
      <c>
        <f>(M173*21)/100</f>
      </c>
      <c t="s">
        <v>27</v>
      </c>
    </row>
    <row r="174" spans="1:5" ht="25.5">
      <c r="A174" s="35" t="s">
        <v>54</v>
      </c>
      <c r="E174" s="39" t="s">
        <v>2937</v>
      </c>
    </row>
    <row r="175" spans="1:5" ht="127.5">
      <c r="A175" s="35" t="s">
        <v>55</v>
      </c>
      <c r="E175" s="40" t="s">
        <v>2897</v>
      </c>
    </row>
    <row r="176" spans="1:5" ht="12.75">
      <c r="A176" t="s">
        <v>57</v>
      </c>
      <c r="E176" s="39" t="s">
        <v>2898</v>
      </c>
    </row>
    <row r="177" spans="1:16" ht="25.5">
      <c r="A177" t="s">
        <v>49</v>
      </c>
      <c s="34" t="s">
        <v>213</v>
      </c>
      <c s="34" t="s">
        <v>2938</v>
      </c>
      <c s="35" t="s">
        <v>5</v>
      </c>
      <c s="6" t="s">
        <v>2939</v>
      </c>
      <c s="36" t="s">
        <v>52</v>
      </c>
      <c s="37">
        <v>7</v>
      </c>
      <c s="36">
        <v>0.045</v>
      </c>
      <c s="36">
        <f>ROUND(G177*H177,6)</f>
      </c>
      <c r="L177" s="38">
        <v>0</v>
      </c>
      <c s="32">
        <f>ROUND(ROUND(L177,2)*ROUND(G177,3),2)</f>
      </c>
      <c s="36" t="s">
        <v>103</v>
      </c>
      <c>
        <f>(M177*21)/100</f>
      </c>
      <c t="s">
        <v>27</v>
      </c>
    </row>
    <row r="178" spans="1:5" ht="25.5">
      <c r="A178" s="35" t="s">
        <v>54</v>
      </c>
      <c r="E178" s="39" t="s">
        <v>2939</v>
      </c>
    </row>
    <row r="179" spans="1:5" ht="127.5">
      <c r="A179" s="35" t="s">
        <v>55</v>
      </c>
      <c r="E179" s="40" t="s">
        <v>2897</v>
      </c>
    </row>
    <row r="180" spans="1:5" ht="12.75">
      <c r="A180" t="s">
        <v>57</v>
      </c>
      <c r="E180" s="39" t="s">
        <v>2898</v>
      </c>
    </row>
    <row r="181" spans="1:13" ht="12.75">
      <c r="A181" t="s">
        <v>46</v>
      </c>
      <c r="C181" s="31" t="s">
        <v>2269</v>
      </c>
      <c r="E181" s="33" t="s">
        <v>2270</v>
      </c>
      <c r="J181" s="32">
        <f>0</f>
      </c>
      <c s="32">
        <f>0</f>
      </c>
      <c s="32">
        <f>0+L182+L186+L190+L194+L198+L202+L206+L210+L214+L218+L222+L226+L230+L234+L238+L242+L246+L250+L254+L258+L262+L266+L270+L274</f>
      </c>
      <c s="32">
        <f>0+M182+M186+M190+M194+M198+M202+M206+M210+M214+M218+M222+M226+M230+M234+M238+M242+M246+M250+M254+M258+M262+M266+M270+M274</f>
      </c>
    </row>
    <row r="182" spans="1:16" ht="25.5">
      <c r="A182" t="s">
        <v>49</v>
      </c>
      <c s="34" t="s">
        <v>218</v>
      </c>
      <c s="34" t="s">
        <v>2940</v>
      </c>
      <c s="35" t="s">
        <v>5</v>
      </c>
      <c s="6" t="s">
        <v>2941</v>
      </c>
      <c s="36" t="s">
        <v>52</v>
      </c>
      <c s="37">
        <v>2</v>
      </c>
      <c s="36">
        <v>0.01489</v>
      </c>
      <c s="36">
        <f>ROUND(G182*H182,6)</f>
      </c>
      <c r="L182" s="38">
        <v>0</v>
      </c>
      <c s="32">
        <f>ROUND(ROUND(L182,2)*ROUND(G182,3),2)</f>
      </c>
      <c s="36" t="s">
        <v>53</v>
      </c>
      <c>
        <f>(M182*21)/100</f>
      </c>
      <c t="s">
        <v>27</v>
      </c>
    </row>
    <row r="183" spans="1:5" ht="25.5">
      <c r="A183" s="35" t="s">
        <v>54</v>
      </c>
      <c r="E183" s="39" t="s">
        <v>2941</v>
      </c>
    </row>
    <row r="184" spans="1:5" ht="76.5">
      <c r="A184" s="35" t="s">
        <v>55</v>
      </c>
      <c r="E184" s="40" t="s">
        <v>2942</v>
      </c>
    </row>
    <row r="185" spans="1:5" ht="63.75">
      <c r="A185" t="s">
        <v>57</v>
      </c>
      <c r="E185" s="39" t="s">
        <v>2943</v>
      </c>
    </row>
    <row r="186" spans="1:16" ht="25.5">
      <c r="A186" t="s">
        <v>49</v>
      </c>
      <c s="34" t="s">
        <v>222</v>
      </c>
      <c s="34" t="s">
        <v>2944</v>
      </c>
      <c s="35" t="s">
        <v>5</v>
      </c>
      <c s="6" t="s">
        <v>2945</v>
      </c>
      <c s="36" t="s">
        <v>52</v>
      </c>
      <c s="37">
        <v>4</v>
      </c>
      <c s="36">
        <v>0.01521</v>
      </c>
      <c s="36">
        <f>ROUND(G186*H186,6)</f>
      </c>
      <c r="L186" s="38">
        <v>0</v>
      </c>
      <c s="32">
        <f>ROUND(ROUND(L186,2)*ROUND(G186,3),2)</f>
      </c>
      <c s="36" t="s">
        <v>53</v>
      </c>
      <c>
        <f>(M186*21)/100</f>
      </c>
      <c t="s">
        <v>27</v>
      </c>
    </row>
    <row r="187" spans="1:5" ht="25.5">
      <c r="A187" s="35" t="s">
        <v>54</v>
      </c>
      <c r="E187" s="39" t="s">
        <v>2945</v>
      </c>
    </row>
    <row r="188" spans="1:5" ht="102">
      <c r="A188" s="35" t="s">
        <v>55</v>
      </c>
      <c r="E188" s="40" t="s">
        <v>2946</v>
      </c>
    </row>
    <row r="189" spans="1:5" ht="63.75">
      <c r="A189" t="s">
        <v>57</v>
      </c>
      <c r="E189" s="39" t="s">
        <v>2943</v>
      </c>
    </row>
    <row r="190" spans="1:16" ht="12.75">
      <c r="A190" t="s">
        <v>49</v>
      </c>
      <c s="34" t="s">
        <v>225</v>
      </c>
      <c s="34" t="s">
        <v>2947</v>
      </c>
      <c s="35" t="s">
        <v>5</v>
      </c>
      <c s="6" t="s">
        <v>2948</v>
      </c>
      <c s="36" t="s">
        <v>52</v>
      </c>
      <c s="37">
        <v>1</v>
      </c>
      <c s="36">
        <v>0.0014</v>
      </c>
      <c s="36">
        <f>ROUND(G190*H190,6)</f>
      </c>
      <c r="L190" s="38">
        <v>0</v>
      </c>
      <c s="32">
        <f>ROUND(ROUND(L190,2)*ROUND(G190,3),2)</f>
      </c>
      <c s="36" t="s">
        <v>53</v>
      </c>
      <c>
        <f>(M190*21)/100</f>
      </c>
      <c t="s">
        <v>27</v>
      </c>
    </row>
    <row r="191" spans="1:5" ht="12.75">
      <c r="A191" s="35" t="s">
        <v>54</v>
      </c>
      <c r="E191" s="39" t="s">
        <v>2948</v>
      </c>
    </row>
    <row r="192" spans="1:5" ht="51">
      <c r="A192" s="35" t="s">
        <v>55</v>
      </c>
      <c r="E192" s="40" t="s">
        <v>2949</v>
      </c>
    </row>
    <row r="193" spans="1:5" ht="38.25">
      <c r="A193" t="s">
        <v>57</v>
      </c>
      <c r="E193" s="39" t="s">
        <v>2950</v>
      </c>
    </row>
    <row r="194" spans="1:16" ht="12.75">
      <c r="A194" t="s">
        <v>49</v>
      </c>
      <c s="34" t="s">
        <v>230</v>
      </c>
      <c s="34" t="s">
        <v>2951</v>
      </c>
      <c s="35" t="s">
        <v>5</v>
      </c>
      <c s="6" t="s">
        <v>2952</v>
      </c>
      <c s="36" t="s">
        <v>52</v>
      </c>
      <c s="37">
        <v>2</v>
      </c>
      <c s="36">
        <v>0.0012</v>
      </c>
      <c s="36">
        <f>ROUND(G194*H194,6)</f>
      </c>
      <c r="L194" s="38">
        <v>0</v>
      </c>
      <c s="32">
        <f>ROUND(ROUND(L194,2)*ROUND(G194,3),2)</f>
      </c>
      <c s="36" t="s">
        <v>103</v>
      </c>
      <c>
        <f>(M194*21)/100</f>
      </c>
      <c t="s">
        <v>27</v>
      </c>
    </row>
    <row r="195" spans="1:5" ht="12.75">
      <c r="A195" s="35" t="s">
        <v>54</v>
      </c>
      <c r="E195" s="39" t="s">
        <v>2952</v>
      </c>
    </row>
    <row r="196" spans="1:5" ht="51">
      <c r="A196" s="35" t="s">
        <v>55</v>
      </c>
      <c r="E196" s="40" t="s">
        <v>2953</v>
      </c>
    </row>
    <row r="197" spans="1:5" ht="38.25">
      <c r="A197" t="s">
        <v>57</v>
      </c>
      <c r="E197" s="39" t="s">
        <v>2954</v>
      </c>
    </row>
    <row r="198" spans="1:16" ht="12.75">
      <c r="A198" t="s">
        <v>49</v>
      </c>
      <c s="34" t="s">
        <v>235</v>
      </c>
      <c s="34" t="s">
        <v>2951</v>
      </c>
      <c s="35" t="s">
        <v>4</v>
      </c>
      <c s="6" t="s">
        <v>2955</v>
      </c>
      <c s="36" t="s">
        <v>52</v>
      </c>
      <c s="37">
        <v>2</v>
      </c>
      <c s="36">
        <v>0.0012</v>
      </c>
      <c s="36">
        <f>ROUND(G198*H198,6)</f>
      </c>
      <c r="L198" s="38">
        <v>0</v>
      </c>
      <c s="32">
        <f>ROUND(ROUND(L198,2)*ROUND(G198,3),2)</f>
      </c>
      <c s="36" t="s">
        <v>103</v>
      </c>
      <c>
        <f>(M198*21)/100</f>
      </c>
      <c t="s">
        <v>27</v>
      </c>
    </row>
    <row r="199" spans="1:5" ht="12.75">
      <c r="A199" s="35" t="s">
        <v>54</v>
      </c>
      <c r="E199" s="39" t="s">
        <v>2955</v>
      </c>
    </row>
    <row r="200" spans="1:5" ht="51">
      <c r="A200" s="35" t="s">
        <v>55</v>
      </c>
      <c r="E200" s="40" t="s">
        <v>2956</v>
      </c>
    </row>
    <row r="201" spans="1:5" ht="38.25">
      <c r="A201" t="s">
        <v>57</v>
      </c>
      <c r="E201" s="39" t="s">
        <v>2954</v>
      </c>
    </row>
    <row r="202" spans="1:16" ht="25.5">
      <c r="A202" t="s">
        <v>49</v>
      </c>
      <c s="34" t="s">
        <v>241</v>
      </c>
      <c s="34" t="s">
        <v>2957</v>
      </c>
      <c s="35" t="s">
        <v>5</v>
      </c>
      <c s="6" t="s">
        <v>2958</v>
      </c>
      <c s="36" t="s">
        <v>52</v>
      </c>
      <c s="37">
        <v>1</v>
      </c>
      <c s="36">
        <v>0.00516</v>
      </c>
      <c s="36">
        <f>ROUND(G202*H202,6)</f>
      </c>
      <c r="L202" s="38">
        <v>0</v>
      </c>
      <c s="32">
        <f>ROUND(ROUND(L202,2)*ROUND(G202,3),2)</f>
      </c>
      <c s="36" t="s">
        <v>53</v>
      </c>
      <c>
        <f>(M202*21)/100</f>
      </c>
      <c t="s">
        <v>27</v>
      </c>
    </row>
    <row r="203" spans="1:5" ht="38.25">
      <c r="A203" s="35" t="s">
        <v>54</v>
      </c>
      <c r="E203" s="39" t="s">
        <v>2959</v>
      </c>
    </row>
    <row r="204" spans="1:5" ht="51">
      <c r="A204" s="35" t="s">
        <v>55</v>
      </c>
      <c r="E204" s="40" t="s">
        <v>2960</v>
      </c>
    </row>
    <row r="205" spans="1:5" ht="12.75">
      <c r="A205" t="s">
        <v>57</v>
      </c>
      <c r="E205" s="39" t="s">
        <v>5</v>
      </c>
    </row>
    <row r="206" spans="1:16" ht="25.5">
      <c r="A206" t="s">
        <v>49</v>
      </c>
      <c s="34" t="s">
        <v>357</v>
      </c>
      <c s="34" t="s">
        <v>2961</v>
      </c>
      <c s="35" t="s">
        <v>5</v>
      </c>
      <c s="6" t="s">
        <v>2962</v>
      </c>
      <c s="36" t="s">
        <v>52</v>
      </c>
      <c s="37">
        <v>13</v>
      </c>
      <c s="36">
        <v>0.00101</v>
      </c>
      <c s="36">
        <f>ROUND(G206*H206,6)</f>
      </c>
      <c r="L206" s="38">
        <v>0</v>
      </c>
      <c s="32">
        <f>ROUND(ROUND(L206,2)*ROUND(G206,3),2)</f>
      </c>
      <c s="36" t="s">
        <v>53</v>
      </c>
      <c>
        <f>(M206*21)/100</f>
      </c>
      <c t="s">
        <v>27</v>
      </c>
    </row>
    <row r="207" spans="1:5" ht="38.25">
      <c r="A207" s="35" t="s">
        <v>54</v>
      </c>
      <c r="E207" s="39" t="s">
        <v>2963</v>
      </c>
    </row>
    <row r="208" spans="1:5" ht="102">
      <c r="A208" s="35" t="s">
        <v>55</v>
      </c>
      <c r="E208" s="40" t="s">
        <v>2964</v>
      </c>
    </row>
    <row r="209" spans="1:5" ht="12.75">
      <c r="A209" t="s">
        <v>57</v>
      </c>
      <c r="E209" s="39" t="s">
        <v>5</v>
      </c>
    </row>
    <row r="210" spans="1:16" ht="25.5">
      <c r="A210" t="s">
        <v>49</v>
      </c>
      <c s="34" t="s">
        <v>360</v>
      </c>
      <c s="34" t="s">
        <v>2965</v>
      </c>
      <c s="35" t="s">
        <v>5</v>
      </c>
      <c s="6" t="s">
        <v>2966</v>
      </c>
      <c s="36" t="s">
        <v>52</v>
      </c>
      <c s="37">
        <v>1</v>
      </c>
      <c s="36">
        <v>0.00064</v>
      </c>
      <c s="36">
        <f>ROUND(G210*H210,6)</f>
      </c>
      <c r="L210" s="38">
        <v>0</v>
      </c>
      <c s="32">
        <f>ROUND(ROUND(L210,2)*ROUND(G210,3),2)</f>
      </c>
      <c s="36" t="s">
        <v>53</v>
      </c>
      <c>
        <f>(M210*21)/100</f>
      </c>
      <c t="s">
        <v>27</v>
      </c>
    </row>
    <row r="211" spans="1:5" ht="38.25">
      <c r="A211" s="35" t="s">
        <v>54</v>
      </c>
      <c r="E211" s="39" t="s">
        <v>2967</v>
      </c>
    </row>
    <row r="212" spans="1:5" ht="51">
      <c r="A212" s="35" t="s">
        <v>55</v>
      </c>
      <c r="E212" s="40" t="s">
        <v>2949</v>
      </c>
    </row>
    <row r="213" spans="1:5" ht="12.75">
      <c r="A213" t="s">
        <v>57</v>
      </c>
      <c r="E213" s="39" t="s">
        <v>5</v>
      </c>
    </row>
    <row r="214" spans="1:16" ht="25.5">
      <c r="A214" t="s">
        <v>49</v>
      </c>
      <c s="34" t="s">
        <v>363</v>
      </c>
      <c s="34" t="s">
        <v>2968</v>
      </c>
      <c s="35" t="s">
        <v>5</v>
      </c>
      <c s="6" t="s">
        <v>2969</v>
      </c>
      <c s="36" t="s">
        <v>52</v>
      </c>
      <c s="37">
        <v>13</v>
      </c>
      <c s="36">
        <v>3E-05</v>
      </c>
      <c s="36">
        <f>ROUND(G214*H214,6)</f>
      </c>
      <c r="L214" s="38">
        <v>0</v>
      </c>
      <c s="32">
        <f>ROUND(ROUND(L214,2)*ROUND(G214,3),2)</f>
      </c>
      <c s="36" t="s">
        <v>53</v>
      </c>
      <c>
        <f>(M214*21)/100</f>
      </c>
      <c t="s">
        <v>27</v>
      </c>
    </row>
    <row r="215" spans="1:5" ht="25.5">
      <c r="A215" s="35" t="s">
        <v>54</v>
      </c>
      <c r="E215" s="39" t="s">
        <v>2969</v>
      </c>
    </row>
    <row r="216" spans="1:5" ht="102">
      <c r="A216" s="35" t="s">
        <v>55</v>
      </c>
      <c r="E216" s="40" t="s">
        <v>2964</v>
      </c>
    </row>
    <row r="217" spans="1:5" ht="12.75">
      <c r="A217" t="s">
        <v>57</v>
      </c>
      <c r="E217" s="39" t="s">
        <v>5</v>
      </c>
    </row>
    <row r="218" spans="1:16" ht="25.5">
      <c r="A218" t="s">
        <v>49</v>
      </c>
      <c s="34" t="s">
        <v>366</v>
      </c>
      <c s="34" t="s">
        <v>2970</v>
      </c>
      <c s="35" t="s">
        <v>5</v>
      </c>
      <c s="6" t="s">
        <v>2971</v>
      </c>
      <c s="36" t="s">
        <v>52</v>
      </c>
      <c s="37">
        <v>1</v>
      </c>
      <c s="36">
        <v>3E-05</v>
      </c>
      <c s="36">
        <f>ROUND(G218*H218,6)</f>
      </c>
      <c r="L218" s="38">
        <v>0</v>
      </c>
      <c s="32">
        <f>ROUND(ROUND(L218,2)*ROUND(G218,3),2)</f>
      </c>
      <c s="36" t="s">
        <v>53</v>
      </c>
      <c>
        <f>(M218*21)/100</f>
      </c>
      <c t="s">
        <v>27</v>
      </c>
    </row>
    <row r="219" spans="1:5" ht="25.5">
      <c r="A219" s="35" t="s">
        <v>54</v>
      </c>
      <c r="E219" s="39" t="s">
        <v>2971</v>
      </c>
    </row>
    <row r="220" spans="1:5" ht="51">
      <c r="A220" s="35" t="s">
        <v>55</v>
      </c>
      <c r="E220" s="40" t="s">
        <v>2949</v>
      </c>
    </row>
    <row r="221" spans="1:5" ht="12.75">
      <c r="A221" t="s">
        <v>57</v>
      </c>
      <c r="E221" s="39" t="s">
        <v>5</v>
      </c>
    </row>
    <row r="222" spans="1:16" ht="25.5">
      <c r="A222" t="s">
        <v>49</v>
      </c>
      <c s="34" t="s">
        <v>371</v>
      </c>
      <c s="34" t="s">
        <v>2972</v>
      </c>
      <c s="35" t="s">
        <v>5</v>
      </c>
      <c s="6" t="s">
        <v>2973</v>
      </c>
      <c s="36" t="s">
        <v>52</v>
      </c>
      <c s="37">
        <v>1</v>
      </c>
      <c s="36">
        <v>0.00119</v>
      </c>
      <c s="36">
        <f>ROUND(G222*H222,6)</f>
      </c>
      <c r="L222" s="38">
        <v>0</v>
      </c>
      <c s="32">
        <f>ROUND(ROUND(L222,2)*ROUND(G222,3),2)</f>
      </c>
      <c s="36" t="s">
        <v>53</v>
      </c>
      <c>
        <f>(M222*21)/100</f>
      </c>
      <c t="s">
        <v>27</v>
      </c>
    </row>
    <row r="223" spans="1:5" ht="25.5">
      <c r="A223" s="35" t="s">
        <v>54</v>
      </c>
      <c r="E223" s="39" t="s">
        <v>2973</v>
      </c>
    </row>
    <row r="224" spans="1:5" ht="51">
      <c r="A224" s="35" t="s">
        <v>55</v>
      </c>
      <c r="E224" s="40" t="s">
        <v>2960</v>
      </c>
    </row>
    <row r="225" spans="1:5" ht="12.75">
      <c r="A225" t="s">
        <v>57</v>
      </c>
      <c r="E225" s="39" t="s">
        <v>5</v>
      </c>
    </row>
    <row r="226" spans="1:16" ht="25.5">
      <c r="A226" t="s">
        <v>49</v>
      </c>
      <c s="34" t="s">
        <v>375</v>
      </c>
      <c s="34" t="s">
        <v>2974</v>
      </c>
      <c s="35" t="s">
        <v>5</v>
      </c>
      <c s="6" t="s">
        <v>2975</v>
      </c>
      <c s="36" t="s">
        <v>52</v>
      </c>
      <c s="37">
        <v>14</v>
      </c>
      <c s="36">
        <v>0.00022</v>
      </c>
      <c s="36">
        <f>ROUND(G226*H226,6)</f>
      </c>
      <c r="L226" s="38">
        <v>0</v>
      </c>
      <c s="32">
        <f>ROUND(ROUND(L226,2)*ROUND(G226,3),2)</f>
      </c>
      <c s="36" t="s">
        <v>53</v>
      </c>
      <c>
        <f>(M226*21)/100</f>
      </c>
      <c t="s">
        <v>27</v>
      </c>
    </row>
    <row r="227" spans="1:5" ht="25.5">
      <c r="A227" s="35" t="s">
        <v>54</v>
      </c>
      <c r="E227" s="39" t="s">
        <v>2975</v>
      </c>
    </row>
    <row r="228" spans="1:5" ht="331.5">
      <c r="A228" s="35" t="s">
        <v>55</v>
      </c>
      <c r="E228" s="40" t="s">
        <v>2976</v>
      </c>
    </row>
    <row r="229" spans="1:5" ht="12.75">
      <c r="A229" t="s">
        <v>57</v>
      </c>
      <c r="E229" s="39" t="s">
        <v>5</v>
      </c>
    </row>
    <row r="230" spans="1:16" ht="25.5">
      <c r="A230" t="s">
        <v>49</v>
      </c>
      <c s="34" t="s">
        <v>378</v>
      </c>
      <c s="34" t="s">
        <v>2977</v>
      </c>
      <c s="35" t="s">
        <v>5</v>
      </c>
      <c s="6" t="s">
        <v>2978</v>
      </c>
      <c s="36" t="s">
        <v>1202</v>
      </c>
      <c s="37">
        <v>3.857</v>
      </c>
      <c s="36">
        <v>0.0171</v>
      </c>
      <c s="36">
        <f>ROUND(G230*H230,6)</f>
      </c>
      <c r="L230" s="38">
        <v>0</v>
      </c>
      <c s="32">
        <f>ROUND(ROUND(L230,2)*ROUND(G230,3),2)</f>
      </c>
      <c s="36" t="s">
        <v>53</v>
      </c>
      <c>
        <f>(M230*21)/100</f>
      </c>
      <c t="s">
        <v>27</v>
      </c>
    </row>
    <row r="231" spans="1:5" ht="25.5">
      <c r="A231" s="35" t="s">
        <v>54</v>
      </c>
      <c r="E231" s="39" t="s">
        <v>2978</v>
      </c>
    </row>
    <row r="232" spans="1:5" ht="51">
      <c r="A232" s="35" t="s">
        <v>55</v>
      </c>
      <c r="E232" s="40" t="s">
        <v>2979</v>
      </c>
    </row>
    <row r="233" spans="1:5" ht="12.75">
      <c r="A233" t="s">
        <v>57</v>
      </c>
      <c r="E233" s="39" t="s">
        <v>5</v>
      </c>
    </row>
    <row r="234" spans="1:16" ht="25.5">
      <c r="A234" t="s">
        <v>49</v>
      </c>
      <c s="34" t="s">
        <v>381</v>
      </c>
      <c s="34" t="s">
        <v>2980</v>
      </c>
      <c s="35" t="s">
        <v>5</v>
      </c>
      <c s="6" t="s">
        <v>2981</v>
      </c>
      <c s="36" t="s">
        <v>52</v>
      </c>
      <c s="37">
        <v>1</v>
      </c>
      <c s="36">
        <v>0.02574</v>
      </c>
      <c s="36">
        <f>ROUND(G234*H234,6)</f>
      </c>
      <c r="L234" s="38">
        <v>0</v>
      </c>
      <c s="32">
        <f>ROUND(ROUND(L234,2)*ROUND(G234,3),2)</f>
      </c>
      <c s="36" t="s">
        <v>53</v>
      </c>
      <c>
        <f>(M234*21)/100</f>
      </c>
      <c t="s">
        <v>27</v>
      </c>
    </row>
    <row r="235" spans="1:5" ht="38.25">
      <c r="A235" s="35" t="s">
        <v>54</v>
      </c>
      <c r="E235" s="39" t="s">
        <v>2982</v>
      </c>
    </row>
    <row r="236" spans="1:5" ht="51">
      <c r="A236" s="35" t="s">
        <v>55</v>
      </c>
      <c r="E236" s="40" t="s">
        <v>2983</v>
      </c>
    </row>
    <row r="237" spans="1:5" ht="12.75">
      <c r="A237" t="s">
        <v>57</v>
      </c>
      <c r="E237" s="39" t="s">
        <v>5</v>
      </c>
    </row>
    <row r="238" spans="1:16" ht="38.25">
      <c r="A238" t="s">
        <v>49</v>
      </c>
      <c s="34" t="s">
        <v>384</v>
      </c>
      <c s="34" t="s">
        <v>2380</v>
      </c>
      <c s="35" t="s">
        <v>5</v>
      </c>
      <c s="6" t="s">
        <v>2381</v>
      </c>
      <c s="36" t="s">
        <v>98</v>
      </c>
      <c s="37">
        <v>0.382</v>
      </c>
      <c s="36">
        <v>0</v>
      </c>
      <c s="36">
        <f>ROUND(G238*H238,6)</f>
      </c>
      <c r="L238" s="38">
        <v>0</v>
      </c>
      <c s="32">
        <f>ROUND(ROUND(L238,2)*ROUND(G238,3),2)</f>
      </c>
      <c s="36" t="s">
        <v>53</v>
      </c>
      <c>
        <f>(M238*21)/100</f>
      </c>
      <c t="s">
        <v>27</v>
      </c>
    </row>
    <row r="239" spans="1:5" ht="51">
      <c r="A239" s="35" t="s">
        <v>54</v>
      </c>
      <c r="E239" s="39" t="s">
        <v>2382</v>
      </c>
    </row>
    <row r="240" spans="1:5" ht="12.75">
      <c r="A240" s="35" t="s">
        <v>55</v>
      </c>
      <c r="E240" s="40" t="s">
        <v>5</v>
      </c>
    </row>
    <row r="241" spans="1:5" ht="12.75">
      <c r="A241" t="s">
        <v>57</v>
      </c>
      <c r="E241" s="39" t="s">
        <v>5</v>
      </c>
    </row>
    <row r="242" spans="1:16" ht="12.75">
      <c r="A242" t="s">
        <v>49</v>
      </c>
      <c s="34" t="s">
        <v>391</v>
      </c>
      <c s="34" t="s">
        <v>2984</v>
      </c>
      <c s="35" t="s">
        <v>5</v>
      </c>
      <c s="6" t="s">
        <v>2985</v>
      </c>
      <c s="36" t="s">
        <v>52</v>
      </c>
      <c s="37">
        <v>1</v>
      </c>
      <c s="36">
        <v>0.0012</v>
      </c>
      <c s="36">
        <f>ROUND(G242*H242,6)</f>
      </c>
      <c r="L242" s="38">
        <v>0</v>
      </c>
      <c s="32">
        <f>ROUND(ROUND(L242,2)*ROUND(G242,3),2)</f>
      </c>
      <c s="36" t="s">
        <v>103</v>
      </c>
      <c>
        <f>(M242*21)/100</f>
      </c>
      <c t="s">
        <v>27</v>
      </c>
    </row>
    <row r="243" spans="1:5" ht="12.75">
      <c r="A243" s="35" t="s">
        <v>54</v>
      </c>
      <c r="E243" s="39" t="s">
        <v>2985</v>
      </c>
    </row>
    <row r="244" spans="1:5" ht="51">
      <c r="A244" s="35" t="s">
        <v>55</v>
      </c>
      <c r="E244" s="40" t="s">
        <v>2986</v>
      </c>
    </row>
    <row r="245" spans="1:5" ht="38.25">
      <c r="A245" t="s">
        <v>57</v>
      </c>
      <c r="E245" s="39" t="s">
        <v>2954</v>
      </c>
    </row>
    <row r="246" spans="1:16" ht="12.75">
      <c r="A246" t="s">
        <v>49</v>
      </c>
      <c s="34" t="s">
        <v>394</v>
      </c>
      <c s="34" t="s">
        <v>2987</v>
      </c>
      <c s="35" t="s">
        <v>5</v>
      </c>
      <c s="6" t="s">
        <v>2988</v>
      </c>
      <c s="36" t="s">
        <v>52</v>
      </c>
      <c s="37">
        <v>1</v>
      </c>
      <c s="36">
        <v>0.0014</v>
      </c>
      <c s="36">
        <f>ROUND(G246*H246,6)</f>
      </c>
      <c r="L246" s="38">
        <v>0</v>
      </c>
      <c s="32">
        <f>ROUND(ROUND(L246,2)*ROUND(G246,3),2)</f>
      </c>
      <c s="36" t="s">
        <v>103</v>
      </c>
      <c>
        <f>(M246*21)/100</f>
      </c>
      <c t="s">
        <v>27</v>
      </c>
    </row>
    <row r="247" spans="1:5" ht="12.75">
      <c r="A247" s="35" t="s">
        <v>54</v>
      </c>
      <c r="E247" s="39" t="s">
        <v>2988</v>
      </c>
    </row>
    <row r="248" spans="1:5" ht="51">
      <c r="A248" s="35" t="s">
        <v>55</v>
      </c>
      <c r="E248" s="40" t="s">
        <v>2989</v>
      </c>
    </row>
    <row r="249" spans="1:5" ht="38.25">
      <c r="A249" t="s">
        <v>57</v>
      </c>
      <c r="E249" s="39" t="s">
        <v>2954</v>
      </c>
    </row>
    <row r="250" spans="1:16" ht="12.75">
      <c r="A250" t="s">
        <v>49</v>
      </c>
      <c s="34" t="s">
        <v>397</v>
      </c>
      <c s="34" t="s">
        <v>2990</v>
      </c>
      <c s="35" t="s">
        <v>5</v>
      </c>
      <c s="6" t="s">
        <v>2991</v>
      </c>
      <c s="36" t="s">
        <v>52</v>
      </c>
      <c s="37">
        <v>7</v>
      </c>
      <c s="36">
        <v>0.002</v>
      </c>
      <c s="36">
        <f>ROUND(G250*H250,6)</f>
      </c>
      <c r="L250" s="38">
        <v>0</v>
      </c>
      <c s="32">
        <f>ROUND(ROUND(L250,2)*ROUND(G250,3),2)</f>
      </c>
      <c s="36" t="s">
        <v>103</v>
      </c>
      <c>
        <f>(M250*21)/100</f>
      </c>
      <c t="s">
        <v>27</v>
      </c>
    </row>
    <row r="251" spans="1:5" ht="12.75">
      <c r="A251" s="35" t="s">
        <v>54</v>
      </c>
      <c r="E251" s="39" t="s">
        <v>2991</v>
      </c>
    </row>
    <row r="252" spans="1:5" ht="51">
      <c r="A252" s="35" t="s">
        <v>55</v>
      </c>
      <c r="E252" s="40" t="s">
        <v>2992</v>
      </c>
    </row>
    <row r="253" spans="1:5" ht="38.25">
      <c r="A253" t="s">
        <v>57</v>
      </c>
      <c r="E253" s="39" t="s">
        <v>2954</v>
      </c>
    </row>
    <row r="254" spans="1:16" ht="12.75">
      <c r="A254" t="s">
        <v>49</v>
      </c>
      <c s="34" t="s">
        <v>400</v>
      </c>
      <c s="34" t="s">
        <v>2993</v>
      </c>
      <c s="35" t="s">
        <v>5</v>
      </c>
      <c s="6" t="s">
        <v>2994</v>
      </c>
      <c s="36" t="s">
        <v>52</v>
      </c>
      <c s="37">
        <v>1</v>
      </c>
      <c s="36">
        <v>0.01</v>
      </c>
      <c s="36">
        <f>ROUND(G254*H254,6)</f>
      </c>
      <c r="L254" s="38">
        <v>0</v>
      </c>
      <c s="32">
        <f>ROUND(ROUND(L254,2)*ROUND(G254,3),2)</f>
      </c>
      <c s="36" t="s">
        <v>103</v>
      </c>
      <c>
        <f>(M254*21)/100</f>
      </c>
      <c t="s">
        <v>27</v>
      </c>
    </row>
    <row r="255" spans="1:5" ht="12.75">
      <c r="A255" s="35" t="s">
        <v>54</v>
      </c>
      <c r="E255" s="39" t="s">
        <v>2994</v>
      </c>
    </row>
    <row r="256" spans="1:5" ht="51">
      <c r="A256" s="35" t="s">
        <v>55</v>
      </c>
      <c r="E256" s="40" t="s">
        <v>2960</v>
      </c>
    </row>
    <row r="257" spans="1:5" ht="89.25">
      <c r="A257" t="s">
        <v>57</v>
      </c>
      <c r="E257" s="39" t="s">
        <v>2995</v>
      </c>
    </row>
    <row r="258" spans="1:16" ht="25.5">
      <c r="A258" t="s">
        <v>49</v>
      </c>
      <c s="34" t="s">
        <v>403</v>
      </c>
      <c s="34" t="s">
        <v>2996</v>
      </c>
      <c s="35" t="s">
        <v>5</v>
      </c>
      <c s="6" t="s">
        <v>2997</v>
      </c>
      <c s="36" t="s">
        <v>52</v>
      </c>
      <c s="37">
        <v>1</v>
      </c>
      <c s="36">
        <v>0.02</v>
      </c>
      <c s="36">
        <f>ROUND(G258*H258,6)</f>
      </c>
      <c r="L258" s="38">
        <v>0</v>
      </c>
      <c s="32">
        <f>ROUND(ROUND(L258,2)*ROUND(G258,3),2)</f>
      </c>
      <c s="36" t="s">
        <v>103</v>
      </c>
      <c>
        <f>(M258*21)/100</f>
      </c>
      <c t="s">
        <v>27</v>
      </c>
    </row>
    <row r="259" spans="1:5" ht="25.5">
      <c r="A259" s="35" t="s">
        <v>54</v>
      </c>
      <c r="E259" s="39" t="s">
        <v>2997</v>
      </c>
    </row>
    <row r="260" spans="1:5" ht="63.75">
      <c r="A260" s="35" t="s">
        <v>55</v>
      </c>
      <c r="E260" s="40" t="s">
        <v>2998</v>
      </c>
    </row>
    <row r="261" spans="1:5" ht="89.25">
      <c r="A261" t="s">
        <v>57</v>
      </c>
      <c r="E261" s="39" t="s">
        <v>2999</v>
      </c>
    </row>
    <row r="262" spans="1:16" ht="25.5">
      <c r="A262" t="s">
        <v>49</v>
      </c>
      <c s="34" t="s">
        <v>406</v>
      </c>
      <c s="34" t="s">
        <v>3000</v>
      </c>
      <c s="35" t="s">
        <v>5</v>
      </c>
      <c s="6" t="s">
        <v>3001</v>
      </c>
      <c s="36" t="s">
        <v>52</v>
      </c>
      <c s="37">
        <v>1</v>
      </c>
      <c s="36">
        <v>0.01489</v>
      </c>
      <c s="36">
        <f>ROUND(G262*H262,6)</f>
      </c>
      <c r="L262" s="38">
        <v>0</v>
      </c>
      <c s="32">
        <f>ROUND(ROUND(L262,2)*ROUND(G262,3),2)</f>
      </c>
      <c s="36" t="s">
        <v>103</v>
      </c>
      <c>
        <f>(M262*21)/100</f>
      </c>
      <c t="s">
        <v>27</v>
      </c>
    </row>
    <row r="263" spans="1:5" ht="25.5">
      <c r="A263" s="35" t="s">
        <v>54</v>
      </c>
      <c r="E263" s="39" t="s">
        <v>3001</v>
      </c>
    </row>
    <row r="264" spans="1:5" ht="63.75">
      <c r="A264" s="35" t="s">
        <v>55</v>
      </c>
      <c r="E264" s="40" t="s">
        <v>3002</v>
      </c>
    </row>
    <row r="265" spans="1:5" ht="38.25">
      <c r="A265" t="s">
        <v>57</v>
      </c>
      <c r="E265" s="39" t="s">
        <v>3003</v>
      </c>
    </row>
    <row r="266" spans="1:16" ht="25.5">
      <c r="A266" t="s">
        <v>49</v>
      </c>
      <c s="34" t="s">
        <v>409</v>
      </c>
      <c s="34" t="s">
        <v>3000</v>
      </c>
      <c s="35" t="s">
        <v>4</v>
      </c>
      <c s="6" t="s">
        <v>3004</v>
      </c>
      <c s="36" t="s">
        <v>52</v>
      </c>
      <c s="37">
        <v>1</v>
      </c>
      <c s="36">
        <v>0.01489</v>
      </c>
      <c s="36">
        <f>ROUND(G266*H266,6)</f>
      </c>
      <c r="L266" s="38">
        <v>0</v>
      </c>
      <c s="32">
        <f>ROUND(ROUND(L266,2)*ROUND(G266,3),2)</f>
      </c>
      <c s="36" t="s">
        <v>103</v>
      </c>
      <c>
        <f>(M266*21)/100</f>
      </c>
      <c t="s">
        <v>27</v>
      </c>
    </row>
    <row r="267" spans="1:5" ht="25.5">
      <c r="A267" s="35" t="s">
        <v>54</v>
      </c>
      <c r="E267" s="39" t="s">
        <v>3004</v>
      </c>
    </row>
    <row r="268" spans="1:5" ht="63.75">
      <c r="A268" s="35" t="s">
        <v>55</v>
      </c>
      <c r="E268" s="40" t="s">
        <v>3005</v>
      </c>
    </row>
    <row r="269" spans="1:5" ht="38.25">
      <c r="A269" t="s">
        <v>57</v>
      </c>
      <c r="E269" s="39" t="s">
        <v>3003</v>
      </c>
    </row>
    <row r="270" spans="1:16" ht="25.5">
      <c r="A270" t="s">
        <v>49</v>
      </c>
      <c s="34" t="s">
        <v>412</v>
      </c>
      <c s="34" t="s">
        <v>3006</v>
      </c>
      <c s="35" t="s">
        <v>5</v>
      </c>
      <c s="6" t="s">
        <v>3007</v>
      </c>
      <c s="36" t="s">
        <v>52</v>
      </c>
      <c s="37">
        <v>4</v>
      </c>
      <c s="36">
        <v>0.01868</v>
      </c>
      <c s="36">
        <f>ROUND(G270*H270,6)</f>
      </c>
      <c r="L270" s="38">
        <v>0</v>
      </c>
      <c s="32">
        <f>ROUND(ROUND(L270,2)*ROUND(G270,3),2)</f>
      </c>
      <c s="36" t="s">
        <v>103</v>
      </c>
      <c>
        <f>(M270*21)/100</f>
      </c>
      <c t="s">
        <v>27</v>
      </c>
    </row>
    <row r="271" spans="1:5" ht="25.5">
      <c r="A271" s="35" t="s">
        <v>54</v>
      </c>
      <c r="E271" s="39" t="s">
        <v>3007</v>
      </c>
    </row>
    <row r="272" spans="1:5" ht="102">
      <c r="A272" s="35" t="s">
        <v>55</v>
      </c>
      <c r="E272" s="40" t="s">
        <v>3008</v>
      </c>
    </row>
    <row r="273" spans="1:5" ht="127.5">
      <c r="A273" t="s">
        <v>57</v>
      </c>
      <c r="E273" s="39" t="s">
        <v>2878</v>
      </c>
    </row>
    <row r="274" spans="1:16" ht="25.5">
      <c r="A274" t="s">
        <v>49</v>
      </c>
      <c s="34" t="s">
        <v>416</v>
      </c>
      <c s="34" t="s">
        <v>3009</v>
      </c>
      <c s="35" t="s">
        <v>5</v>
      </c>
      <c s="6" t="s">
        <v>3010</v>
      </c>
      <c s="36" t="s">
        <v>52</v>
      </c>
      <c s="37">
        <v>1</v>
      </c>
      <c s="36">
        <v>0.01868</v>
      </c>
      <c s="36">
        <f>ROUND(G274*H274,6)</f>
      </c>
      <c r="L274" s="38">
        <v>0</v>
      </c>
      <c s="32">
        <f>ROUND(ROUND(L274,2)*ROUND(G274,3),2)</f>
      </c>
      <c s="36" t="s">
        <v>103</v>
      </c>
      <c>
        <f>(M274*21)/100</f>
      </c>
      <c t="s">
        <v>27</v>
      </c>
    </row>
    <row r="275" spans="1:5" ht="25.5">
      <c r="A275" s="35" t="s">
        <v>54</v>
      </c>
      <c r="E275" s="39" t="s">
        <v>3010</v>
      </c>
    </row>
    <row r="276" spans="1:5" ht="63.75">
      <c r="A276" s="35" t="s">
        <v>55</v>
      </c>
      <c r="E276" s="40" t="s">
        <v>3011</v>
      </c>
    </row>
    <row r="277" spans="1:5" ht="153">
      <c r="A277" t="s">
        <v>57</v>
      </c>
      <c r="E277" s="39" t="s">
        <v>3012</v>
      </c>
    </row>
    <row r="278" spans="1:13" ht="12.75">
      <c r="A278" t="s">
        <v>46</v>
      </c>
      <c r="C278" s="31" t="s">
        <v>3013</v>
      </c>
      <c r="E278" s="33" t="s">
        <v>3014</v>
      </c>
      <c r="J278" s="32">
        <f>0</f>
      </c>
      <c s="32">
        <f>0</f>
      </c>
      <c s="32">
        <f>0+L279+L283+L287+L291+L295+L299+L303+L307+L311+L315</f>
      </c>
      <c s="32">
        <f>0+M279+M283+M287+M291+M295+M299+M303+M307+M311+M315</f>
      </c>
    </row>
    <row r="279" spans="1:16" ht="25.5">
      <c r="A279" t="s">
        <v>49</v>
      </c>
      <c s="34" t="s">
        <v>419</v>
      </c>
      <c s="34" t="s">
        <v>3015</v>
      </c>
      <c s="35" t="s">
        <v>5</v>
      </c>
      <c s="6" t="s">
        <v>3016</v>
      </c>
      <c s="36" t="s">
        <v>262</v>
      </c>
      <c s="37">
        <v>297.1</v>
      </c>
      <c s="36">
        <v>0.00228</v>
      </c>
      <c s="36">
        <f>ROUND(G279*H279,6)</f>
      </c>
      <c r="L279" s="38">
        <v>0</v>
      </c>
      <c s="32">
        <f>ROUND(ROUND(L279,2)*ROUND(G279,3),2)</f>
      </c>
      <c s="36" t="s">
        <v>53</v>
      </c>
      <c>
        <f>(M279*21)/100</f>
      </c>
      <c t="s">
        <v>27</v>
      </c>
    </row>
    <row r="280" spans="1:5" ht="25.5">
      <c r="A280" s="35" t="s">
        <v>54</v>
      </c>
      <c r="E280" s="39" t="s">
        <v>3016</v>
      </c>
    </row>
    <row r="281" spans="1:5" ht="51">
      <c r="A281" s="35" t="s">
        <v>55</v>
      </c>
      <c r="E281" s="40" t="s">
        <v>3017</v>
      </c>
    </row>
    <row r="282" spans="1:5" ht="12.75">
      <c r="A282" t="s">
        <v>57</v>
      </c>
      <c r="E282" s="39" t="s">
        <v>3018</v>
      </c>
    </row>
    <row r="283" spans="1:16" ht="12.75">
      <c r="A283" t="s">
        <v>49</v>
      </c>
      <c s="34" t="s">
        <v>422</v>
      </c>
      <c s="34" t="s">
        <v>3019</v>
      </c>
      <c s="35" t="s">
        <v>5</v>
      </c>
      <c s="6" t="s">
        <v>3020</v>
      </c>
      <c s="36" t="s">
        <v>52</v>
      </c>
      <c s="37">
        <v>254</v>
      </c>
      <c s="36">
        <v>0</v>
      </c>
      <c s="36">
        <f>ROUND(G283*H283,6)</f>
      </c>
      <c r="L283" s="38">
        <v>0</v>
      </c>
      <c s="32">
        <f>ROUND(ROUND(L283,2)*ROUND(G283,3),2)</f>
      </c>
      <c s="36" t="s">
        <v>53</v>
      </c>
      <c>
        <f>(M283*21)/100</f>
      </c>
      <c t="s">
        <v>27</v>
      </c>
    </row>
    <row r="284" spans="1:5" ht="12.75">
      <c r="A284" s="35" t="s">
        <v>54</v>
      </c>
      <c r="E284" s="39" t="s">
        <v>3020</v>
      </c>
    </row>
    <row r="285" spans="1:5" ht="63.75">
      <c r="A285" s="35" t="s">
        <v>55</v>
      </c>
      <c r="E285" s="40" t="s">
        <v>3021</v>
      </c>
    </row>
    <row r="286" spans="1:5" ht="12.75">
      <c r="A286" t="s">
        <v>57</v>
      </c>
      <c r="E286" s="39" t="s">
        <v>5</v>
      </c>
    </row>
    <row r="287" spans="1:16" ht="25.5">
      <c r="A287" t="s">
        <v>49</v>
      </c>
      <c s="34" t="s">
        <v>425</v>
      </c>
      <c s="34" t="s">
        <v>3022</v>
      </c>
      <c s="35" t="s">
        <v>5</v>
      </c>
      <c s="6" t="s">
        <v>3023</v>
      </c>
      <c s="36" t="s">
        <v>262</v>
      </c>
      <c s="37">
        <v>81.1</v>
      </c>
      <c s="36">
        <v>0.00969</v>
      </c>
      <c s="36">
        <f>ROUND(G287*H287,6)</f>
      </c>
      <c r="L287" s="38">
        <v>0</v>
      </c>
      <c s="32">
        <f>ROUND(ROUND(L287,2)*ROUND(G287,3),2)</f>
      </c>
      <c s="36" t="s">
        <v>53</v>
      </c>
      <c>
        <f>(M287*21)/100</f>
      </c>
      <c t="s">
        <v>27</v>
      </c>
    </row>
    <row r="288" spans="1:5" ht="25.5">
      <c r="A288" s="35" t="s">
        <v>54</v>
      </c>
      <c r="E288" s="39" t="s">
        <v>3023</v>
      </c>
    </row>
    <row r="289" spans="1:5" ht="51">
      <c r="A289" s="35" t="s">
        <v>55</v>
      </c>
      <c r="E289" s="40" t="s">
        <v>3024</v>
      </c>
    </row>
    <row r="290" spans="1:5" ht="25.5">
      <c r="A290" t="s">
        <v>57</v>
      </c>
      <c r="E290" s="39" t="s">
        <v>3025</v>
      </c>
    </row>
    <row r="291" spans="1:16" ht="25.5">
      <c r="A291" t="s">
        <v>49</v>
      </c>
      <c s="34" t="s">
        <v>428</v>
      </c>
      <c s="34" t="s">
        <v>3026</v>
      </c>
      <c s="35" t="s">
        <v>5</v>
      </c>
      <c s="6" t="s">
        <v>3027</v>
      </c>
      <c s="36" t="s">
        <v>262</v>
      </c>
      <c s="37">
        <v>45.8</v>
      </c>
      <c s="36">
        <v>0.01128</v>
      </c>
      <c s="36">
        <f>ROUND(G291*H291,6)</f>
      </c>
      <c r="L291" s="38">
        <v>0</v>
      </c>
      <c s="32">
        <f>ROUND(ROUND(L291,2)*ROUND(G291,3),2)</f>
      </c>
      <c s="36" t="s">
        <v>53</v>
      </c>
      <c>
        <f>(M291*21)/100</f>
      </c>
      <c t="s">
        <v>27</v>
      </c>
    </row>
    <row r="292" spans="1:5" ht="25.5">
      <c r="A292" s="35" t="s">
        <v>54</v>
      </c>
      <c r="E292" s="39" t="s">
        <v>3027</v>
      </c>
    </row>
    <row r="293" spans="1:5" ht="51">
      <c r="A293" s="35" t="s">
        <v>55</v>
      </c>
      <c r="E293" s="40" t="s">
        <v>3028</v>
      </c>
    </row>
    <row r="294" spans="1:5" ht="25.5">
      <c r="A294" t="s">
        <v>57</v>
      </c>
      <c r="E294" s="39" t="s">
        <v>3025</v>
      </c>
    </row>
    <row r="295" spans="1:16" ht="38.25">
      <c r="A295" t="s">
        <v>49</v>
      </c>
      <c s="34" t="s">
        <v>598</v>
      </c>
      <c s="34" t="s">
        <v>3029</v>
      </c>
      <c s="35" t="s">
        <v>5</v>
      </c>
      <c s="6" t="s">
        <v>3030</v>
      </c>
      <c s="36" t="s">
        <v>98</v>
      </c>
      <c s="37">
        <v>4.645</v>
      </c>
      <c s="36">
        <v>0</v>
      </c>
      <c s="36">
        <f>ROUND(G295*H295,6)</f>
      </c>
      <c r="L295" s="38">
        <v>0</v>
      </c>
      <c s="32">
        <f>ROUND(ROUND(L295,2)*ROUND(G295,3),2)</f>
      </c>
      <c s="36" t="s">
        <v>53</v>
      </c>
      <c>
        <f>(M295*21)/100</f>
      </c>
      <c t="s">
        <v>27</v>
      </c>
    </row>
    <row r="296" spans="1:5" ht="38.25">
      <c r="A296" s="35" t="s">
        <v>54</v>
      </c>
      <c r="E296" s="39" t="s">
        <v>3031</v>
      </c>
    </row>
    <row r="297" spans="1:5" ht="12.75">
      <c r="A297" s="35" t="s">
        <v>55</v>
      </c>
      <c r="E297" s="40" t="s">
        <v>5</v>
      </c>
    </row>
    <row r="298" spans="1:5" ht="12.75">
      <c r="A298" t="s">
        <v>57</v>
      </c>
      <c r="E298" s="39" t="s">
        <v>5</v>
      </c>
    </row>
    <row r="299" spans="1:16" ht="12.75">
      <c r="A299" t="s">
        <v>49</v>
      </c>
      <c s="34" t="s">
        <v>601</v>
      </c>
      <c s="34" t="s">
        <v>3032</v>
      </c>
      <c s="35" t="s">
        <v>5</v>
      </c>
      <c s="6" t="s">
        <v>3033</v>
      </c>
      <c s="36" t="s">
        <v>52</v>
      </c>
      <c s="37">
        <v>254</v>
      </c>
      <c s="36">
        <v>0.00075</v>
      </c>
      <c s="36">
        <f>ROUND(G299*H299,6)</f>
      </c>
      <c r="L299" s="38">
        <v>0</v>
      </c>
      <c s="32">
        <f>ROUND(ROUND(L299,2)*ROUND(G299,3),2)</f>
      </c>
      <c s="36" t="s">
        <v>103</v>
      </c>
      <c>
        <f>(M299*21)/100</f>
      </c>
      <c t="s">
        <v>27</v>
      </c>
    </row>
    <row r="300" spans="1:5" ht="12.75">
      <c r="A300" s="35" t="s">
        <v>54</v>
      </c>
      <c r="E300" s="39" t="s">
        <v>3033</v>
      </c>
    </row>
    <row r="301" spans="1:5" ht="63.75">
      <c r="A301" s="35" t="s">
        <v>55</v>
      </c>
      <c r="E301" s="40" t="s">
        <v>3034</v>
      </c>
    </row>
    <row r="302" spans="1:5" ht="12.75">
      <c r="A302" t="s">
        <v>57</v>
      </c>
      <c r="E302" s="39" t="s">
        <v>5</v>
      </c>
    </row>
    <row r="303" spans="1:16" ht="12.75">
      <c r="A303" t="s">
        <v>49</v>
      </c>
      <c s="34" t="s">
        <v>602</v>
      </c>
      <c s="34" t="s">
        <v>3035</v>
      </c>
      <c s="35" t="s">
        <v>5</v>
      </c>
      <c s="6" t="s">
        <v>3036</v>
      </c>
      <c s="36" t="s">
        <v>262</v>
      </c>
      <c s="37">
        <v>43.3</v>
      </c>
      <c s="36">
        <v>0.00082</v>
      </c>
      <c s="36">
        <f>ROUND(G303*H303,6)</f>
      </c>
      <c r="L303" s="38">
        <v>0</v>
      </c>
      <c s="32">
        <f>ROUND(ROUND(L303,2)*ROUND(G303,3),2)</f>
      </c>
      <c s="36" t="s">
        <v>103</v>
      </c>
      <c>
        <f>(M303*21)/100</f>
      </c>
      <c t="s">
        <v>27</v>
      </c>
    </row>
    <row r="304" spans="1:5" ht="12.75">
      <c r="A304" s="35" t="s">
        <v>54</v>
      </c>
      <c r="E304" s="39" t="s">
        <v>3036</v>
      </c>
    </row>
    <row r="305" spans="1:5" ht="51">
      <c r="A305" s="35" t="s">
        <v>55</v>
      </c>
      <c r="E305" s="40" t="s">
        <v>3037</v>
      </c>
    </row>
    <row r="306" spans="1:5" ht="12.75">
      <c r="A306" t="s">
        <v>57</v>
      </c>
      <c r="E306" s="39" t="s">
        <v>5</v>
      </c>
    </row>
    <row r="307" spans="1:16" ht="12.75">
      <c r="A307" t="s">
        <v>49</v>
      </c>
      <c s="34" t="s">
        <v>603</v>
      </c>
      <c s="34" t="s">
        <v>3038</v>
      </c>
      <c s="35" t="s">
        <v>5</v>
      </c>
      <c s="6" t="s">
        <v>3039</v>
      </c>
      <c s="36" t="s">
        <v>262</v>
      </c>
      <c s="37">
        <v>568.5</v>
      </c>
      <c s="36">
        <v>0.00176</v>
      </c>
      <c s="36">
        <f>ROUND(G307*H307,6)</f>
      </c>
      <c r="L307" s="38">
        <v>0</v>
      </c>
      <c s="32">
        <f>ROUND(ROUND(L307,2)*ROUND(G307,3),2)</f>
      </c>
      <c s="36" t="s">
        <v>103</v>
      </c>
      <c>
        <f>(M307*21)/100</f>
      </c>
      <c t="s">
        <v>27</v>
      </c>
    </row>
    <row r="308" spans="1:5" ht="12.75">
      <c r="A308" s="35" t="s">
        <v>54</v>
      </c>
      <c r="E308" s="39" t="s">
        <v>3039</v>
      </c>
    </row>
    <row r="309" spans="1:5" ht="89.25">
      <c r="A309" s="35" t="s">
        <v>55</v>
      </c>
      <c r="E309" s="40" t="s">
        <v>3040</v>
      </c>
    </row>
    <row r="310" spans="1:5" ht="12.75">
      <c r="A310" t="s">
        <v>57</v>
      </c>
      <c r="E310" s="39" t="s">
        <v>5</v>
      </c>
    </row>
    <row r="311" spans="1:16" ht="12.75">
      <c r="A311" t="s">
        <v>49</v>
      </c>
      <c s="34" t="s">
        <v>604</v>
      </c>
      <c s="34" t="s">
        <v>3041</v>
      </c>
      <c s="35" t="s">
        <v>5</v>
      </c>
      <c s="6" t="s">
        <v>3042</v>
      </c>
      <c s="36" t="s">
        <v>262</v>
      </c>
      <c s="37">
        <v>373.5</v>
      </c>
      <c s="36">
        <v>0.00209</v>
      </c>
      <c s="36">
        <f>ROUND(G311*H311,6)</f>
      </c>
      <c r="L311" s="38">
        <v>0</v>
      </c>
      <c s="32">
        <f>ROUND(ROUND(L311,2)*ROUND(G311,3),2)</f>
      </c>
      <c s="36" t="s">
        <v>103</v>
      </c>
      <c>
        <f>(M311*21)/100</f>
      </c>
      <c t="s">
        <v>27</v>
      </c>
    </row>
    <row r="312" spans="1:5" ht="12.75">
      <c r="A312" s="35" t="s">
        <v>54</v>
      </c>
      <c r="E312" s="39" t="s">
        <v>3042</v>
      </c>
    </row>
    <row r="313" spans="1:5" ht="51">
      <c r="A313" s="35" t="s">
        <v>55</v>
      </c>
      <c r="E313" s="40" t="s">
        <v>3043</v>
      </c>
    </row>
    <row r="314" spans="1:5" ht="12.75">
      <c r="A314" t="s">
        <v>57</v>
      </c>
      <c r="E314" s="39" t="s">
        <v>5</v>
      </c>
    </row>
    <row r="315" spans="1:16" ht="25.5">
      <c r="A315" t="s">
        <v>49</v>
      </c>
      <c s="34" t="s">
        <v>605</v>
      </c>
      <c s="34" t="s">
        <v>3044</v>
      </c>
      <c s="35" t="s">
        <v>5</v>
      </c>
      <c s="6" t="s">
        <v>3045</v>
      </c>
      <c s="36" t="s">
        <v>1202</v>
      </c>
      <c s="37">
        <v>95.147</v>
      </c>
      <c s="36">
        <v>0.00692</v>
      </c>
      <c s="36">
        <f>ROUND(G315*H315,6)</f>
      </c>
      <c r="L315" s="38">
        <v>0</v>
      </c>
      <c s="32">
        <f>ROUND(ROUND(L315,2)*ROUND(G315,3),2)</f>
      </c>
      <c s="36" t="s">
        <v>103</v>
      </c>
      <c>
        <f>(M315*21)/100</f>
      </c>
      <c t="s">
        <v>27</v>
      </c>
    </row>
    <row r="316" spans="1:5" ht="25.5">
      <c r="A316" s="35" t="s">
        <v>54</v>
      </c>
      <c r="E316" s="39" t="s">
        <v>3045</v>
      </c>
    </row>
    <row r="317" spans="1:5" ht="114.75">
      <c r="A317" s="35" t="s">
        <v>55</v>
      </c>
      <c r="E317" s="40" t="s">
        <v>3046</v>
      </c>
    </row>
    <row r="318" spans="1:5" ht="25.5">
      <c r="A318" t="s">
        <v>57</v>
      </c>
      <c r="E318" s="39" t="s">
        <v>3047</v>
      </c>
    </row>
    <row r="319" spans="1:13" ht="12.75">
      <c r="A319" t="s">
        <v>46</v>
      </c>
      <c r="C319" s="31" t="s">
        <v>168</v>
      </c>
      <c r="E319" s="33" t="s">
        <v>169</v>
      </c>
      <c r="J319" s="32">
        <f>0</f>
      </c>
      <c s="32">
        <f>0</f>
      </c>
      <c s="32">
        <f>0+L320+L324+L328+L332+L336+L340+L344+L348+L352+L356+L360+L364+L368+L372+L376+L380+L384+L388+L392+L396+L400+L404+L408+L412+L416+L420+L424+L428+L432+L436+L440+L444+L448+L452+L456+L460+L464+L468+L472+L476+L480+L484+L488+L492+L496+L500+L504+L508+L512+L516+L520+L524+L528+L532+L536+L540+L544+L548+L552+L556+L560+L564+L568</f>
      </c>
      <c s="32">
        <f>0+M320+M324+M328+M332+M336+M340+M344+M348+M352+M356+M360+M364+M368+M372+M376+M380+M384+M388+M392+M396+M400+M404+M408+M412+M416+M420+M424+M428+M432+M436+M440+M444+M448+M452+M456+M460+M464+M468+M472+M476+M480+M484+M488+M492+M496+M500+M504+M508+M512+M516+M520+M524+M528+M532+M536+M540+M544+M548+M552+M556+M560+M564+M568</f>
      </c>
    </row>
    <row r="320" spans="1:16" ht="25.5">
      <c r="A320" t="s">
        <v>49</v>
      </c>
      <c s="34" t="s">
        <v>606</v>
      </c>
      <c s="34" t="s">
        <v>3048</v>
      </c>
      <c s="35" t="s">
        <v>5</v>
      </c>
      <c s="6" t="s">
        <v>3049</v>
      </c>
      <c s="36" t="s">
        <v>52</v>
      </c>
      <c s="37">
        <v>1</v>
      </c>
      <c s="36">
        <v>0.043</v>
      </c>
      <c s="36">
        <f>ROUND(G320*H320,6)</f>
      </c>
      <c r="L320" s="38">
        <v>0</v>
      </c>
      <c s="32">
        <f>ROUND(ROUND(L320,2)*ROUND(G320,3),2)</f>
      </c>
      <c s="36" t="s">
        <v>53</v>
      </c>
      <c>
        <f>(M320*21)/100</f>
      </c>
      <c t="s">
        <v>27</v>
      </c>
    </row>
    <row r="321" spans="1:5" ht="25.5">
      <c r="A321" s="35" t="s">
        <v>54</v>
      </c>
      <c r="E321" s="39" t="s">
        <v>3049</v>
      </c>
    </row>
    <row r="322" spans="1:5" ht="51">
      <c r="A322" s="35" t="s">
        <v>55</v>
      </c>
      <c r="E322" s="40" t="s">
        <v>3050</v>
      </c>
    </row>
    <row r="323" spans="1:5" ht="25.5">
      <c r="A323" t="s">
        <v>57</v>
      </c>
      <c r="E323" s="39" t="s">
        <v>3051</v>
      </c>
    </row>
    <row r="324" spans="1:16" ht="12.75">
      <c r="A324" t="s">
        <v>49</v>
      </c>
      <c s="34" t="s">
        <v>607</v>
      </c>
      <c s="34" t="s">
        <v>3052</v>
      </c>
      <c s="35" t="s">
        <v>5</v>
      </c>
      <c s="6" t="s">
        <v>3053</v>
      </c>
      <c s="36" t="s">
        <v>1202</v>
      </c>
      <c s="37">
        <v>3.78</v>
      </c>
      <c s="36">
        <v>0.02423</v>
      </c>
      <c s="36">
        <f>ROUND(G324*H324,6)</f>
      </c>
      <c r="L324" s="38">
        <v>0</v>
      </c>
      <c s="32">
        <f>ROUND(ROUND(L324,2)*ROUND(G324,3),2)</f>
      </c>
      <c s="36" t="s">
        <v>53</v>
      </c>
      <c>
        <f>(M324*21)/100</f>
      </c>
      <c t="s">
        <v>27</v>
      </c>
    </row>
    <row r="325" spans="1:5" ht="12.75">
      <c r="A325" s="35" t="s">
        <v>54</v>
      </c>
      <c r="E325" s="39" t="s">
        <v>3053</v>
      </c>
    </row>
    <row r="326" spans="1:5" ht="63.75">
      <c r="A326" s="35" t="s">
        <v>55</v>
      </c>
      <c r="E326" s="40" t="s">
        <v>3054</v>
      </c>
    </row>
    <row r="327" spans="1:5" ht="25.5">
      <c r="A327" t="s">
        <v>57</v>
      </c>
      <c r="E327" s="39" t="s">
        <v>3051</v>
      </c>
    </row>
    <row r="328" spans="1:16" ht="12.75">
      <c r="A328" t="s">
        <v>49</v>
      </c>
      <c s="34" t="s">
        <v>608</v>
      </c>
      <c s="34" t="s">
        <v>3055</v>
      </c>
      <c s="35" t="s">
        <v>5</v>
      </c>
      <c s="6" t="s">
        <v>3056</v>
      </c>
      <c s="36" t="s">
        <v>1202</v>
      </c>
      <c s="37">
        <v>3.36</v>
      </c>
      <c s="36">
        <v>0.02423</v>
      </c>
      <c s="36">
        <f>ROUND(G328*H328,6)</f>
      </c>
      <c r="L328" s="38">
        <v>0</v>
      </c>
      <c s="32">
        <f>ROUND(ROUND(L328,2)*ROUND(G328,3),2)</f>
      </c>
      <c s="36" t="s">
        <v>53</v>
      </c>
      <c>
        <f>(M328*21)/100</f>
      </c>
      <c t="s">
        <v>27</v>
      </c>
    </row>
    <row r="329" spans="1:5" ht="12.75">
      <c r="A329" s="35" t="s">
        <v>54</v>
      </c>
      <c r="E329" s="39" t="s">
        <v>3056</v>
      </c>
    </row>
    <row r="330" spans="1:5" ht="51">
      <c r="A330" s="35" t="s">
        <v>55</v>
      </c>
      <c r="E330" s="40" t="s">
        <v>3057</v>
      </c>
    </row>
    <row r="331" spans="1:5" ht="25.5">
      <c r="A331" t="s">
        <v>57</v>
      </c>
      <c r="E331" s="39" t="s">
        <v>3051</v>
      </c>
    </row>
    <row r="332" spans="1:16" ht="12.75">
      <c r="A332" t="s">
        <v>49</v>
      </c>
      <c s="34" t="s">
        <v>609</v>
      </c>
      <c s="34" t="s">
        <v>3058</v>
      </c>
      <c s="35" t="s">
        <v>5</v>
      </c>
      <c s="6" t="s">
        <v>3059</v>
      </c>
      <c s="36" t="s">
        <v>52</v>
      </c>
      <c s="37">
        <v>1</v>
      </c>
      <c s="36">
        <v>0</v>
      </c>
      <c s="36">
        <f>ROUND(G332*H332,6)</f>
      </c>
      <c r="L332" s="38">
        <v>0</v>
      </c>
      <c s="32">
        <f>ROUND(ROUND(L332,2)*ROUND(G332,3),2)</f>
      </c>
      <c s="36" t="s">
        <v>53</v>
      </c>
      <c>
        <f>(M332*21)/100</f>
      </c>
      <c t="s">
        <v>27</v>
      </c>
    </row>
    <row r="333" spans="1:5" ht="12.75">
      <c r="A333" s="35" t="s">
        <v>54</v>
      </c>
      <c r="E333" s="39" t="s">
        <v>3059</v>
      </c>
    </row>
    <row r="334" spans="1:5" ht="51">
      <c r="A334" s="35" t="s">
        <v>55</v>
      </c>
      <c r="E334" s="40" t="s">
        <v>3060</v>
      </c>
    </row>
    <row r="335" spans="1:5" ht="12.75">
      <c r="A335" t="s">
        <v>57</v>
      </c>
      <c r="E335" s="39" t="s">
        <v>5</v>
      </c>
    </row>
    <row r="336" spans="1:16" ht="25.5">
      <c r="A336" t="s">
        <v>49</v>
      </c>
      <c s="34" t="s">
        <v>610</v>
      </c>
      <c s="34" t="s">
        <v>3061</v>
      </c>
      <c s="35" t="s">
        <v>5</v>
      </c>
      <c s="6" t="s">
        <v>3062</v>
      </c>
      <c s="36" t="s">
        <v>262</v>
      </c>
      <c s="37">
        <v>115.16</v>
      </c>
      <c s="36">
        <v>0.00809</v>
      </c>
      <c s="36">
        <f>ROUND(G336*H336,6)</f>
      </c>
      <c r="L336" s="38">
        <v>0</v>
      </c>
      <c s="32">
        <f>ROUND(ROUND(L336,2)*ROUND(G336,3),2)</f>
      </c>
      <c s="36" t="s">
        <v>53</v>
      </c>
      <c>
        <f>(M336*21)/100</f>
      </c>
      <c t="s">
        <v>27</v>
      </c>
    </row>
    <row r="337" spans="1:5" ht="25.5">
      <c r="A337" s="35" t="s">
        <v>54</v>
      </c>
      <c r="E337" s="39" t="s">
        <v>3062</v>
      </c>
    </row>
    <row r="338" spans="1:5" ht="165.75">
      <c r="A338" s="35" t="s">
        <v>55</v>
      </c>
      <c r="E338" s="40" t="s">
        <v>3063</v>
      </c>
    </row>
    <row r="339" spans="1:5" ht="12.75">
      <c r="A339" t="s">
        <v>57</v>
      </c>
      <c r="E339" s="39" t="s">
        <v>5</v>
      </c>
    </row>
    <row r="340" spans="1:16" ht="25.5">
      <c r="A340" t="s">
        <v>49</v>
      </c>
      <c s="34" t="s">
        <v>614</v>
      </c>
      <c s="34" t="s">
        <v>3064</v>
      </c>
      <c s="35" t="s">
        <v>5</v>
      </c>
      <c s="6" t="s">
        <v>3065</v>
      </c>
      <c s="36" t="s">
        <v>52</v>
      </c>
      <c s="37">
        <v>4</v>
      </c>
      <c s="36">
        <v>0</v>
      </c>
      <c s="36">
        <f>ROUND(G340*H340,6)</f>
      </c>
      <c r="L340" s="38">
        <v>0</v>
      </c>
      <c s="32">
        <f>ROUND(ROUND(L340,2)*ROUND(G340,3),2)</f>
      </c>
      <c s="36" t="s">
        <v>53</v>
      </c>
      <c>
        <f>(M340*21)/100</f>
      </c>
      <c t="s">
        <v>27</v>
      </c>
    </row>
    <row r="341" spans="1:5" ht="25.5">
      <c r="A341" s="35" t="s">
        <v>54</v>
      </c>
      <c r="E341" s="39" t="s">
        <v>3065</v>
      </c>
    </row>
    <row r="342" spans="1:5" ht="89.25">
      <c r="A342" s="35" t="s">
        <v>55</v>
      </c>
      <c r="E342" s="40" t="s">
        <v>3066</v>
      </c>
    </row>
    <row r="343" spans="1:5" ht="12.75">
      <c r="A343" t="s">
        <v>57</v>
      </c>
      <c r="E343" s="39" t="s">
        <v>5</v>
      </c>
    </row>
    <row r="344" spans="1:16" ht="25.5">
      <c r="A344" t="s">
        <v>49</v>
      </c>
      <c s="34" t="s">
        <v>751</v>
      </c>
      <c s="34" t="s">
        <v>3067</v>
      </c>
      <c s="35" t="s">
        <v>5</v>
      </c>
      <c s="6" t="s">
        <v>3068</v>
      </c>
      <c s="36" t="s">
        <v>52</v>
      </c>
      <c s="37">
        <v>1</v>
      </c>
      <c s="36">
        <v>0</v>
      </c>
      <c s="36">
        <f>ROUND(G344*H344,6)</f>
      </c>
      <c r="L344" s="38">
        <v>0</v>
      </c>
      <c s="32">
        <f>ROUND(ROUND(L344,2)*ROUND(G344,3),2)</f>
      </c>
      <c s="36" t="s">
        <v>53</v>
      </c>
      <c>
        <f>(M344*21)/100</f>
      </c>
      <c t="s">
        <v>27</v>
      </c>
    </row>
    <row r="345" spans="1:5" ht="25.5">
      <c r="A345" s="35" t="s">
        <v>54</v>
      </c>
      <c r="E345" s="39" t="s">
        <v>3068</v>
      </c>
    </row>
    <row r="346" spans="1:5" ht="51">
      <c r="A346" s="35" t="s">
        <v>55</v>
      </c>
      <c r="E346" s="40" t="s">
        <v>3069</v>
      </c>
    </row>
    <row r="347" spans="1:5" ht="12.75">
      <c r="A347" t="s">
        <v>57</v>
      </c>
      <c r="E347" s="39" t="s">
        <v>5</v>
      </c>
    </row>
    <row r="348" spans="1:16" ht="25.5">
      <c r="A348" t="s">
        <v>49</v>
      </c>
      <c s="34" t="s">
        <v>754</v>
      </c>
      <c s="34" t="s">
        <v>3070</v>
      </c>
      <c s="35" t="s">
        <v>5</v>
      </c>
      <c s="6" t="s">
        <v>3071</v>
      </c>
      <c s="36" t="s">
        <v>52</v>
      </c>
      <c s="37">
        <v>21</v>
      </c>
      <c s="36">
        <v>0</v>
      </c>
      <c s="36">
        <f>ROUND(G348*H348,6)</f>
      </c>
      <c r="L348" s="38">
        <v>0</v>
      </c>
      <c s="32">
        <f>ROUND(ROUND(L348,2)*ROUND(G348,3),2)</f>
      </c>
      <c s="36" t="s">
        <v>53</v>
      </c>
      <c>
        <f>(M348*21)/100</f>
      </c>
      <c t="s">
        <v>27</v>
      </c>
    </row>
    <row r="349" spans="1:5" ht="25.5">
      <c r="A349" s="35" t="s">
        <v>54</v>
      </c>
      <c r="E349" s="39" t="s">
        <v>3071</v>
      </c>
    </row>
    <row r="350" spans="1:5" ht="306">
      <c r="A350" s="35" t="s">
        <v>55</v>
      </c>
      <c r="E350" s="40" t="s">
        <v>3072</v>
      </c>
    </row>
    <row r="351" spans="1:5" ht="12.75">
      <c r="A351" t="s">
        <v>57</v>
      </c>
      <c r="E351" s="39" t="s">
        <v>5</v>
      </c>
    </row>
    <row r="352" spans="1:16" ht="25.5">
      <c r="A352" t="s">
        <v>49</v>
      </c>
      <c s="34" t="s">
        <v>755</v>
      </c>
      <c s="34" t="s">
        <v>3073</v>
      </c>
      <c s="35" t="s">
        <v>5</v>
      </c>
      <c s="6" t="s">
        <v>3074</v>
      </c>
      <c s="36" t="s">
        <v>52</v>
      </c>
      <c s="37">
        <v>3</v>
      </c>
      <c s="36">
        <v>0</v>
      </c>
      <c s="36">
        <f>ROUND(G352*H352,6)</f>
      </c>
      <c r="L352" s="38">
        <v>0</v>
      </c>
      <c s="32">
        <f>ROUND(ROUND(L352,2)*ROUND(G352,3),2)</f>
      </c>
      <c s="36" t="s">
        <v>53</v>
      </c>
      <c>
        <f>(M352*21)/100</f>
      </c>
      <c t="s">
        <v>27</v>
      </c>
    </row>
    <row r="353" spans="1:5" ht="25.5">
      <c r="A353" s="35" t="s">
        <v>54</v>
      </c>
      <c r="E353" s="39" t="s">
        <v>3074</v>
      </c>
    </row>
    <row r="354" spans="1:5" ht="76.5">
      <c r="A354" s="35" t="s">
        <v>55</v>
      </c>
      <c r="E354" s="40" t="s">
        <v>3075</v>
      </c>
    </row>
    <row r="355" spans="1:5" ht="12.75">
      <c r="A355" t="s">
        <v>57</v>
      </c>
      <c r="E355" s="39" t="s">
        <v>5</v>
      </c>
    </row>
    <row r="356" spans="1:16" ht="25.5">
      <c r="A356" t="s">
        <v>49</v>
      </c>
      <c s="34" t="s">
        <v>756</v>
      </c>
      <c s="34" t="s">
        <v>3076</v>
      </c>
      <c s="35" t="s">
        <v>5</v>
      </c>
      <c s="6" t="s">
        <v>3077</v>
      </c>
      <c s="36" t="s">
        <v>52</v>
      </c>
      <c s="37">
        <v>1</v>
      </c>
      <c s="36">
        <v>0</v>
      </c>
      <c s="36">
        <f>ROUND(G356*H356,6)</f>
      </c>
      <c r="L356" s="38">
        <v>0</v>
      </c>
      <c s="32">
        <f>ROUND(ROUND(L356,2)*ROUND(G356,3),2)</f>
      </c>
      <c s="36" t="s">
        <v>53</v>
      </c>
      <c>
        <f>(M356*21)/100</f>
      </c>
      <c t="s">
        <v>27</v>
      </c>
    </row>
    <row r="357" spans="1:5" ht="25.5">
      <c r="A357" s="35" t="s">
        <v>54</v>
      </c>
      <c r="E357" s="39" t="s">
        <v>3077</v>
      </c>
    </row>
    <row r="358" spans="1:5" ht="51">
      <c r="A358" s="35" t="s">
        <v>55</v>
      </c>
      <c r="E358" s="40" t="s">
        <v>3078</v>
      </c>
    </row>
    <row r="359" spans="1:5" ht="12.75">
      <c r="A359" t="s">
        <v>57</v>
      </c>
      <c r="E359" s="39" t="s">
        <v>5</v>
      </c>
    </row>
    <row r="360" spans="1:16" ht="12.75">
      <c r="A360" t="s">
        <v>49</v>
      </c>
      <c s="34" t="s">
        <v>757</v>
      </c>
      <c s="34" t="s">
        <v>3079</v>
      </c>
      <c s="35" t="s">
        <v>5</v>
      </c>
      <c s="6" t="s">
        <v>3080</v>
      </c>
      <c s="36" t="s">
        <v>52</v>
      </c>
      <c s="37">
        <v>19</v>
      </c>
      <c s="36">
        <v>0</v>
      </c>
      <c s="36">
        <f>ROUND(G360*H360,6)</f>
      </c>
      <c r="L360" s="38">
        <v>0</v>
      </c>
      <c s="32">
        <f>ROUND(ROUND(L360,2)*ROUND(G360,3),2)</f>
      </c>
      <c s="36" t="s">
        <v>53</v>
      </c>
      <c>
        <f>(M360*21)/100</f>
      </c>
      <c t="s">
        <v>27</v>
      </c>
    </row>
    <row r="361" spans="1:5" ht="12.75">
      <c r="A361" s="35" t="s">
        <v>54</v>
      </c>
      <c r="E361" s="39" t="s">
        <v>3080</v>
      </c>
    </row>
    <row r="362" spans="1:5" ht="280.5">
      <c r="A362" s="35" t="s">
        <v>55</v>
      </c>
      <c r="E362" s="40" t="s">
        <v>3081</v>
      </c>
    </row>
    <row r="363" spans="1:5" ht="12.75">
      <c r="A363" t="s">
        <v>57</v>
      </c>
      <c r="E363" s="39" t="s">
        <v>3082</v>
      </c>
    </row>
    <row r="364" spans="1:16" ht="12.75">
      <c r="A364" t="s">
        <v>49</v>
      </c>
      <c s="34" t="s">
        <v>758</v>
      </c>
      <c s="34" t="s">
        <v>3083</v>
      </c>
      <c s="35" t="s">
        <v>5</v>
      </c>
      <c s="6" t="s">
        <v>3084</v>
      </c>
      <c s="36" t="s">
        <v>52</v>
      </c>
      <c s="37">
        <v>2</v>
      </c>
      <c s="36">
        <v>0</v>
      </c>
      <c s="36">
        <f>ROUND(G364*H364,6)</f>
      </c>
      <c r="L364" s="38">
        <v>0</v>
      </c>
      <c s="32">
        <f>ROUND(ROUND(L364,2)*ROUND(G364,3),2)</f>
      </c>
      <c s="36" t="s">
        <v>53</v>
      </c>
      <c>
        <f>(M364*21)/100</f>
      </c>
      <c t="s">
        <v>27</v>
      </c>
    </row>
    <row r="365" spans="1:5" ht="12.75">
      <c r="A365" s="35" t="s">
        <v>54</v>
      </c>
      <c r="E365" s="39" t="s">
        <v>3084</v>
      </c>
    </row>
    <row r="366" spans="1:5" ht="63.75">
      <c r="A366" s="35" t="s">
        <v>55</v>
      </c>
      <c r="E366" s="40" t="s">
        <v>2918</v>
      </c>
    </row>
    <row r="367" spans="1:5" ht="12.75">
      <c r="A367" t="s">
        <v>57</v>
      </c>
      <c r="E367" s="39" t="s">
        <v>5</v>
      </c>
    </row>
    <row r="368" spans="1:16" ht="12.75">
      <c r="A368" t="s">
        <v>49</v>
      </c>
      <c s="34" t="s">
        <v>759</v>
      </c>
      <c s="34" t="s">
        <v>3085</v>
      </c>
      <c s="35" t="s">
        <v>5</v>
      </c>
      <c s="6" t="s">
        <v>3086</v>
      </c>
      <c s="36" t="s">
        <v>52</v>
      </c>
      <c s="37">
        <v>31</v>
      </c>
      <c s="36">
        <v>0</v>
      </c>
      <c s="36">
        <f>ROUND(G368*H368,6)</f>
      </c>
      <c r="L368" s="38">
        <v>0</v>
      </c>
      <c s="32">
        <f>ROUND(ROUND(L368,2)*ROUND(G368,3),2)</f>
      </c>
      <c s="36" t="s">
        <v>53</v>
      </c>
      <c>
        <f>(M368*21)/100</f>
      </c>
      <c t="s">
        <v>27</v>
      </c>
    </row>
    <row r="369" spans="1:5" ht="12.75">
      <c r="A369" s="35" t="s">
        <v>54</v>
      </c>
      <c r="E369" s="39" t="s">
        <v>3086</v>
      </c>
    </row>
    <row r="370" spans="1:5" ht="409.5">
      <c r="A370" s="35" t="s">
        <v>55</v>
      </c>
      <c r="E370" s="40" t="s">
        <v>3087</v>
      </c>
    </row>
    <row r="371" spans="1:5" ht="12.75">
      <c r="A371" t="s">
        <v>57</v>
      </c>
      <c r="E371" s="39" t="s">
        <v>3088</v>
      </c>
    </row>
    <row r="372" spans="1:16" ht="12.75">
      <c r="A372" t="s">
        <v>49</v>
      </c>
      <c s="34" t="s">
        <v>760</v>
      </c>
      <c s="34" t="s">
        <v>3089</v>
      </c>
      <c s="35" t="s">
        <v>5</v>
      </c>
      <c s="6" t="s">
        <v>3090</v>
      </c>
      <c s="36" t="s">
        <v>52</v>
      </c>
      <c s="37">
        <v>22</v>
      </c>
      <c s="36">
        <v>0</v>
      </c>
      <c s="36">
        <f>ROUND(G372*H372,6)</f>
      </c>
      <c r="L372" s="38">
        <v>0</v>
      </c>
      <c s="32">
        <f>ROUND(ROUND(L372,2)*ROUND(G372,3),2)</f>
      </c>
      <c s="36" t="s">
        <v>53</v>
      </c>
      <c>
        <f>(M372*21)/100</f>
      </c>
      <c t="s">
        <v>27</v>
      </c>
    </row>
    <row r="373" spans="1:5" ht="12.75">
      <c r="A373" s="35" t="s">
        <v>54</v>
      </c>
      <c r="E373" s="39" t="s">
        <v>3090</v>
      </c>
    </row>
    <row r="374" spans="1:5" ht="344.25">
      <c r="A374" s="35" t="s">
        <v>55</v>
      </c>
      <c r="E374" s="40" t="s">
        <v>3091</v>
      </c>
    </row>
    <row r="375" spans="1:5" ht="12.75">
      <c r="A375" t="s">
        <v>57</v>
      </c>
      <c r="E375" s="39" t="s">
        <v>5</v>
      </c>
    </row>
    <row r="376" spans="1:16" ht="12.75">
      <c r="A376" t="s">
        <v>49</v>
      </c>
      <c s="34" t="s">
        <v>761</v>
      </c>
      <c s="34" t="s">
        <v>3092</v>
      </c>
      <c s="35" t="s">
        <v>5</v>
      </c>
      <c s="6" t="s">
        <v>3093</v>
      </c>
      <c s="36" t="s">
        <v>52</v>
      </c>
      <c s="37">
        <v>6</v>
      </c>
      <c s="36">
        <v>0</v>
      </c>
      <c s="36">
        <f>ROUND(G376*H376,6)</f>
      </c>
      <c r="L376" s="38">
        <v>0</v>
      </c>
      <c s="32">
        <f>ROUND(ROUND(L376,2)*ROUND(G376,3),2)</f>
      </c>
      <c s="36" t="s">
        <v>53</v>
      </c>
      <c>
        <f>(M376*21)/100</f>
      </c>
      <c t="s">
        <v>27</v>
      </c>
    </row>
    <row r="377" spans="1:5" ht="12.75">
      <c r="A377" s="35" t="s">
        <v>54</v>
      </c>
      <c r="E377" s="39" t="s">
        <v>3093</v>
      </c>
    </row>
    <row r="378" spans="1:5" ht="140.25">
      <c r="A378" s="35" t="s">
        <v>55</v>
      </c>
      <c r="E378" s="40" t="s">
        <v>3094</v>
      </c>
    </row>
    <row r="379" spans="1:5" ht="12.75">
      <c r="A379" t="s">
        <v>57</v>
      </c>
      <c r="E379" s="39" t="s">
        <v>5</v>
      </c>
    </row>
    <row r="380" spans="1:16" ht="12.75">
      <c r="A380" t="s">
        <v>49</v>
      </c>
      <c s="34" t="s">
        <v>762</v>
      </c>
      <c s="34" t="s">
        <v>3095</v>
      </c>
      <c s="35" t="s">
        <v>5</v>
      </c>
      <c s="6" t="s">
        <v>3096</v>
      </c>
      <c s="36" t="s">
        <v>52</v>
      </c>
      <c s="37">
        <v>3</v>
      </c>
      <c s="36">
        <v>0</v>
      </c>
      <c s="36">
        <f>ROUND(G380*H380,6)</f>
      </c>
      <c r="L380" s="38">
        <v>0</v>
      </c>
      <c s="32">
        <f>ROUND(ROUND(L380,2)*ROUND(G380,3),2)</f>
      </c>
      <c s="36" t="s">
        <v>53</v>
      </c>
      <c>
        <f>(M380*21)/100</f>
      </c>
      <c t="s">
        <v>27</v>
      </c>
    </row>
    <row r="381" spans="1:5" ht="12.75">
      <c r="A381" s="35" t="s">
        <v>54</v>
      </c>
      <c r="E381" s="39" t="s">
        <v>3096</v>
      </c>
    </row>
    <row r="382" spans="1:5" ht="76.5">
      <c r="A382" s="35" t="s">
        <v>55</v>
      </c>
      <c r="E382" s="40" t="s">
        <v>3097</v>
      </c>
    </row>
    <row r="383" spans="1:5" ht="12.75">
      <c r="A383" t="s">
        <v>57</v>
      </c>
      <c r="E383" s="39" t="s">
        <v>5</v>
      </c>
    </row>
    <row r="384" spans="1:16" ht="12.75">
      <c r="A384" t="s">
        <v>49</v>
      </c>
      <c s="34" t="s">
        <v>763</v>
      </c>
      <c s="34" t="s">
        <v>3098</v>
      </c>
      <c s="35" t="s">
        <v>5</v>
      </c>
      <c s="6" t="s">
        <v>3099</v>
      </c>
      <c s="36" t="s">
        <v>52</v>
      </c>
      <c s="37">
        <v>3</v>
      </c>
      <c s="36">
        <v>0</v>
      </c>
      <c s="36">
        <f>ROUND(G384*H384,6)</f>
      </c>
      <c r="L384" s="38">
        <v>0</v>
      </c>
      <c s="32">
        <f>ROUND(ROUND(L384,2)*ROUND(G384,3),2)</f>
      </c>
      <c s="36" t="s">
        <v>53</v>
      </c>
      <c>
        <f>(M384*21)/100</f>
      </c>
      <c t="s">
        <v>27</v>
      </c>
    </row>
    <row r="385" spans="1:5" ht="12.75">
      <c r="A385" s="35" t="s">
        <v>54</v>
      </c>
      <c r="E385" s="39" t="s">
        <v>3099</v>
      </c>
    </row>
    <row r="386" spans="1:5" ht="89.25">
      <c r="A386" s="35" t="s">
        <v>55</v>
      </c>
      <c r="E386" s="40" t="s">
        <v>3100</v>
      </c>
    </row>
    <row r="387" spans="1:5" ht="12.75">
      <c r="A387" t="s">
        <v>57</v>
      </c>
      <c r="E387" s="39" t="s">
        <v>5</v>
      </c>
    </row>
    <row r="388" spans="1:16" ht="12.75">
      <c r="A388" t="s">
        <v>49</v>
      </c>
      <c s="34" t="s">
        <v>766</v>
      </c>
      <c s="34" t="s">
        <v>3101</v>
      </c>
      <c s="35" t="s">
        <v>5</v>
      </c>
      <c s="6" t="s">
        <v>3102</v>
      </c>
      <c s="36" t="s">
        <v>52</v>
      </c>
      <c s="37">
        <v>1</v>
      </c>
      <c s="36">
        <v>0</v>
      </c>
      <c s="36">
        <f>ROUND(G388*H388,6)</f>
      </c>
      <c r="L388" s="38">
        <v>0</v>
      </c>
      <c s="32">
        <f>ROUND(ROUND(L388,2)*ROUND(G388,3),2)</f>
      </c>
      <c s="36" t="s">
        <v>53</v>
      </c>
      <c>
        <f>(M388*21)/100</f>
      </c>
      <c t="s">
        <v>27</v>
      </c>
    </row>
    <row r="389" spans="1:5" ht="12.75">
      <c r="A389" s="35" t="s">
        <v>54</v>
      </c>
      <c r="E389" s="39" t="s">
        <v>3102</v>
      </c>
    </row>
    <row r="390" spans="1:5" ht="63.75">
      <c r="A390" s="35" t="s">
        <v>55</v>
      </c>
      <c r="E390" s="40" t="s">
        <v>3103</v>
      </c>
    </row>
    <row r="391" spans="1:5" ht="12.75">
      <c r="A391" t="s">
        <v>57</v>
      </c>
      <c r="E391" s="39" t="s">
        <v>5</v>
      </c>
    </row>
    <row r="392" spans="1:16" ht="25.5">
      <c r="A392" t="s">
        <v>49</v>
      </c>
      <c s="34" t="s">
        <v>978</v>
      </c>
      <c s="34" t="s">
        <v>3104</v>
      </c>
      <c s="35" t="s">
        <v>5</v>
      </c>
      <c s="6" t="s">
        <v>3105</v>
      </c>
      <c s="36" t="s">
        <v>262</v>
      </c>
      <c s="37">
        <v>15.2</v>
      </c>
      <c s="36">
        <v>0</v>
      </c>
      <c s="36">
        <f>ROUND(G392*H392,6)</f>
      </c>
      <c r="L392" s="38">
        <v>0</v>
      </c>
      <c s="32">
        <f>ROUND(ROUND(L392,2)*ROUND(G392,3),2)</f>
      </c>
      <c s="36" t="s">
        <v>53</v>
      </c>
      <c>
        <f>(M392*21)/100</f>
      </c>
      <c t="s">
        <v>27</v>
      </c>
    </row>
    <row r="393" spans="1:5" ht="25.5">
      <c r="A393" s="35" t="s">
        <v>54</v>
      </c>
      <c r="E393" s="39" t="s">
        <v>3105</v>
      </c>
    </row>
    <row r="394" spans="1:5" ht="89.25">
      <c r="A394" s="35" t="s">
        <v>55</v>
      </c>
      <c r="E394" s="40" t="s">
        <v>3106</v>
      </c>
    </row>
    <row r="395" spans="1:5" ht="12.75">
      <c r="A395" t="s">
        <v>57</v>
      </c>
      <c r="E395" s="39" t="s">
        <v>5</v>
      </c>
    </row>
    <row r="396" spans="1:16" ht="38.25">
      <c r="A396" t="s">
        <v>49</v>
      </c>
      <c s="34" t="s">
        <v>981</v>
      </c>
      <c s="34" t="s">
        <v>171</v>
      </c>
      <c s="35" t="s">
        <v>5</v>
      </c>
      <c s="6" t="s">
        <v>172</v>
      </c>
      <c s="36" t="s">
        <v>98</v>
      </c>
      <c s="37">
        <v>4.284</v>
      </c>
      <c s="36">
        <v>0</v>
      </c>
      <c s="36">
        <f>ROUND(G396*H396,6)</f>
      </c>
      <c r="L396" s="38">
        <v>0</v>
      </c>
      <c s="32">
        <f>ROUND(ROUND(L396,2)*ROUND(G396,3),2)</f>
      </c>
      <c s="36" t="s">
        <v>53</v>
      </c>
      <c>
        <f>(M396*21)/100</f>
      </c>
      <c t="s">
        <v>27</v>
      </c>
    </row>
    <row r="397" spans="1:5" ht="38.25">
      <c r="A397" s="35" t="s">
        <v>54</v>
      </c>
      <c r="E397" s="39" t="s">
        <v>173</v>
      </c>
    </row>
    <row r="398" spans="1:5" ht="12.75">
      <c r="A398" s="35" t="s">
        <v>55</v>
      </c>
      <c r="E398" s="40" t="s">
        <v>5</v>
      </c>
    </row>
    <row r="399" spans="1:5" ht="12.75">
      <c r="A399" t="s">
        <v>57</v>
      </c>
      <c r="E399" s="39" t="s">
        <v>5</v>
      </c>
    </row>
    <row r="400" spans="1:16" ht="12.75">
      <c r="A400" t="s">
        <v>49</v>
      </c>
      <c s="34" t="s">
        <v>982</v>
      </c>
      <c s="34" t="s">
        <v>3107</v>
      </c>
      <c s="35" t="s">
        <v>5</v>
      </c>
      <c s="6" t="s">
        <v>3108</v>
      </c>
      <c s="36" t="s">
        <v>52</v>
      </c>
      <c s="37">
        <v>13</v>
      </c>
      <c s="36">
        <v>0.0022</v>
      </c>
      <c s="36">
        <f>ROUND(G400*H400,6)</f>
      </c>
      <c r="L400" s="38">
        <v>0</v>
      </c>
      <c s="32">
        <f>ROUND(ROUND(L400,2)*ROUND(G400,3),2)</f>
      </c>
      <c s="36" t="s">
        <v>103</v>
      </c>
      <c>
        <f>(M400*21)/100</f>
      </c>
      <c t="s">
        <v>27</v>
      </c>
    </row>
    <row r="401" spans="1:5" ht="12.75">
      <c r="A401" s="35" t="s">
        <v>54</v>
      </c>
      <c r="E401" s="39" t="s">
        <v>3108</v>
      </c>
    </row>
    <row r="402" spans="1:5" ht="216.75">
      <c r="A402" s="35" t="s">
        <v>55</v>
      </c>
      <c r="E402" s="40" t="s">
        <v>3109</v>
      </c>
    </row>
    <row r="403" spans="1:5" ht="25.5">
      <c r="A403" t="s">
        <v>57</v>
      </c>
      <c r="E403" s="39" t="s">
        <v>3110</v>
      </c>
    </row>
    <row r="404" spans="1:16" ht="12.75">
      <c r="A404" t="s">
        <v>49</v>
      </c>
      <c s="34" t="s">
        <v>983</v>
      </c>
      <c s="34" t="s">
        <v>3111</v>
      </c>
      <c s="35" t="s">
        <v>5</v>
      </c>
      <c s="6" t="s">
        <v>3112</v>
      </c>
      <c s="36" t="s">
        <v>52</v>
      </c>
      <c s="37">
        <v>5</v>
      </c>
      <c s="36">
        <v>0.0022</v>
      </c>
      <c s="36">
        <f>ROUND(G404*H404,6)</f>
      </c>
      <c r="L404" s="38">
        <v>0</v>
      </c>
      <c s="32">
        <f>ROUND(ROUND(L404,2)*ROUND(G404,3),2)</f>
      </c>
      <c s="36" t="s">
        <v>103</v>
      </c>
      <c>
        <f>(M404*21)/100</f>
      </c>
      <c t="s">
        <v>27</v>
      </c>
    </row>
    <row r="405" spans="1:5" ht="12.75">
      <c r="A405" s="35" t="s">
        <v>54</v>
      </c>
      <c r="E405" s="39" t="s">
        <v>3112</v>
      </c>
    </row>
    <row r="406" spans="1:5" ht="114.75">
      <c r="A406" s="35" t="s">
        <v>55</v>
      </c>
      <c r="E406" s="40" t="s">
        <v>3113</v>
      </c>
    </row>
    <row r="407" spans="1:5" ht="25.5">
      <c r="A407" t="s">
        <v>57</v>
      </c>
      <c r="E407" s="39" t="s">
        <v>3114</v>
      </c>
    </row>
    <row r="408" spans="1:16" ht="12.75">
      <c r="A408" t="s">
        <v>49</v>
      </c>
      <c s="34" t="s">
        <v>984</v>
      </c>
      <c s="34" t="s">
        <v>3115</v>
      </c>
      <c s="35" t="s">
        <v>5</v>
      </c>
      <c s="6" t="s">
        <v>3116</v>
      </c>
      <c s="36" t="s">
        <v>52</v>
      </c>
      <c s="37">
        <v>1</v>
      </c>
      <c s="36">
        <v>0.0022</v>
      </c>
      <c s="36">
        <f>ROUND(G408*H408,6)</f>
      </c>
      <c r="L408" s="38">
        <v>0</v>
      </c>
      <c s="32">
        <f>ROUND(ROUND(L408,2)*ROUND(G408,3),2)</f>
      </c>
      <c s="36" t="s">
        <v>103</v>
      </c>
      <c>
        <f>(M408*21)/100</f>
      </c>
      <c t="s">
        <v>27</v>
      </c>
    </row>
    <row r="409" spans="1:5" ht="12.75">
      <c r="A409" s="35" t="s">
        <v>54</v>
      </c>
      <c r="E409" s="39" t="s">
        <v>3116</v>
      </c>
    </row>
    <row r="410" spans="1:5" ht="63.75">
      <c r="A410" s="35" t="s">
        <v>55</v>
      </c>
      <c r="E410" s="40" t="s">
        <v>3103</v>
      </c>
    </row>
    <row r="411" spans="1:5" ht="25.5">
      <c r="A411" t="s">
        <v>57</v>
      </c>
      <c r="E411" s="39" t="s">
        <v>3117</v>
      </c>
    </row>
    <row r="412" spans="1:16" ht="12.75">
      <c r="A412" t="s">
        <v>49</v>
      </c>
      <c s="34" t="s">
        <v>988</v>
      </c>
      <c s="34" t="s">
        <v>3118</v>
      </c>
      <c s="35" t="s">
        <v>5</v>
      </c>
      <c s="6" t="s">
        <v>3119</v>
      </c>
      <c s="36" t="s">
        <v>52</v>
      </c>
      <c s="37">
        <v>9</v>
      </c>
      <c s="36">
        <v>0.0022</v>
      </c>
      <c s="36">
        <f>ROUND(G412*H412,6)</f>
      </c>
      <c r="L412" s="38">
        <v>0</v>
      </c>
      <c s="32">
        <f>ROUND(ROUND(L412,2)*ROUND(G412,3),2)</f>
      </c>
      <c s="36" t="s">
        <v>103</v>
      </c>
      <c>
        <f>(M412*21)/100</f>
      </c>
      <c t="s">
        <v>27</v>
      </c>
    </row>
    <row r="413" spans="1:5" ht="12.75">
      <c r="A413" s="35" t="s">
        <v>54</v>
      </c>
      <c r="E413" s="39" t="s">
        <v>3119</v>
      </c>
    </row>
    <row r="414" spans="1:5" ht="165.75">
      <c r="A414" s="35" t="s">
        <v>55</v>
      </c>
      <c r="E414" s="40" t="s">
        <v>3120</v>
      </c>
    </row>
    <row r="415" spans="1:5" ht="25.5">
      <c r="A415" t="s">
        <v>57</v>
      </c>
      <c r="E415" s="39" t="s">
        <v>3114</v>
      </c>
    </row>
    <row r="416" spans="1:16" ht="12.75">
      <c r="A416" t="s">
        <v>49</v>
      </c>
      <c s="34" t="s">
        <v>992</v>
      </c>
      <c s="34" t="s">
        <v>3121</v>
      </c>
      <c s="35" t="s">
        <v>5</v>
      </c>
      <c s="6" t="s">
        <v>3122</v>
      </c>
      <c s="36" t="s">
        <v>52</v>
      </c>
      <c s="37">
        <v>3</v>
      </c>
      <c s="36">
        <v>0.0022</v>
      </c>
      <c s="36">
        <f>ROUND(G416*H416,6)</f>
      </c>
      <c r="L416" s="38">
        <v>0</v>
      </c>
      <c s="32">
        <f>ROUND(ROUND(L416,2)*ROUND(G416,3),2)</f>
      </c>
      <c s="36" t="s">
        <v>103</v>
      </c>
      <c>
        <f>(M416*21)/100</f>
      </c>
      <c t="s">
        <v>27</v>
      </c>
    </row>
    <row r="417" spans="1:5" ht="12.75">
      <c r="A417" s="35" t="s">
        <v>54</v>
      </c>
      <c r="E417" s="39" t="s">
        <v>3122</v>
      </c>
    </row>
    <row r="418" spans="1:5" ht="89.25">
      <c r="A418" s="35" t="s">
        <v>55</v>
      </c>
      <c r="E418" s="40" t="s">
        <v>3100</v>
      </c>
    </row>
    <row r="419" spans="1:5" ht="12.75">
      <c r="A419" t="s">
        <v>57</v>
      </c>
      <c r="E419" s="39" t="s">
        <v>3123</v>
      </c>
    </row>
    <row r="420" spans="1:16" ht="12.75">
      <c r="A420" t="s">
        <v>49</v>
      </c>
      <c s="34" t="s">
        <v>993</v>
      </c>
      <c s="34" t="s">
        <v>3124</v>
      </c>
      <c s="35" t="s">
        <v>5</v>
      </c>
      <c s="6" t="s">
        <v>3125</v>
      </c>
      <c s="36" t="s">
        <v>52</v>
      </c>
      <c s="37">
        <v>1</v>
      </c>
      <c s="36">
        <v>0.0022</v>
      </c>
      <c s="36">
        <f>ROUND(G420*H420,6)</f>
      </c>
      <c r="L420" s="38">
        <v>0</v>
      </c>
      <c s="32">
        <f>ROUND(ROUND(L420,2)*ROUND(G420,3),2)</f>
      </c>
      <c s="36" t="s">
        <v>103</v>
      </c>
      <c>
        <f>(M420*21)/100</f>
      </c>
      <c t="s">
        <v>27</v>
      </c>
    </row>
    <row r="421" spans="1:5" ht="12.75">
      <c r="A421" s="35" t="s">
        <v>54</v>
      </c>
      <c r="E421" s="39" t="s">
        <v>3125</v>
      </c>
    </row>
    <row r="422" spans="1:5" ht="63.75">
      <c r="A422" s="35" t="s">
        <v>55</v>
      </c>
      <c r="E422" s="40" t="s">
        <v>3126</v>
      </c>
    </row>
    <row r="423" spans="1:5" ht="25.5">
      <c r="A423" t="s">
        <v>57</v>
      </c>
      <c r="E423" s="39" t="s">
        <v>3114</v>
      </c>
    </row>
    <row r="424" spans="1:16" ht="12.75">
      <c r="A424" t="s">
        <v>49</v>
      </c>
      <c s="34" t="s">
        <v>994</v>
      </c>
      <c s="34" t="s">
        <v>3127</v>
      </c>
      <c s="35" t="s">
        <v>5</v>
      </c>
      <c s="6" t="s">
        <v>3128</v>
      </c>
      <c s="36" t="s">
        <v>52</v>
      </c>
      <c s="37">
        <v>2</v>
      </c>
      <c s="36">
        <v>0.003</v>
      </c>
      <c s="36">
        <f>ROUND(G424*H424,6)</f>
      </c>
      <c r="L424" s="38">
        <v>0</v>
      </c>
      <c s="32">
        <f>ROUND(ROUND(L424,2)*ROUND(G424,3),2)</f>
      </c>
      <c s="36" t="s">
        <v>103</v>
      </c>
      <c>
        <f>(M424*21)/100</f>
      </c>
      <c t="s">
        <v>27</v>
      </c>
    </row>
    <row r="425" spans="1:5" ht="12.75">
      <c r="A425" s="35" t="s">
        <v>54</v>
      </c>
      <c r="E425" s="39" t="s">
        <v>3128</v>
      </c>
    </row>
    <row r="426" spans="1:5" ht="63.75">
      <c r="A426" s="35" t="s">
        <v>55</v>
      </c>
      <c r="E426" s="40" t="s">
        <v>3129</v>
      </c>
    </row>
    <row r="427" spans="1:5" ht="12.75">
      <c r="A427" t="s">
        <v>57</v>
      </c>
      <c r="E427" s="39" t="s">
        <v>5</v>
      </c>
    </row>
    <row r="428" spans="1:16" ht="12.75">
      <c r="A428" t="s">
        <v>49</v>
      </c>
      <c s="34" t="s">
        <v>995</v>
      </c>
      <c s="34" t="s">
        <v>3130</v>
      </c>
      <c s="35" t="s">
        <v>5</v>
      </c>
      <c s="6" t="s">
        <v>3131</v>
      </c>
      <c s="36" t="s">
        <v>52</v>
      </c>
      <c s="37">
        <v>2</v>
      </c>
      <c s="36">
        <v>0.013</v>
      </c>
      <c s="36">
        <f>ROUND(G428*H428,6)</f>
      </c>
      <c r="L428" s="38">
        <v>0</v>
      </c>
      <c s="32">
        <f>ROUND(ROUND(L428,2)*ROUND(G428,3),2)</f>
      </c>
      <c s="36" t="s">
        <v>103</v>
      </c>
      <c>
        <f>(M428*21)/100</f>
      </c>
      <c t="s">
        <v>27</v>
      </c>
    </row>
    <row r="429" spans="1:5" ht="12.75">
      <c r="A429" s="35" t="s">
        <v>54</v>
      </c>
      <c r="E429" s="39" t="s">
        <v>3131</v>
      </c>
    </row>
    <row r="430" spans="1:5" ht="63.75">
      <c r="A430" s="35" t="s">
        <v>55</v>
      </c>
      <c r="E430" s="40" t="s">
        <v>2918</v>
      </c>
    </row>
    <row r="431" spans="1:5" ht="12.75">
      <c r="A431" t="s">
        <v>57</v>
      </c>
      <c r="E431" s="39" t="s">
        <v>5</v>
      </c>
    </row>
    <row r="432" spans="1:16" ht="25.5">
      <c r="A432" t="s">
        <v>49</v>
      </c>
      <c s="34" t="s">
        <v>997</v>
      </c>
      <c s="34" t="s">
        <v>3132</v>
      </c>
      <c s="35" t="s">
        <v>5</v>
      </c>
      <c s="6" t="s">
        <v>3133</v>
      </c>
      <c s="36" t="s">
        <v>52</v>
      </c>
      <c s="37">
        <v>1</v>
      </c>
      <c s="36">
        <v>0.09868</v>
      </c>
      <c s="36">
        <f>ROUND(G432*H432,6)</f>
      </c>
      <c r="L432" s="38">
        <v>0</v>
      </c>
      <c s="32">
        <f>ROUND(ROUND(L432,2)*ROUND(G432,3),2)</f>
      </c>
      <c s="36" t="s">
        <v>103</v>
      </c>
      <c>
        <f>(M432*21)/100</f>
      </c>
      <c t="s">
        <v>27</v>
      </c>
    </row>
    <row r="433" spans="1:5" ht="25.5">
      <c r="A433" s="35" t="s">
        <v>54</v>
      </c>
      <c r="E433" s="39" t="s">
        <v>3133</v>
      </c>
    </row>
    <row r="434" spans="1:5" ht="51">
      <c r="A434" s="35" t="s">
        <v>55</v>
      </c>
      <c r="E434" s="40" t="s">
        <v>3134</v>
      </c>
    </row>
    <row r="435" spans="1:5" ht="318.75">
      <c r="A435" t="s">
        <v>57</v>
      </c>
      <c r="E435" s="39" t="s">
        <v>3135</v>
      </c>
    </row>
    <row r="436" spans="1:16" ht="25.5">
      <c r="A436" t="s">
        <v>49</v>
      </c>
      <c s="34" t="s">
        <v>1000</v>
      </c>
      <c s="34" t="s">
        <v>3136</v>
      </c>
      <c s="35" t="s">
        <v>4</v>
      </c>
      <c s="6" t="s">
        <v>3133</v>
      </c>
      <c s="36" t="s">
        <v>52</v>
      </c>
      <c s="37">
        <v>1</v>
      </c>
      <c s="36">
        <v>0.09868</v>
      </c>
      <c s="36">
        <f>ROUND(G436*H436,6)</f>
      </c>
      <c r="L436" s="38">
        <v>0</v>
      </c>
      <c s="32">
        <f>ROUND(ROUND(L436,2)*ROUND(G436,3),2)</f>
      </c>
      <c s="36" t="s">
        <v>103</v>
      </c>
      <c>
        <f>(M436*21)/100</f>
      </c>
      <c t="s">
        <v>27</v>
      </c>
    </row>
    <row r="437" spans="1:5" ht="25.5">
      <c r="A437" s="35" t="s">
        <v>54</v>
      </c>
      <c r="E437" s="39" t="s">
        <v>3133</v>
      </c>
    </row>
    <row r="438" spans="1:5" ht="51">
      <c r="A438" s="35" t="s">
        <v>55</v>
      </c>
      <c r="E438" s="40" t="s">
        <v>3137</v>
      </c>
    </row>
    <row r="439" spans="1:5" ht="318.75">
      <c r="A439" t="s">
        <v>57</v>
      </c>
      <c r="E439" s="39" t="s">
        <v>3135</v>
      </c>
    </row>
    <row r="440" spans="1:16" ht="12.75">
      <c r="A440" t="s">
        <v>49</v>
      </c>
      <c s="34" t="s">
        <v>1003</v>
      </c>
      <c s="34" t="s">
        <v>3138</v>
      </c>
      <c s="35" t="s">
        <v>5</v>
      </c>
      <c s="6" t="s">
        <v>3139</v>
      </c>
      <c s="36" t="s">
        <v>52</v>
      </c>
      <c s="37">
        <v>8</v>
      </c>
      <c s="36">
        <v>0.002</v>
      </c>
      <c s="36">
        <f>ROUND(G440*H440,6)</f>
      </c>
      <c r="L440" s="38">
        <v>0</v>
      </c>
      <c s="32">
        <f>ROUND(ROUND(L440,2)*ROUND(G440,3),2)</f>
      </c>
      <c s="36" t="s">
        <v>103</v>
      </c>
      <c>
        <f>(M440*21)/100</f>
      </c>
      <c t="s">
        <v>27</v>
      </c>
    </row>
    <row r="441" spans="1:5" ht="12.75">
      <c r="A441" s="35" t="s">
        <v>54</v>
      </c>
      <c r="E441" s="39" t="s">
        <v>3139</v>
      </c>
    </row>
    <row r="442" spans="1:5" ht="140.25">
      <c r="A442" s="35" t="s">
        <v>55</v>
      </c>
      <c r="E442" s="40" t="s">
        <v>3140</v>
      </c>
    </row>
    <row r="443" spans="1:5" ht="12.75">
      <c r="A443" t="s">
        <v>57</v>
      </c>
      <c r="E443" s="39" t="s">
        <v>5</v>
      </c>
    </row>
    <row r="444" spans="1:16" ht="12.75">
      <c r="A444" t="s">
        <v>49</v>
      </c>
      <c s="34" t="s">
        <v>1006</v>
      </c>
      <c s="34" t="s">
        <v>3141</v>
      </c>
      <c s="35" t="s">
        <v>5</v>
      </c>
      <c s="6" t="s">
        <v>3142</v>
      </c>
      <c s="36" t="s">
        <v>52</v>
      </c>
      <c s="37">
        <v>1</v>
      </c>
      <c s="36">
        <v>0.006</v>
      </c>
      <c s="36">
        <f>ROUND(G444*H444,6)</f>
      </c>
      <c r="L444" s="38">
        <v>0</v>
      </c>
      <c s="32">
        <f>ROUND(ROUND(L444,2)*ROUND(G444,3),2)</f>
      </c>
      <c s="36" t="s">
        <v>103</v>
      </c>
      <c>
        <f>(M444*21)/100</f>
      </c>
      <c t="s">
        <v>27</v>
      </c>
    </row>
    <row r="445" spans="1:5" ht="12.75">
      <c r="A445" s="35" t="s">
        <v>54</v>
      </c>
      <c r="E445" s="39" t="s">
        <v>3142</v>
      </c>
    </row>
    <row r="446" spans="1:5" ht="51">
      <c r="A446" s="35" t="s">
        <v>55</v>
      </c>
      <c r="E446" s="40" t="s">
        <v>3060</v>
      </c>
    </row>
    <row r="447" spans="1:5" ht="127.5">
      <c r="A447" t="s">
        <v>57</v>
      </c>
      <c r="E447" s="39" t="s">
        <v>3143</v>
      </c>
    </row>
    <row r="448" spans="1:16" ht="25.5">
      <c r="A448" t="s">
        <v>49</v>
      </c>
      <c s="34" t="s">
        <v>1010</v>
      </c>
      <c s="34" t="s">
        <v>3144</v>
      </c>
      <c s="35" t="s">
        <v>5</v>
      </c>
      <c s="6" t="s">
        <v>3145</v>
      </c>
      <c s="36" t="s">
        <v>262</v>
      </c>
      <c s="37">
        <v>15.2</v>
      </c>
      <c s="36">
        <v>0.00522</v>
      </c>
      <c s="36">
        <f>ROUND(G448*H448,6)</f>
      </c>
      <c r="L448" s="38">
        <v>0</v>
      </c>
      <c s="32">
        <f>ROUND(ROUND(L448,2)*ROUND(G448,3),2)</f>
      </c>
      <c s="36" t="s">
        <v>103</v>
      </c>
      <c>
        <f>(M448*21)/100</f>
      </c>
      <c t="s">
        <v>27</v>
      </c>
    </row>
    <row r="449" spans="1:5" ht="25.5">
      <c r="A449" s="35" t="s">
        <v>54</v>
      </c>
      <c r="E449" s="39" t="s">
        <v>3145</v>
      </c>
    </row>
    <row r="450" spans="1:5" ht="89.25">
      <c r="A450" s="35" t="s">
        <v>55</v>
      </c>
      <c r="E450" s="40" t="s">
        <v>3106</v>
      </c>
    </row>
    <row r="451" spans="1:5" ht="12.75">
      <c r="A451" t="s">
        <v>57</v>
      </c>
      <c r="E451" s="39" t="s">
        <v>3146</v>
      </c>
    </row>
    <row r="452" spans="1:16" ht="12.75">
      <c r="A452" t="s">
        <v>49</v>
      </c>
      <c s="34" t="s">
        <v>1011</v>
      </c>
      <c s="34" t="s">
        <v>3147</v>
      </c>
      <c s="35" t="s">
        <v>5</v>
      </c>
      <c s="6" t="s">
        <v>3148</v>
      </c>
      <c s="36" t="s">
        <v>52</v>
      </c>
      <c s="37">
        <v>1</v>
      </c>
      <c s="36">
        <v>0.10811</v>
      </c>
      <c s="36">
        <f>ROUND(G452*H452,6)</f>
      </c>
      <c r="L452" s="38">
        <v>0</v>
      </c>
      <c s="32">
        <f>ROUND(ROUND(L452,2)*ROUND(G452,3),2)</f>
      </c>
      <c s="36" t="s">
        <v>103</v>
      </c>
      <c>
        <f>(M452*21)/100</f>
      </c>
      <c t="s">
        <v>27</v>
      </c>
    </row>
    <row r="453" spans="1:5" ht="12.75">
      <c r="A453" s="35" t="s">
        <v>54</v>
      </c>
      <c r="E453" s="39" t="s">
        <v>3148</v>
      </c>
    </row>
    <row r="454" spans="1:5" ht="51">
      <c r="A454" s="35" t="s">
        <v>55</v>
      </c>
      <c r="E454" s="40" t="s">
        <v>3149</v>
      </c>
    </row>
    <row r="455" spans="1:5" ht="191.25">
      <c r="A455" t="s">
        <v>57</v>
      </c>
      <c r="E455" s="39" t="s">
        <v>3150</v>
      </c>
    </row>
    <row r="456" spans="1:16" ht="12.75">
      <c r="A456" t="s">
        <v>49</v>
      </c>
      <c s="34" t="s">
        <v>1012</v>
      </c>
      <c s="34" t="s">
        <v>3151</v>
      </c>
      <c s="35" t="s">
        <v>5</v>
      </c>
      <c s="6" t="s">
        <v>3148</v>
      </c>
      <c s="36" t="s">
        <v>52</v>
      </c>
      <c s="37">
        <v>1</v>
      </c>
      <c s="36">
        <v>0.10811</v>
      </c>
      <c s="36">
        <f>ROUND(G456*H456,6)</f>
      </c>
      <c r="L456" s="38">
        <v>0</v>
      </c>
      <c s="32">
        <f>ROUND(ROUND(L456,2)*ROUND(G456,3),2)</f>
      </c>
      <c s="36" t="s">
        <v>103</v>
      </c>
      <c>
        <f>(M456*21)/100</f>
      </c>
      <c t="s">
        <v>27</v>
      </c>
    </row>
    <row r="457" spans="1:5" ht="12.75">
      <c r="A457" s="35" t="s">
        <v>54</v>
      </c>
      <c r="E457" s="39" t="s">
        <v>3148</v>
      </c>
    </row>
    <row r="458" spans="1:5" ht="51">
      <c r="A458" s="35" t="s">
        <v>55</v>
      </c>
      <c r="E458" s="40" t="s">
        <v>3152</v>
      </c>
    </row>
    <row r="459" spans="1:5" ht="191.25">
      <c r="A459" t="s">
        <v>57</v>
      </c>
      <c r="E459" s="39" t="s">
        <v>3153</v>
      </c>
    </row>
    <row r="460" spans="1:16" ht="12.75">
      <c r="A460" t="s">
        <v>49</v>
      </c>
      <c s="34" t="s">
        <v>1013</v>
      </c>
      <c s="34" t="s">
        <v>3154</v>
      </c>
      <c s="35" t="s">
        <v>5</v>
      </c>
      <c s="6" t="s">
        <v>3148</v>
      </c>
      <c s="36" t="s">
        <v>52</v>
      </c>
      <c s="37">
        <v>1</v>
      </c>
      <c s="36">
        <v>0.10811</v>
      </c>
      <c s="36">
        <f>ROUND(G460*H460,6)</f>
      </c>
      <c r="L460" s="38">
        <v>0</v>
      </c>
      <c s="32">
        <f>ROUND(ROUND(L460,2)*ROUND(G460,3),2)</f>
      </c>
      <c s="36" t="s">
        <v>103</v>
      </c>
      <c>
        <f>(M460*21)/100</f>
      </c>
      <c t="s">
        <v>27</v>
      </c>
    </row>
    <row r="461" spans="1:5" ht="12.75">
      <c r="A461" s="35" t="s">
        <v>54</v>
      </c>
      <c r="E461" s="39" t="s">
        <v>3148</v>
      </c>
    </row>
    <row r="462" spans="1:5" ht="51">
      <c r="A462" s="35" t="s">
        <v>55</v>
      </c>
      <c r="E462" s="40" t="s">
        <v>3155</v>
      </c>
    </row>
    <row r="463" spans="1:5" ht="191.25">
      <c r="A463" t="s">
        <v>57</v>
      </c>
      <c r="E463" s="39" t="s">
        <v>3156</v>
      </c>
    </row>
    <row r="464" spans="1:16" ht="25.5">
      <c r="A464" t="s">
        <v>49</v>
      </c>
      <c s="34" t="s">
        <v>1016</v>
      </c>
      <c s="34" t="s">
        <v>3157</v>
      </c>
      <c s="35" t="s">
        <v>5</v>
      </c>
      <c s="6" t="s">
        <v>3158</v>
      </c>
      <c s="36" t="s">
        <v>52</v>
      </c>
      <c s="37">
        <v>1</v>
      </c>
      <c s="36">
        <v>0.21994</v>
      </c>
      <c s="36">
        <f>ROUND(G464*H464,6)</f>
      </c>
      <c r="L464" s="38">
        <v>0</v>
      </c>
      <c s="32">
        <f>ROUND(ROUND(L464,2)*ROUND(G464,3),2)</f>
      </c>
      <c s="36" t="s">
        <v>103</v>
      </c>
      <c>
        <f>(M464*21)/100</f>
      </c>
      <c t="s">
        <v>27</v>
      </c>
    </row>
    <row r="465" spans="1:5" ht="25.5">
      <c r="A465" s="35" t="s">
        <v>54</v>
      </c>
      <c r="E465" s="39" t="s">
        <v>3158</v>
      </c>
    </row>
    <row r="466" spans="1:5" ht="51">
      <c r="A466" s="35" t="s">
        <v>55</v>
      </c>
      <c r="E466" s="40" t="s">
        <v>3159</v>
      </c>
    </row>
    <row r="467" spans="1:5" ht="204">
      <c r="A467" t="s">
        <v>57</v>
      </c>
      <c r="E467" s="39" t="s">
        <v>3160</v>
      </c>
    </row>
    <row r="468" spans="1:16" ht="25.5">
      <c r="A468" t="s">
        <v>49</v>
      </c>
      <c s="34" t="s">
        <v>1017</v>
      </c>
      <c s="34" t="s">
        <v>3161</v>
      </c>
      <c s="35" t="s">
        <v>5</v>
      </c>
      <c s="6" t="s">
        <v>3158</v>
      </c>
      <c s="36" t="s">
        <v>52</v>
      </c>
      <c s="37">
        <v>1</v>
      </c>
      <c s="36">
        <v>0.21994</v>
      </c>
      <c s="36">
        <f>ROUND(G468*H468,6)</f>
      </c>
      <c r="L468" s="38">
        <v>0</v>
      </c>
      <c s="32">
        <f>ROUND(ROUND(L468,2)*ROUND(G468,3),2)</f>
      </c>
      <c s="36" t="s">
        <v>103</v>
      </c>
      <c>
        <f>(M468*21)/100</f>
      </c>
      <c t="s">
        <v>27</v>
      </c>
    </row>
    <row r="469" spans="1:5" ht="25.5">
      <c r="A469" s="35" t="s">
        <v>54</v>
      </c>
      <c r="E469" s="39" t="s">
        <v>3158</v>
      </c>
    </row>
    <row r="470" spans="1:5" ht="51">
      <c r="A470" s="35" t="s">
        <v>55</v>
      </c>
      <c r="E470" s="40" t="s">
        <v>3162</v>
      </c>
    </row>
    <row r="471" spans="1:5" ht="191.25">
      <c r="A471" t="s">
        <v>57</v>
      </c>
      <c r="E471" s="39" t="s">
        <v>3163</v>
      </c>
    </row>
    <row r="472" spans="1:16" ht="12.75">
      <c r="A472" t="s">
        <v>49</v>
      </c>
      <c s="34" t="s">
        <v>1018</v>
      </c>
      <c s="34" t="s">
        <v>3164</v>
      </c>
      <c s="35" t="s">
        <v>5</v>
      </c>
      <c s="6" t="s">
        <v>3165</v>
      </c>
      <c s="36" t="s">
        <v>52</v>
      </c>
      <c s="37">
        <v>1</v>
      </c>
      <c s="36">
        <v>0.1093</v>
      </c>
      <c s="36">
        <f>ROUND(G472*H472,6)</f>
      </c>
      <c r="L472" s="38">
        <v>0</v>
      </c>
      <c s="32">
        <f>ROUND(ROUND(L472,2)*ROUND(G472,3),2)</f>
      </c>
      <c s="36" t="s">
        <v>103</v>
      </c>
      <c>
        <f>(M472*21)/100</f>
      </c>
      <c t="s">
        <v>27</v>
      </c>
    </row>
    <row r="473" spans="1:5" ht="12.75">
      <c r="A473" s="35" t="s">
        <v>54</v>
      </c>
      <c r="E473" s="39" t="s">
        <v>3165</v>
      </c>
    </row>
    <row r="474" spans="1:5" ht="51">
      <c r="A474" s="35" t="s">
        <v>55</v>
      </c>
      <c r="E474" s="40" t="s">
        <v>3166</v>
      </c>
    </row>
    <row r="475" spans="1:5" ht="191.25">
      <c r="A475" t="s">
        <v>57</v>
      </c>
      <c r="E475" s="39" t="s">
        <v>3167</v>
      </c>
    </row>
    <row r="476" spans="1:16" ht="12.75">
      <c r="A476" t="s">
        <v>49</v>
      </c>
      <c s="34" t="s">
        <v>1021</v>
      </c>
      <c s="34" t="s">
        <v>3168</v>
      </c>
      <c s="35" t="s">
        <v>5</v>
      </c>
      <c s="6" t="s">
        <v>3165</v>
      </c>
      <c s="36" t="s">
        <v>52</v>
      </c>
      <c s="37">
        <v>1</v>
      </c>
      <c s="36">
        <v>0.1093</v>
      </c>
      <c s="36">
        <f>ROUND(G476*H476,6)</f>
      </c>
      <c r="L476" s="38">
        <v>0</v>
      </c>
      <c s="32">
        <f>ROUND(ROUND(L476,2)*ROUND(G476,3),2)</f>
      </c>
      <c s="36" t="s">
        <v>103</v>
      </c>
      <c>
        <f>(M476*21)/100</f>
      </c>
      <c t="s">
        <v>27</v>
      </c>
    </row>
    <row r="477" spans="1:5" ht="12.75">
      <c r="A477" s="35" t="s">
        <v>54</v>
      </c>
      <c r="E477" s="39" t="s">
        <v>3165</v>
      </c>
    </row>
    <row r="478" spans="1:5" ht="51">
      <c r="A478" s="35" t="s">
        <v>55</v>
      </c>
      <c r="E478" s="40" t="s">
        <v>3169</v>
      </c>
    </row>
    <row r="479" spans="1:5" ht="191.25">
      <c r="A479" t="s">
        <v>57</v>
      </c>
      <c r="E479" s="39" t="s">
        <v>3170</v>
      </c>
    </row>
    <row r="480" spans="1:16" ht="25.5">
      <c r="A480" t="s">
        <v>49</v>
      </c>
      <c s="34" t="s">
        <v>1022</v>
      </c>
      <c s="34" t="s">
        <v>3171</v>
      </c>
      <c s="35" t="s">
        <v>5</v>
      </c>
      <c s="6" t="s">
        <v>3172</v>
      </c>
      <c s="36" t="s">
        <v>52</v>
      </c>
      <c s="37">
        <v>1</v>
      </c>
      <c s="36">
        <v>0.22236</v>
      </c>
      <c s="36">
        <f>ROUND(G480*H480,6)</f>
      </c>
      <c r="L480" s="38">
        <v>0</v>
      </c>
      <c s="32">
        <f>ROUND(ROUND(L480,2)*ROUND(G480,3),2)</f>
      </c>
      <c s="36" t="s">
        <v>103</v>
      </c>
      <c>
        <f>(M480*21)/100</f>
      </c>
      <c t="s">
        <v>27</v>
      </c>
    </row>
    <row r="481" spans="1:5" ht="25.5">
      <c r="A481" s="35" t="s">
        <v>54</v>
      </c>
      <c r="E481" s="39" t="s">
        <v>3172</v>
      </c>
    </row>
    <row r="482" spans="1:5" ht="51">
      <c r="A482" s="35" t="s">
        <v>55</v>
      </c>
      <c r="E482" s="40" t="s">
        <v>3173</v>
      </c>
    </row>
    <row r="483" spans="1:5" ht="191.25">
      <c r="A483" t="s">
        <v>57</v>
      </c>
      <c r="E483" s="39" t="s">
        <v>3174</v>
      </c>
    </row>
    <row r="484" spans="1:16" ht="25.5">
      <c r="A484" t="s">
        <v>49</v>
      </c>
      <c s="34" t="s">
        <v>1025</v>
      </c>
      <c s="34" t="s">
        <v>3175</v>
      </c>
      <c s="35" t="s">
        <v>5</v>
      </c>
      <c s="6" t="s">
        <v>3172</v>
      </c>
      <c s="36" t="s">
        <v>52</v>
      </c>
      <c s="37">
        <v>1</v>
      </c>
      <c s="36">
        <v>0.22236</v>
      </c>
      <c s="36">
        <f>ROUND(G484*H484,6)</f>
      </c>
      <c r="L484" s="38">
        <v>0</v>
      </c>
      <c s="32">
        <f>ROUND(ROUND(L484,2)*ROUND(G484,3),2)</f>
      </c>
      <c s="36" t="s">
        <v>103</v>
      </c>
      <c>
        <f>(M484*21)/100</f>
      </c>
      <c t="s">
        <v>27</v>
      </c>
    </row>
    <row r="485" spans="1:5" ht="25.5">
      <c r="A485" s="35" t="s">
        <v>54</v>
      </c>
      <c r="E485" s="39" t="s">
        <v>3172</v>
      </c>
    </row>
    <row r="486" spans="1:5" ht="51">
      <c r="A486" s="35" t="s">
        <v>55</v>
      </c>
      <c r="E486" s="40" t="s">
        <v>3176</v>
      </c>
    </row>
    <row r="487" spans="1:5" ht="191.25">
      <c r="A487" t="s">
        <v>57</v>
      </c>
      <c r="E487" s="39" t="s">
        <v>3177</v>
      </c>
    </row>
    <row r="488" spans="1:16" ht="12.75">
      <c r="A488" t="s">
        <v>49</v>
      </c>
      <c s="34" t="s">
        <v>1026</v>
      </c>
      <c s="34" t="s">
        <v>3175</v>
      </c>
      <c s="35" t="s">
        <v>4</v>
      </c>
      <c s="6" t="s">
        <v>3178</v>
      </c>
      <c s="36" t="s">
        <v>52</v>
      </c>
      <c s="37">
        <v>1</v>
      </c>
      <c s="36">
        <v>0.67463</v>
      </c>
      <c s="36">
        <f>ROUND(G488*H488,6)</f>
      </c>
      <c r="L488" s="38">
        <v>0</v>
      </c>
      <c s="32">
        <f>ROUND(ROUND(L488,2)*ROUND(G488,3),2)</f>
      </c>
      <c s="36" t="s">
        <v>103</v>
      </c>
      <c>
        <f>(M488*21)/100</f>
      </c>
      <c t="s">
        <v>27</v>
      </c>
    </row>
    <row r="489" spans="1:5" ht="12.75">
      <c r="A489" s="35" t="s">
        <v>54</v>
      </c>
      <c r="E489" s="39" t="s">
        <v>3178</v>
      </c>
    </row>
    <row r="490" spans="1:5" ht="51">
      <c r="A490" s="35" t="s">
        <v>55</v>
      </c>
      <c r="E490" s="40" t="s">
        <v>3179</v>
      </c>
    </row>
    <row r="491" spans="1:5" ht="204">
      <c r="A491" t="s">
        <v>57</v>
      </c>
      <c r="E491" s="39" t="s">
        <v>3180</v>
      </c>
    </row>
    <row r="492" spans="1:16" ht="25.5">
      <c r="A492" t="s">
        <v>49</v>
      </c>
      <c s="34" t="s">
        <v>1027</v>
      </c>
      <c s="34" t="s">
        <v>3181</v>
      </c>
      <c s="35" t="s">
        <v>5</v>
      </c>
      <c s="6" t="s">
        <v>3182</v>
      </c>
      <c s="36" t="s">
        <v>52</v>
      </c>
      <c s="37">
        <v>11</v>
      </c>
      <c s="36">
        <v>0.0024</v>
      </c>
      <c s="36">
        <f>ROUND(G492*H492,6)</f>
      </c>
      <c r="L492" s="38">
        <v>0</v>
      </c>
      <c s="32">
        <f>ROUND(ROUND(L492,2)*ROUND(G492,3),2)</f>
      </c>
      <c s="36" t="s">
        <v>103</v>
      </c>
      <c>
        <f>(M492*21)/100</f>
      </c>
      <c t="s">
        <v>27</v>
      </c>
    </row>
    <row r="493" spans="1:5" ht="25.5">
      <c r="A493" s="35" t="s">
        <v>54</v>
      </c>
      <c r="E493" s="39" t="s">
        <v>3182</v>
      </c>
    </row>
    <row r="494" spans="1:5" ht="178.5">
      <c r="A494" s="35" t="s">
        <v>55</v>
      </c>
      <c r="E494" s="40" t="s">
        <v>3183</v>
      </c>
    </row>
    <row r="495" spans="1:5" ht="12.75">
      <c r="A495" t="s">
        <v>57</v>
      </c>
      <c r="E495" s="39" t="s">
        <v>5</v>
      </c>
    </row>
    <row r="496" spans="1:16" ht="25.5">
      <c r="A496" t="s">
        <v>49</v>
      </c>
      <c s="34" t="s">
        <v>1028</v>
      </c>
      <c s="34" t="s">
        <v>3184</v>
      </c>
      <c s="35" t="s">
        <v>5</v>
      </c>
      <c s="6" t="s">
        <v>3185</v>
      </c>
      <c s="36" t="s">
        <v>52</v>
      </c>
      <c s="37">
        <v>2</v>
      </c>
      <c s="36">
        <v>0.0024</v>
      </c>
      <c s="36">
        <f>ROUND(G496*H496,6)</f>
      </c>
      <c r="L496" s="38">
        <v>0</v>
      </c>
      <c s="32">
        <f>ROUND(ROUND(L496,2)*ROUND(G496,3),2)</f>
      </c>
      <c s="36" t="s">
        <v>103</v>
      </c>
      <c>
        <f>(M496*21)/100</f>
      </c>
      <c t="s">
        <v>27</v>
      </c>
    </row>
    <row r="497" spans="1:5" ht="25.5">
      <c r="A497" s="35" t="s">
        <v>54</v>
      </c>
      <c r="E497" s="39" t="s">
        <v>3185</v>
      </c>
    </row>
    <row r="498" spans="1:5" ht="63.75">
      <c r="A498" s="35" t="s">
        <v>55</v>
      </c>
      <c r="E498" s="40" t="s">
        <v>3129</v>
      </c>
    </row>
    <row r="499" spans="1:5" ht="12.75">
      <c r="A499" t="s">
        <v>57</v>
      </c>
      <c r="E499" s="39" t="s">
        <v>5</v>
      </c>
    </row>
    <row r="500" spans="1:16" ht="25.5">
      <c r="A500" t="s">
        <v>49</v>
      </c>
      <c s="34" t="s">
        <v>1029</v>
      </c>
      <c s="34" t="s">
        <v>3186</v>
      </c>
      <c s="35" t="s">
        <v>5</v>
      </c>
      <c s="6" t="s">
        <v>3187</v>
      </c>
      <c s="36" t="s">
        <v>52</v>
      </c>
      <c s="37">
        <v>6</v>
      </c>
      <c s="36">
        <v>0.0024</v>
      </c>
      <c s="36">
        <f>ROUND(G500*H500,6)</f>
      </c>
      <c r="L500" s="38">
        <v>0</v>
      </c>
      <c s="32">
        <f>ROUND(ROUND(L500,2)*ROUND(G500,3),2)</f>
      </c>
      <c s="36" t="s">
        <v>103</v>
      </c>
      <c>
        <f>(M500*21)/100</f>
      </c>
      <c t="s">
        <v>27</v>
      </c>
    </row>
    <row r="501" spans="1:5" ht="25.5">
      <c r="A501" s="35" t="s">
        <v>54</v>
      </c>
      <c r="E501" s="39" t="s">
        <v>3188</v>
      </c>
    </row>
    <row r="502" spans="1:5" ht="114.75">
      <c r="A502" s="35" t="s">
        <v>55</v>
      </c>
      <c r="E502" s="40" t="s">
        <v>3189</v>
      </c>
    </row>
    <row r="503" spans="1:5" ht="12.75">
      <c r="A503" t="s">
        <v>57</v>
      </c>
      <c r="E503" s="39" t="s">
        <v>5</v>
      </c>
    </row>
    <row r="504" spans="1:16" ht="25.5">
      <c r="A504" t="s">
        <v>49</v>
      </c>
      <c s="34" t="s">
        <v>1030</v>
      </c>
      <c s="34" t="s">
        <v>3190</v>
      </c>
      <c s="35" t="s">
        <v>5</v>
      </c>
      <c s="6" t="s">
        <v>3191</v>
      </c>
      <c s="36" t="s">
        <v>52</v>
      </c>
      <c s="37">
        <v>3</v>
      </c>
      <c s="36">
        <v>0.001</v>
      </c>
      <c s="36">
        <f>ROUND(G504*H504,6)</f>
      </c>
      <c r="L504" s="38">
        <v>0</v>
      </c>
      <c s="32">
        <f>ROUND(ROUND(L504,2)*ROUND(G504,3),2)</f>
      </c>
      <c s="36" t="s">
        <v>103</v>
      </c>
      <c>
        <f>(M504*21)/100</f>
      </c>
      <c t="s">
        <v>27</v>
      </c>
    </row>
    <row r="505" spans="1:5" ht="25.5">
      <c r="A505" s="35" t="s">
        <v>54</v>
      </c>
      <c r="E505" s="39" t="s">
        <v>3191</v>
      </c>
    </row>
    <row r="506" spans="1:5" ht="76.5">
      <c r="A506" s="35" t="s">
        <v>55</v>
      </c>
      <c r="E506" s="40" t="s">
        <v>3097</v>
      </c>
    </row>
    <row r="507" spans="1:5" ht="12.75">
      <c r="A507" t="s">
        <v>57</v>
      </c>
      <c r="E507" s="39" t="s">
        <v>5</v>
      </c>
    </row>
    <row r="508" spans="1:16" ht="12.75">
      <c r="A508" t="s">
        <v>49</v>
      </c>
      <c s="34" t="s">
        <v>1031</v>
      </c>
      <c s="34" t="s">
        <v>3192</v>
      </c>
      <c s="35" t="s">
        <v>5</v>
      </c>
      <c s="6" t="s">
        <v>3193</v>
      </c>
      <c s="36" t="s">
        <v>52</v>
      </c>
      <c s="37">
        <v>18</v>
      </c>
      <c s="36">
        <v>0.0005</v>
      </c>
      <c s="36">
        <f>ROUND(G508*H508,6)</f>
      </c>
      <c r="L508" s="38">
        <v>0</v>
      </c>
      <c s="32">
        <f>ROUND(ROUND(L508,2)*ROUND(G508,3),2)</f>
      </c>
      <c s="36" t="s">
        <v>103</v>
      </c>
      <c>
        <f>(M508*21)/100</f>
      </c>
      <c t="s">
        <v>27</v>
      </c>
    </row>
    <row r="509" spans="1:5" ht="12.75">
      <c r="A509" s="35" t="s">
        <v>54</v>
      </c>
      <c r="E509" s="39" t="s">
        <v>3193</v>
      </c>
    </row>
    <row r="510" spans="1:5" ht="267.75">
      <c r="A510" s="35" t="s">
        <v>55</v>
      </c>
      <c r="E510" s="40" t="s">
        <v>3194</v>
      </c>
    </row>
    <row r="511" spans="1:5" ht="12.75">
      <c r="A511" t="s">
        <v>57</v>
      </c>
      <c r="E511" s="39" t="s">
        <v>5</v>
      </c>
    </row>
    <row r="512" spans="1:16" ht="12.75">
      <c r="A512" t="s">
        <v>49</v>
      </c>
      <c s="34" t="s">
        <v>1034</v>
      </c>
      <c s="34" t="s">
        <v>3195</v>
      </c>
      <c s="35" t="s">
        <v>5</v>
      </c>
      <c s="6" t="s">
        <v>3196</v>
      </c>
      <c s="36" t="s">
        <v>52</v>
      </c>
      <c s="37">
        <v>5</v>
      </c>
      <c s="36">
        <v>0.001</v>
      </c>
      <c s="36">
        <f>ROUND(G512*H512,6)</f>
      </c>
      <c r="L512" s="38">
        <v>0</v>
      </c>
      <c s="32">
        <f>ROUND(ROUND(L512,2)*ROUND(G512,3),2)</f>
      </c>
      <c s="36" t="s">
        <v>103</v>
      </c>
      <c>
        <f>(M512*21)/100</f>
      </c>
      <c t="s">
        <v>27</v>
      </c>
    </row>
    <row r="513" spans="1:5" ht="12.75">
      <c r="A513" s="35" t="s">
        <v>54</v>
      </c>
      <c r="E513" s="39" t="s">
        <v>3196</v>
      </c>
    </row>
    <row r="514" spans="1:5" ht="102">
      <c r="A514" s="35" t="s">
        <v>55</v>
      </c>
      <c r="E514" s="40" t="s">
        <v>3197</v>
      </c>
    </row>
    <row r="515" spans="1:5" ht="12.75">
      <c r="A515" t="s">
        <v>57</v>
      </c>
      <c r="E515" s="39" t="s">
        <v>5</v>
      </c>
    </row>
    <row r="516" spans="1:16" ht="25.5">
      <c r="A516" t="s">
        <v>49</v>
      </c>
      <c s="34" t="s">
        <v>1037</v>
      </c>
      <c s="34" t="s">
        <v>3198</v>
      </c>
      <c s="35" t="s">
        <v>5</v>
      </c>
      <c s="6" t="s">
        <v>3199</v>
      </c>
      <c s="36" t="s">
        <v>52</v>
      </c>
      <c s="37">
        <v>1</v>
      </c>
      <c s="36">
        <v>0.005</v>
      </c>
      <c s="36">
        <f>ROUND(G516*H516,6)</f>
      </c>
      <c r="L516" s="38">
        <v>0</v>
      </c>
      <c s="32">
        <f>ROUND(ROUND(L516,2)*ROUND(G516,3),2)</f>
      </c>
      <c s="36" t="s">
        <v>103</v>
      </c>
      <c>
        <f>(M516*21)/100</f>
      </c>
      <c t="s">
        <v>27</v>
      </c>
    </row>
    <row r="517" spans="1:5" ht="25.5">
      <c r="A517" s="35" t="s">
        <v>54</v>
      </c>
      <c r="E517" s="39" t="s">
        <v>3199</v>
      </c>
    </row>
    <row r="518" spans="1:5" ht="51">
      <c r="A518" s="35" t="s">
        <v>55</v>
      </c>
      <c r="E518" s="40" t="s">
        <v>3200</v>
      </c>
    </row>
    <row r="519" spans="1:5" ht="12.75">
      <c r="A519" t="s">
        <v>57</v>
      </c>
      <c r="E519" s="39" t="s">
        <v>5</v>
      </c>
    </row>
    <row r="520" spans="1:16" ht="12.75">
      <c r="A520" t="s">
        <v>49</v>
      </c>
      <c s="34" t="s">
        <v>2300</v>
      </c>
      <c s="34" t="s">
        <v>3201</v>
      </c>
      <c s="35" t="s">
        <v>5</v>
      </c>
      <c s="6" t="s">
        <v>3202</v>
      </c>
      <c s="36" t="s">
        <v>52</v>
      </c>
      <c s="37">
        <v>1</v>
      </c>
      <c s="36">
        <v>0.001</v>
      </c>
      <c s="36">
        <f>ROUND(G520*H520,6)</f>
      </c>
      <c r="L520" s="38">
        <v>0</v>
      </c>
      <c s="32">
        <f>ROUND(ROUND(L520,2)*ROUND(G520,3),2)</f>
      </c>
      <c s="36" t="s">
        <v>103</v>
      </c>
      <c>
        <f>(M520*21)/100</f>
      </c>
      <c t="s">
        <v>27</v>
      </c>
    </row>
    <row r="521" spans="1:5" ht="12.75">
      <c r="A521" s="35" t="s">
        <v>54</v>
      </c>
      <c r="E521" s="39" t="s">
        <v>3202</v>
      </c>
    </row>
    <row r="522" spans="1:5" ht="51">
      <c r="A522" s="35" t="s">
        <v>55</v>
      </c>
      <c r="E522" s="40" t="s">
        <v>3203</v>
      </c>
    </row>
    <row r="523" spans="1:5" ht="12.75">
      <c r="A523" t="s">
        <v>57</v>
      </c>
      <c r="E523" s="39" t="s">
        <v>5</v>
      </c>
    </row>
    <row r="524" spans="1:16" ht="12.75">
      <c r="A524" t="s">
        <v>49</v>
      </c>
      <c s="34" t="s">
        <v>2305</v>
      </c>
      <c s="34" t="s">
        <v>3204</v>
      </c>
      <c s="35" t="s">
        <v>5</v>
      </c>
      <c s="6" t="s">
        <v>3205</v>
      </c>
      <c s="36" t="s">
        <v>52</v>
      </c>
      <c s="37">
        <v>13</v>
      </c>
      <c s="36">
        <v>0.001</v>
      </c>
      <c s="36">
        <f>ROUND(G524*H524,6)</f>
      </c>
      <c r="L524" s="38">
        <v>0</v>
      </c>
      <c s="32">
        <f>ROUND(ROUND(L524,2)*ROUND(G524,3),2)</f>
      </c>
      <c s="36" t="s">
        <v>103</v>
      </c>
      <c>
        <f>(M524*21)/100</f>
      </c>
      <c t="s">
        <v>27</v>
      </c>
    </row>
    <row r="525" spans="1:5" ht="12.75">
      <c r="A525" s="35" t="s">
        <v>54</v>
      </c>
      <c r="E525" s="39" t="s">
        <v>3205</v>
      </c>
    </row>
    <row r="526" spans="1:5" ht="204">
      <c r="A526" s="35" t="s">
        <v>55</v>
      </c>
      <c r="E526" s="40" t="s">
        <v>3206</v>
      </c>
    </row>
    <row r="527" spans="1:5" ht="12.75">
      <c r="A527" t="s">
        <v>57</v>
      </c>
      <c r="E527" s="39" t="s">
        <v>5</v>
      </c>
    </row>
    <row r="528" spans="1:16" ht="12.75">
      <c r="A528" t="s">
        <v>49</v>
      </c>
      <c s="34" t="s">
        <v>2309</v>
      </c>
      <c s="34" t="s">
        <v>3207</v>
      </c>
      <c s="35" t="s">
        <v>5</v>
      </c>
      <c s="6" t="s">
        <v>3208</v>
      </c>
      <c s="36" t="s">
        <v>52</v>
      </c>
      <c s="37">
        <v>6</v>
      </c>
      <c s="36">
        <v>0.001</v>
      </c>
      <c s="36">
        <f>ROUND(G528*H528,6)</f>
      </c>
      <c r="L528" s="38">
        <v>0</v>
      </c>
      <c s="32">
        <f>ROUND(ROUND(L528,2)*ROUND(G528,3),2)</f>
      </c>
      <c s="36" t="s">
        <v>103</v>
      </c>
      <c>
        <f>(M528*21)/100</f>
      </c>
      <c t="s">
        <v>27</v>
      </c>
    </row>
    <row r="529" spans="1:5" ht="12.75">
      <c r="A529" s="35" t="s">
        <v>54</v>
      </c>
      <c r="E529" s="39" t="s">
        <v>3208</v>
      </c>
    </row>
    <row r="530" spans="1:5" ht="114.75">
      <c r="A530" s="35" t="s">
        <v>55</v>
      </c>
      <c r="E530" s="40" t="s">
        <v>3209</v>
      </c>
    </row>
    <row r="531" spans="1:5" ht="12.75">
      <c r="A531" t="s">
        <v>57</v>
      </c>
      <c r="E531" s="39" t="s">
        <v>5</v>
      </c>
    </row>
    <row r="532" spans="1:16" ht="12.75">
      <c r="A532" t="s">
        <v>49</v>
      </c>
      <c s="34" t="s">
        <v>2313</v>
      </c>
      <c s="34" t="s">
        <v>3210</v>
      </c>
      <c s="35" t="s">
        <v>5</v>
      </c>
      <c s="6" t="s">
        <v>3211</v>
      </c>
      <c s="36" t="s">
        <v>52</v>
      </c>
      <c s="37">
        <v>5</v>
      </c>
      <c s="36">
        <v>0.001</v>
      </c>
      <c s="36">
        <f>ROUND(G532*H532,6)</f>
      </c>
      <c r="L532" s="38">
        <v>0</v>
      </c>
      <c s="32">
        <f>ROUND(ROUND(L532,2)*ROUND(G532,3),2)</f>
      </c>
      <c s="36" t="s">
        <v>103</v>
      </c>
      <c>
        <f>(M532*21)/100</f>
      </c>
      <c t="s">
        <v>27</v>
      </c>
    </row>
    <row r="533" spans="1:5" ht="12.75">
      <c r="A533" s="35" t="s">
        <v>54</v>
      </c>
      <c r="E533" s="39" t="s">
        <v>3211</v>
      </c>
    </row>
    <row r="534" spans="1:5" ht="114.75">
      <c r="A534" s="35" t="s">
        <v>55</v>
      </c>
      <c r="E534" s="40" t="s">
        <v>3212</v>
      </c>
    </row>
    <row r="535" spans="1:5" ht="12.75">
      <c r="A535" t="s">
        <v>57</v>
      </c>
      <c r="E535" s="39" t="s">
        <v>5</v>
      </c>
    </row>
    <row r="536" spans="1:16" ht="12.75">
      <c r="A536" t="s">
        <v>49</v>
      </c>
      <c s="34" t="s">
        <v>2317</v>
      </c>
      <c s="34" t="s">
        <v>3213</v>
      </c>
      <c s="35" t="s">
        <v>5</v>
      </c>
      <c s="6" t="s">
        <v>3214</v>
      </c>
      <c s="36" t="s">
        <v>52</v>
      </c>
      <c s="37">
        <v>7</v>
      </c>
      <c s="36">
        <v>0.0175</v>
      </c>
      <c s="36">
        <f>ROUND(G536*H536,6)</f>
      </c>
      <c r="L536" s="38">
        <v>0</v>
      </c>
      <c s="32">
        <f>ROUND(ROUND(L536,2)*ROUND(G536,3),2)</f>
      </c>
      <c s="36" t="s">
        <v>103</v>
      </c>
      <c>
        <f>(M536*21)/100</f>
      </c>
      <c t="s">
        <v>27</v>
      </c>
    </row>
    <row r="537" spans="1:5" ht="12.75">
      <c r="A537" s="35" t="s">
        <v>54</v>
      </c>
      <c r="E537" s="39" t="s">
        <v>3214</v>
      </c>
    </row>
    <row r="538" spans="1:5" ht="127.5">
      <c r="A538" s="35" t="s">
        <v>55</v>
      </c>
      <c r="E538" s="40" t="s">
        <v>3215</v>
      </c>
    </row>
    <row r="539" spans="1:5" ht="12.75">
      <c r="A539" t="s">
        <v>57</v>
      </c>
      <c r="E539" s="39" t="s">
        <v>3216</v>
      </c>
    </row>
    <row r="540" spans="1:16" ht="12.75">
      <c r="A540" t="s">
        <v>49</v>
      </c>
      <c s="34" t="s">
        <v>2321</v>
      </c>
      <c s="34" t="s">
        <v>3217</v>
      </c>
      <c s="35" t="s">
        <v>5</v>
      </c>
      <c s="6" t="s">
        <v>3218</v>
      </c>
      <c s="36" t="s">
        <v>52</v>
      </c>
      <c s="37">
        <v>14</v>
      </c>
      <c s="36">
        <v>0.0195</v>
      </c>
      <c s="36">
        <f>ROUND(G540*H540,6)</f>
      </c>
      <c r="L540" s="38">
        <v>0</v>
      </c>
      <c s="32">
        <f>ROUND(ROUND(L540,2)*ROUND(G540,3),2)</f>
      </c>
      <c s="36" t="s">
        <v>103</v>
      </c>
      <c>
        <f>(M540*21)/100</f>
      </c>
      <c t="s">
        <v>27</v>
      </c>
    </row>
    <row r="541" spans="1:5" ht="12.75">
      <c r="A541" s="35" t="s">
        <v>54</v>
      </c>
      <c r="E541" s="39" t="s">
        <v>3218</v>
      </c>
    </row>
    <row r="542" spans="1:5" ht="216.75">
      <c r="A542" s="35" t="s">
        <v>55</v>
      </c>
      <c r="E542" s="40" t="s">
        <v>3219</v>
      </c>
    </row>
    <row r="543" spans="1:5" ht="12.75">
      <c r="A543" t="s">
        <v>57</v>
      </c>
      <c r="E543" s="39" t="s">
        <v>3216</v>
      </c>
    </row>
    <row r="544" spans="1:16" ht="12.75">
      <c r="A544" t="s">
        <v>49</v>
      </c>
      <c s="34" t="s">
        <v>2325</v>
      </c>
      <c s="34" t="s">
        <v>3220</v>
      </c>
      <c s="35" t="s">
        <v>5</v>
      </c>
      <c s="6" t="s">
        <v>3221</v>
      </c>
      <c s="36" t="s">
        <v>52</v>
      </c>
      <c s="37">
        <v>3</v>
      </c>
      <c s="36">
        <v>0.0205</v>
      </c>
      <c s="36">
        <f>ROUND(G544*H544,6)</f>
      </c>
      <c r="L544" s="38">
        <v>0</v>
      </c>
      <c s="32">
        <f>ROUND(ROUND(L544,2)*ROUND(G544,3),2)</f>
      </c>
      <c s="36" t="s">
        <v>103</v>
      </c>
      <c>
        <f>(M544*21)/100</f>
      </c>
      <c t="s">
        <v>27</v>
      </c>
    </row>
    <row r="545" spans="1:5" ht="12.75">
      <c r="A545" s="35" t="s">
        <v>54</v>
      </c>
      <c r="E545" s="39" t="s">
        <v>3221</v>
      </c>
    </row>
    <row r="546" spans="1:5" ht="76.5">
      <c r="A546" s="35" t="s">
        <v>55</v>
      </c>
      <c r="E546" s="40" t="s">
        <v>3075</v>
      </c>
    </row>
    <row r="547" spans="1:5" ht="12.75">
      <c r="A547" t="s">
        <v>57</v>
      </c>
      <c r="E547" s="39" t="s">
        <v>3216</v>
      </c>
    </row>
    <row r="548" spans="1:16" ht="25.5">
      <c r="A548" t="s">
        <v>49</v>
      </c>
      <c s="34" t="s">
        <v>2329</v>
      </c>
      <c s="34" t="s">
        <v>3222</v>
      </c>
      <c s="35" t="s">
        <v>5</v>
      </c>
      <c s="6" t="s">
        <v>3223</v>
      </c>
      <c s="36" t="s">
        <v>52</v>
      </c>
      <c s="37">
        <v>1</v>
      </c>
      <c s="36">
        <v>0.04</v>
      </c>
      <c s="36">
        <f>ROUND(G548*H548,6)</f>
      </c>
      <c r="L548" s="38">
        <v>0</v>
      </c>
      <c s="32">
        <f>ROUND(ROUND(L548,2)*ROUND(G548,3),2)</f>
      </c>
      <c s="36" t="s">
        <v>103</v>
      </c>
      <c>
        <f>(M548*21)/100</f>
      </c>
      <c t="s">
        <v>27</v>
      </c>
    </row>
    <row r="549" spans="1:5" ht="25.5">
      <c r="A549" s="35" t="s">
        <v>54</v>
      </c>
      <c r="E549" s="39" t="s">
        <v>3223</v>
      </c>
    </row>
    <row r="550" spans="1:5" ht="51">
      <c r="A550" s="35" t="s">
        <v>55</v>
      </c>
      <c r="E550" s="40" t="s">
        <v>3078</v>
      </c>
    </row>
    <row r="551" spans="1:5" ht="12.75">
      <c r="A551" t="s">
        <v>57</v>
      </c>
      <c r="E551" s="39" t="s">
        <v>5</v>
      </c>
    </row>
    <row r="552" spans="1:16" ht="25.5">
      <c r="A552" t="s">
        <v>49</v>
      </c>
      <c s="34" t="s">
        <v>2333</v>
      </c>
      <c s="34" t="s">
        <v>3224</v>
      </c>
      <c s="35" t="s">
        <v>5</v>
      </c>
      <c s="6" t="s">
        <v>3225</v>
      </c>
      <c s="36" t="s">
        <v>52</v>
      </c>
      <c s="37">
        <v>1</v>
      </c>
      <c s="36">
        <v>0.043</v>
      </c>
      <c s="36">
        <f>ROUND(G552*H552,6)</f>
      </c>
      <c r="L552" s="38">
        <v>0</v>
      </c>
      <c s="32">
        <f>ROUND(ROUND(L552,2)*ROUND(G552,3),2)</f>
      </c>
      <c s="36" t="s">
        <v>103</v>
      </c>
      <c>
        <f>(M552*21)/100</f>
      </c>
      <c t="s">
        <v>27</v>
      </c>
    </row>
    <row r="553" spans="1:5" ht="25.5">
      <c r="A553" s="35" t="s">
        <v>54</v>
      </c>
      <c r="E553" s="39" t="s">
        <v>3225</v>
      </c>
    </row>
    <row r="554" spans="1:5" ht="51">
      <c r="A554" s="35" t="s">
        <v>55</v>
      </c>
      <c r="E554" s="40" t="s">
        <v>3200</v>
      </c>
    </row>
    <row r="555" spans="1:5" ht="25.5">
      <c r="A555" t="s">
        <v>57</v>
      </c>
      <c r="E555" s="39" t="s">
        <v>3051</v>
      </c>
    </row>
    <row r="556" spans="1:16" ht="25.5">
      <c r="A556" t="s">
        <v>49</v>
      </c>
      <c s="34" t="s">
        <v>2338</v>
      </c>
      <c s="34" t="s">
        <v>3226</v>
      </c>
      <c s="35" t="s">
        <v>5</v>
      </c>
      <c s="6" t="s">
        <v>3227</v>
      </c>
      <c s="36" t="s">
        <v>52</v>
      </c>
      <c s="37">
        <v>8</v>
      </c>
      <c s="36">
        <v>0</v>
      </c>
      <c s="36">
        <f>ROUND(G556*H556,6)</f>
      </c>
      <c r="L556" s="38">
        <v>0</v>
      </c>
      <c s="32">
        <f>ROUND(ROUND(L556,2)*ROUND(G556,3),2)</f>
      </c>
      <c s="36" t="s">
        <v>103</v>
      </c>
      <c>
        <f>(M556*21)/100</f>
      </c>
      <c t="s">
        <v>27</v>
      </c>
    </row>
    <row r="557" spans="1:5" ht="25.5">
      <c r="A557" s="35" t="s">
        <v>54</v>
      </c>
      <c r="E557" s="39" t="s">
        <v>3227</v>
      </c>
    </row>
    <row r="558" spans="1:5" ht="140.25">
      <c r="A558" s="35" t="s">
        <v>55</v>
      </c>
      <c r="E558" s="40" t="s">
        <v>3228</v>
      </c>
    </row>
    <row r="559" spans="1:5" ht="12.75">
      <c r="A559" t="s">
        <v>57</v>
      </c>
      <c r="E559" s="39" t="s">
        <v>5</v>
      </c>
    </row>
    <row r="560" spans="1:16" ht="12.75">
      <c r="A560" t="s">
        <v>49</v>
      </c>
      <c s="34" t="s">
        <v>2342</v>
      </c>
      <c s="34" t="s">
        <v>3229</v>
      </c>
      <c s="35" t="s">
        <v>5</v>
      </c>
      <c s="6" t="s">
        <v>3230</v>
      </c>
      <c s="36" t="s">
        <v>52</v>
      </c>
      <c s="37">
        <v>2</v>
      </c>
      <c s="36">
        <v>0</v>
      </c>
      <c s="36">
        <f>ROUND(G560*H560,6)</f>
      </c>
      <c r="L560" s="38">
        <v>0</v>
      </c>
      <c s="32">
        <f>ROUND(ROUND(L560,2)*ROUND(G560,3),2)</f>
      </c>
      <c s="36" t="s">
        <v>103</v>
      </c>
      <c>
        <f>(M560*21)/100</f>
      </c>
      <c t="s">
        <v>27</v>
      </c>
    </row>
    <row r="561" spans="1:5" ht="12.75">
      <c r="A561" s="35" t="s">
        <v>54</v>
      </c>
      <c r="E561" s="39" t="s">
        <v>3230</v>
      </c>
    </row>
    <row r="562" spans="1:5" ht="63.75">
      <c r="A562" s="35" t="s">
        <v>55</v>
      </c>
      <c r="E562" s="40" t="s">
        <v>3129</v>
      </c>
    </row>
    <row r="563" spans="1:5" ht="12.75">
      <c r="A563" t="s">
        <v>57</v>
      </c>
      <c r="E563" s="39" t="s">
        <v>5</v>
      </c>
    </row>
    <row r="564" spans="1:16" ht="12.75">
      <c r="A564" t="s">
        <v>49</v>
      </c>
      <c s="34" t="s">
        <v>2346</v>
      </c>
      <c s="34" t="s">
        <v>3231</v>
      </c>
      <c s="35" t="s">
        <v>5</v>
      </c>
      <c s="6" t="s">
        <v>3232</v>
      </c>
      <c s="36" t="s">
        <v>52</v>
      </c>
      <c s="37">
        <v>1</v>
      </c>
      <c s="36">
        <v>0</v>
      </c>
      <c s="36">
        <f>ROUND(G564*H564,6)</f>
      </c>
      <c r="L564" s="38">
        <v>0</v>
      </c>
      <c s="32">
        <f>ROUND(ROUND(L564,2)*ROUND(G564,3),2)</f>
      </c>
      <c s="36" t="s">
        <v>103</v>
      </c>
      <c>
        <f>(M564*21)/100</f>
      </c>
      <c t="s">
        <v>27</v>
      </c>
    </row>
    <row r="565" spans="1:5" ht="12.75">
      <c r="A565" s="35" t="s">
        <v>54</v>
      </c>
      <c r="E565" s="39" t="s">
        <v>3232</v>
      </c>
    </row>
    <row r="566" spans="1:5" ht="51">
      <c r="A566" s="35" t="s">
        <v>55</v>
      </c>
      <c r="E566" s="40" t="s">
        <v>3200</v>
      </c>
    </row>
    <row r="567" spans="1:5" ht="12.75">
      <c r="A567" t="s">
        <v>57</v>
      </c>
      <c r="E567" s="39" t="s">
        <v>5</v>
      </c>
    </row>
    <row r="568" spans="1:16" ht="12.75">
      <c r="A568" t="s">
        <v>49</v>
      </c>
      <c s="34" t="s">
        <v>2351</v>
      </c>
      <c s="34" t="s">
        <v>3233</v>
      </c>
      <c s="35" t="s">
        <v>5</v>
      </c>
      <c s="6" t="s">
        <v>3234</v>
      </c>
      <c s="36" t="s">
        <v>52</v>
      </c>
      <c s="37">
        <v>8</v>
      </c>
      <c s="36">
        <v>0</v>
      </c>
      <c s="36">
        <f>ROUND(G568*H568,6)</f>
      </c>
      <c r="L568" s="38">
        <v>0</v>
      </c>
      <c s="32">
        <f>ROUND(ROUND(L568,2)*ROUND(G568,3),2)</f>
      </c>
      <c s="36" t="s">
        <v>103</v>
      </c>
      <c>
        <f>(M568*21)/100</f>
      </c>
      <c t="s">
        <v>27</v>
      </c>
    </row>
    <row r="569" spans="1:5" ht="12.75">
      <c r="A569" s="35" t="s">
        <v>54</v>
      </c>
      <c r="E569" s="39" t="s">
        <v>3234</v>
      </c>
    </row>
    <row r="570" spans="1:5" ht="140.25">
      <c r="A570" s="35" t="s">
        <v>55</v>
      </c>
      <c r="E570" s="40" t="s">
        <v>3140</v>
      </c>
    </row>
    <row r="571" spans="1:5" ht="12.75">
      <c r="A571" t="s">
        <v>57</v>
      </c>
      <c r="E571" s="39" t="s">
        <v>5</v>
      </c>
    </row>
    <row r="572" spans="1:13" ht="12.75">
      <c r="A572" t="s">
        <v>46</v>
      </c>
      <c r="C572" s="31" t="s">
        <v>190</v>
      </c>
      <c r="E572" s="33" t="s">
        <v>191</v>
      </c>
      <c r="J572" s="32">
        <f>0</f>
      </c>
      <c s="32">
        <f>0</f>
      </c>
      <c s="32">
        <f>0+L573+L577+L581+L585+L589+L593+L597+L601+L605+L609+L613+L617+L621+L625+L629+L633+L637+L641+L645+L649+L653+L657+L661+L665+L669+L673+L677+L681+L685+L689+L693+L697+L701+L705+L709+L713+L717+L721+L725+L729+L733+L737+L741+L745+L749+L753+L757+L761+L765+L769+L773+L777+L781+L785+L789+L793+L797+L801+L805+L809+L813+L817+L821+L825+L829+L833+L837+L841+L845+L849+L853+L857+L861+L865+L869+L873+L877+L881+L885+L889</f>
      </c>
      <c s="32">
        <f>0+M573+M577+M581+M585+M589+M593+M597+M601+M605+M609+M613+M617+M621+M625+M629+M633+M637+M641+M645+M649+M653+M657+M661+M665+M669+M673+M677+M681+M685+M689+M693+M697+M701+M705+M709+M713+M717+M721+M725+M729+M733+M737+M741+M745+M749+M753+M757+M761+M765+M769+M773+M777+M781+M785+M789+M793+M797+M801+M805+M809+M813+M817+M821+M825+M829+M833+M837+M841+M845+M849+M853+M857+M861+M865+M869+M873+M877+M881+M885+M889</f>
      </c>
    </row>
    <row r="573" spans="1:16" ht="12.75">
      <c r="A573" t="s">
        <v>49</v>
      </c>
      <c s="34" t="s">
        <v>2356</v>
      </c>
      <c s="34" t="s">
        <v>3235</v>
      </c>
      <c s="35" t="s">
        <v>5</v>
      </c>
      <c s="6" t="s">
        <v>3236</v>
      </c>
      <c s="36" t="s">
        <v>52</v>
      </c>
      <c s="37">
        <v>63</v>
      </c>
      <c s="36">
        <v>0.00015</v>
      </c>
      <c s="36">
        <f>ROUND(G573*H573,6)</f>
      </c>
      <c r="L573" s="38">
        <v>0</v>
      </c>
      <c s="32">
        <f>ROUND(ROUND(L573,2)*ROUND(G573,3),2)</f>
      </c>
      <c s="36" t="s">
        <v>53</v>
      </c>
      <c>
        <f>(M573*21)/100</f>
      </c>
      <c t="s">
        <v>27</v>
      </c>
    </row>
    <row r="574" spans="1:5" ht="12.75">
      <c r="A574" s="35" t="s">
        <v>54</v>
      </c>
      <c r="E574" s="39" t="s">
        <v>3236</v>
      </c>
    </row>
    <row r="575" spans="1:5" ht="76.5">
      <c r="A575" s="35" t="s">
        <v>55</v>
      </c>
      <c r="E575" s="40" t="s">
        <v>3237</v>
      </c>
    </row>
    <row r="576" spans="1:5" ht="12.75">
      <c r="A576" t="s">
        <v>57</v>
      </c>
      <c r="E576" s="39" t="s">
        <v>5</v>
      </c>
    </row>
    <row r="577" spans="1:16" ht="25.5">
      <c r="A577" t="s">
        <v>49</v>
      </c>
      <c s="34" t="s">
        <v>2360</v>
      </c>
      <c s="34" t="s">
        <v>3238</v>
      </c>
      <c s="35" t="s">
        <v>5</v>
      </c>
      <c s="6" t="s">
        <v>3239</v>
      </c>
      <c s="36" t="s">
        <v>262</v>
      </c>
      <c s="37">
        <v>87</v>
      </c>
      <c s="36">
        <v>0.00024</v>
      </c>
      <c s="36">
        <f>ROUND(G577*H577,6)</f>
      </c>
      <c r="L577" s="38">
        <v>0</v>
      </c>
      <c s="32">
        <f>ROUND(ROUND(L577,2)*ROUND(G577,3),2)</f>
      </c>
      <c s="36" t="s">
        <v>53</v>
      </c>
      <c>
        <f>(M577*21)/100</f>
      </c>
      <c t="s">
        <v>27</v>
      </c>
    </row>
    <row r="578" spans="1:5" ht="25.5">
      <c r="A578" s="35" t="s">
        <v>54</v>
      </c>
      <c r="E578" s="39" t="s">
        <v>3239</v>
      </c>
    </row>
    <row r="579" spans="1:5" ht="51">
      <c r="A579" s="35" t="s">
        <v>55</v>
      </c>
      <c r="E579" s="40" t="s">
        <v>3240</v>
      </c>
    </row>
    <row r="580" spans="1:5" ht="12.75">
      <c r="A580" t="s">
        <v>57</v>
      </c>
      <c r="E580" s="39" t="s">
        <v>5</v>
      </c>
    </row>
    <row r="581" spans="1:16" ht="12.75">
      <c r="A581" t="s">
        <v>49</v>
      </c>
      <c s="34" t="s">
        <v>2364</v>
      </c>
      <c s="34" t="s">
        <v>3241</v>
      </c>
      <c s="35" t="s">
        <v>5</v>
      </c>
      <c s="6" t="s">
        <v>3242</v>
      </c>
      <c s="36" t="s">
        <v>52</v>
      </c>
      <c s="37">
        <v>1</v>
      </c>
      <c s="36">
        <v>0.0022</v>
      </c>
      <c s="36">
        <f>ROUND(G581*H581,6)</f>
      </c>
      <c r="L581" s="38">
        <v>0</v>
      </c>
      <c s="32">
        <f>ROUND(ROUND(L581,2)*ROUND(G581,3),2)</f>
      </c>
      <c s="36" t="s">
        <v>53</v>
      </c>
      <c>
        <f>(M581*21)/100</f>
      </c>
      <c t="s">
        <v>27</v>
      </c>
    </row>
    <row r="582" spans="1:5" ht="12.75">
      <c r="A582" s="35" t="s">
        <v>54</v>
      </c>
      <c r="E582" s="39" t="s">
        <v>3242</v>
      </c>
    </row>
    <row r="583" spans="1:5" ht="51">
      <c r="A583" s="35" t="s">
        <v>55</v>
      </c>
      <c r="E583" s="40" t="s">
        <v>3137</v>
      </c>
    </row>
    <row r="584" spans="1:5" ht="12.75">
      <c r="A584" t="s">
        <v>57</v>
      </c>
      <c r="E584" s="39" t="s">
        <v>3243</v>
      </c>
    </row>
    <row r="585" spans="1:16" ht="12.75">
      <c r="A585" t="s">
        <v>49</v>
      </c>
      <c s="34" t="s">
        <v>2368</v>
      </c>
      <c s="34" t="s">
        <v>3241</v>
      </c>
      <c s="35" t="s">
        <v>4</v>
      </c>
      <c s="6" t="s">
        <v>3242</v>
      </c>
      <c s="36" t="s">
        <v>52</v>
      </c>
      <c s="37">
        <v>2</v>
      </c>
      <c s="36">
        <v>0.0022</v>
      </c>
      <c s="36">
        <f>ROUND(G585*H585,6)</f>
      </c>
      <c r="L585" s="38">
        <v>0</v>
      </c>
      <c s="32">
        <f>ROUND(ROUND(L585,2)*ROUND(G585,3),2)</f>
      </c>
      <c s="36" t="s">
        <v>53</v>
      </c>
      <c>
        <f>(M585*21)/100</f>
      </c>
      <c t="s">
        <v>27</v>
      </c>
    </row>
    <row r="586" spans="1:5" ht="12.75">
      <c r="A586" s="35" t="s">
        <v>54</v>
      </c>
      <c r="E586" s="39" t="s">
        <v>3242</v>
      </c>
    </row>
    <row r="587" spans="1:5" ht="63.75">
      <c r="A587" s="35" t="s">
        <v>55</v>
      </c>
      <c r="E587" s="40" t="s">
        <v>3244</v>
      </c>
    </row>
    <row r="588" spans="1:5" ht="12.75">
      <c r="A588" t="s">
        <v>57</v>
      </c>
      <c r="E588" s="39" t="s">
        <v>3243</v>
      </c>
    </row>
    <row r="589" spans="1:16" ht="12.75">
      <c r="A589" t="s">
        <v>49</v>
      </c>
      <c s="34" t="s">
        <v>2372</v>
      </c>
      <c s="34" t="s">
        <v>3245</v>
      </c>
      <c s="35" t="s">
        <v>5</v>
      </c>
      <c s="6" t="s">
        <v>3246</v>
      </c>
      <c s="36" t="s">
        <v>52</v>
      </c>
      <c s="37">
        <v>2</v>
      </c>
      <c s="36">
        <v>0.0001</v>
      </c>
      <c s="36">
        <f>ROUND(G589*H589,6)</f>
      </c>
      <c r="L589" s="38">
        <v>0</v>
      </c>
      <c s="32">
        <f>ROUND(ROUND(L589,2)*ROUND(G589,3),2)</f>
      </c>
      <c s="36" t="s">
        <v>53</v>
      </c>
      <c>
        <f>(M589*21)/100</f>
      </c>
      <c t="s">
        <v>27</v>
      </c>
    </row>
    <row r="590" spans="1:5" ht="12.75">
      <c r="A590" s="35" t="s">
        <v>54</v>
      </c>
      <c r="E590" s="39" t="s">
        <v>3246</v>
      </c>
    </row>
    <row r="591" spans="1:5" ht="63.75">
      <c r="A591" s="35" t="s">
        <v>55</v>
      </c>
      <c r="E591" s="40" t="s">
        <v>3247</v>
      </c>
    </row>
    <row r="592" spans="1:5" ht="12.75">
      <c r="A592" t="s">
        <v>57</v>
      </c>
      <c r="E592" s="39" t="s">
        <v>5</v>
      </c>
    </row>
    <row r="593" spans="1:16" ht="12.75">
      <c r="A593" t="s">
        <v>49</v>
      </c>
      <c s="34" t="s">
        <v>2375</v>
      </c>
      <c s="34" t="s">
        <v>3248</v>
      </c>
      <c s="35" t="s">
        <v>5</v>
      </c>
      <c s="6" t="s">
        <v>3249</v>
      </c>
      <c s="36" t="s">
        <v>1202</v>
      </c>
      <c s="37">
        <v>3.465</v>
      </c>
      <c s="36">
        <v>0.018</v>
      </c>
      <c s="36">
        <f>ROUND(G593*H593,6)</f>
      </c>
      <c r="L593" s="38">
        <v>0</v>
      </c>
      <c s="32">
        <f>ROUND(ROUND(L593,2)*ROUND(G593,3),2)</f>
      </c>
      <c s="36" t="s">
        <v>53</v>
      </c>
      <c>
        <f>(M593*21)/100</f>
      </c>
      <c t="s">
        <v>27</v>
      </c>
    </row>
    <row r="594" spans="1:5" ht="12.75">
      <c r="A594" s="35" t="s">
        <v>54</v>
      </c>
      <c r="E594" s="39" t="s">
        <v>3249</v>
      </c>
    </row>
    <row r="595" spans="1:5" ht="63.75">
      <c r="A595" s="35" t="s">
        <v>55</v>
      </c>
      <c r="E595" s="40" t="s">
        <v>3250</v>
      </c>
    </row>
    <row r="596" spans="1:5" ht="76.5">
      <c r="A596" t="s">
        <v>57</v>
      </c>
      <c r="E596" s="39" t="s">
        <v>3251</v>
      </c>
    </row>
    <row r="597" spans="1:16" ht="12.75">
      <c r="A597" t="s">
        <v>49</v>
      </c>
      <c s="34" t="s">
        <v>2379</v>
      </c>
      <c s="34" t="s">
        <v>3252</v>
      </c>
      <c s="35" t="s">
        <v>5</v>
      </c>
      <c s="6" t="s">
        <v>3253</v>
      </c>
      <c s="36" t="s">
        <v>52</v>
      </c>
      <c s="37">
        <v>21</v>
      </c>
      <c s="36">
        <v>0.0041</v>
      </c>
      <c s="36">
        <f>ROUND(G597*H597,6)</f>
      </c>
      <c r="L597" s="38">
        <v>0</v>
      </c>
      <c s="32">
        <f>ROUND(ROUND(L597,2)*ROUND(G597,3),2)</f>
      </c>
      <c s="36" t="s">
        <v>53</v>
      </c>
      <c>
        <f>(M597*21)/100</f>
      </c>
      <c t="s">
        <v>27</v>
      </c>
    </row>
    <row r="598" spans="1:5" ht="12.75">
      <c r="A598" s="35" t="s">
        <v>54</v>
      </c>
      <c r="E598" s="39" t="s">
        <v>3253</v>
      </c>
    </row>
    <row r="599" spans="1:5" ht="51">
      <c r="A599" s="35" t="s">
        <v>55</v>
      </c>
      <c r="E599" s="40" t="s">
        <v>3254</v>
      </c>
    </row>
    <row r="600" spans="1:5" ht="12.75">
      <c r="A600" t="s">
        <v>57</v>
      </c>
      <c r="E600" s="39" t="s">
        <v>5</v>
      </c>
    </row>
    <row r="601" spans="1:16" ht="12.75">
      <c r="A601" t="s">
        <v>49</v>
      </c>
      <c s="34" t="s">
        <v>2383</v>
      </c>
      <c s="34" t="s">
        <v>3255</v>
      </c>
      <c s="35" t="s">
        <v>5</v>
      </c>
      <c s="6" t="s">
        <v>3256</v>
      </c>
      <c s="36" t="s">
        <v>52</v>
      </c>
      <c s="37">
        <v>12</v>
      </c>
      <c s="36">
        <v>0.00264</v>
      </c>
      <c s="36">
        <f>ROUND(G601*H601,6)</f>
      </c>
      <c r="L601" s="38">
        <v>0</v>
      </c>
      <c s="32">
        <f>ROUND(ROUND(L601,2)*ROUND(G601,3),2)</f>
      </c>
      <c s="36" t="s">
        <v>53</v>
      </c>
      <c>
        <f>(M601*21)/100</f>
      </c>
      <c t="s">
        <v>27</v>
      </c>
    </row>
    <row r="602" spans="1:5" ht="12.75">
      <c r="A602" s="35" t="s">
        <v>54</v>
      </c>
      <c r="E602" s="39" t="s">
        <v>3256</v>
      </c>
    </row>
    <row r="603" spans="1:5" ht="51">
      <c r="A603" s="35" t="s">
        <v>55</v>
      </c>
      <c r="E603" s="40" t="s">
        <v>3257</v>
      </c>
    </row>
    <row r="604" spans="1:5" ht="12.75">
      <c r="A604" t="s">
        <v>57</v>
      </c>
      <c r="E604" s="39" t="s">
        <v>5</v>
      </c>
    </row>
    <row r="605" spans="1:16" ht="25.5">
      <c r="A605" t="s">
        <v>49</v>
      </c>
      <c s="34" t="s">
        <v>2387</v>
      </c>
      <c s="34" t="s">
        <v>3258</v>
      </c>
      <c s="35" t="s">
        <v>5</v>
      </c>
      <c s="6" t="s">
        <v>3259</v>
      </c>
      <c s="36" t="s">
        <v>1202</v>
      </c>
      <c s="37">
        <v>3.608</v>
      </c>
      <c s="36">
        <v>0.0002</v>
      </c>
      <c s="36">
        <f>ROUND(G605*H605,6)</f>
      </c>
      <c r="L605" s="38">
        <v>0</v>
      </c>
      <c s="32">
        <f>ROUND(ROUND(L605,2)*ROUND(G605,3),2)</f>
      </c>
      <c s="36" t="s">
        <v>53</v>
      </c>
      <c>
        <f>(M605*21)/100</f>
      </c>
      <c t="s">
        <v>27</v>
      </c>
    </row>
    <row r="606" spans="1:5" ht="25.5">
      <c r="A606" s="35" t="s">
        <v>54</v>
      </c>
      <c r="E606" s="39" t="s">
        <v>3259</v>
      </c>
    </row>
    <row r="607" spans="1:5" ht="51">
      <c r="A607" s="35" t="s">
        <v>55</v>
      </c>
      <c r="E607" s="40" t="s">
        <v>3260</v>
      </c>
    </row>
    <row r="608" spans="1:5" ht="12.75">
      <c r="A608" t="s">
        <v>57</v>
      </c>
      <c r="E608" s="39" t="s">
        <v>5</v>
      </c>
    </row>
    <row r="609" spans="1:16" ht="25.5">
      <c r="A609" t="s">
        <v>49</v>
      </c>
      <c s="34" t="s">
        <v>2391</v>
      </c>
      <c s="34" t="s">
        <v>3261</v>
      </c>
      <c s="35" t="s">
        <v>5</v>
      </c>
      <c s="6" t="s">
        <v>3262</v>
      </c>
      <c s="36" t="s">
        <v>1202</v>
      </c>
      <c s="37">
        <v>10.71</v>
      </c>
      <c s="36">
        <v>0.00019</v>
      </c>
      <c s="36">
        <f>ROUND(G609*H609,6)</f>
      </c>
      <c r="L609" s="38">
        <v>0</v>
      </c>
      <c s="32">
        <f>ROUND(ROUND(L609,2)*ROUND(G609,3),2)</f>
      </c>
      <c s="36" t="s">
        <v>53</v>
      </c>
      <c>
        <f>(M609*21)/100</f>
      </c>
      <c t="s">
        <v>27</v>
      </c>
    </row>
    <row r="610" spans="1:5" ht="25.5">
      <c r="A610" s="35" t="s">
        <v>54</v>
      </c>
      <c r="E610" s="39" t="s">
        <v>3262</v>
      </c>
    </row>
    <row r="611" spans="1:5" ht="51">
      <c r="A611" s="35" t="s">
        <v>55</v>
      </c>
      <c r="E611" s="40" t="s">
        <v>3263</v>
      </c>
    </row>
    <row r="612" spans="1:5" ht="12.75">
      <c r="A612" t="s">
        <v>57</v>
      </c>
      <c r="E612" s="39" t="s">
        <v>5</v>
      </c>
    </row>
    <row r="613" spans="1:16" ht="38.25">
      <c r="A613" t="s">
        <v>49</v>
      </c>
      <c s="34" t="s">
        <v>2396</v>
      </c>
      <c s="34" t="s">
        <v>3264</v>
      </c>
      <c s="35" t="s">
        <v>5</v>
      </c>
      <c s="6" t="s">
        <v>3265</v>
      </c>
      <c s="36" t="s">
        <v>1202</v>
      </c>
      <c s="37">
        <v>100.965</v>
      </c>
      <c s="36">
        <v>0</v>
      </c>
      <c s="36">
        <f>ROUND(G613*H613,6)</f>
      </c>
      <c r="L613" s="38">
        <v>0</v>
      </c>
      <c s="32">
        <f>ROUND(ROUND(L613,2)*ROUND(G613,3),2)</f>
      </c>
      <c s="36" t="s">
        <v>53</v>
      </c>
      <c>
        <f>(M613*21)/100</f>
      </c>
      <c t="s">
        <v>27</v>
      </c>
    </row>
    <row r="614" spans="1:5" ht="38.25">
      <c r="A614" s="35" t="s">
        <v>54</v>
      </c>
      <c r="E614" s="39" t="s">
        <v>3266</v>
      </c>
    </row>
    <row r="615" spans="1:5" ht="76.5">
      <c r="A615" s="35" t="s">
        <v>55</v>
      </c>
      <c r="E615" s="40" t="s">
        <v>3267</v>
      </c>
    </row>
    <row r="616" spans="1:5" ht="12.75">
      <c r="A616" t="s">
        <v>57</v>
      </c>
      <c r="E616" s="39" t="s">
        <v>3268</v>
      </c>
    </row>
    <row r="617" spans="1:16" ht="38.25">
      <c r="A617" t="s">
        <v>49</v>
      </c>
      <c s="34" t="s">
        <v>2401</v>
      </c>
      <c s="34" t="s">
        <v>3269</v>
      </c>
      <c s="35" t="s">
        <v>5</v>
      </c>
      <c s="6" t="s">
        <v>3270</v>
      </c>
      <c s="36" t="s">
        <v>1202</v>
      </c>
      <c s="37">
        <v>26.064</v>
      </c>
      <c s="36">
        <v>0</v>
      </c>
      <c s="36">
        <f>ROUND(G617*H617,6)</f>
      </c>
      <c r="L617" s="38">
        <v>0</v>
      </c>
      <c s="32">
        <f>ROUND(ROUND(L617,2)*ROUND(G617,3),2)</f>
      </c>
      <c s="36" t="s">
        <v>53</v>
      </c>
      <c>
        <f>(M617*21)/100</f>
      </c>
      <c t="s">
        <v>27</v>
      </c>
    </row>
    <row r="618" spans="1:5" ht="38.25">
      <c r="A618" s="35" t="s">
        <v>54</v>
      </c>
      <c r="E618" s="39" t="s">
        <v>3271</v>
      </c>
    </row>
    <row r="619" spans="1:5" ht="89.25">
      <c r="A619" s="35" t="s">
        <v>55</v>
      </c>
      <c r="E619" s="40" t="s">
        <v>3272</v>
      </c>
    </row>
    <row r="620" spans="1:5" ht="12.75">
      <c r="A620" t="s">
        <v>57</v>
      </c>
      <c r="E620" s="39" t="s">
        <v>3268</v>
      </c>
    </row>
    <row r="621" spans="1:16" ht="25.5">
      <c r="A621" t="s">
        <v>49</v>
      </c>
      <c s="34" t="s">
        <v>2406</v>
      </c>
      <c s="34" t="s">
        <v>3273</v>
      </c>
      <c s="35" t="s">
        <v>5</v>
      </c>
      <c s="6" t="s">
        <v>3274</v>
      </c>
      <c s="36" t="s">
        <v>1202</v>
      </c>
      <c s="37">
        <v>3.6</v>
      </c>
      <c s="36">
        <v>0</v>
      </c>
      <c s="36">
        <f>ROUND(G621*H621,6)</f>
      </c>
      <c r="L621" s="38">
        <v>0</v>
      </c>
      <c s="32">
        <f>ROUND(ROUND(L621,2)*ROUND(G621,3),2)</f>
      </c>
      <c s="36" t="s">
        <v>53</v>
      </c>
      <c>
        <f>(M621*21)/100</f>
      </c>
      <c t="s">
        <v>27</v>
      </c>
    </row>
    <row r="622" spans="1:5" ht="25.5">
      <c r="A622" s="35" t="s">
        <v>54</v>
      </c>
      <c r="E622" s="39" t="s">
        <v>3274</v>
      </c>
    </row>
    <row r="623" spans="1:5" ht="51">
      <c r="A623" s="35" t="s">
        <v>55</v>
      </c>
      <c r="E623" s="40" t="s">
        <v>3275</v>
      </c>
    </row>
    <row r="624" spans="1:5" ht="12.75">
      <c r="A624" t="s">
        <v>57</v>
      </c>
      <c r="E624" s="39" t="s">
        <v>5</v>
      </c>
    </row>
    <row r="625" spans="1:16" ht="25.5">
      <c r="A625" t="s">
        <v>49</v>
      </c>
      <c s="34" t="s">
        <v>2410</v>
      </c>
      <c s="34" t="s">
        <v>3276</v>
      </c>
      <c s="35" t="s">
        <v>5</v>
      </c>
      <c s="6" t="s">
        <v>3277</v>
      </c>
      <c s="36" t="s">
        <v>52</v>
      </c>
      <c s="37">
        <v>63</v>
      </c>
      <c s="36">
        <v>3E-05</v>
      </c>
      <c s="36">
        <f>ROUND(G625*H625,6)</f>
      </c>
      <c r="L625" s="38">
        <v>0</v>
      </c>
      <c s="32">
        <f>ROUND(ROUND(L625,2)*ROUND(G625,3),2)</f>
      </c>
      <c s="36" t="s">
        <v>53</v>
      </c>
      <c>
        <f>(M625*21)/100</f>
      </c>
      <c t="s">
        <v>27</v>
      </c>
    </row>
    <row r="626" spans="1:5" ht="25.5">
      <c r="A626" s="35" t="s">
        <v>54</v>
      </c>
      <c r="E626" s="39" t="s">
        <v>3277</v>
      </c>
    </row>
    <row r="627" spans="1:5" ht="76.5">
      <c r="A627" s="35" t="s">
        <v>55</v>
      </c>
      <c r="E627" s="40" t="s">
        <v>3237</v>
      </c>
    </row>
    <row r="628" spans="1:5" ht="12.75">
      <c r="A628" t="s">
        <v>57</v>
      </c>
      <c r="E628" s="39" t="s">
        <v>5</v>
      </c>
    </row>
    <row r="629" spans="1:16" ht="25.5">
      <c r="A629" t="s">
        <v>49</v>
      </c>
      <c s="34" t="s">
        <v>2414</v>
      </c>
      <c s="34" t="s">
        <v>3278</v>
      </c>
      <c s="35" t="s">
        <v>5</v>
      </c>
      <c s="6" t="s">
        <v>3279</v>
      </c>
      <c s="36" t="s">
        <v>262</v>
      </c>
      <c s="37">
        <v>5.1</v>
      </c>
      <c s="36">
        <v>0</v>
      </c>
      <c s="36">
        <f>ROUND(G629*H629,6)</f>
      </c>
      <c r="L629" s="38">
        <v>0</v>
      </c>
      <c s="32">
        <f>ROUND(ROUND(L629,2)*ROUND(G629,3),2)</f>
      </c>
      <c s="36" t="s">
        <v>53</v>
      </c>
      <c>
        <f>(M629*21)/100</f>
      </c>
      <c t="s">
        <v>27</v>
      </c>
    </row>
    <row r="630" spans="1:5" ht="25.5">
      <c r="A630" s="35" t="s">
        <v>54</v>
      </c>
      <c r="E630" s="39" t="s">
        <v>3279</v>
      </c>
    </row>
    <row r="631" spans="1:5" ht="51">
      <c r="A631" s="35" t="s">
        <v>55</v>
      </c>
      <c r="E631" s="40" t="s">
        <v>3280</v>
      </c>
    </row>
    <row r="632" spans="1:5" ht="12.75">
      <c r="A632" t="s">
        <v>57</v>
      </c>
      <c r="E632" s="39" t="s">
        <v>3281</v>
      </c>
    </row>
    <row r="633" spans="1:16" ht="25.5">
      <c r="A633" t="s">
        <v>49</v>
      </c>
      <c s="34" t="s">
        <v>2415</v>
      </c>
      <c s="34" t="s">
        <v>3282</v>
      </c>
      <c s="35" t="s">
        <v>5</v>
      </c>
      <c s="6" t="s">
        <v>3283</v>
      </c>
      <c s="36" t="s">
        <v>52</v>
      </c>
      <c s="37">
        <v>2</v>
      </c>
      <c s="36">
        <v>0</v>
      </c>
      <c s="36">
        <f>ROUND(G633*H633,6)</f>
      </c>
      <c r="L633" s="38">
        <v>0</v>
      </c>
      <c s="32">
        <f>ROUND(ROUND(L633,2)*ROUND(G633,3),2)</f>
      </c>
      <c s="36" t="s">
        <v>53</v>
      </c>
      <c>
        <f>(M633*21)/100</f>
      </c>
      <c t="s">
        <v>27</v>
      </c>
    </row>
    <row r="634" spans="1:5" ht="25.5">
      <c r="A634" s="35" t="s">
        <v>54</v>
      </c>
      <c r="E634" s="39" t="s">
        <v>3283</v>
      </c>
    </row>
    <row r="635" spans="1:5" ht="51">
      <c r="A635" s="35" t="s">
        <v>55</v>
      </c>
      <c r="E635" s="40" t="s">
        <v>3284</v>
      </c>
    </row>
    <row r="636" spans="1:5" ht="12.75">
      <c r="A636" t="s">
        <v>57</v>
      </c>
      <c r="E636" s="39" t="s">
        <v>5</v>
      </c>
    </row>
    <row r="637" spans="1:16" ht="38.25">
      <c r="A637" t="s">
        <v>49</v>
      </c>
      <c s="34" t="s">
        <v>2420</v>
      </c>
      <c s="34" t="s">
        <v>3285</v>
      </c>
      <c s="35" t="s">
        <v>5</v>
      </c>
      <c s="6" t="s">
        <v>3286</v>
      </c>
      <c s="36" t="s">
        <v>1202</v>
      </c>
      <c s="37">
        <v>6.473</v>
      </c>
      <c s="36">
        <v>0.00023</v>
      </c>
      <c s="36">
        <f>ROUND(G637*H637,6)</f>
      </c>
      <c r="L637" s="38">
        <v>0</v>
      </c>
      <c s="32">
        <f>ROUND(ROUND(L637,2)*ROUND(G637,3),2)</f>
      </c>
      <c s="36" t="s">
        <v>53</v>
      </c>
      <c>
        <f>(M637*21)/100</f>
      </c>
      <c t="s">
        <v>27</v>
      </c>
    </row>
    <row r="638" spans="1:5" ht="38.25">
      <c r="A638" s="35" t="s">
        <v>54</v>
      </c>
      <c r="E638" s="39" t="s">
        <v>3287</v>
      </c>
    </row>
    <row r="639" spans="1:5" ht="51">
      <c r="A639" s="35" t="s">
        <v>55</v>
      </c>
      <c r="E639" s="40" t="s">
        <v>3288</v>
      </c>
    </row>
    <row r="640" spans="1:5" ht="12.75">
      <c r="A640" t="s">
        <v>57</v>
      </c>
      <c r="E640" s="39" t="s">
        <v>5</v>
      </c>
    </row>
    <row r="641" spans="1:16" ht="25.5">
      <c r="A641" t="s">
        <v>49</v>
      </c>
      <c s="34" t="s">
        <v>2423</v>
      </c>
      <c s="34" t="s">
        <v>3289</v>
      </c>
      <c s="35" t="s">
        <v>5</v>
      </c>
      <c s="6" t="s">
        <v>3290</v>
      </c>
      <c s="36" t="s">
        <v>262</v>
      </c>
      <c s="37">
        <v>115.16</v>
      </c>
      <c s="36">
        <v>6E-05</v>
      </c>
      <c s="36">
        <f>ROUND(G641*H641,6)</f>
      </c>
      <c r="L641" s="38">
        <v>0</v>
      </c>
      <c s="32">
        <f>ROUND(ROUND(L641,2)*ROUND(G641,3),2)</f>
      </c>
      <c s="36" t="s">
        <v>53</v>
      </c>
      <c>
        <f>(M641*21)/100</f>
      </c>
      <c t="s">
        <v>27</v>
      </c>
    </row>
    <row r="642" spans="1:5" ht="25.5">
      <c r="A642" s="35" t="s">
        <v>54</v>
      </c>
      <c r="E642" s="39" t="s">
        <v>3290</v>
      </c>
    </row>
    <row r="643" spans="1:5" ht="165.75">
      <c r="A643" s="35" t="s">
        <v>55</v>
      </c>
      <c r="E643" s="40" t="s">
        <v>3063</v>
      </c>
    </row>
    <row r="644" spans="1:5" ht="12.75">
      <c r="A644" t="s">
        <v>57</v>
      </c>
      <c r="E644" s="39" t="s">
        <v>5</v>
      </c>
    </row>
    <row r="645" spans="1:16" ht="25.5">
      <c r="A645" t="s">
        <v>49</v>
      </c>
      <c s="34" t="s">
        <v>2428</v>
      </c>
      <c s="34" t="s">
        <v>3291</v>
      </c>
      <c s="35" t="s">
        <v>5</v>
      </c>
      <c s="6" t="s">
        <v>3292</v>
      </c>
      <c s="36" t="s">
        <v>262</v>
      </c>
      <c s="37">
        <v>115.16</v>
      </c>
      <c s="36">
        <v>7E-05</v>
      </c>
      <c s="36">
        <f>ROUND(G645*H645,6)</f>
      </c>
      <c r="L645" s="38">
        <v>0</v>
      </c>
      <c s="32">
        <f>ROUND(ROUND(L645,2)*ROUND(G645,3),2)</f>
      </c>
      <c s="36" t="s">
        <v>53</v>
      </c>
      <c>
        <f>(M645*21)/100</f>
      </c>
      <c t="s">
        <v>27</v>
      </c>
    </row>
    <row r="646" spans="1:5" ht="25.5">
      <c r="A646" s="35" t="s">
        <v>54</v>
      </c>
      <c r="E646" s="39" t="s">
        <v>3292</v>
      </c>
    </row>
    <row r="647" spans="1:5" ht="165.75">
      <c r="A647" s="35" t="s">
        <v>55</v>
      </c>
      <c r="E647" s="40" t="s">
        <v>3063</v>
      </c>
    </row>
    <row r="648" spans="1:5" ht="12.75">
      <c r="A648" t="s">
        <v>57</v>
      </c>
      <c r="E648" s="39" t="s">
        <v>5</v>
      </c>
    </row>
    <row r="649" spans="1:16" ht="25.5">
      <c r="A649" t="s">
        <v>49</v>
      </c>
      <c s="34" t="s">
        <v>2433</v>
      </c>
      <c s="34" t="s">
        <v>3293</v>
      </c>
      <c s="35" t="s">
        <v>5</v>
      </c>
      <c s="6" t="s">
        <v>3294</v>
      </c>
      <c s="36" t="s">
        <v>52</v>
      </c>
      <c s="37">
        <v>2</v>
      </c>
      <c s="36">
        <v>0</v>
      </c>
      <c s="36">
        <f>ROUND(G649*H649,6)</f>
      </c>
      <c r="L649" s="38">
        <v>0</v>
      </c>
      <c s="32">
        <f>ROUND(ROUND(L649,2)*ROUND(G649,3),2)</f>
      </c>
      <c s="36" t="s">
        <v>53</v>
      </c>
      <c>
        <f>(M649*21)/100</f>
      </c>
      <c t="s">
        <v>27</v>
      </c>
    </row>
    <row r="650" spans="1:5" ht="25.5">
      <c r="A650" s="35" t="s">
        <v>54</v>
      </c>
      <c r="E650" s="39" t="s">
        <v>3294</v>
      </c>
    </row>
    <row r="651" spans="1:5" ht="12.75">
      <c r="A651" s="35" t="s">
        <v>55</v>
      </c>
      <c r="E651" s="40" t="s">
        <v>5</v>
      </c>
    </row>
    <row r="652" spans="1:5" ht="63.75">
      <c r="A652" t="s">
        <v>57</v>
      </c>
      <c r="E652" s="39" t="s">
        <v>3295</v>
      </c>
    </row>
    <row r="653" spans="1:16" ht="12.75">
      <c r="A653" t="s">
        <v>49</v>
      </c>
      <c s="34" t="s">
        <v>2438</v>
      </c>
      <c s="34" t="s">
        <v>3296</v>
      </c>
      <c s="35" t="s">
        <v>5</v>
      </c>
      <c s="6" t="s">
        <v>3297</v>
      </c>
      <c s="36" t="s">
        <v>52</v>
      </c>
      <c s="37">
        <v>2</v>
      </c>
      <c s="36">
        <v>0.00033</v>
      </c>
      <c s="36">
        <f>ROUND(G653*H653,6)</f>
      </c>
      <c r="L653" s="38">
        <v>0</v>
      </c>
      <c s="32">
        <f>ROUND(ROUND(L653,2)*ROUND(G653,3),2)</f>
      </c>
      <c s="36" t="s">
        <v>53</v>
      </c>
      <c>
        <f>(M653*21)/100</f>
      </c>
      <c t="s">
        <v>27</v>
      </c>
    </row>
    <row r="654" spans="1:5" ht="12.75">
      <c r="A654" s="35" t="s">
        <v>54</v>
      </c>
      <c r="E654" s="39" t="s">
        <v>3297</v>
      </c>
    </row>
    <row r="655" spans="1:5" ht="63.75">
      <c r="A655" s="35" t="s">
        <v>55</v>
      </c>
      <c r="E655" s="40" t="s">
        <v>3247</v>
      </c>
    </row>
    <row r="656" spans="1:5" ht="12.75">
      <c r="A656" t="s">
        <v>57</v>
      </c>
      <c r="E656" s="39" t="s">
        <v>5</v>
      </c>
    </row>
    <row r="657" spans="1:16" ht="12.75">
      <c r="A657" t="s">
        <v>49</v>
      </c>
      <c s="34" t="s">
        <v>2442</v>
      </c>
      <c s="34" t="s">
        <v>3298</v>
      </c>
      <c s="35" t="s">
        <v>5</v>
      </c>
      <c s="6" t="s">
        <v>3299</v>
      </c>
      <c s="36" t="s">
        <v>52</v>
      </c>
      <c s="37">
        <v>2</v>
      </c>
      <c s="36">
        <v>0</v>
      </c>
      <c s="36">
        <f>ROUND(G657*H657,6)</f>
      </c>
      <c r="L657" s="38">
        <v>0</v>
      </c>
      <c s="32">
        <f>ROUND(ROUND(L657,2)*ROUND(G657,3),2)</f>
      </c>
      <c s="36" t="s">
        <v>53</v>
      </c>
      <c>
        <f>(M657*21)/100</f>
      </c>
      <c t="s">
        <v>27</v>
      </c>
    </row>
    <row r="658" spans="1:5" ht="12.75">
      <c r="A658" s="35" t="s">
        <v>54</v>
      </c>
      <c r="E658" s="39" t="s">
        <v>3299</v>
      </c>
    </row>
    <row r="659" spans="1:5" ht="63.75">
      <c r="A659" s="35" t="s">
        <v>55</v>
      </c>
      <c r="E659" s="40" t="s">
        <v>3247</v>
      </c>
    </row>
    <row r="660" spans="1:5" ht="12.75">
      <c r="A660" t="s">
        <v>57</v>
      </c>
      <c r="E660" s="39" t="s">
        <v>5</v>
      </c>
    </row>
    <row r="661" spans="1:16" ht="12.75">
      <c r="A661" t="s">
        <v>49</v>
      </c>
      <c s="34" t="s">
        <v>2447</v>
      </c>
      <c s="34" t="s">
        <v>3300</v>
      </c>
      <c s="35" t="s">
        <v>5</v>
      </c>
      <c s="6" t="s">
        <v>3301</v>
      </c>
      <c s="36" t="s">
        <v>52</v>
      </c>
      <c s="37">
        <v>3</v>
      </c>
      <c s="36">
        <v>0</v>
      </c>
      <c s="36">
        <f>ROUND(G661*H661,6)</f>
      </c>
      <c r="L661" s="38">
        <v>0</v>
      </c>
      <c s="32">
        <f>ROUND(ROUND(L661,2)*ROUND(G661,3),2)</f>
      </c>
      <c s="36" t="s">
        <v>53</v>
      </c>
      <c>
        <f>(M661*21)/100</f>
      </c>
      <c t="s">
        <v>27</v>
      </c>
    </row>
    <row r="662" spans="1:5" ht="12.75">
      <c r="A662" s="35" t="s">
        <v>54</v>
      </c>
      <c r="E662" s="39" t="s">
        <v>3301</v>
      </c>
    </row>
    <row r="663" spans="1:5" ht="63.75">
      <c r="A663" s="35" t="s">
        <v>55</v>
      </c>
      <c r="E663" s="40" t="s">
        <v>3302</v>
      </c>
    </row>
    <row r="664" spans="1:5" ht="12.75">
      <c r="A664" t="s">
        <v>57</v>
      </c>
      <c r="E664" s="39" t="s">
        <v>5</v>
      </c>
    </row>
    <row r="665" spans="1:16" ht="25.5">
      <c r="A665" t="s">
        <v>49</v>
      </c>
      <c s="34" t="s">
        <v>2451</v>
      </c>
      <c s="34" t="s">
        <v>3303</v>
      </c>
      <c s="35" t="s">
        <v>5</v>
      </c>
      <c s="6" t="s">
        <v>3304</v>
      </c>
      <c s="36" t="s">
        <v>52</v>
      </c>
      <c s="37">
        <v>1</v>
      </c>
      <c s="36">
        <v>0</v>
      </c>
      <c s="36">
        <f>ROUND(G665*H665,6)</f>
      </c>
      <c r="L665" s="38">
        <v>0</v>
      </c>
      <c s="32">
        <f>ROUND(ROUND(L665,2)*ROUND(G665,3),2)</f>
      </c>
      <c s="36" t="s">
        <v>53</v>
      </c>
      <c>
        <f>(M665*21)/100</f>
      </c>
      <c t="s">
        <v>27</v>
      </c>
    </row>
    <row r="666" spans="1:5" ht="25.5">
      <c r="A666" s="35" t="s">
        <v>54</v>
      </c>
      <c r="E666" s="39" t="s">
        <v>3304</v>
      </c>
    </row>
    <row r="667" spans="1:5" ht="51">
      <c r="A667" s="35" t="s">
        <v>55</v>
      </c>
      <c r="E667" s="40" t="s">
        <v>3137</v>
      </c>
    </row>
    <row r="668" spans="1:5" ht="12.75">
      <c r="A668" t="s">
        <v>57</v>
      </c>
      <c r="E668" s="39" t="s">
        <v>5</v>
      </c>
    </row>
    <row r="669" spans="1:16" ht="25.5">
      <c r="A669" t="s">
        <v>49</v>
      </c>
      <c s="34" t="s">
        <v>2453</v>
      </c>
      <c s="34" t="s">
        <v>3305</v>
      </c>
      <c s="35" t="s">
        <v>5</v>
      </c>
      <c s="6" t="s">
        <v>3306</v>
      </c>
      <c s="36" t="s">
        <v>52</v>
      </c>
      <c s="37">
        <v>1</v>
      </c>
      <c s="36">
        <v>0</v>
      </c>
      <c s="36">
        <f>ROUND(G669*H669,6)</f>
      </c>
      <c r="L669" s="38">
        <v>0</v>
      </c>
      <c s="32">
        <f>ROUND(ROUND(L669,2)*ROUND(G669,3),2)</f>
      </c>
      <c s="36" t="s">
        <v>53</v>
      </c>
      <c>
        <f>(M669*21)/100</f>
      </c>
      <c t="s">
        <v>27</v>
      </c>
    </row>
    <row r="670" spans="1:5" ht="25.5">
      <c r="A670" s="35" t="s">
        <v>54</v>
      </c>
      <c r="E670" s="39" t="s">
        <v>3306</v>
      </c>
    </row>
    <row r="671" spans="1:5" ht="51">
      <c r="A671" s="35" t="s">
        <v>55</v>
      </c>
      <c r="E671" s="40" t="s">
        <v>3307</v>
      </c>
    </row>
    <row r="672" spans="1:5" ht="12.75">
      <c r="A672" t="s">
        <v>57</v>
      </c>
      <c r="E672" s="39" t="s">
        <v>5</v>
      </c>
    </row>
    <row r="673" spans="1:16" ht="12.75">
      <c r="A673" t="s">
        <v>49</v>
      </c>
      <c s="34" t="s">
        <v>2456</v>
      </c>
      <c s="34" t="s">
        <v>3308</v>
      </c>
      <c s="35" t="s">
        <v>5</v>
      </c>
      <c s="6" t="s">
        <v>3309</v>
      </c>
      <c s="36" t="s">
        <v>1202</v>
      </c>
      <c s="37">
        <v>9.36</v>
      </c>
      <c s="36">
        <v>2E-05</v>
      </c>
      <c s="36">
        <f>ROUND(G673*H673,6)</f>
      </c>
      <c r="L673" s="38">
        <v>0</v>
      </c>
      <c s="32">
        <f>ROUND(ROUND(L673,2)*ROUND(G673,3),2)</f>
      </c>
      <c s="36" t="s">
        <v>53</v>
      </c>
      <c>
        <f>(M673*21)/100</f>
      </c>
      <c t="s">
        <v>27</v>
      </c>
    </row>
    <row r="674" spans="1:5" ht="12.75">
      <c r="A674" s="35" t="s">
        <v>54</v>
      </c>
      <c r="E674" s="39" t="s">
        <v>3309</v>
      </c>
    </row>
    <row r="675" spans="1:5" ht="51">
      <c r="A675" s="35" t="s">
        <v>55</v>
      </c>
      <c r="E675" s="40" t="s">
        <v>3310</v>
      </c>
    </row>
    <row r="676" spans="1:5" ht="12.75">
      <c r="A676" t="s">
        <v>57</v>
      </c>
      <c r="E676" s="39" t="s">
        <v>5</v>
      </c>
    </row>
    <row r="677" spans="1:16" ht="38.25">
      <c r="A677" t="s">
        <v>49</v>
      </c>
      <c s="34" t="s">
        <v>2458</v>
      </c>
      <c s="34" t="s">
        <v>3311</v>
      </c>
      <c s="35" t="s">
        <v>5</v>
      </c>
      <c s="6" t="s">
        <v>3312</v>
      </c>
      <c s="36" t="s">
        <v>52</v>
      </c>
      <c s="37">
        <v>21</v>
      </c>
      <c s="36">
        <v>0</v>
      </c>
      <c s="36">
        <f>ROUND(G677*H677,6)</f>
      </c>
      <c r="L677" s="38">
        <v>0</v>
      </c>
      <c s="32">
        <f>ROUND(ROUND(L677,2)*ROUND(G677,3),2)</f>
      </c>
      <c s="36" t="s">
        <v>53</v>
      </c>
      <c>
        <f>(M677*21)/100</f>
      </c>
      <c t="s">
        <v>27</v>
      </c>
    </row>
    <row r="678" spans="1:5" ht="38.25">
      <c r="A678" s="35" t="s">
        <v>54</v>
      </c>
      <c r="E678" s="39" t="s">
        <v>3312</v>
      </c>
    </row>
    <row r="679" spans="1:5" ht="51">
      <c r="A679" s="35" t="s">
        <v>55</v>
      </c>
      <c r="E679" s="40" t="s">
        <v>3254</v>
      </c>
    </row>
    <row r="680" spans="1:5" ht="12.75">
      <c r="A680" t="s">
        <v>57</v>
      </c>
      <c r="E680" s="39" t="s">
        <v>5</v>
      </c>
    </row>
    <row r="681" spans="1:16" ht="38.25">
      <c r="A681" t="s">
        <v>49</v>
      </c>
      <c s="34" t="s">
        <v>2462</v>
      </c>
      <c s="34" t="s">
        <v>3313</v>
      </c>
      <c s="35" t="s">
        <v>5</v>
      </c>
      <c s="6" t="s">
        <v>3314</v>
      </c>
      <c s="36" t="s">
        <v>52</v>
      </c>
      <c s="37">
        <v>12</v>
      </c>
      <c s="36">
        <v>0</v>
      </c>
      <c s="36">
        <f>ROUND(G681*H681,6)</f>
      </c>
      <c r="L681" s="38">
        <v>0</v>
      </c>
      <c s="32">
        <f>ROUND(ROUND(L681,2)*ROUND(G681,3),2)</f>
      </c>
      <c s="36" t="s">
        <v>53</v>
      </c>
      <c>
        <f>(M681*21)/100</f>
      </c>
      <c t="s">
        <v>27</v>
      </c>
    </row>
    <row r="682" spans="1:5" ht="38.25">
      <c r="A682" s="35" t="s">
        <v>54</v>
      </c>
      <c r="E682" s="39" t="s">
        <v>3315</v>
      </c>
    </row>
    <row r="683" spans="1:5" ht="51">
      <c r="A683" s="35" t="s">
        <v>55</v>
      </c>
      <c r="E683" s="40" t="s">
        <v>3257</v>
      </c>
    </row>
    <row r="684" spans="1:5" ht="12.75">
      <c r="A684" t="s">
        <v>57</v>
      </c>
      <c r="E684" s="39" t="s">
        <v>5</v>
      </c>
    </row>
    <row r="685" spans="1:16" ht="38.25">
      <c r="A685" t="s">
        <v>49</v>
      </c>
      <c s="34" t="s">
        <v>2467</v>
      </c>
      <c s="34" t="s">
        <v>3316</v>
      </c>
      <c s="35" t="s">
        <v>5</v>
      </c>
      <c s="6" t="s">
        <v>3317</v>
      </c>
      <c s="36" t="s">
        <v>52</v>
      </c>
      <c s="37">
        <v>1</v>
      </c>
      <c s="36">
        <v>0</v>
      </c>
      <c s="36">
        <f>ROUND(G685*H685,6)</f>
      </c>
      <c r="L685" s="38">
        <v>0</v>
      </c>
      <c s="32">
        <f>ROUND(ROUND(L685,2)*ROUND(G685,3),2)</f>
      </c>
      <c s="36" t="s">
        <v>53</v>
      </c>
      <c>
        <f>(M685*21)/100</f>
      </c>
      <c t="s">
        <v>27</v>
      </c>
    </row>
    <row r="686" spans="1:5" ht="38.25">
      <c r="A686" s="35" t="s">
        <v>54</v>
      </c>
      <c r="E686" s="39" t="s">
        <v>3318</v>
      </c>
    </row>
    <row r="687" spans="1:5" ht="51">
      <c r="A687" s="35" t="s">
        <v>55</v>
      </c>
      <c r="E687" s="40" t="s">
        <v>3319</v>
      </c>
    </row>
    <row r="688" spans="1:5" ht="12.75">
      <c r="A688" t="s">
        <v>57</v>
      </c>
      <c r="E688" s="39" t="s">
        <v>5</v>
      </c>
    </row>
    <row r="689" spans="1:16" ht="38.25">
      <c r="A689" t="s">
        <v>49</v>
      </c>
      <c s="34" t="s">
        <v>2471</v>
      </c>
      <c s="34" t="s">
        <v>193</v>
      </c>
      <c s="35" t="s">
        <v>5</v>
      </c>
      <c s="6" t="s">
        <v>194</v>
      </c>
      <c s="36" t="s">
        <v>98</v>
      </c>
      <c s="37">
        <v>53.702</v>
      </c>
      <c s="36">
        <v>0</v>
      </c>
      <c s="36">
        <f>ROUND(G689*H689,6)</f>
      </c>
      <c r="L689" s="38">
        <v>0</v>
      </c>
      <c s="32">
        <f>ROUND(ROUND(L689,2)*ROUND(G689,3),2)</f>
      </c>
      <c s="36" t="s">
        <v>53</v>
      </c>
      <c>
        <f>(M689*21)/100</f>
      </c>
      <c t="s">
        <v>27</v>
      </c>
    </row>
    <row r="690" spans="1:5" ht="38.25">
      <c r="A690" s="35" t="s">
        <v>54</v>
      </c>
      <c r="E690" s="39" t="s">
        <v>195</v>
      </c>
    </row>
    <row r="691" spans="1:5" ht="12.75">
      <c r="A691" s="35" t="s">
        <v>55</v>
      </c>
      <c r="E691" s="40" t="s">
        <v>5</v>
      </c>
    </row>
    <row r="692" spans="1:5" ht="12.75">
      <c r="A692" t="s">
        <v>57</v>
      </c>
      <c r="E692" s="39" t="s">
        <v>5</v>
      </c>
    </row>
    <row r="693" spans="1:16" ht="25.5">
      <c r="A693" t="s">
        <v>49</v>
      </c>
      <c s="34" t="s">
        <v>2477</v>
      </c>
      <c s="34" t="s">
        <v>3320</v>
      </c>
      <c s="35" t="s">
        <v>5</v>
      </c>
      <c s="6" t="s">
        <v>3321</v>
      </c>
      <c s="36" t="s">
        <v>52</v>
      </c>
      <c s="37">
        <v>1</v>
      </c>
      <c s="36">
        <v>0</v>
      </c>
      <c s="36">
        <f>ROUND(G693*H693,6)</f>
      </c>
      <c r="L693" s="38">
        <v>0</v>
      </c>
      <c s="32">
        <f>ROUND(ROUND(L693,2)*ROUND(G693,3),2)</f>
      </c>
      <c s="36" t="s">
        <v>388</v>
      </c>
      <c>
        <f>(M693*21)/100</f>
      </c>
      <c t="s">
        <v>27</v>
      </c>
    </row>
    <row r="694" spans="1:5" ht="25.5">
      <c r="A694" s="35" t="s">
        <v>54</v>
      </c>
      <c r="E694" s="39" t="s">
        <v>3321</v>
      </c>
    </row>
    <row r="695" spans="1:5" ht="12.75">
      <c r="A695" s="35" t="s">
        <v>55</v>
      </c>
      <c r="E695" s="40" t="s">
        <v>5</v>
      </c>
    </row>
    <row r="696" spans="1:5" ht="51">
      <c r="A696" t="s">
        <v>57</v>
      </c>
      <c r="E696" s="39" t="s">
        <v>3322</v>
      </c>
    </row>
    <row r="697" spans="1:16" ht="25.5">
      <c r="A697" t="s">
        <v>49</v>
      </c>
      <c s="34" t="s">
        <v>2481</v>
      </c>
      <c s="34" t="s">
        <v>3323</v>
      </c>
      <c s="35" t="s">
        <v>5</v>
      </c>
      <c s="6" t="s">
        <v>3324</v>
      </c>
      <c s="36" t="s">
        <v>52</v>
      </c>
      <c s="37">
        <v>1</v>
      </c>
      <c s="36">
        <v>0</v>
      </c>
      <c s="36">
        <f>ROUND(G697*H697,6)</f>
      </c>
      <c r="L697" s="38">
        <v>0</v>
      </c>
      <c s="32">
        <f>ROUND(ROUND(L697,2)*ROUND(G697,3),2)</f>
      </c>
      <c s="36" t="s">
        <v>388</v>
      </c>
      <c>
        <f>(M697*21)/100</f>
      </c>
      <c t="s">
        <v>27</v>
      </c>
    </row>
    <row r="698" spans="1:5" ht="25.5">
      <c r="A698" s="35" t="s">
        <v>54</v>
      </c>
      <c r="E698" s="39" t="s">
        <v>3324</v>
      </c>
    </row>
    <row r="699" spans="1:5" ht="12.75">
      <c r="A699" s="35" t="s">
        <v>55</v>
      </c>
      <c r="E699" s="40" t="s">
        <v>5</v>
      </c>
    </row>
    <row r="700" spans="1:5" ht="51">
      <c r="A700" t="s">
        <v>57</v>
      </c>
      <c r="E700" s="39" t="s">
        <v>3325</v>
      </c>
    </row>
    <row r="701" spans="1:16" ht="25.5">
      <c r="A701" t="s">
        <v>49</v>
      </c>
      <c s="34" t="s">
        <v>2484</v>
      </c>
      <c s="34" t="s">
        <v>3136</v>
      </c>
      <c s="35" t="s">
        <v>5</v>
      </c>
      <c s="6" t="s">
        <v>3326</v>
      </c>
      <c s="36" t="s">
        <v>52</v>
      </c>
      <c s="37">
        <v>1</v>
      </c>
      <c s="36">
        <v>0.09868</v>
      </c>
      <c s="36">
        <f>ROUND(G701*H701,6)</f>
      </c>
      <c r="L701" s="38">
        <v>0</v>
      </c>
      <c s="32">
        <f>ROUND(ROUND(L701,2)*ROUND(G701,3),2)</f>
      </c>
      <c s="36" t="s">
        <v>103</v>
      </c>
      <c>
        <f>(M701*21)/100</f>
      </c>
      <c t="s">
        <v>27</v>
      </c>
    </row>
    <row r="702" spans="1:5" ht="25.5">
      <c r="A702" s="35" t="s">
        <v>54</v>
      </c>
      <c r="E702" s="39" t="s">
        <v>3326</v>
      </c>
    </row>
    <row r="703" spans="1:5" ht="51">
      <c r="A703" s="35" t="s">
        <v>55</v>
      </c>
      <c r="E703" s="40" t="s">
        <v>3307</v>
      </c>
    </row>
    <row r="704" spans="1:5" ht="318.75">
      <c r="A704" t="s">
        <v>57</v>
      </c>
      <c r="E704" s="39" t="s">
        <v>3327</v>
      </c>
    </row>
    <row r="705" spans="1:16" ht="25.5">
      <c r="A705" t="s">
        <v>49</v>
      </c>
      <c s="34" t="s">
        <v>2488</v>
      </c>
      <c s="34" t="s">
        <v>3328</v>
      </c>
      <c s="35" t="s">
        <v>5</v>
      </c>
      <c s="6" t="s">
        <v>3329</v>
      </c>
      <c s="36" t="s">
        <v>262</v>
      </c>
      <c s="37">
        <v>16.8</v>
      </c>
      <c s="36">
        <v>0</v>
      </c>
      <c s="36">
        <f>ROUND(G705*H705,6)</f>
      </c>
      <c r="L705" s="38">
        <v>0</v>
      </c>
      <c s="32">
        <f>ROUND(ROUND(L705,2)*ROUND(G705,3),2)</f>
      </c>
      <c s="36" t="s">
        <v>103</v>
      </c>
      <c>
        <f>(M705*21)/100</f>
      </c>
      <c t="s">
        <v>27</v>
      </c>
    </row>
    <row r="706" spans="1:5" ht="25.5">
      <c r="A706" s="35" t="s">
        <v>54</v>
      </c>
      <c r="E706" s="39" t="s">
        <v>3329</v>
      </c>
    </row>
    <row r="707" spans="1:5" ht="51">
      <c r="A707" s="35" t="s">
        <v>55</v>
      </c>
      <c r="E707" s="40" t="s">
        <v>3330</v>
      </c>
    </row>
    <row r="708" spans="1:5" ht="12.75">
      <c r="A708" t="s">
        <v>57</v>
      </c>
      <c r="E708" s="39" t="s">
        <v>5</v>
      </c>
    </row>
    <row r="709" spans="1:16" ht="25.5">
      <c r="A709" t="s">
        <v>49</v>
      </c>
      <c s="34" t="s">
        <v>2492</v>
      </c>
      <c s="34" t="s">
        <v>3331</v>
      </c>
      <c s="35" t="s">
        <v>5</v>
      </c>
      <c s="6" t="s">
        <v>3332</v>
      </c>
      <c s="36" t="s">
        <v>262</v>
      </c>
      <c s="37">
        <v>16.8</v>
      </c>
      <c s="36">
        <v>0.02</v>
      </c>
      <c s="36">
        <f>ROUND(G709*H709,6)</f>
      </c>
      <c r="L709" s="38">
        <v>0</v>
      </c>
      <c s="32">
        <f>ROUND(ROUND(L709,2)*ROUND(G709,3),2)</f>
      </c>
      <c s="36" t="s">
        <v>103</v>
      </c>
      <c>
        <f>(M709*21)/100</f>
      </c>
      <c t="s">
        <v>27</v>
      </c>
    </row>
    <row r="710" spans="1:5" ht="25.5">
      <c r="A710" s="35" t="s">
        <v>54</v>
      </c>
      <c r="E710" s="39" t="s">
        <v>3332</v>
      </c>
    </row>
    <row r="711" spans="1:5" ht="51">
      <c r="A711" s="35" t="s">
        <v>55</v>
      </c>
      <c r="E711" s="40" t="s">
        <v>3330</v>
      </c>
    </row>
    <row r="712" spans="1:5" ht="127.5">
      <c r="A712" t="s">
        <v>57</v>
      </c>
      <c r="E712" s="39" t="s">
        <v>3333</v>
      </c>
    </row>
    <row r="713" spans="1:16" ht="25.5">
      <c r="A713" t="s">
        <v>49</v>
      </c>
      <c s="34" t="s">
        <v>2499</v>
      </c>
      <c s="34" t="s">
        <v>3334</v>
      </c>
      <c s="35" t="s">
        <v>5</v>
      </c>
      <c s="6" t="s">
        <v>3335</v>
      </c>
      <c s="36" t="s">
        <v>52</v>
      </c>
      <c s="37">
        <v>2</v>
      </c>
      <c s="36">
        <v>0</v>
      </c>
      <c s="36">
        <f>ROUND(G713*H713,6)</f>
      </c>
      <c r="L713" s="38">
        <v>0</v>
      </c>
      <c s="32">
        <f>ROUND(ROUND(L713,2)*ROUND(G713,3),2)</f>
      </c>
      <c s="36" t="s">
        <v>103</v>
      </c>
      <c>
        <f>(M713*21)/100</f>
      </c>
      <c t="s">
        <v>27</v>
      </c>
    </row>
    <row r="714" spans="1:5" ht="25.5">
      <c r="A714" s="35" t="s">
        <v>54</v>
      </c>
      <c r="E714" s="39" t="s">
        <v>3335</v>
      </c>
    </row>
    <row r="715" spans="1:5" ht="51">
      <c r="A715" s="35" t="s">
        <v>55</v>
      </c>
      <c r="E715" s="40" t="s">
        <v>3336</v>
      </c>
    </row>
    <row r="716" spans="1:5" ht="12.75">
      <c r="A716" t="s">
        <v>57</v>
      </c>
      <c r="E716" s="39" t="s">
        <v>5</v>
      </c>
    </row>
    <row r="717" spans="1:16" ht="25.5">
      <c r="A717" t="s">
        <v>49</v>
      </c>
      <c s="34" t="s">
        <v>2502</v>
      </c>
      <c s="34" t="s">
        <v>3337</v>
      </c>
      <c s="35" t="s">
        <v>5</v>
      </c>
      <c s="6" t="s">
        <v>3338</v>
      </c>
      <c s="36" t="s">
        <v>52</v>
      </c>
      <c s="37">
        <v>2</v>
      </c>
      <c s="36">
        <v>0.05</v>
      </c>
      <c s="36">
        <f>ROUND(G717*H717,6)</f>
      </c>
      <c r="L717" s="38">
        <v>0</v>
      </c>
      <c s="32">
        <f>ROUND(ROUND(L717,2)*ROUND(G717,3),2)</f>
      </c>
      <c s="36" t="s">
        <v>103</v>
      </c>
      <c>
        <f>(M717*21)/100</f>
      </c>
      <c t="s">
        <v>27</v>
      </c>
    </row>
    <row r="718" spans="1:5" ht="25.5">
      <c r="A718" s="35" t="s">
        <v>54</v>
      </c>
      <c r="E718" s="39" t="s">
        <v>3338</v>
      </c>
    </row>
    <row r="719" spans="1:5" ht="51">
      <c r="A719" s="35" t="s">
        <v>55</v>
      </c>
      <c r="E719" s="40" t="s">
        <v>3336</v>
      </c>
    </row>
    <row r="720" spans="1:5" ht="178.5">
      <c r="A720" t="s">
        <v>57</v>
      </c>
      <c r="E720" s="39" t="s">
        <v>3339</v>
      </c>
    </row>
    <row r="721" spans="1:16" ht="12.75">
      <c r="A721" t="s">
        <v>49</v>
      </c>
      <c s="34" t="s">
        <v>2506</v>
      </c>
      <c s="34" t="s">
        <v>3340</v>
      </c>
      <c s="35" t="s">
        <v>5</v>
      </c>
      <c s="6" t="s">
        <v>3341</v>
      </c>
      <c s="36" t="s">
        <v>262</v>
      </c>
      <c s="37">
        <v>5.61</v>
      </c>
      <c s="36">
        <v>0.0005</v>
      </c>
      <c s="36">
        <f>ROUND(G721*H721,6)</f>
      </c>
      <c r="L721" s="38">
        <v>0</v>
      </c>
      <c s="32">
        <f>ROUND(ROUND(L721,2)*ROUND(G721,3),2)</f>
      </c>
      <c s="36" t="s">
        <v>103</v>
      </c>
      <c>
        <f>(M721*21)/100</f>
      </c>
      <c t="s">
        <v>27</v>
      </c>
    </row>
    <row r="722" spans="1:5" ht="12.75">
      <c r="A722" s="35" t="s">
        <v>54</v>
      </c>
      <c r="E722" s="39" t="s">
        <v>3341</v>
      </c>
    </row>
    <row r="723" spans="1:5" ht="63.75">
      <c r="A723" s="35" t="s">
        <v>55</v>
      </c>
      <c r="E723" s="40" t="s">
        <v>3342</v>
      </c>
    </row>
    <row r="724" spans="1:5" ht="12.75">
      <c r="A724" t="s">
        <v>57</v>
      </c>
      <c r="E724" s="39" t="s">
        <v>5</v>
      </c>
    </row>
    <row r="725" spans="1:16" ht="25.5">
      <c r="A725" t="s">
        <v>49</v>
      </c>
      <c s="34" t="s">
        <v>2509</v>
      </c>
      <c s="34" t="s">
        <v>3343</v>
      </c>
      <c s="35" t="s">
        <v>5</v>
      </c>
      <c s="6" t="s">
        <v>3344</v>
      </c>
      <c s="36" t="s">
        <v>52</v>
      </c>
      <c s="37">
        <v>1</v>
      </c>
      <c s="36">
        <v>0.11</v>
      </c>
      <c s="36">
        <f>ROUND(G725*H725,6)</f>
      </c>
      <c r="L725" s="38">
        <v>0</v>
      </c>
      <c s="32">
        <f>ROUND(ROUND(L725,2)*ROUND(G725,3),2)</f>
      </c>
      <c s="36" t="s">
        <v>103</v>
      </c>
      <c>
        <f>(M725*21)/100</f>
      </c>
      <c t="s">
        <v>27</v>
      </c>
    </row>
    <row r="726" spans="1:5" ht="25.5">
      <c r="A726" s="35" t="s">
        <v>54</v>
      </c>
      <c r="E726" s="39" t="s">
        <v>3344</v>
      </c>
    </row>
    <row r="727" spans="1:5" ht="51">
      <c r="A727" s="35" t="s">
        <v>55</v>
      </c>
      <c r="E727" s="40" t="s">
        <v>3345</v>
      </c>
    </row>
    <row r="728" spans="1:5" ht="178.5">
      <c r="A728" t="s">
        <v>57</v>
      </c>
      <c r="E728" s="39" t="s">
        <v>3346</v>
      </c>
    </row>
    <row r="729" spans="1:16" ht="12.75">
      <c r="A729" t="s">
        <v>49</v>
      </c>
      <c s="34" t="s">
        <v>2512</v>
      </c>
      <c s="34" t="s">
        <v>3347</v>
      </c>
      <c s="35" t="s">
        <v>5</v>
      </c>
      <c s="6" t="s">
        <v>3348</v>
      </c>
      <c s="36" t="s">
        <v>262</v>
      </c>
      <c s="37">
        <v>27.2</v>
      </c>
      <c s="36">
        <v>0</v>
      </c>
      <c s="36">
        <f>ROUND(G729*H729,6)</f>
      </c>
      <c r="L729" s="38">
        <v>0</v>
      </c>
      <c s="32">
        <f>ROUND(ROUND(L729,2)*ROUND(G729,3),2)</f>
      </c>
      <c s="36" t="s">
        <v>103</v>
      </c>
      <c>
        <f>(M729*21)/100</f>
      </c>
      <c t="s">
        <v>27</v>
      </c>
    </row>
    <row r="730" spans="1:5" ht="12.75">
      <c r="A730" s="35" t="s">
        <v>54</v>
      </c>
      <c r="E730" s="39" t="s">
        <v>3348</v>
      </c>
    </row>
    <row r="731" spans="1:5" ht="51">
      <c r="A731" s="35" t="s">
        <v>55</v>
      </c>
      <c r="E731" s="40" t="s">
        <v>3349</v>
      </c>
    </row>
    <row r="732" spans="1:5" ht="12.75">
      <c r="A732" t="s">
        <v>57</v>
      </c>
      <c r="E732" s="39" t="s">
        <v>5</v>
      </c>
    </row>
    <row r="733" spans="1:16" ht="12.75">
      <c r="A733" t="s">
        <v>49</v>
      </c>
      <c s="34" t="s">
        <v>2515</v>
      </c>
      <c s="34" t="s">
        <v>3347</v>
      </c>
      <c s="35" t="s">
        <v>4</v>
      </c>
      <c s="6" t="s">
        <v>3350</v>
      </c>
      <c s="36" t="s">
        <v>262</v>
      </c>
      <c s="37">
        <v>11.7</v>
      </c>
      <c s="36">
        <v>0</v>
      </c>
      <c s="36">
        <f>ROUND(G733*H733,6)</f>
      </c>
      <c r="L733" s="38">
        <v>0</v>
      </c>
      <c s="32">
        <f>ROUND(ROUND(L733,2)*ROUND(G733,3),2)</f>
      </c>
      <c s="36" t="s">
        <v>103</v>
      </c>
      <c>
        <f>(M733*21)/100</f>
      </c>
      <c t="s">
        <v>27</v>
      </c>
    </row>
    <row r="734" spans="1:5" ht="12.75">
      <c r="A734" s="35" t="s">
        <v>54</v>
      </c>
      <c r="E734" s="39" t="s">
        <v>3350</v>
      </c>
    </row>
    <row r="735" spans="1:5" ht="51">
      <c r="A735" s="35" t="s">
        <v>55</v>
      </c>
      <c r="E735" s="40" t="s">
        <v>3351</v>
      </c>
    </row>
    <row r="736" spans="1:5" ht="12.75">
      <c r="A736" t="s">
        <v>57</v>
      </c>
      <c r="E736" s="39" t="s">
        <v>5</v>
      </c>
    </row>
    <row r="737" spans="1:16" ht="25.5">
      <c r="A737" t="s">
        <v>49</v>
      </c>
      <c s="34" t="s">
        <v>2519</v>
      </c>
      <c s="34" t="s">
        <v>3352</v>
      </c>
      <c s="35" t="s">
        <v>5</v>
      </c>
      <c s="6" t="s">
        <v>3353</v>
      </c>
      <c s="36" t="s">
        <v>262</v>
      </c>
      <c s="37">
        <v>29.92</v>
      </c>
      <c s="36">
        <v>0.003</v>
      </c>
      <c s="36">
        <f>ROUND(G737*H737,6)</f>
      </c>
      <c r="L737" s="38">
        <v>0</v>
      </c>
      <c s="32">
        <f>ROUND(ROUND(L737,2)*ROUND(G737,3),2)</f>
      </c>
      <c s="36" t="s">
        <v>103</v>
      </c>
      <c>
        <f>(M737*21)/100</f>
      </c>
      <c t="s">
        <v>27</v>
      </c>
    </row>
    <row r="738" spans="1:5" ht="25.5">
      <c r="A738" s="35" t="s">
        <v>54</v>
      </c>
      <c r="E738" s="39" t="s">
        <v>3353</v>
      </c>
    </row>
    <row r="739" spans="1:5" ht="63.75">
      <c r="A739" s="35" t="s">
        <v>55</v>
      </c>
      <c r="E739" s="40" t="s">
        <v>3354</v>
      </c>
    </row>
    <row r="740" spans="1:5" ht="12.75">
      <c r="A740" t="s">
        <v>57</v>
      </c>
      <c r="E740" s="39" t="s">
        <v>5</v>
      </c>
    </row>
    <row r="741" spans="1:16" ht="25.5">
      <c r="A741" t="s">
        <v>49</v>
      </c>
      <c s="34" t="s">
        <v>2523</v>
      </c>
      <c s="34" t="s">
        <v>3352</v>
      </c>
      <c s="35" t="s">
        <v>4</v>
      </c>
      <c s="6" t="s">
        <v>3355</v>
      </c>
      <c s="36" t="s">
        <v>262</v>
      </c>
      <c s="37">
        <v>12.87</v>
      </c>
      <c s="36">
        <v>0.003</v>
      </c>
      <c s="36">
        <f>ROUND(G741*H741,6)</f>
      </c>
      <c r="L741" s="38">
        <v>0</v>
      </c>
      <c s="32">
        <f>ROUND(ROUND(L741,2)*ROUND(G741,3),2)</f>
      </c>
      <c s="36" t="s">
        <v>103</v>
      </c>
      <c>
        <f>(M741*21)/100</f>
      </c>
      <c t="s">
        <v>27</v>
      </c>
    </row>
    <row r="742" spans="1:5" ht="25.5">
      <c r="A742" s="35" t="s">
        <v>54</v>
      </c>
      <c r="E742" s="39" t="s">
        <v>3355</v>
      </c>
    </row>
    <row r="743" spans="1:5" ht="114.75">
      <c r="A743" s="35" t="s">
        <v>55</v>
      </c>
      <c r="E743" s="40" t="s">
        <v>3356</v>
      </c>
    </row>
    <row r="744" spans="1:5" ht="12.75">
      <c r="A744" t="s">
        <v>57</v>
      </c>
      <c r="E744" s="39" t="s">
        <v>5</v>
      </c>
    </row>
    <row r="745" spans="1:16" ht="12.75">
      <c r="A745" t="s">
        <v>49</v>
      </c>
      <c s="34" t="s">
        <v>2526</v>
      </c>
      <c s="34" t="s">
        <v>3357</v>
      </c>
      <c s="35" t="s">
        <v>5</v>
      </c>
      <c s="6" t="s">
        <v>3358</v>
      </c>
      <c s="36" t="s">
        <v>262</v>
      </c>
      <c s="37">
        <v>29</v>
      </c>
      <c s="36">
        <v>0</v>
      </c>
      <c s="36">
        <f>ROUND(G745*H745,6)</f>
      </c>
      <c r="L745" s="38">
        <v>0</v>
      </c>
      <c s="32">
        <f>ROUND(ROUND(L745,2)*ROUND(G745,3),2)</f>
      </c>
      <c s="36" t="s">
        <v>103</v>
      </c>
      <c>
        <f>(M745*21)/100</f>
      </c>
      <c t="s">
        <v>27</v>
      </c>
    </row>
    <row r="746" spans="1:5" ht="12.75">
      <c r="A746" s="35" t="s">
        <v>54</v>
      </c>
      <c r="E746" s="39" t="s">
        <v>3358</v>
      </c>
    </row>
    <row r="747" spans="1:5" ht="51">
      <c r="A747" s="35" t="s">
        <v>55</v>
      </c>
      <c r="E747" s="40" t="s">
        <v>3359</v>
      </c>
    </row>
    <row r="748" spans="1:5" ht="12.75">
      <c r="A748" t="s">
        <v>57</v>
      </c>
      <c r="E748" s="39" t="s">
        <v>5</v>
      </c>
    </row>
    <row r="749" spans="1:16" ht="12.75">
      <c r="A749" t="s">
        <v>49</v>
      </c>
      <c s="34" t="s">
        <v>2530</v>
      </c>
      <c s="34" t="s">
        <v>3360</v>
      </c>
      <c s="35" t="s">
        <v>5</v>
      </c>
      <c s="6" t="s">
        <v>3361</v>
      </c>
      <c s="36" t="s">
        <v>262</v>
      </c>
      <c s="37">
        <v>29</v>
      </c>
      <c s="36">
        <v>0.0008</v>
      </c>
      <c s="36">
        <f>ROUND(G749*H749,6)</f>
      </c>
      <c r="L749" s="38">
        <v>0</v>
      </c>
      <c s="32">
        <f>ROUND(ROUND(L749,2)*ROUND(G749,3),2)</f>
      </c>
      <c s="36" t="s">
        <v>103</v>
      </c>
      <c>
        <f>(M749*21)/100</f>
      </c>
      <c t="s">
        <v>27</v>
      </c>
    </row>
    <row r="750" spans="1:5" ht="12.75">
      <c r="A750" s="35" t="s">
        <v>54</v>
      </c>
      <c r="E750" s="39" t="s">
        <v>3361</v>
      </c>
    </row>
    <row r="751" spans="1:5" ht="51">
      <c r="A751" s="35" t="s">
        <v>55</v>
      </c>
      <c r="E751" s="40" t="s">
        <v>3359</v>
      </c>
    </row>
    <row r="752" spans="1:5" ht="12.75">
      <c r="A752" t="s">
        <v>57</v>
      </c>
      <c r="E752" s="39" t="s">
        <v>5</v>
      </c>
    </row>
    <row r="753" spans="1:16" ht="12.75">
      <c r="A753" t="s">
        <v>49</v>
      </c>
      <c s="34" t="s">
        <v>2534</v>
      </c>
      <c s="34" t="s">
        <v>3362</v>
      </c>
      <c s="35" t="s">
        <v>5</v>
      </c>
      <c s="6" t="s">
        <v>3363</v>
      </c>
      <c s="36" t="s">
        <v>1202</v>
      </c>
      <c s="37">
        <v>30.416</v>
      </c>
      <c s="36">
        <v>0.15</v>
      </c>
      <c s="36">
        <f>ROUND(G753*H753,6)</f>
      </c>
      <c r="L753" s="38">
        <v>0</v>
      </c>
      <c s="32">
        <f>ROUND(ROUND(L753,2)*ROUND(G753,3),2)</f>
      </c>
      <c s="36" t="s">
        <v>103</v>
      </c>
      <c>
        <f>(M753*21)/100</f>
      </c>
      <c t="s">
        <v>27</v>
      </c>
    </row>
    <row r="754" spans="1:5" ht="12.75">
      <c r="A754" s="35" t="s">
        <v>54</v>
      </c>
      <c r="E754" s="39" t="s">
        <v>3363</v>
      </c>
    </row>
    <row r="755" spans="1:5" ht="51">
      <c r="A755" s="35" t="s">
        <v>55</v>
      </c>
      <c r="E755" s="40" t="s">
        <v>3364</v>
      </c>
    </row>
    <row r="756" spans="1:5" ht="204">
      <c r="A756" t="s">
        <v>57</v>
      </c>
      <c r="E756" s="39" t="s">
        <v>3365</v>
      </c>
    </row>
    <row r="757" spans="1:16" ht="12.75">
      <c r="A757" t="s">
        <v>49</v>
      </c>
      <c s="34" t="s">
        <v>2538</v>
      </c>
      <c s="34" t="s">
        <v>3366</v>
      </c>
      <c s="35" t="s">
        <v>5</v>
      </c>
      <c s="6" t="s">
        <v>3367</v>
      </c>
      <c s="36" t="s">
        <v>1202</v>
      </c>
      <c s="37">
        <v>11.778</v>
      </c>
      <c s="36">
        <v>0.15</v>
      </c>
      <c s="36">
        <f>ROUND(G757*H757,6)</f>
      </c>
      <c r="L757" s="38">
        <v>0</v>
      </c>
      <c s="32">
        <f>ROUND(ROUND(L757,2)*ROUND(G757,3),2)</f>
      </c>
      <c s="36" t="s">
        <v>103</v>
      </c>
      <c>
        <f>(M757*21)/100</f>
      </c>
      <c t="s">
        <v>27</v>
      </c>
    </row>
    <row r="758" spans="1:5" ht="12.75">
      <c r="A758" s="35" t="s">
        <v>54</v>
      </c>
      <c r="E758" s="39" t="s">
        <v>3367</v>
      </c>
    </row>
    <row r="759" spans="1:5" ht="63.75">
      <c r="A759" s="35" t="s">
        <v>55</v>
      </c>
      <c r="E759" s="40" t="s">
        <v>3368</v>
      </c>
    </row>
    <row r="760" spans="1:5" ht="114.75">
      <c r="A760" t="s">
        <v>57</v>
      </c>
      <c r="E760" s="39" t="s">
        <v>3369</v>
      </c>
    </row>
    <row r="761" spans="1:16" ht="12.75">
      <c r="A761" t="s">
        <v>49</v>
      </c>
      <c s="34" t="s">
        <v>2543</v>
      </c>
      <c s="34" t="s">
        <v>3370</v>
      </c>
      <c s="35" t="s">
        <v>5</v>
      </c>
      <c s="6" t="s">
        <v>3363</v>
      </c>
      <c s="36" t="s">
        <v>1202</v>
      </c>
      <c s="37">
        <v>55.914</v>
      </c>
      <c s="36">
        <v>0.15</v>
      </c>
      <c s="36">
        <f>ROUND(G761*H761,6)</f>
      </c>
      <c r="L761" s="38">
        <v>0</v>
      </c>
      <c s="32">
        <f>ROUND(ROUND(L761,2)*ROUND(G761,3),2)</f>
      </c>
      <c s="36" t="s">
        <v>103</v>
      </c>
      <c>
        <f>(M761*21)/100</f>
      </c>
      <c t="s">
        <v>27</v>
      </c>
    </row>
    <row r="762" spans="1:5" ht="12.75">
      <c r="A762" s="35" t="s">
        <v>54</v>
      </c>
      <c r="E762" s="39" t="s">
        <v>3363</v>
      </c>
    </row>
    <row r="763" spans="1:5" ht="51">
      <c r="A763" s="35" t="s">
        <v>55</v>
      </c>
      <c r="E763" s="40" t="s">
        <v>3371</v>
      </c>
    </row>
    <row r="764" spans="1:5" ht="204">
      <c r="A764" t="s">
        <v>57</v>
      </c>
      <c r="E764" s="39" t="s">
        <v>3372</v>
      </c>
    </row>
    <row r="765" spans="1:16" ht="12.75">
      <c r="A765" t="s">
        <v>49</v>
      </c>
      <c s="34" t="s">
        <v>2545</v>
      </c>
      <c s="34" t="s">
        <v>3373</v>
      </c>
      <c s="35" t="s">
        <v>5</v>
      </c>
      <c s="6" t="s">
        <v>3367</v>
      </c>
      <c s="36" t="s">
        <v>1202</v>
      </c>
      <c s="37">
        <v>26.064</v>
      </c>
      <c s="36">
        <v>0.15</v>
      </c>
      <c s="36">
        <f>ROUND(G765*H765,6)</f>
      </c>
      <c r="L765" s="38">
        <v>0</v>
      </c>
      <c s="32">
        <f>ROUND(ROUND(L765,2)*ROUND(G765,3),2)</f>
      </c>
      <c s="36" t="s">
        <v>103</v>
      </c>
      <c>
        <f>(M765*21)/100</f>
      </c>
      <c t="s">
        <v>27</v>
      </c>
    </row>
    <row r="766" spans="1:5" ht="12.75">
      <c r="A766" s="35" t="s">
        <v>54</v>
      </c>
      <c r="E766" s="39" t="s">
        <v>3367</v>
      </c>
    </row>
    <row r="767" spans="1:5" ht="114.75">
      <c r="A767" s="35" t="s">
        <v>55</v>
      </c>
      <c r="E767" s="40" t="s">
        <v>3374</v>
      </c>
    </row>
    <row r="768" spans="1:5" ht="114.75">
      <c r="A768" t="s">
        <v>57</v>
      </c>
      <c r="E768" s="39" t="s">
        <v>3375</v>
      </c>
    </row>
    <row r="769" spans="1:16" ht="12.75">
      <c r="A769" t="s">
        <v>49</v>
      </c>
      <c s="34" t="s">
        <v>2551</v>
      </c>
      <c s="34" t="s">
        <v>3376</v>
      </c>
      <c s="35" t="s">
        <v>5</v>
      </c>
      <c s="6" t="s">
        <v>3363</v>
      </c>
      <c s="36" t="s">
        <v>1202</v>
      </c>
      <c s="37">
        <v>14.635</v>
      </c>
      <c s="36">
        <v>0.15</v>
      </c>
      <c s="36">
        <f>ROUND(G769*H769,6)</f>
      </c>
      <c r="L769" s="38">
        <v>0</v>
      </c>
      <c s="32">
        <f>ROUND(ROUND(L769,2)*ROUND(G769,3),2)</f>
      </c>
      <c s="36" t="s">
        <v>103</v>
      </c>
      <c>
        <f>(M769*21)/100</f>
      </c>
      <c t="s">
        <v>27</v>
      </c>
    </row>
    <row r="770" spans="1:5" ht="12.75">
      <c r="A770" s="35" t="s">
        <v>54</v>
      </c>
      <c r="E770" s="39" t="s">
        <v>3363</v>
      </c>
    </row>
    <row r="771" spans="1:5" ht="51">
      <c r="A771" s="35" t="s">
        <v>55</v>
      </c>
      <c r="E771" s="40" t="s">
        <v>3377</v>
      </c>
    </row>
    <row r="772" spans="1:5" ht="216.75">
      <c r="A772" t="s">
        <v>57</v>
      </c>
      <c r="E772" s="39" t="s">
        <v>3378</v>
      </c>
    </row>
    <row r="773" spans="1:16" ht="12.75">
      <c r="A773" t="s">
        <v>49</v>
      </c>
      <c s="34" t="s">
        <v>2555</v>
      </c>
      <c s="34" t="s">
        <v>3379</v>
      </c>
      <c s="35" t="s">
        <v>5</v>
      </c>
      <c s="6" t="s">
        <v>3380</v>
      </c>
      <c s="36" t="s">
        <v>52</v>
      </c>
      <c s="37">
        <v>1</v>
      </c>
      <c s="36">
        <v>0.035</v>
      </c>
      <c s="36">
        <f>ROUND(G773*H773,6)</f>
      </c>
      <c r="L773" s="38">
        <v>0</v>
      </c>
      <c s="32">
        <f>ROUND(ROUND(L773,2)*ROUND(G773,3),2)</f>
      </c>
      <c s="36" t="s">
        <v>103</v>
      </c>
      <c>
        <f>(M773*21)/100</f>
      </c>
      <c t="s">
        <v>27</v>
      </c>
    </row>
    <row r="774" spans="1:5" ht="12.75">
      <c r="A774" s="35" t="s">
        <v>54</v>
      </c>
      <c r="E774" s="39" t="s">
        <v>3380</v>
      </c>
    </row>
    <row r="775" spans="1:5" ht="51">
      <c r="A775" s="35" t="s">
        <v>55</v>
      </c>
      <c r="E775" s="40" t="s">
        <v>3381</v>
      </c>
    </row>
    <row r="776" spans="1:5" ht="153">
      <c r="A776" t="s">
        <v>57</v>
      </c>
      <c r="E776" s="39" t="s">
        <v>3382</v>
      </c>
    </row>
    <row r="777" spans="1:16" ht="12.75">
      <c r="A777" t="s">
        <v>49</v>
      </c>
      <c s="34" t="s">
        <v>2558</v>
      </c>
      <c s="34" t="s">
        <v>3383</v>
      </c>
      <c s="35" t="s">
        <v>5</v>
      </c>
      <c s="6" t="s">
        <v>3384</v>
      </c>
      <c s="36" t="s">
        <v>52</v>
      </c>
      <c s="37">
        <v>7</v>
      </c>
      <c s="36">
        <v>0.5676</v>
      </c>
      <c s="36">
        <f>ROUND(G777*H777,6)</f>
      </c>
      <c r="L777" s="38">
        <v>0</v>
      </c>
      <c s="32">
        <f>ROUND(ROUND(L777,2)*ROUND(G777,3),2)</f>
      </c>
      <c s="36" t="s">
        <v>103</v>
      </c>
      <c>
        <f>(M777*21)/100</f>
      </c>
      <c t="s">
        <v>27</v>
      </c>
    </row>
    <row r="778" spans="1:5" ht="12.75">
      <c r="A778" s="35" t="s">
        <v>54</v>
      </c>
      <c r="E778" s="39" t="s">
        <v>3384</v>
      </c>
    </row>
    <row r="779" spans="1:5" ht="127.5">
      <c r="A779" s="35" t="s">
        <v>55</v>
      </c>
      <c r="E779" s="40" t="s">
        <v>3385</v>
      </c>
    </row>
    <row r="780" spans="1:5" ht="216.75">
      <c r="A780" t="s">
        <v>57</v>
      </c>
      <c r="E780" s="39" t="s">
        <v>3386</v>
      </c>
    </row>
    <row r="781" spans="1:16" ht="38.25">
      <c r="A781" t="s">
        <v>49</v>
      </c>
      <c s="34" t="s">
        <v>2562</v>
      </c>
      <c s="34" t="s">
        <v>3387</v>
      </c>
      <c s="35" t="s">
        <v>5</v>
      </c>
      <c s="6" t="s">
        <v>3388</v>
      </c>
      <c s="36" t="s">
        <v>52</v>
      </c>
      <c s="37">
        <v>1</v>
      </c>
      <c s="36">
        <v>0.175</v>
      </c>
      <c s="36">
        <f>ROUND(G781*H781,6)</f>
      </c>
      <c r="L781" s="38">
        <v>0</v>
      </c>
      <c s="32">
        <f>ROUND(ROUND(L781,2)*ROUND(G781,3),2)</f>
      </c>
      <c s="36" t="s">
        <v>103</v>
      </c>
      <c>
        <f>(M781*21)/100</f>
      </c>
      <c t="s">
        <v>27</v>
      </c>
    </row>
    <row r="782" spans="1:5" ht="38.25">
      <c r="A782" s="35" t="s">
        <v>54</v>
      </c>
      <c r="E782" s="39" t="s">
        <v>3389</v>
      </c>
    </row>
    <row r="783" spans="1:5" ht="51">
      <c r="A783" s="35" t="s">
        <v>55</v>
      </c>
      <c r="E783" s="40" t="s">
        <v>3390</v>
      </c>
    </row>
    <row r="784" spans="1:5" ht="114.75">
      <c r="A784" t="s">
        <v>57</v>
      </c>
      <c r="E784" s="39" t="s">
        <v>3391</v>
      </c>
    </row>
    <row r="785" spans="1:16" ht="25.5">
      <c r="A785" t="s">
        <v>49</v>
      </c>
      <c s="34" t="s">
        <v>2566</v>
      </c>
      <c s="34" t="s">
        <v>3392</v>
      </c>
      <c s="35" t="s">
        <v>5</v>
      </c>
      <c s="6" t="s">
        <v>3393</v>
      </c>
      <c s="36" t="s">
        <v>52</v>
      </c>
      <c s="37">
        <v>1</v>
      </c>
      <c s="36">
        <v>0.41</v>
      </c>
      <c s="36">
        <f>ROUND(G785*H785,6)</f>
      </c>
      <c r="L785" s="38">
        <v>0</v>
      </c>
      <c s="32">
        <f>ROUND(ROUND(L785,2)*ROUND(G785,3),2)</f>
      </c>
      <c s="36" t="s">
        <v>103</v>
      </c>
      <c>
        <f>(M785*21)/100</f>
      </c>
      <c t="s">
        <v>27</v>
      </c>
    </row>
    <row r="786" spans="1:5" ht="25.5">
      <c r="A786" s="35" t="s">
        <v>54</v>
      </c>
      <c r="E786" s="39" t="s">
        <v>3393</v>
      </c>
    </row>
    <row r="787" spans="1:5" ht="51">
      <c r="A787" s="35" t="s">
        <v>55</v>
      </c>
      <c r="E787" s="40" t="s">
        <v>3394</v>
      </c>
    </row>
    <row r="788" spans="1:5" ht="140.25">
      <c r="A788" t="s">
        <v>57</v>
      </c>
      <c r="E788" s="39" t="s">
        <v>3395</v>
      </c>
    </row>
    <row r="789" spans="1:16" ht="25.5">
      <c r="A789" t="s">
        <v>49</v>
      </c>
      <c s="34" t="s">
        <v>2569</v>
      </c>
      <c s="34" t="s">
        <v>3396</v>
      </c>
      <c s="35" t="s">
        <v>5</v>
      </c>
      <c s="6" t="s">
        <v>3397</v>
      </c>
      <c s="36" t="s">
        <v>52</v>
      </c>
      <c s="37">
        <v>1</v>
      </c>
      <c s="36">
        <v>0.138</v>
      </c>
      <c s="36">
        <f>ROUND(G789*H789,6)</f>
      </c>
      <c r="L789" s="38">
        <v>0</v>
      </c>
      <c s="32">
        <f>ROUND(ROUND(L789,2)*ROUND(G789,3),2)</f>
      </c>
      <c s="36" t="s">
        <v>103</v>
      </c>
      <c>
        <f>(M789*21)/100</f>
      </c>
      <c t="s">
        <v>27</v>
      </c>
    </row>
    <row r="790" spans="1:5" ht="25.5">
      <c r="A790" s="35" t="s">
        <v>54</v>
      </c>
      <c r="E790" s="39" t="s">
        <v>3397</v>
      </c>
    </row>
    <row r="791" spans="1:5" ht="51">
      <c r="A791" s="35" t="s">
        <v>55</v>
      </c>
      <c r="E791" s="40" t="s">
        <v>3398</v>
      </c>
    </row>
    <row r="792" spans="1:5" ht="89.25">
      <c r="A792" t="s">
        <v>57</v>
      </c>
      <c r="E792" s="39" t="s">
        <v>3399</v>
      </c>
    </row>
    <row r="793" spans="1:16" ht="12.75">
      <c r="A793" t="s">
        <v>49</v>
      </c>
      <c s="34" t="s">
        <v>2573</v>
      </c>
      <c s="34" t="s">
        <v>3400</v>
      </c>
      <c s="35" t="s">
        <v>5</v>
      </c>
      <c s="6" t="s">
        <v>3401</v>
      </c>
      <c s="36" t="s">
        <v>52</v>
      </c>
      <c s="37">
        <v>1</v>
      </c>
      <c s="36">
        <v>0</v>
      </c>
      <c s="36">
        <f>ROUND(G793*H793,6)</f>
      </c>
      <c r="L793" s="38">
        <v>0</v>
      </c>
      <c s="32">
        <f>ROUND(ROUND(L793,2)*ROUND(G793,3),2)</f>
      </c>
      <c s="36" t="s">
        <v>103</v>
      </c>
      <c>
        <f>(M793*21)/100</f>
      </c>
      <c t="s">
        <v>27</v>
      </c>
    </row>
    <row r="794" spans="1:5" ht="12.75">
      <c r="A794" s="35" t="s">
        <v>54</v>
      </c>
      <c r="E794" s="39" t="s">
        <v>3401</v>
      </c>
    </row>
    <row r="795" spans="1:5" ht="12.75">
      <c r="A795" s="35" t="s">
        <v>55</v>
      </c>
      <c r="E795" s="40" t="s">
        <v>5</v>
      </c>
    </row>
    <row r="796" spans="1:5" ht="12.75">
      <c r="A796" t="s">
        <v>57</v>
      </c>
      <c r="E796" s="39" t="s">
        <v>5</v>
      </c>
    </row>
    <row r="797" spans="1:16" ht="25.5">
      <c r="A797" t="s">
        <v>49</v>
      </c>
      <c s="34" t="s">
        <v>2579</v>
      </c>
      <c s="34" t="s">
        <v>3402</v>
      </c>
      <c s="35" t="s">
        <v>5</v>
      </c>
      <c s="6" t="s">
        <v>3403</v>
      </c>
      <c s="36" t="s">
        <v>52</v>
      </c>
      <c s="37">
        <v>1</v>
      </c>
      <c s="36">
        <v>0.25</v>
      </c>
      <c s="36">
        <f>ROUND(G797*H797,6)</f>
      </c>
      <c r="L797" s="38">
        <v>0</v>
      </c>
      <c s="32">
        <f>ROUND(ROUND(L797,2)*ROUND(G797,3),2)</f>
      </c>
      <c s="36" t="s">
        <v>103</v>
      </c>
      <c>
        <f>(M797*21)/100</f>
      </c>
      <c t="s">
        <v>27</v>
      </c>
    </row>
    <row r="798" spans="1:5" ht="25.5">
      <c r="A798" s="35" t="s">
        <v>54</v>
      </c>
      <c r="E798" s="39" t="s">
        <v>3403</v>
      </c>
    </row>
    <row r="799" spans="1:5" ht="12.75">
      <c r="A799" s="35" t="s">
        <v>55</v>
      </c>
      <c r="E799" s="40" t="s">
        <v>5</v>
      </c>
    </row>
    <row r="800" spans="1:5" ht="63.75">
      <c r="A800" t="s">
        <v>57</v>
      </c>
      <c r="E800" s="39" t="s">
        <v>3404</v>
      </c>
    </row>
    <row r="801" spans="1:16" ht="12.75">
      <c r="A801" t="s">
        <v>49</v>
      </c>
      <c s="34" t="s">
        <v>2583</v>
      </c>
      <c s="34" t="s">
        <v>3405</v>
      </c>
      <c s="35" t="s">
        <v>5</v>
      </c>
      <c s="6" t="s">
        <v>3406</v>
      </c>
      <c s="36" t="s">
        <v>52</v>
      </c>
      <c s="37">
        <v>1</v>
      </c>
      <c s="36">
        <v>0</v>
      </c>
      <c s="36">
        <f>ROUND(G801*H801,6)</f>
      </c>
      <c r="L801" s="38">
        <v>0</v>
      </c>
      <c s="32">
        <f>ROUND(ROUND(L801,2)*ROUND(G801,3),2)</f>
      </c>
      <c s="36" t="s">
        <v>103</v>
      </c>
      <c>
        <f>(M801*21)/100</f>
      </c>
      <c t="s">
        <v>27</v>
      </c>
    </row>
    <row r="802" spans="1:5" ht="12.75">
      <c r="A802" s="35" t="s">
        <v>54</v>
      </c>
      <c r="E802" s="39" t="s">
        <v>3406</v>
      </c>
    </row>
    <row r="803" spans="1:5" ht="12.75">
      <c r="A803" s="35" t="s">
        <v>55</v>
      </c>
      <c r="E803" s="40" t="s">
        <v>5</v>
      </c>
    </row>
    <row r="804" spans="1:5" ht="12.75">
      <c r="A804" t="s">
        <v>57</v>
      </c>
      <c r="E804" s="39" t="s">
        <v>5</v>
      </c>
    </row>
    <row r="805" spans="1:16" ht="12.75">
      <c r="A805" t="s">
        <v>49</v>
      </c>
      <c s="34" t="s">
        <v>2588</v>
      </c>
      <c s="34" t="s">
        <v>3407</v>
      </c>
      <c s="35" t="s">
        <v>5</v>
      </c>
      <c s="6" t="s">
        <v>3408</v>
      </c>
      <c s="36" t="s">
        <v>52</v>
      </c>
      <c s="37">
        <v>1</v>
      </c>
      <c s="36">
        <v>0.21</v>
      </c>
      <c s="36">
        <f>ROUND(G805*H805,6)</f>
      </c>
      <c r="L805" s="38">
        <v>0</v>
      </c>
      <c s="32">
        <f>ROUND(ROUND(L805,2)*ROUND(G805,3),2)</f>
      </c>
      <c s="36" t="s">
        <v>103</v>
      </c>
      <c>
        <f>(M805*21)/100</f>
      </c>
      <c t="s">
        <v>27</v>
      </c>
    </row>
    <row r="806" spans="1:5" ht="12.75">
      <c r="A806" s="35" t="s">
        <v>54</v>
      </c>
      <c r="E806" s="39" t="s">
        <v>3408</v>
      </c>
    </row>
    <row r="807" spans="1:5" ht="12.75">
      <c r="A807" s="35" t="s">
        <v>55</v>
      </c>
      <c r="E807" s="40" t="s">
        <v>5</v>
      </c>
    </row>
    <row r="808" spans="1:5" ht="76.5">
      <c r="A808" t="s">
        <v>57</v>
      </c>
      <c r="E808" s="39" t="s">
        <v>3409</v>
      </c>
    </row>
    <row r="809" spans="1:16" ht="12.75">
      <c r="A809" t="s">
        <v>49</v>
      </c>
      <c s="34" t="s">
        <v>2592</v>
      </c>
      <c s="34" t="s">
        <v>3410</v>
      </c>
      <c s="35" t="s">
        <v>5</v>
      </c>
      <c s="6" t="s">
        <v>3411</v>
      </c>
      <c s="36" t="s">
        <v>52</v>
      </c>
      <c s="37">
        <v>1</v>
      </c>
      <c s="36">
        <v>0</v>
      </c>
      <c s="36">
        <f>ROUND(G809*H809,6)</f>
      </c>
      <c r="L809" s="38">
        <v>0</v>
      </c>
      <c s="32">
        <f>ROUND(ROUND(L809,2)*ROUND(G809,3),2)</f>
      </c>
      <c s="36" t="s">
        <v>103</v>
      </c>
      <c>
        <f>(M809*21)/100</f>
      </c>
      <c t="s">
        <v>27</v>
      </c>
    </row>
    <row r="810" spans="1:5" ht="12.75">
      <c r="A810" s="35" t="s">
        <v>54</v>
      </c>
      <c r="E810" s="39" t="s">
        <v>3411</v>
      </c>
    </row>
    <row r="811" spans="1:5" ht="12.75">
      <c r="A811" s="35" t="s">
        <v>55</v>
      </c>
      <c r="E811" s="40" t="s">
        <v>5</v>
      </c>
    </row>
    <row r="812" spans="1:5" ht="12.75">
      <c r="A812" t="s">
        <v>57</v>
      </c>
      <c r="E812" s="39" t="s">
        <v>5</v>
      </c>
    </row>
    <row r="813" spans="1:16" ht="25.5">
      <c r="A813" t="s">
        <v>49</v>
      </c>
      <c s="34" t="s">
        <v>2596</v>
      </c>
      <c s="34" t="s">
        <v>3412</v>
      </c>
      <c s="35" t="s">
        <v>5</v>
      </c>
      <c s="6" t="s">
        <v>3413</v>
      </c>
      <c s="36" t="s">
        <v>52</v>
      </c>
      <c s="37">
        <v>1</v>
      </c>
      <c s="36">
        <v>0</v>
      </c>
      <c s="36">
        <f>ROUND(G813*H813,6)</f>
      </c>
      <c r="L813" s="38">
        <v>0</v>
      </c>
      <c s="32">
        <f>ROUND(ROUND(L813,2)*ROUND(G813,3),2)</f>
      </c>
      <c s="36" t="s">
        <v>103</v>
      </c>
      <c>
        <f>(M813*21)/100</f>
      </c>
      <c t="s">
        <v>27</v>
      </c>
    </row>
    <row r="814" spans="1:5" ht="25.5">
      <c r="A814" s="35" t="s">
        <v>54</v>
      </c>
      <c r="E814" s="39" t="s">
        <v>3413</v>
      </c>
    </row>
    <row r="815" spans="1:5" ht="12.75">
      <c r="A815" s="35" t="s">
        <v>55</v>
      </c>
      <c r="E815" s="40" t="s">
        <v>5</v>
      </c>
    </row>
    <row r="816" spans="1:5" ht="89.25">
      <c r="A816" t="s">
        <v>57</v>
      </c>
      <c r="E816" s="39" t="s">
        <v>3414</v>
      </c>
    </row>
    <row r="817" spans="1:16" ht="12.75">
      <c r="A817" t="s">
        <v>49</v>
      </c>
      <c s="34" t="s">
        <v>2600</v>
      </c>
      <c s="34" t="s">
        <v>3415</v>
      </c>
      <c s="35" t="s">
        <v>5</v>
      </c>
      <c s="6" t="s">
        <v>3416</v>
      </c>
      <c s="36" t="s">
        <v>52</v>
      </c>
      <c s="37">
        <v>1</v>
      </c>
      <c s="36">
        <v>0</v>
      </c>
      <c s="36">
        <f>ROUND(G817*H817,6)</f>
      </c>
      <c r="L817" s="38">
        <v>0</v>
      </c>
      <c s="32">
        <f>ROUND(ROUND(L817,2)*ROUND(G817,3),2)</f>
      </c>
      <c s="36" t="s">
        <v>103</v>
      </c>
      <c>
        <f>(M817*21)/100</f>
      </c>
      <c t="s">
        <v>27</v>
      </c>
    </row>
    <row r="818" spans="1:5" ht="12.75">
      <c r="A818" s="35" t="s">
        <v>54</v>
      </c>
      <c r="E818" s="39" t="s">
        <v>3416</v>
      </c>
    </row>
    <row r="819" spans="1:5" ht="12.75">
      <c r="A819" s="35" t="s">
        <v>55</v>
      </c>
      <c r="E819" s="40" t="s">
        <v>5</v>
      </c>
    </row>
    <row r="820" spans="1:5" ht="12.75">
      <c r="A820" t="s">
        <v>57</v>
      </c>
      <c r="E820" s="39" t="s">
        <v>5</v>
      </c>
    </row>
    <row r="821" spans="1:16" ht="12.75">
      <c r="A821" t="s">
        <v>49</v>
      </c>
      <c s="34" t="s">
        <v>2605</v>
      </c>
      <c s="34" t="s">
        <v>3417</v>
      </c>
      <c s="35" t="s">
        <v>5</v>
      </c>
      <c s="6" t="s">
        <v>3418</v>
      </c>
      <c s="36" t="s">
        <v>52</v>
      </c>
      <c s="37">
        <v>1</v>
      </c>
      <c s="36">
        <v>1.55</v>
      </c>
      <c s="36">
        <f>ROUND(G821*H821,6)</f>
      </c>
      <c r="L821" s="38">
        <v>0</v>
      </c>
      <c s="32">
        <f>ROUND(ROUND(L821,2)*ROUND(G821,3),2)</f>
      </c>
      <c s="36" t="s">
        <v>103</v>
      </c>
      <c>
        <f>(M821*21)/100</f>
      </c>
      <c t="s">
        <v>27</v>
      </c>
    </row>
    <row r="822" spans="1:5" ht="12.75">
      <c r="A822" s="35" t="s">
        <v>54</v>
      </c>
      <c r="E822" s="39" t="s">
        <v>3418</v>
      </c>
    </row>
    <row r="823" spans="1:5" ht="12.75">
      <c r="A823" s="35" t="s">
        <v>55</v>
      </c>
      <c r="E823" s="40" t="s">
        <v>5</v>
      </c>
    </row>
    <row r="824" spans="1:5" ht="153">
      <c r="A824" t="s">
        <v>57</v>
      </c>
      <c r="E824" s="39" t="s">
        <v>3419</v>
      </c>
    </row>
    <row r="825" spans="1:16" ht="12.75">
      <c r="A825" t="s">
        <v>49</v>
      </c>
      <c s="34" t="s">
        <v>2609</v>
      </c>
      <c s="34" t="s">
        <v>3420</v>
      </c>
      <c s="35" t="s">
        <v>5</v>
      </c>
      <c s="6" t="s">
        <v>3421</v>
      </c>
      <c s="36" t="s">
        <v>52</v>
      </c>
      <c s="37">
        <v>1</v>
      </c>
      <c s="36">
        <v>0</v>
      </c>
      <c s="36">
        <f>ROUND(G825*H825,6)</f>
      </c>
      <c r="L825" s="38">
        <v>0</v>
      </c>
      <c s="32">
        <f>ROUND(ROUND(L825,2)*ROUND(G825,3),2)</f>
      </c>
      <c s="36" t="s">
        <v>103</v>
      </c>
      <c>
        <f>(M825*21)/100</f>
      </c>
      <c t="s">
        <v>27</v>
      </c>
    </row>
    <row r="826" spans="1:5" ht="12.75">
      <c r="A826" s="35" t="s">
        <v>54</v>
      </c>
      <c r="E826" s="39" t="s">
        <v>3421</v>
      </c>
    </row>
    <row r="827" spans="1:5" ht="12.75">
      <c r="A827" s="35" t="s">
        <v>55</v>
      </c>
      <c r="E827" s="40" t="s">
        <v>5</v>
      </c>
    </row>
    <row r="828" spans="1:5" ht="12.75">
      <c r="A828" t="s">
        <v>57</v>
      </c>
      <c r="E828" s="39" t="s">
        <v>5</v>
      </c>
    </row>
    <row r="829" spans="1:16" ht="12.75">
      <c r="A829" t="s">
        <v>49</v>
      </c>
      <c s="34" t="s">
        <v>2613</v>
      </c>
      <c s="34" t="s">
        <v>3422</v>
      </c>
      <c s="35" t="s">
        <v>5</v>
      </c>
      <c s="6" t="s">
        <v>3423</v>
      </c>
      <c s="36" t="s">
        <v>52</v>
      </c>
      <c s="37">
        <v>1</v>
      </c>
      <c s="36">
        <v>1.4</v>
      </c>
      <c s="36">
        <f>ROUND(G829*H829,6)</f>
      </c>
      <c r="L829" s="38">
        <v>0</v>
      </c>
      <c s="32">
        <f>ROUND(ROUND(L829,2)*ROUND(G829,3),2)</f>
      </c>
      <c s="36" t="s">
        <v>103</v>
      </c>
      <c>
        <f>(M829*21)/100</f>
      </c>
      <c t="s">
        <v>27</v>
      </c>
    </row>
    <row r="830" spans="1:5" ht="12.75">
      <c r="A830" s="35" t="s">
        <v>54</v>
      </c>
      <c r="E830" s="39" t="s">
        <v>3423</v>
      </c>
    </row>
    <row r="831" spans="1:5" ht="12.75">
      <c r="A831" s="35" t="s">
        <v>55</v>
      </c>
      <c r="E831" s="40" t="s">
        <v>5</v>
      </c>
    </row>
    <row r="832" spans="1:5" ht="114.75">
      <c r="A832" t="s">
        <v>57</v>
      </c>
      <c r="E832" s="39" t="s">
        <v>3424</v>
      </c>
    </row>
    <row r="833" spans="1:16" ht="12.75">
      <c r="A833" t="s">
        <v>49</v>
      </c>
      <c s="34" t="s">
        <v>2617</v>
      </c>
      <c s="34" t="s">
        <v>3425</v>
      </c>
      <c s="35" t="s">
        <v>5</v>
      </c>
      <c s="6" t="s">
        <v>3426</v>
      </c>
      <c s="36" t="s">
        <v>1588</v>
      </c>
      <c s="37">
        <v>13</v>
      </c>
      <c s="36">
        <v>0</v>
      </c>
      <c s="36">
        <f>ROUND(G833*H833,6)</f>
      </c>
      <c r="L833" s="38">
        <v>0</v>
      </c>
      <c s="32">
        <f>ROUND(ROUND(L833,2)*ROUND(G833,3),2)</f>
      </c>
      <c s="36" t="s">
        <v>103</v>
      </c>
      <c>
        <f>(M833*21)/100</f>
      </c>
      <c t="s">
        <v>27</v>
      </c>
    </row>
    <row r="834" spans="1:5" ht="12.75">
      <c r="A834" s="35" t="s">
        <v>54</v>
      </c>
      <c r="E834" s="39" t="s">
        <v>3426</v>
      </c>
    </row>
    <row r="835" spans="1:5" ht="12.75">
      <c r="A835" s="35" t="s">
        <v>55</v>
      </c>
      <c r="E835" s="40" t="s">
        <v>5</v>
      </c>
    </row>
    <row r="836" spans="1:5" ht="12.75">
      <c r="A836" t="s">
        <v>57</v>
      </c>
      <c r="E836" s="39" t="s">
        <v>5</v>
      </c>
    </row>
    <row r="837" spans="1:16" ht="25.5">
      <c r="A837" t="s">
        <v>49</v>
      </c>
      <c s="34" t="s">
        <v>2621</v>
      </c>
      <c s="34" t="s">
        <v>3427</v>
      </c>
      <c s="35" t="s">
        <v>5</v>
      </c>
      <c s="6" t="s">
        <v>3428</v>
      </c>
      <c s="36" t="s">
        <v>1588</v>
      </c>
      <c s="37">
        <v>13</v>
      </c>
      <c s="36">
        <v>0.02</v>
      </c>
      <c s="36">
        <f>ROUND(G837*H837,6)</f>
      </c>
      <c r="L837" s="38">
        <v>0</v>
      </c>
      <c s="32">
        <f>ROUND(ROUND(L837,2)*ROUND(G837,3),2)</f>
      </c>
      <c s="36" t="s">
        <v>103</v>
      </c>
      <c>
        <f>(M837*21)/100</f>
      </c>
      <c t="s">
        <v>27</v>
      </c>
    </row>
    <row r="838" spans="1:5" ht="25.5">
      <c r="A838" s="35" t="s">
        <v>54</v>
      </c>
      <c r="E838" s="39" t="s">
        <v>3428</v>
      </c>
    </row>
    <row r="839" spans="1:5" ht="12.75">
      <c r="A839" s="35" t="s">
        <v>55</v>
      </c>
      <c r="E839" s="40" t="s">
        <v>5</v>
      </c>
    </row>
    <row r="840" spans="1:5" ht="153">
      <c r="A840" t="s">
        <v>57</v>
      </c>
      <c r="E840" s="39" t="s">
        <v>3429</v>
      </c>
    </row>
    <row r="841" spans="1:16" ht="12.75">
      <c r="A841" t="s">
        <v>49</v>
      </c>
      <c s="34" t="s">
        <v>2625</v>
      </c>
      <c s="34" t="s">
        <v>3430</v>
      </c>
      <c s="35" t="s">
        <v>5</v>
      </c>
      <c s="6" t="s">
        <v>3431</v>
      </c>
      <c s="36" t="s">
        <v>1588</v>
      </c>
      <c s="37">
        <v>3</v>
      </c>
      <c s="36">
        <v>0</v>
      </c>
      <c s="36">
        <f>ROUND(G841*H841,6)</f>
      </c>
      <c r="L841" s="38">
        <v>0</v>
      </c>
      <c s="32">
        <f>ROUND(ROUND(L841,2)*ROUND(G841,3),2)</f>
      </c>
      <c s="36" t="s">
        <v>103</v>
      </c>
      <c>
        <f>(M841*21)/100</f>
      </c>
      <c t="s">
        <v>27</v>
      </c>
    </row>
    <row r="842" spans="1:5" ht="12.75">
      <c r="A842" s="35" t="s">
        <v>54</v>
      </c>
      <c r="E842" s="39" t="s">
        <v>3431</v>
      </c>
    </row>
    <row r="843" spans="1:5" ht="12.75">
      <c r="A843" s="35" t="s">
        <v>55</v>
      </c>
      <c r="E843" s="40" t="s">
        <v>5</v>
      </c>
    </row>
    <row r="844" spans="1:5" ht="12.75">
      <c r="A844" t="s">
        <v>57</v>
      </c>
      <c r="E844" s="39" t="s">
        <v>5</v>
      </c>
    </row>
    <row r="845" spans="1:16" ht="25.5">
      <c r="A845" t="s">
        <v>49</v>
      </c>
      <c s="34" t="s">
        <v>2629</v>
      </c>
      <c s="34" t="s">
        <v>3432</v>
      </c>
      <c s="35" t="s">
        <v>5</v>
      </c>
      <c s="6" t="s">
        <v>3428</v>
      </c>
      <c s="36" t="s">
        <v>1588</v>
      </c>
      <c s="37">
        <v>3</v>
      </c>
      <c s="36">
        <v>0</v>
      </c>
      <c s="36">
        <f>ROUND(G845*H845,6)</f>
      </c>
      <c r="L845" s="38">
        <v>0</v>
      </c>
      <c s="32">
        <f>ROUND(ROUND(L845,2)*ROUND(G845,3),2)</f>
      </c>
      <c s="36" t="s">
        <v>103</v>
      </c>
      <c>
        <f>(M845*21)/100</f>
      </c>
      <c t="s">
        <v>27</v>
      </c>
    </row>
    <row r="846" spans="1:5" ht="25.5">
      <c r="A846" s="35" t="s">
        <v>54</v>
      </c>
      <c r="E846" s="39" t="s">
        <v>3428</v>
      </c>
    </row>
    <row r="847" spans="1:5" ht="12.75">
      <c r="A847" s="35" t="s">
        <v>55</v>
      </c>
      <c r="E847" s="40" t="s">
        <v>5</v>
      </c>
    </row>
    <row r="848" spans="1:5" ht="127.5">
      <c r="A848" t="s">
        <v>57</v>
      </c>
      <c r="E848" s="39" t="s">
        <v>3433</v>
      </c>
    </row>
    <row r="849" spans="1:16" ht="12.75">
      <c r="A849" t="s">
        <v>49</v>
      </c>
      <c s="34" t="s">
        <v>2636</v>
      </c>
      <c s="34" t="s">
        <v>3434</v>
      </c>
      <c s="35" t="s">
        <v>5</v>
      </c>
      <c s="6" t="s">
        <v>3435</v>
      </c>
      <c s="36" t="s">
        <v>1588</v>
      </c>
      <c s="37">
        <v>10</v>
      </c>
      <c s="36">
        <v>0</v>
      </c>
      <c s="36">
        <f>ROUND(G849*H849,6)</f>
      </c>
      <c r="L849" s="38">
        <v>0</v>
      </c>
      <c s="32">
        <f>ROUND(ROUND(L849,2)*ROUND(G849,3),2)</f>
      </c>
      <c s="36" t="s">
        <v>103</v>
      </c>
      <c>
        <f>(M849*21)/100</f>
      </c>
      <c t="s">
        <v>27</v>
      </c>
    </row>
    <row r="850" spans="1:5" ht="12.75">
      <c r="A850" s="35" t="s">
        <v>54</v>
      </c>
      <c r="E850" s="39" t="s">
        <v>3435</v>
      </c>
    </row>
    <row r="851" spans="1:5" ht="12.75">
      <c r="A851" s="35" t="s">
        <v>55</v>
      </c>
      <c r="E851" s="40" t="s">
        <v>5</v>
      </c>
    </row>
    <row r="852" spans="1:5" ht="12.75">
      <c r="A852" t="s">
        <v>57</v>
      </c>
      <c r="E852" s="39" t="s">
        <v>5</v>
      </c>
    </row>
    <row r="853" spans="1:16" ht="25.5">
      <c r="A853" t="s">
        <v>49</v>
      </c>
      <c s="34" t="s">
        <v>2640</v>
      </c>
      <c s="34" t="s">
        <v>3436</v>
      </c>
      <c s="35" t="s">
        <v>5</v>
      </c>
      <c s="6" t="s">
        <v>3437</v>
      </c>
      <c s="36" t="s">
        <v>1588</v>
      </c>
      <c s="37">
        <v>10</v>
      </c>
      <c s="36">
        <v>0.02</v>
      </c>
      <c s="36">
        <f>ROUND(G853*H853,6)</f>
      </c>
      <c r="L853" s="38">
        <v>0</v>
      </c>
      <c s="32">
        <f>ROUND(ROUND(L853,2)*ROUND(G853,3),2)</f>
      </c>
      <c s="36" t="s">
        <v>103</v>
      </c>
      <c>
        <f>(M853*21)/100</f>
      </c>
      <c t="s">
        <v>27</v>
      </c>
    </row>
    <row r="854" spans="1:5" ht="25.5">
      <c r="A854" s="35" t="s">
        <v>54</v>
      </c>
      <c r="E854" s="39" t="s">
        <v>3437</v>
      </c>
    </row>
    <row r="855" spans="1:5" ht="12.75">
      <c r="A855" s="35" t="s">
        <v>55</v>
      </c>
      <c r="E855" s="40" t="s">
        <v>5</v>
      </c>
    </row>
    <row r="856" spans="1:5" ht="140.25">
      <c r="A856" t="s">
        <v>57</v>
      </c>
      <c r="E856" s="39" t="s">
        <v>3438</v>
      </c>
    </row>
    <row r="857" spans="1:16" ht="12.75">
      <c r="A857" t="s">
        <v>49</v>
      </c>
      <c s="34" t="s">
        <v>2644</v>
      </c>
      <c s="34" t="s">
        <v>3439</v>
      </c>
      <c s="35" t="s">
        <v>5</v>
      </c>
      <c s="6" t="s">
        <v>3440</v>
      </c>
      <c s="36" t="s">
        <v>262</v>
      </c>
      <c s="37">
        <v>143</v>
      </c>
      <c s="36">
        <v>0</v>
      </c>
      <c s="36">
        <f>ROUND(G857*H857,6)</f>
      </c>
      <c r="L857" s="38">
        <v>0</v>
      </c>
      <c s="32">
        <f>ROUND(ROUND(L857,2)*ROUND(G857,3),2)</f>
      </c>
      <c s="36" t="s">
        <v>103</v>
      </c>
      <c>
        <f>(M857*21)/100</f>
      </c>
      <c t="s">
        <v>27</v>
      </c>
    </row>
    <row r="858" spans="1:5" ht="12.75">
      <c r="A858" s="35" t="s">
        <v>54</v>
      </c>
      <c r="E858" s="39" t="s">
        <v>3440</v>
      </c>
    </row>
    <row r="859" spans="1:5" ht="12.75">
      <c r="A859" s="35" t="s">
        <v>55</v>
      </c>
      <c r="E859" s="40" t="s">
        <v>5</v>
      </c>
    </row>
    <row r="860" spans="1:5" ht="12.75">
      <c r="A860" t="s">
        <v>57</v>
      </c>
      <c r="E860" s="39" t="s">
        <v>5</v>
      </c>
    </row>
    <row r="861" spans="1:16" ht="25.5">
      <c r="A861" t="s">
        <v>49</v>
      </c>
      <c s="34" t="s">
        <v>2648</v>
      </c>
      <c s="34" t="s">
        <v>3441</v>
      </c>
      <c s="35" t="s">
        <v>5</v>
      </c>
      <c s="6" t="s">
        <v>3442</v>
      </c>
      <c s="36" t="s">
        <v>262</v>
      </c>
      <c s="37">
        <v>143</v>
      </c>
      <c s="36">
        <v>0.15</v>
      </c>
      <c s="36">
        <f>ROUND(G861*H861,6)</f>
      </c>
      <c r="L861" s="38">
        <v>0</v>
      </c>
      <c s="32">
        <f>ROUND(ROUND(L861,2)*ROUND(G861,3),2)</f>
      </c>
      <c s="36" t="s">
        <v>103</v>
      </c>
      <c>
        <f>(M861*21)/100</f>
      </c>
      <c t="s">
        <v>27</v>
      </c>
    </row>
    <row r="862" spans="1:5" ht="25.5">
      <c r="A862" s="35" t="s">
        <v>54</v>
      </c>
      <c r="E862" s="39" t="s">
        <v>3442</v>
      </c>
    </row>
    <row r="863" spans="1:5" ht="12.75">
      <c r="A863" s="35" t="s">
        <v>55</v>
      </c>
      <c r="E863" s="40" t="s">
        <v>5</v>
      </c>
    </row>
    <row r="864" spans="1:5" ht="127.5">
      <c r="A864" t="s">
        <v>57</v>
      </c>
      <c r="E864" s="39" t="s">
        <v>3443</v>
      </c>
    </row>
    <row r="865" spans="1:16" ht="12.75">
      <c r="A865" t="s">
        <v>49</v>
      </c>
      <c s="34" t="s">
        <v>2652</v>
      </c>
      <c s="34" t="s">
        <v>3444</v>
      </c>
      <c s="35" t="s">
        <v>5</v>
      </c>
      <c s="6" t="s">
        <v>3445</v>
      </c>
      <c s="36" t="s">
        <v>262</v>
      </c>
      <c s="37">
        <v>123</v>
      </c>
      <c s="36">
        <v>0</v>
      </c>
      <c s="36">
        <f>ROUND(G865*H865,6)</f>
      </c>
      <c r="L865" s="38">
        <v>0</v>
      </c>
      <c s="32">
        <f>ROUND(ROUND(L865,2)*ROUND(G865,3),2)</f>
      </c>
      <c s="36" t="s">
        <v>103</v>
      </c>
      <c>
        <f>(M865*21)/100</f>
      </c>
      <c t="s">
        <v>27</v>
      </c>
    </row>
    <row r="866" spans="1:5" ht="12.75">
      <c r="A866" s="35" t="s">
        <v>54</v>
      </c>
      <c r="E866" s="39" t="s">
        <v>3445</v>
      </c>
    </row>
    <row r="867" spans="1:5" ht="12.75">
      <c r="A867" s="35" t="s">
        <v>55</v>
      </c>
      <c r="E867" s="40" t="s">
        <v>5</v>
      </c>
    </row>
    <row r="868" spans="1:5" ht="12.75">
      <c r="A868" t="s">
        <v>57</v>
      </c>
      <c r="E868" s="39" t="s">
        <v>5</v>
      </c>
    </row>
    <row r="869" spans="1:16" ht="25.5">
      <c r="A869" t="s">
        <v>49</v>
      </c>
      <c s="34" t="s">
        <v>2656</v>
      </c>
      <c s="34" t="s">
        <v>3446</v>
      </c>
      <c s="35" t="s">
        <v>5</v>
      </c>
      <c s="6" t="s">
        <v>3447</v>
      </c>
      <c s="36" t="s">
        <v>262</v>
      </c>
      <c s="37">
        <v>123</v>
      </c>
      <c s="36">
        <v>0.01</v>
      </c>
      <c s="36">
        <f>ROUND(G869*H869,6)</f>
      </c>
      <c r="L869" s="38">
        <v>0</v>
      </c>
      <c s="32">
        <f>ROUND(ROUND(L869,2)*ROUND(G869,3),2)</f>
      </c>
      <c s="36" t="s">
        <v>103</v>
      </c>
      <c>
        <f>(M869*21)/100</f>
      </c>
      <c t="s">
        <v>27</v>
      </c>
    </row>
    <row r="870" spans="1:5" ht="25.5">
      <c r="A870" s="35" t="s">
        <v>54</v>
      </c>
      <c r="E870" s="39" t="s">
        <v>3447</v>
      </c>
    </row>
    <row r="871" spans="1:5" ht="12.75">
      <c r="A871" s="35" t="s">
        <v>55</v>
      </c>
      <c r="E871" s="40" t="s">
        <v>5</v>
      </c>
    </row>
    <row r="872" spans="1:5" ht="76.5">
      <c r="A872" t="s">
        <v>57</v>
      </c>
      <c r="E872" s="39" t="s">
        <v>3448</v>
      </c>
    </row>
    <row r="873" spans="1:16" ht="25.5">
      <c r="A873" t="s">
        <v>49</v>
      </c>
      <c s="34" t="s">
        <v>2660</v>
      </c>
      <c s="34" t="s">
        <v>3449</v>
      </c>
      <c s="35" t="s">
        <v>5</v>
      </c>
      <c s="6" t="s">
        <v>3450</v>
      </c>
      <c s="36" t="s">
        <v>52</v>
      </c>
      <c s="37">
        <v>3</v>
      </c>
      <c s="36">
        <v>0.0024</v>
      </c>
      <c s="36">
        <f>ROUND(G873*H873,6)</f>
      </c>
      <c r="L873" s="38">
        <v>0</v>
      </c>
      <c s="32">
        <f>ROUND(ROUND(L873,2)*ROUND(G873,3),2)</f>
      </c>
      <c s="36" t="s">
        <v>103</v>
      </c>
      <c>
        <f>(M873*21)/100</f>
      </c>
      <c t="s">
        <v>27</v>
      </c>
    </row>
    <row r="874" spans="1:5" ht="25.5">
      <c r="A874" s="35" t="s">
        <v>54</v>
      </c>
      <c r="E874" s="39" t="s">
        <v>3450</v>
      </c>
    </row>
    <row r="875" spans="1:5" ht="63.75">
      <c r="A875" s="35" t="s">
        <v>55</v>
      </c>
      <c r="E875" s="40" t="s">
        <v>3302</v>
      </c>
    </row>
    <row r="876" spans="1:5" ht="12.75">
      <c r="A876" t="s">
        <v>57</v>
      </c>
      <c r="E876" s="39" t="s">
        <v>5</v>
      </c>
    </row>
    <row r="877" spans="1:16" ht="25.5">
      <c r="A877" t="s">
        <v>49</v>
      </c>
      <c s="34" t="s">
        <v>2664</v>
      </c>
      <c s="34" t="s">
        <v>3451</v>
      </c>
      <c s="35" t="s">
        <v>5</v>
      </c>
      <c s="6" t="s">
        <v>3452</v>
      </c>
      <c s="36" t="s">
        <v>52</v>
      </c>
      <c s="37">
        <v>1</v>
      </c>
      <c s="36">
        <v>0.077</v>
      </c>
      <c s="36">
        <f>ROUND(G877*H877,6)</f>
      </c>
      <c r="L877" s="38">
        <v>0</v>
      </c>
      <c s="32">
        <f>ROUND(ROUND(L877,2)*ROUND(G877,3),2)</f>
      </c>
      <c s="36" t="s">
        <v>103</v>
      </c>
      <c>
        <f>(M877*21)/100</f>
      </c>
      <c t="s">
        <v>27</v>
      </c>
    </row>
    <row r="878" spans="1:5" ht="25.5">
      <c r="A878" s="35" t="s">
        <v>54</v>
      </c>
      <c r="E878" s="39" t="s">
        <v>3452</v>
      </c>
    </row>
    <row r="879" spans="1:5" ht="51">
      <c r="A879" s="35" t="s">
        <v>55</v>
      </c>
      <c r="E879" s="40" t="s">
        <v>3453</v>
      </c>
    </row>
    <row r="880" spans="1:5" ht="12.75">
      <c r="A880" t="s">
        <v>57</v>
      </c>
      <c r="E880" s="39" t="s">
        <v>3216</v>
      </c>
    </row>
    <row r="881" spans="1:16" ht="25.5">
      <c r="A881" t="s">
        <v>49</v>
      </c>
      <c s="34" t="s">
        <v>2668</v>
      </c>
      <c s="34" t="s">
        <v>3454</v>
      </c>
      <c s="35" t="s">
        <v>5</v>
      </c>
      <c s="6" t="s">
        <v>3455</v>
      </c>
      <c s="36" t="s">
        <v>52</v>
      </c>
      <c s="37">
        <v>1</v>
      </c>
      <c s="36">
        <v>0.077</v>
      </c>
      <c s="36">
        <f>ROUND(G881*H881,6)</f>
      </c>
      <c r="L881" s="38">
        <v>0</v>
      </c>
      <c s="32">
        <f>ROUND(ROUND(L881,2)*ROUND(G881,3),2)</f>
      </c>
      <c s="36" t="s">
        <v>103</v>
      </c>
      <c>
        <f>(M881*21)/100</f>
      </c>
      <c t="s">
        <v>27</v>
      </c>
    </row>
    <row r="882" spans="1:5" ht="25.5">
      <c r="A882" s="35" t="s">
        <v>54</v>
      </c>
      <c r="E882" s="39" t="s">
        <v>3455</v>
      </c>
    </row>
    <row r="883" spans="1:5" ht="51">
      <c r="A883" s="35" t="s">
        <v>55</v>
      </c>
      <c r="E883" s="40" t="s">
        <v>3456</v>
      </c>
    </row>
    <row r="884" spans="1:5" ht="12.75">
      <c r="A884" t="s">
        <v>57</v>
      </c>
      <c r="E884" s="39" t="s">
        <v>3216</v>
      </c>
    </row>
    <row r="885" spans="1:16" ht="12.75">
      <c r="A885" t="s">
        <v>49</v>
      </c>
      <c s="34" t="s">
        <v>2673</v>
      </c>
      <c s="34" t="s">
        <v>3457</v>
      </c>
      <c s="35" t="s">
        <v>5</v>
      </c>
      <c s="6" t="s">
        <v>3458</v>
      </c>
      <c s="36" t="s">
        <v>52</v>
      </c>
      <c s="37">
        <v>1</v>
      </c>
      <c s="36">
        <v>0</v>
      </c>
      <c s="36">
        <f>ROUND(G885*H885,6)</f>
      </c>
      <c r="L885" s="38">
        <v>0</v>
      </c>
      <c s="32">
        <f>ROUND(ROUND(L885,2)*ROUND(G885,3),2)</f>
      </c>
      <c s="36" t="s">
        <v>103</v>
      </c>
      <c>
        <f>(M885*21)/100</f>
      </c>
      <c t="s">
        <v>27</v>
      </c>
    </row>
    <row r="886" spans="1:5" ht="12.75">
      <c r="A886" s="35" t="s">
        <v>54</v>
      </c>
      <c r="E886" s="39" t="s">
        <v>3458</v>
      </c>
    </row>
    <row r="887" spans="1:5" ht="51">
      <c r="A887" s="35" t="s">
        <v>55</v>
      </c>
      <c r="E887" s="40" t="s">
        <v>3381</v>
      </c>
    </row>
    <row r="888" spans="1:5" ht="12.75">
      <c r="A888" t="s">
        <v>57</v>
      </c>
      <c r="E888" s="39" t="s">
        <v>5</v>
      </c>
    </row>
    <row r="889" spans="1:16" ht="12.75">
      <c r="A889" t="s">
        <v>49</v>
      </c>
      <c s="34" t="s">
        <v>2677</v>
      </c>
      <c s="34" t="s">
        <v>3459</v>
      </c>
      <c s="35" t="s">
        <v>5</v>
      </c>
      <c s="6" t="s">
        <v>3460</v>
      </c>
      <c s="36" t="s">
        <v>1202</v>
      </c>
      <c s="37">
        <v>49.665</v>
      </c>
      <c s="36">
        <v>0</v>
      </c>
      <c s="36">
        <f>ROUND(G889*H889,6)</f>
      </c>
      <c r="L889" s="38">
        <v>0</v>
      </c>
      <c s="32">
        <f>ROUND(ROUND(L889,2)*ROUND(G889,3),2)</f>
      </c>
      <c s="36" t="s">
        <v>103</v>
      </c>
      <c>
        <f>(M889*21)/100</f>
      </c>
      <c t="s">
        <v>27</v>
      </c>
    </row>
    <row r="890" spans="1:5" ht="12.75">
      <c r="A890" s="35" t="s">
        <v>54</v>
      </c>
      <c r="E890" s="39" t="s">
        <v>3460</v>
      </c>
    </row>
    <row r="891" spans="1:5" ht="127.5">
      <c r="A891" s="35" t="s">
        <v>55</v>
      </c>
      <c r="E891" s="40" t="s">
        <v>3461</v>
      </c>
    </row>
    <row r="892" spans="1:5" ht="12.75">
      <c r="A892" t="s">
        <v>57</v>
      </c>
      <c r="E892" s="39" t="s">
        <v>5</v>
      </c>
    </row>
    <row r="893" spans="1:13" ht="12.75">
      <c r="A893" t="s">
        <v>46</v>
      </c>
      <c r="C893" s="31" t="s">
        <v>2577</v>
      </c>
      <c r="E893" s="33" t="s">
        <v>2578</v>
      </c>
      <c r="J893" s="32">
        <f>0</f>
      </c>
      <c s="32">
        <f>0</f>
      </c>
      <c s="32">
        <f>0+L894+L898+L902+L906+L910</f>
      </c>
      <c s="32">
        <f>0+M894+M898+M902+M906+M910</f>
      </c>
    </row>
    <row r="894" spans="1:16" ht="12.75">
      <c r="A894" t="s">
        <v>49</v>
      </c>
      <c s="34" t="s">
        <v>2681</v>
      </c>
      <c s="34" t="s">
        <v>3462</v>
      </c>
      <c s="35" t="s">
        <v>5</v>
      </c>
      <c s="6" t="s">
        <v>3463</v>
      </c>
      <c s="36" t="s">
        <v>1202</v>
      </c>
      <c s="37">
        <v>0.352</v>
      </c>
      <c s="36">
        <v>0.012</v>
      </c>
      <c s="36">
        <f>ROUND(G894*H894,6)</f>
      </c>
      <c r="L894" s="38">
        <v>0</v>
      </c>
      <c s="32">
        <f>ROUND(ROUND(L894,2)*ROUND(G894,3),2)</f>
      </c>
      <c s="36" t="s">
        <v>53</v>
      </c>
      <c>
        <f>(M894*21)/100</f>
      </c>
      <c t="s">
        <v>27</v>
      </c>
    </row>
    <row r="895" spans="1:5" ht="12.75">
      <c r="A895" s="35" t="s">
        <v>54</v>
      </c>
      <c r="E895" s="39" t="s">
        <v>3463</v>
      </c>
    </row>
    <row r="896" spans="1:5" ht="63.75">
      <c r="A896" s="35" t="s">
        <v>55</v>
      </c>
      <c r="E896" s="40" t="s">
        <v>3464</v>
      </c>
    </row>
    <row r="897" spans="1:5" ht="12.75">
      <c r="A897" t="s">
        <v>57</v>
      </c>
      <c r="E897" s="39" t="s">
        <v>5</v>
      </c>
    </row>
    <row r="898" spans="1:16" ht="12.75">
      <c r="A898" t="s">
        <v>49</v>
      </c>
      <c s="34" t="s">
        <v>2685</v>
      </c>
      <c s="34" t="s">
        <v>3465</v>
      </c>
      <c s="35" t="s">
        <v>5</v>
      </c>
      <c s="6" t="s">
        <v>3466</v>
      </c>
      <c s="36" t="s">
        <v>1202</v>
      </c>
      <c s="37">
        <v>0.32</v>
      </c>
      <c s="36">
        <v>0.00058</v>
      </c>
      <c s="36">
        <f>ROUND(G898*H898,6)</f>
      </c>
      <c r="L898" s="38">
        <v>0</v>
      </c>
      <c s="32">
        <f>ROUND(ROUND(L898,2)*ROUND(G898,3),2)</f>
      </c>
      <c s="36" t="s">
        <v>53</v>
      </c>
      <c>
        <f>(M898*21)/100</f>
      </c>
      <c t="s">
        <v>27</v>
      </c>
    </row>
    <row r="899" spans="1:5" ht="12.75">
      <c r="A899" s="35" t="s">
        <v>54</v>
      </c>
      <c r="E899" s="39" t="s">
        <v>3466</v>
      </c>
    </row>
    <row r="900" spans="1:5" ht="51">
      <c r="A900" s="35" t="s">
        <v>55</v>
      </c>
      <c r="E900" s="40" t="s">
        <v>3467</v>
      </c>
    </row>
    <row r="901" spans="1:5" ht="12.75">
      <c r="A901" t="s">
        <v>57</v>
      </c>
      <c r="E901" s="39" t="s">
        <v>5</v>
      </c>
    </row>
    <row r="902" spans="1:16" ht="12.75">
      <c r="A902" t="s">
        <v>49</v>
      </c>
      <c s="34" t="s">
        <v>2692</v>
      </c>
      <c s="34" t="s">
        <v>2610</v>
      </c>
      <c s="35" t="s">
        <v>5</v>
      </c>
      <c s="6" t="s">
        <v>2611</v>
      </c>
      <c s="36" t="s">
        <v>262</v>
      </c>
      <c s="37">
        <v>8</v>
      </c>
      <c s="36">
        <v>3E-05</v>
      </c>
      <c s="36">
        <f>ROUND(G902*H902,6)</f>
      </c>
      <c r="L902" s="38">
        <v>0</v>
      </c>
      <c s="32">
        <f>ROUND(ROUND(L902,2)*ROUND(G902,3),2)</f>
      </c>
      <c s="36" t="s">
        <v>53</v>
      </c>
      <c>
        <f>(M902*21)/100</f>
      </c>
      <c t="s">
        <v>27</v>
      </c>
    </row>
    <row r="903" spans="1:5" ht="12.75">
      <c r="A903" s="35" t="s">
        <v>54</v>
      </c>
      <c r="E903" s="39" t="s">
        <v>2611</v>
      </c>
    </row>
    <row r="904" spans="1:5" ht="51">
      <c r="A904" s="35" t="s">
        <v>55</v>
      </c>
      <c r="E904" s="40" t="s">
        <v>3468</v>
      </c>
    </row>
    <row r="905" spans="1:5" ht="12.75">
      <c r="A905" t="s">
        <v>57</v>
      </c>
      <c r="E905" s="39" t="s">
        <v>5</v>
      </c>
    </row>
    <row r="906" spans="1:16" ht="25.5">
      <c r="A906" t="s">
        <v>49</v>
      </c>
      <c s="34" t="s">
        <v>2696</v>
      </c>
      <c s="34" t="s">
        <v>2614</v>
      </c>
      <c s="35" t="s">
        <v>5</v>
      </c>
      <c s="6" t="s">
        <v>2615</v>
      </c>
      <c s="36" t="s">
        <v>262</v>
      </c>
      <c s="37">
        <v>8</v>
      </c>
      <c s="36">
        <v>2E-05</v>
      </c>
      <c s="36">
        <f>ROUND(G906*H906,6)</f>
      </c>
      <c r="L906" s="38">
        <v>0</v>
      </c>
      <c s="32">
        <f>ROUND(ROUND(L906,2)*ROUND(G906,3),2)</f>
      </c>
      <c s="36" t="s">
        <v>53</v>
      </c>
      <c>
        <f>(M906*21)/100</f>
      </c>
      <c t="s">
        <v>27</v>
      </c>
    </row>
    <row r="907" spans="1:5" ht="25.5">
      <c r="A907" s="35" t="s">
        <v>54</v>
      </c>
      <c r="E907" s="39" t="s">
        <v>2615</v>
      </c>
    </row>
    <row r="908" spans="1:5" ht="51">
      <c r="A908" s="35" t="s">
        <v>55</v>
      </c>
      <c r="E908" s="40" t="s">
        <v>3468</v>
      </c>
    </row>
    <row r="909" spans="1:5" ht="12.75">
      <c r="A909" t="s">
        <v>57</v>
      </c>
      <c r="E909" s="39" t="s">
        <v>5</v>
      </c>
    </row>
    <row r="910" spans="1:16" ht="38.25">
      <c r="A910" t="s">
        <v>49</v>
      </c>
      <c s="34" t="s">
        <v>2700</v>
      </c>
      <c s="34" t="s">
        <v>2626</v>
      </c>
      <c s="35" t="s">
        <v>5</v>
      </c>
      <c s="6" t="s">
        <v>2627</v>
      </c>
      <c s="36" t="s">
        <v>98</v>
      </c>
      <c s="37">
        <v>0.005</v>
      </c>
      <c s="36">
        <v>0</v>
      </c>
      <c s="36">
        <f>ROUND(G910*H910,6)</f>
      </c>
      <c r="L910" s="38">
        <v>0</v>
      </c>
      <c s="32">
        <f>ROUND(ROUND(L910,2)*ROUND(G910,3),2)</f>
      </c>
      <c s="36" t="s">
        <v>53</v>
      </c>
      <c>
        <f>(M910*21)/100</f>
      </c>
      <c t="s">
        <v>27</v>
      </c>
    </row>
    <row r="911" spans="1:5" ht="38.25">
      <c r="A911" s="35" t="s">
        <v>54</v>
      </c>
      <c r="E911" s="39" t="s">
        <v>2628</v>
      </c>
    </row>
    <row r="912" spans="1:5" ht="12.75">
      <c r="A912" s="35" t="s">
        <v>55</v>
      </c>
      <c r="E912" s="40" t="s">
        <v>5</v>
      </c>
    </row>
    <row r="913" spans="1:5" ht="12.75">
      <c r="A913" t="s">
        <v>57</v>
      </c>
      <c r="E913" s="39" t="s">
        <v>5</v>
      </c>
    </row>
    <row r="914" spans="1:13" ht="12.75">
      <c r="A914" t="s">
        <v>46</v>
      </c>
      <c r="C914" s="31" t="s">
        <v>3469</v>
      </c>
      <c r="E914" s="33" t="s">
        <v>3470</v>
      </c>
      <c r="J914" s="32">
        <f>0</f>
      </c>
      <c s="32">
        <f>0</f>
      </c>
      <c s="32">
        <f>0+L915+L919+L923+L927+L931</f>
      </c>
      <c s="32">
        <f>0+M915+M919+M923+M927+M931</f>
      </c>
    </row>
    <row r="915" spans="1:16" ht="38.25">
      <c r="A915" t="s">
        <v>49</v>
      </c>
      <c s="34" t="s">
        <v>2704</v>
      </c>
      <c s="34" t="s">
        <v>3471</v>
      </c>
      <c s="35" t="s">
        <v>5</v>
      </c>
      <c s="6" t="s">
        <v>3472</v>
      </c>
      <c s="36" t="s">
        <v>98</v>
      </c>
      <c s="37">
        <v>0.3</v>
      </c>
      <c s="36">
        <v>0</v>
      </c>
      <c s="36">
        <f>ROUND(G915*H915,6)</f>
      </c>
      <c r="L915" s="38">
        <v>0</v>
      </c>
      <c s="32">
        <f>ROUND(ROUND(L915,2)*ROUND(G915,3),2)</f>
      </c>
      <c s="36" t="s">
        <v>53</v>
      </c>
      <c>
        <f>(M915*21)/100</f>
      </c>
      <c t="s">
        <v>27</v>
      </c>
    </row>
    <row r="916" spans="1:5" ht="38.25">
      <c r="A916" s="35" t="s">
        <v>54</v>
      </c>
      <c r="E916" s="39" t="s">
        <v>3473</v>
      </c>
    </row>
    <row r="917" spans="1:5" ht="12.75">
      <c r="A917" s="35" t="s">
        <v>55</v>
      </c>
      <c r="E917" s="40" t="s">
        <v>5</v>
      </c>
    </row>
    <row r="918" spans="1:5" ht="12.75">
      <c r="A918" t="s">
        <v>57</v>
      </c>
      <c r="E918" s="39" t="s">
        <v>5</v>
      </c>
    </row>
    <row r="919" spans="1:16" ht="25.5">
      <c r="A919" t="s">
        <v>49</v>
      </c>
      <c s="34" t="s">
        <v>2708</v>
      </c>
      <c s="34" t="s">
        <v>3474</v>
      </c>
      <c s="35" t="s">
        <v>5</v>
      </c>
      <c s="6" t="s">
        <v>3475</v>
      </c>
      <c s="36" t="s">
        <v>52</v>
      </c>
      <c s="37">
        <v>2</v>
      </c>
      <c s="36">
        <v>0</v>
      </c>
      <c s="36">
        <f>ROUND(G919*H919,6)</f>
      </c>
      <c r="L919" s="38">
        <v>0</v>
      </c>
      <c s="32">
        <f>ROUND(ROUND(L919,2)*ROUND(G919,3),2)</f>
      </c>
      <c s="36" t="s">
        <v>103</v>
      </c>
      <c>
        <f>(M919*21)/100</f>
      </c>
      <c t="s">
        <v>27</v>
      </c>
    </row>
    <row r="920" spans="1:5" ht="25.5">
      <c r="A920" s="35" t="s">
        <v>54</v>
      </c>
      <c r="E920" s="39" t="s">
        <v>3475</v>
      </c>
    </row>
    <row r="921" spans="1:5" ht="51">
      <c r="A921" s="35" t="s">
        <v>55</v>
      </c>
      <c r="E921" s="40" t="s">
        <v>3476</v>
      </c>
    </row>
    <row r="922" spans="1:5" ht="12.75">
      <c r="A922" t="s">
        <v>57</v>
      </c>
      <c r="E922" s="39" t="s">
        <v>5</v>
      </c>
    </row>
    <row r="923" spans="1:16" ht="12.75">
      <c r="A923" t="s">
        <v>49</v>
      </c>
      <c s="34" t="s">
        <v>2712</v>
      </c>
      <c s="34" t="s">
        <v>3474</v>
      </c>
      <c s="35" t="s">
        <v>4</v>
      </c>
      <c s="6" t="s">
        <v>3477</v>
      </c>
      <c s="36" t="s">
        <v>52</v>
      </c>
      <c s="37">
        <v>1</v>
      </c>
      <c s="36">
        <v>0</v>
      </c>
      <c s="36">
        <f>ROUND(G923*H923,6)</f>
      </c>
      <c r="L923" s="38">
        <v>0</v>
      </c>
      <c s="32">
        <f>ROUND(ROUND(L923,2)*ROUND(G923,3),2)</f>
      </c>
      <c s="36" t="s">
        <v>103</v>
      </c>
      <c>
        <f>(M923*21)/100</f>
      </c>
      <c t="s">
        <v>27</v>
      </c>
    </row>
    <row r="924" spans="1:5" ht="12.75">
      <c r="A924" s="35" t="s">
        <v>54</v>
      </c>
      <c r="E924" s="39" t="s">
        <v>3477</v>
      </c>
    </row>
    <row r="925" spans="1:5" ht="51">
      <c r="A925" s="35" t="s">
        <v>55</v>
      </c>
      <c r="E925" s="40" t="s">
        <v>3478</v>
      </c>
    </row>
    <row r="926" spans="1:5" ht="12.75">
      <c r="A926" t="s">
        <v>57</v>
      </c>
      <c r="E926" s="39" t="s">
        <v>5</v>
      </c>
    </row>
    <row r="927" spans="1:16" ht="25.5">
      <c r="A927" t="s">
        <v>49</v>
      </c>
      <c s="34" t="s">
        <v>2716</v>
      </c>
      <c s="34" t="s">
        <v>3479</v>
      </c>
      <c s="35" t="s">
        <v>5</v>
      </c>
      <c s="6" t="s">
        <v>3480</v>
      </c>
      <c s="36" t="s">
        <v>52</v>
      </c>
      <c s="37">
        <v>2</v>
      </c>
      <c s="36">
        <v>0.1</v>
      </c>
      <c s="36">
        <f>ROUND(G927*H927,6)</f>
      </c>
      <c r="L927" s="38">
        <v>0</v>
      </c>
      <c s="32">
        <f>ROUND(ROUND(L927,2)*ROUND(G927,3),2)</f>
      </c>
      <c s="36" t="s">
        <v>103</v>
      </c>
      <c>
        <f>(M927*21)/100</f>
      </c>
      <c t="s">
        <v>27</v>
      </c>
    </row>
    <row r="928" spans="1:5" ht="25.5">
      <c r="A928" s="35" t="s">
        <v>54</v>
      </c>
      <c r="E928" s="39" t="s">
        <v>3480</v>
      </c>
    </row>
    <row r="929" spans="1:5" ht="51">
      <c r="A929" s="35" t="s">
        <v>55</v>
      </c>
      <c r="E929" s="40" t="s">
        <v>3476</v>
      </c>
    </row>
    <row r="930" spans="1:5" ht="127.5">
      <c r="A930" t="s">
        <v>57</v>
      </c>
      <c r="E930" s="39" t="s">
        <v>3481</v>
      </c>
    </row>
    <row r="931" spans="1:16" ht="25.5">
      <c r="A931" t="s">
        <v>49</v>
      </c>
      <c s="34" t="s">
        <v>2720</v>
      </c>
      <c s="34" t="s">
        <v>3479</v>
      </c>
      <c s="35" t="s">
        <v>4</v>
      </c>
      <c s="6" t="s">
        <v>3482</v>
      </c>
      <c s="36" t="s">
        <v>52</v>
      </c>
      <c s="37">
        <v>1</v>
      </c>
      <c s="36">
        <v>0.1</v>
      </c>
      <c s="36">
        <f>ROUND(G931*H931,6)</f>
      </c>
      <c r="L931" s="38">
        <v>0</v>
      </c>
      <c s="32">
        <f>ROUND(ROUND(L931,2)*ROUND(G931,3),2)</f>
      </c>
      <c s="36" t="s">
        <v>103</v>
      </c>
      <c>
        <f>(M931*21)/100</f>
      </c>
      <c t="s">
        <v>27</v>
      </c>
    </row>
    <row r="932" spans="1:5" ht="25.5">
      <c r="A932" s="35" t="s">
        <v>54</v>
      </c>
      <c r="E932" s="39" t="s">
        <v>3482</v>
      </c>
    </row>
    <row r="933" spans="1:5" ht="51">
      <c r="A933" s="35" t="s">
        <v>55</v>
      </c>
      <c r="E933" s="40" t="s">
        <v>3478</v>
      </c>
    </row>
    <row r="934" spans="1:5" ht="127.5">
      <c r="A934" t="s">
        <v>57</v>
      </c>
      <c r="E934" s="39" t="s">
        <v>3483</v>
      </c>
    </row>
    <row r="935" spans="1:13" ht="12.75">
      <c r="A935" t="s">
        <v>46</v>
      </c>
      <c r="C935" s="31" t="s">
        <v>3484</v>
      </c>
      <c r="E935" s="33" t="s">
        <v>3485</v>
      </c>
      <c r="J935" s="32">
        <f>0</f>
      </c>
      <c s="32">
        <f>0</f>
      </c>
      <c s="32">
        <f>0+L936+L940+L944</f>
      </c>
      <c s="32">
        <f>0+M936+M940+M944</f>
      </c>
    </row>
    <row r="936" spans="1:16" ht="12.75">
      <c r="A936" t="s">
        <v>49</v>
      </c>
      <c s="34" t="s">
        <v>2724</v>
      </c>
      <c s="34" t="s">
        <v>3486</v>
      </c>
      <c s="35" t="s">
        <v>5</v>
      </c>
      <c s="6" t="s">
        <v>3487</v>
      </c>
      <c s="36" t="s">
        <v>1202</v>
      </c>
      <c s="37">
        <v>43.869</v>
      </c>
      <c s="36">
        <v>0.0013</v>
      </c>
      <c s="36">
        <f>ROUND(G936*H936,6)</f>
      </c>
      <c r="L936" s="38">
        <v>0</v>
      </c>
      <c s="32">
        <f>ROUND(ROUND(L936,2)*ROUND(G936,3),2)</f>
      </c>
      <c s="36" t="s">
        <v>53</v>
      </c>
      <c>
        <f>(M936*21)/100</f>
      </c>
      <c t="s">
        <v>27</v>
      </c>
    </row>
    <row r="937" spans="1:5" ht="12.75">
      <c r="A937" s="35" t="s">
        <v>54</v>
      </c>
      <c r="E937" s="39" t="s">
        <v>3487</v>
      </c>
    </row>
    <row r="938" spans="1:5" ht="89.25">
      <c r="A938" s="35" t="s">
        <v>55</v>
      </c>
      <c r="E938" s="40" t="s">
        <v>3488</v>
      </c>
    </row>
    <row r="939" spans="1:5" ht="76.5">
      <c r="A939" t="s">
        <v>57</v>
      </c>
      <c r="E939" s="39" t="s">
        <v>3489</v>
      </c>
    </row>
    <row r="940" spans="1:16" ht="12.75">
      <c r="A940" t="s">
        <v>49</v>
      </c>
      <c s="34" t="s">
        <v>2728</v>
      </c>
      <c s="34" t="s">
        <v>3490</v>
      </c>
      <c s="35" t="s">
        <v>5</v>
      </c>
      <c s="6" t="s">
        <v>3491</v>
      </c>
      <c s="36" t="s">
        <v>1202</v>
      </c>
      <c s="37">
        <v>43.869</v>
      </c>
      <c s="36">
        <v>0</v>
      </c>
      <c s="36">
        <f>ROUND(G940*H940,6)</f>
      </c>
      <c r="L940" s="38">
        <v>0</v>
      </c>
      <c s="32">
        <f>ROUND(ROUND(L940,2)*ROUND(G940,3),2)</f>
      </c>
      <c s="36" t="s">
        <v>53</v>
      </c>
      <c>
        <f>(M940*21)/100</f>
      </c>
      <c t="s">
        <v>27</v>
      </c>
    </row>
    <row r="941" spans="1:5" ht="12.75">
      <c r="A941" s="35" t="s">
        <v>54</v>
      </c>
      <c r="E941" s="39" t="s">
        <v>3491</v>
      </c>
    </row>
    <row r="942" spans="1:5" ht="89.25">
      <c r="A942" s="35" t="s">
        <v>55</v>
      </c>
      <c r="E942" s="40" t="s">
        <v>3488</v>
      </c>
    </row>
    <row r="943" spans="1:5" ht="12.75">
      <c r="A943" t="s">
        <v>57</v>
      </c>
      <c r="E943" s="39" t="s">
        <v>5</v>
      </c>
    </row>
    <row r="944" spans="1:16" ht="38.25">
      <c r="A944" t="s">
        <v>49</v>
      </c>
      <c s="34" t="s">
        <v>2732</v>
      </c>
      <c s="34" t="s">
        <v>3492</v>
      </c>
      <c s="35" t="s">
        <v>5</v>
      </c>
      <c s="6" t="s">
        <v>3493</v>
      </c>
      <c s="36" t="s">
        <v>98</v>
      </c>
      <c s="37">
        <v>0.057</v>
      </c>
      <c s="36">
        <v>0</v>
      </c>
      <c s="36">
        <f>ROUND(G944*H944,6)</f>
      </c>
      <c r="L944" s="38">
        <v>0</v>
      </c>
      <c s="32">
        <f>ROUND(ROUND(L944,2)*ROUND(G944,3),2)</f>
      </c>
      <c s="36" t="s">
        <v>53</v>
      </c>
      <c>
        <f>(M944*21)/100</f>
      </c>
      <c t="s">
        <v>27</v>
      </c>
    </row>
    <row r="945" spans="1:5" ht="38.25">
      <c r="A945" s="35" t="s">
        <v>54</v>
      </c>
      <c r="E945" s="39" t="s">
        <v>3494</v>
      </c>
    </row>
    <row r="946" spans="1:5" ht="12.75">
      <c r="A946" s="35" t="s">
        <v>55</v>
      </c>
      <c r="E946" s="40" t="s">
        <v>5</v>
      </c>
    </row>
    <row r="947" spans="1:5" ht="12.75">
      <c r="A947" t="s">
        <v>57</v>
      </c>
      <c r="E947" s="39" t="s">
        <v>5</v>
      </c>
    </row>
    <row r="948" spans="1:13" ht="12.75">
      <c r="A948" t="s">
        <v>46</v>
      </c>
      <c r="C948" s="31" t="s">
        <v>233</v>
      </c>
      <c r="E948" s="33" t="s">
        <v>234</v>
      </c>
      <c r="J948" s="32">
        <f>0</f>
      </c>
      <c s="32">
        <f>0</f>
      </c>
      <c s="32">
        <f>0+L949</f>
      </c>
      <c s="32">
        <f>0+M949</f>
      </c>
    </row>
    <row r="949" spans="1:16" ht="38.25">
      <c r="A949" t="s">
        <v>49</v>
      </c>
      <c s="34" t="s">
        <v>2736</v>
      </c>
      <c s="34" t="s">
        <v>236</v>
      </c>
      <c s="35" t="s">
        <v>5</v>
      </c>
      <c s="6" t="s">
        <v>237</v>
      </c>
      <c s="36" t="s">
        <v>98</v>
      </c>
      <c s="37">
        <v>7.446</v>
      </c>
      <c s="36">
        <v>0</v>
      </c>
      <c s="36">
        <f>ROUND(G949*H949,6)</f>
      </c>
      <c r="L949" s="38">
        <v>0</v>
      </c>
      <c s="32">
        <f>ROUND(ROUND(L949,2)*ROUND(G949,3),2)</f>
      </c>
      <c s="36" t="s">
        <v>53</v>
      </c>
      <c>
        <f>(M949*21)/100</f>
      </c>
      <c t="s">
        <v>27</v>
      </c>
    </row>
    <row r="950" spans="1:5" ht="51">
      <c r="A950" s="35" t="s">
        <v>54</v>
      </c>
      <c r="E950" s="39" t="s">
        <v>238</v>
      </c>
    </row>
    <row r="951" spans="1:5" ht="12.75">
      <c r="A951" s="35" t="s">
        <v>55</v>
      </c>
      <c r="E951" s="40" t="s">
        <v>5</v>
      </c>
    </row>
    <row r="952" spans="1:5" ht="12.75">
      <c r="A952" t="s">
        <v>57</v>
      </c>
      <c r="E952" s="39" t="s">
        <v>5</v>
      </c>
    </row>
    <row r="953" spans="1:13" ht="12.75">
      <c r="A953" t="s">
        <v>46</v>
      </c>
      <c r="C953" s="31" t="s">
        <v>239</v>
      </c>
      <c r="E953" s="33" t="s">
        <v>240</v>
      </c>
      <c r="J953" s="32">
        <f>0</f>
      </c>
      <c s="32">
        <f>0</f>
      </c>
      <c s="32">
        <f>0+L954</f>
      </c>
      <c s="32">
        <f>0+M954</f>
      </c>
    </row>
    <row r="954" spans="1:16" ht="12.75">
      <c r="A954" t="s">
        <v>49</v>
      </c>
      <c s="34" t="s">
        <v>2740</v>
      </c>
      <c s="34" t="s">
        <v>242</v>
      </c>
      <c s="35" t="s">
        <v>5</v>
      </c>
      <c s="6" t="s">
        <v>243</v>
      </c>
      <c s="36" t="s">
        <v>244</v>
      </c>
      <c s="37">
        <v>87376.258</v>
      </c>
      <c s="36">
        <v>0</v>
      </c>
      <c s="36">
        <f>ROUND(G954*H954,6)</f>
      </c>
      <c r="L954" s="38">
        <v>0</v>
      </c>
      <c s="32">
        <f>ROUND(ROUND(L954,2)*ROUND(G954,3),2)</f>
      </c>
      <c s="36" t="s">
        <v>53</v>
      </c>
      <c>
        <f>(M954*21)/100</f>
      </c>
      <c t="s">
        <v>27</v>
      </c>
    </row>
    <row r="955" spans="1:5" ht="12.75">
      <c r="A955" s="35" t="s">
        <v>54</v>
      </c>
      <c r="E955" s="39" t="s">
        <v>243</v>
      </c>
    </row>
    <row r="956" spans="1:5" ht="12.75">
      <c r="A956" s="35" t="s">
        <v>55</v>
      </c>
      <c r="E956" s="40" t="s">
        <v>5</v>
      </c>
    </row>
    <row r="957" spans="1:5" ht="76.5">
      <c r="A957" t="s">
        <v>57</v>
      </c>
      <c r="E957"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COUNTIFS(L8:L199,"=0",A8:A199,"P")+COUNTIFS(L8:L199,"",A8:A199,"P")+SUM(Q8:Q199)</f>
      </c>
    </row>
    <row r="8" spans="1:13" ht="12.75">
      <c r="A8" t="s">
        <v>44</v>
      </c>
      <c r="C8" s="28" t="s">
        <v>45</v>
      </c>
      <c r="E8" s="30" t="s">
        <v>17</v>
      </c>
      <c r="J8" s="29">
        <f>0+J9+J130+J151+J164+J193+J198</f>
      </c>
      <c s="29">
        <f>0+K9+K130+K151+K164+K193+K198</f>
      </c>
      <c s="29">
        <f>0+L9+L130+L151+L164+L193+L198</f>
      </c>
      <c s="29">
        <f>0+M9+M130+M151+M164+M193+M198</f>
      </c>
    </row>
    <row r="9" spans="1:13" ht="12.75">
      <c r="A9" t="s">
        <v>46</v>
      </c>
      <c r="C9" s="31" t="s">
        <v>47</v>
      </c>
      <c r="E9" s="33" t="s">
        <v>48</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v>
      </c>
      <c s="34" t="s">
        <v>50</v>
      </c>
      <c s="35" t="s">
        <v>5</v>
      </c>
      <c s="6" t="s">
        <v>51</v>
      </c>
      <c s="36" t="s">
        <v>52</v>
      </c>
      <c s="37">
        <v>1</v>
      </c>
      <c s="36">
        <v>0.00085</v>
      </c>
      <c s="36">
        <f>ROUND(G10*H10,6)</f>
      </c>
      <c r="L10" s="38">
        <v>0</v>
      </c>
      <c s="32">
        <f>ROUND(ROUND(L10,2)*ROUND(G10,3),2)</f>
      </c>
      <c s="36" t="s">
        <v>53</v>
      </c>
      <c>
        <f>(M10*21)/100</f>
      </c>
      <c t="s">
        <v>27</v>
      </c>
    </row>
    <row r="11" spans="1:5" ht="12.75">
      <c r="A11" s="35" t="s">
        <v>54</v>
      </c>
      <c r="E11" s="39" t="s">
        <v>51</v>
      </c>
    </row>
    <row r="12" spans="1:5" ht="51">
      <c r="A12" s="35" t="s">
        <v>55</v>
      </c>
      <c r="E12" s="40" t="s">
        <v>56</v>
      </c>
    </row>
    <row r="13" spans="1:5" ht="12.75">
      <c r="A13" t="s">
        <v>57</v>
      </c>
      <c r="E13" s="39" t="s">
        <v>5</v>
      </c>
    </row>
    <row r="14" spans="1:16" ht="12.75">
      <c r="A14" t="s">
        <v>49</v>
      </c>
      <c s="34" t="s">
        <v>27</v>
      </c>
      <c s="34" t="s">
        <v>58</v>
      </c>
      <c s="35" t="s">
        <v>5</v>
      </c>
      <c s="6" t="s">
        <v>59</v>
      </c>
      <c s="36" t="s">
        <v>52</v>
      </c>
      <c s="37">
        <v>8</v>
      </c>
      <c s="36">
        <v>0</v>
      </c>
      <c s="36">
        <f>ROUND(G14*H14,6)</f>
      </c>
      <c r="L14" s="38">
        <v>0</v>
      </c>
      <c s="32">
        <f>ROUND(ROUND(L14,2)*ROUND(G14,3),2)</f>
      </c>
      <c s="36" t="s">
        <v>53</v>
      </c>
      <c>
        <f>(M14*21)/100</f>
      </c>
      <c t="s">
        <v>27</v>
      </c>
    </row>
    <row r="15" spans="1:5" ht="12.75">
      <c r="A15" s="35" t="s">
        <v>54</v>
      </c>
      <c r="E15" s="39" t="s">
        <v>59</v>
      </c>
    </row>
    <row r="16" spans="1:5" ht="63.75">
      <c r="A16" s="35" t="s">
        <v>55</v>
      </c>
      <c r="E16" s="40" t="s">
        <v>60</v>
      </c>
    </row>
    <row r="17" spans="1:5" ht="12.75">
      <c r="A17" t="s">
        <v>57</v>
      </c>
      <c r="E17" s="39" t="s">
        <v>5</v>
      </c>
    </row>
    <row r="18" spans="1:16" ht="12.75">
      <c r="A18" t="s">
        <v>49</v>
      </c>
      <c s="34" t="s">
        <v>26</v>
      </c>
      <c s="34" t="s">
        <v>61</v>
      </c>
      <c s="35" t="s">
        <v>5</v>
      </c>
      <c s="6" t="s">
        <v>62</v>
      </c>
      <c s="36" t="s">
        <v>52</v>
      </c>
      <c s="37">
        <v>6</v>
      </c>
      <c s="36">
        <v>0</v>
      </c>
      <c s="36">
        <f>ROUND(G18*H18,6)</f>
      </c>
      <c r="L18" s="38">
        <v>0</v>
      </c>
      <c s="32">
        <f>ROUND(ROUND(L18,2)*ROUND(G18,3),2)</f>
      </c>
      <c s="36" t="s">
        <v>53</v>
      </c>
      <c>
        <f>(M18*21)/100</f>
      </c>
      <c t="s">
        <v>27</v>
      </c>
    </row>
    <row r="19" spans="1:5" ht="12.75">
      <c r="A19" s="35" t="s">
        <v>54</v>
      </c>
      <c r="E19" s="39" t="s">
        <v>62</v>
      </c>
    </row>
    <row r="20" spans="1:5" ht="51">
      <c r="A20" s="35" t="s">
        <v>55</v>
      </c>
      <c r="E20" s="40" t="s">
        <v>63</v>
      </c>
    </row>
    <row r="21" spans="1:5" ht="12.75">
      <c r="A21" t="s">
        <v>57</v>
      </c>
      <c r="E21" s="39" t="s">
        <v>5</v>
      </c>
    </row>
    <row r="22" spans="1:16" ht="12.75">
      <c r="A22" t="s">
        <v>49</v>
      </c>
      <c s="34" t="s">
        <v>64</v>
      </c>
      <c s="34" t="s">
        <v>65</v>
      </c>
      <c s="35" t="s">
        <v>5</v>
      </c>
      <c s="6" t="s">
        <v>66</v>
      </c>
      <c s="36" t="s">
        <v>52</v>
      </c>
      <c s="37">
        <v>8</v>
      </c>
      <c s="36">
        <v>0</v>
      </c>
      <c s="36">
        <f>ROUND(G22*H22,6)</f>
      </c>
      <c r="L22" s="38">
        <v>0</v>
      </c>
      <c s="32">
        <f>ROUND(ROUND(L22,2)*ROUND(G22,3),2)</f>
      </c>
      <c s="36" t="s">
        <v>53</v>
      </c>
      <c>
        <f>(M22*21)/100</f>
      </c>
      <c t="s">
        <v>27</v>
      </c>
    </row>
    <row r="23" spans="1:5" ht="12.75">
      <c r="A23" s="35" t="s">
        <v>54</v>
      </c>
      <c r="E23" s="39" t="s">
        <v>66</v>
      </c>
    </row>
    <row r="24" spans="1:5" ht="63.75">
      <c r="A24" s="35" t="s">
        <v>55</v>
      </c>
      <c r="E24" s="40" t="s">
        <v>67</v>
      </c>
    </row>
    <row r="25" spans="1:5" ht="12.75">
      <c r="A25" t="s">
        <v>57</v>
      </c>
      <c r="E25" s="39" t="s">
        <v>5</v>
      </c>
    </row>
    <row r="26" spans="1:16" ht="12.75">
      <c r="A26" t="s">
        <v>49</v>
      </c>
      <c s="34" t="s">
        <v>68</v>
      </c>
      <c s="34" t="s">
        <v>69</v>
      </c>
      <c s="35" t="s">
        <v>5</v>
      </c>
      <c s="6" t="s">
        <v>70</v>
      </c>
      <c s="36" t="s">
        <v>52</v>
      </c>
      <c s="37">
        <v>1</v>
      </c>
      <c s="36">
        <v>0</v>
      </c>
      <c s="36">
        <f>ROUND(G26*H26,6)</f>
      </c>
      <c r="L26" s="38">
        <v>0</v>
      </c>
      <c s="32">
        <f>ROUND(ROUND(L26,2)*ROUND(G26,3),2)</f>
      </c>
      <c s="36" t="s">
        <v>53</v>
      </c>
      <c>
        <f>(M26*21)/100</f>
      </c>
      <c t="s">
        <v>27</v>
      </c>
    </row>
    <row r="27" spans="1:5" ht="12.75">
      <c r="A27" s="35" t="s">
        <v>54</v>
      </c>
      <c r="E27" s="39" t="s">
        <v>70</v>
      </c>
    </row>
    <row r="28" spans="1:5" ht="51">
      <c r="A28" s="35" t="s">
        <v>55</v>
      </c>
      <c r="E28" s="40" t="s">
        <v>71</v>
      </c>
    </row>
    <row r="29" spans="1:5" ht="12.75">
      <c r="A29" t="s">
        <v>57</v>
      </c>
      <c r="E29" s="39" t="s">
        <v>5</v>
      </c>
    </row>
    <row r="30" spans="1:16" ht="12.75">
      <c r="A30" t="s">
        <v>49</v>
      </c>
      <c s="34" t="s">
        <v>72</v>
      </c>
      <c s="34" t="s">
        <v>73</v>
      </c>
      <c s="35" t="s">
        <v>5</v>
      </c>
      <c s="6" t="s">
        <v>74</v>
      </c>
      <c s="36" t="s">
        <v>52</v>
      </c>
      <c s="37">
        <v>7</v>
      </c>
      <c s="36">
        <v>0</v>
      </c>
      <c s="36">
        <f>ROUND(G30*H30,6)</f>
      </c>
      <c r="L30" s="38">
        <v>0</v>
      </c>
      <c s="32">
        <f>ROUND(ROUND(L30,2)*ROUND(G30,3),2)</f>
      </c>
      <c s="36" t="s">
        <v>53</v>
      </c>
      <c>
        <f>(M30*21)/100</f>
      </c>
      <c t="s">
        <v>27</v>
      </c>
    </row>
    <row r="31" spans="1:5" ht="12.75">
      <c r="A31" s="35" t="s">
        <v>54</v>
      </c>
      <c r="E31" s="39" t="s">
        <v>74</v>
      </c>
    </row>
    <row r="32" spans="1:5" ht="51">
      <c r="A32" s="35" t="s">
        <v>55</v>
      </c>
      <c r="E32" s="40" t="s">
        <v>75</v>
      </c>
    </row>
    <row r="33" spans="1:5" ht="12.75">
      <c r="A33" t="s">
        <v>57</v>
      </c>
      <c r="E33" s="39" t="s">
        <v>5</v>
      </c>
    </row>
    <row r="34" spans="1:16" ht="12.75">
      <c r="A34" t="s">
        <v>49</v>
      </c>
      <c s="34" t="s">
        <v>76</v>
      </c>
      <c s="34" t="s">
        <v>77</v>
      </c>
      <c s="35" t="s">
        <v>5</v>
      </c>
      <c s="6" t="s">
        <v>78</v>
      </c>
      <c s="36" t="s">
        <v>52</v>
      </c>
      <c s="37">
        <v>1</v>
      </c>
      <c s="36">
        <v>0</v>
      </c>
      <c s="36">
        <f>ROUND(G34*H34,6)</f>
      </c>
      <c r="L34" s="38">
        <v>0</v>
      </c>
      <c s="32">
        <f>ROUND(ROUND(L34,2)*ROUND(G34,3),2)</f>
      </c>
      <c s="36" t="s">
        <v>53</v>
      </c>
      <c>
        <f>(M34*21)/100</f>
      </c>
      <c t="s">
        <v>27</v>
      </c>
    </row>
    <row r="35" spans="1:5" ht="12.75">
      <c r="A35" s="35" t="s">
        <v>54</v>
      </c>
      <c r="E35" s="39" t="s">
        <v>78</v>
      </c>
    </row>
    <row r="36" spans="1:5" ht="51">
      <c r="A36" s="35" t="s">
        <v>55</v>
      </c>
      <c r="E36" s="40" t="s">
        <v>79</v>
      </c>
    </row>
    <row r="37" spans="1:5" ht="12.75">
      <c r="A37" t="s">
        <v>57</v>
      </c>
      <c r="E37" s="39" t="s">
        <v>5</v>
      </c>
    </row>
    <row r="38" spans="1:16" ht="12.75">
      <c r="A38" t="s">
        <v>49</v>
      </c>
      <c s="34" t="s">
        <v>80</v>
      </c>
      <c s="34" t="s">
        <v>81</v>
      </c>
      <c s="35" t="s">
        <v>5</v>
      </c>
      <c s="6" t="s">
        <v>82</v>
      </c>
      <c s="36" t="s">
        <v>52</v>
      </c>
      <c s="37">
        <v>6</v>
      </c>
      <c s="36">
        <v>0</v>
      </c>
      <c s="36">
        <f>ROUND(G38*H38,6)</f>
      </c>
      <c r="L38" s="38">
        <v>0</v>
      </c>
      <c s="32">
        <f>ROUND(ROUND(L38,2)*ROUND(G38,3),2)</f>
      </c>
      <c s="36" t="s">
        <v>53</v>
      </c>
      <c>
        <f>(M38*21)/100</f>
      </c>
      <c t="s">
        <v>27</v>
      </c>
    </row>
    <row r="39" spans="1:5" ht="12.75">
      <c r="A39" s="35" t="s">
        <v>54</v>
      </c>
      <c r="E39" s="39" t="s">
        <v>82</v>
      </c>
    </row>
    <row r="40" spans="1:5" ht="51">
      <c r="A40" s="35" t="s">
        <v>55</v>
      </c>
      <c r="E40" s="40" t="s">
        <v>83</v>
      </c>
    </row>
    <row r="41" spans="1:5" ht="12.75">
      <c r="A41" t="s">
        <v>57</v>
      </c>
      <c r="E41" s="39" t="s">
        <v>5</v>
      </c>
    </row>
    <row r="42" spans="1:16" ht="12.75">
      <c r="A42" t="s">
        <v>49</v>
      </c>
      <c s="34" t="s">
        <v>84</v>
      </c>
      <c s="34" t="s">
        <v>85</v>
      </c>
      <c s="35" t="s">
        <v>5</v>
      </c>
      <c s="6" t="s">
        <v>86</v>
      </c>
      <c s="36" t="s">
        <v>52</v>
      </c>
      <c s="37">
        <v>1</v>
      </c>
      <c s="36">
        <v>0</v>
      </c>
      <c s="36">
        <f>ROUND(G42*H42,6)</f>
      </c>
      <c r="L42" s="38">
        <v>0</v>
      </c>
      <c s="32">
        <f>ROUND(ROUND(L42,2)*ROUND(G42,3),2)</f>
      </c>
      <c s="36" t="s">
        <v>53</v>
      </c>
      <c>
        <f>(M42*21)/100</f>
      </c>
      <c t="s">
        <v>27</v>
      </c>
    </row>
    <row r="43" spans="1:5" ht="12.75">
      <c r="A43" s="35" t="s">
        <v>54</v>
      </c>
      <c r="E43" s="39" t="s">
        <v>86</v>
      </c>
    </row>
    <row r="44" spans="1:5" ht="51">
      <c r="A44" s="35" t="s">
        <v>55</v>
      </c>
      <c r="E44" s="40" t="s">
        <v>87</v>
      </c>
    </row>
    <row r="45" spans="1:5" ht="12.75">
      <c r="A45" t="s">
        <v>57</v>
      </c>
      <c r="E45" s="39" t="s">
        <v>5</v>
      </c>
    </row>
    <row r="46" spans="1:16" ht="25.5">
      <c r="A46" t="s">
        <v>49</v>
      </c>
      <c s="34" t="s">
        <v>88</v>
      </c>
      <c s="34" t="s">
        <v>89</v>
      </c>
      <c s="35" t="s">
        <v>5</v>
      </c>
      <c s="6" t="s">
        <v>90</v>
      </c>
      <c s="36" t="s">
        <v>52</v>
      </c>
      <c s="37">
        <v>1</v>
      </c>
      <c s="36">
        <v>0</v>
      </c>
      <c s="36">
        <f>ROUND(G46*H46,6)</f>
      </c>
      <c r="L46" s="38">
        <v>0</v>
      </c>
      <c s="32">
        <f>ROUND(ROUND(L46,2)*ROUND(G46,3),2)</f>
      </c>
      <c s="36" t="s">
        <v>53</v>
      </c>
      <c>
        <f>(M46*21)/100</f>
      </c>
      <c t="s">
        <v>27</v>
      </c>
    </row>
    <row r="47" spans="1:5" ht="25.5">
      <c r="A47" s="35" t="s">
        <v>54</v>
      </c>
      <c r="E47" s="39" t="s">
        <v>90</v>
      </c>
    </row>
    <row r="48" spans="1:5" ht="51">
      <c r="A48" s="35" t="s">
        <v>55</v>
      </c>
      <c r="E48" s="40" t="s">
        <v>56</v>
      </c>
    </row>
    <row r="49" spans="1:5" ht="12.75">
      <c r="A49" t="s">
        <v>57</v>
      </c>
      <c r="E49" s="39" t="s">
        <v>5</v>
      </c>
    </row>
    <row r="50" spans="1:16" ht="12.75">
      <c r="A50" t="s">
        <v>49</v>
      </c>
      <c s="34" t="s">
        <v>91</v>
      </c>
      <c s="34" t="s">
        <v>92</v>
      </c>
      <c s="35" t="s">
        <v>5</v>
      </c>
      <c s="6" t="s">
        <v>93</v>
      </c>
      <c s="36" t="s">
        <v>52</v>
      </c>
      <c s="37">
        <v>2</v>
      </c>
      <c s="36">
        <v>0</v>
      </c>
      <c s="36">
        <f>ROUND(G50*H50,6)</f>
      </c>
      <c r="L50" s="38">
        <v>0</v>
      </c>
      <c s="32">
        <f>ROUND(ROUND(L50,2)*ROUND(G50,3),2)</f>
      </c>
      <c s="36" t="s">
        <v>53</v>
      </c>
      <c>
        <f>(M50*21)/100</f>
      </c>
      <c t="s">
        <v>27</v>
      </c>
    </row>
    <row r="51" spans="1:5" ht="12.75">
      <c r="A51" s="35" t="s">
        <v>54</v>
      </c>
      <c r="E51" s="39" t="s">
        <v>93</v>
      </c>
    </row>
    <row r="52" spans="1:5" ht="63.75">
      <c r="A52" s="35" t="s">
        <v>55</v>
      </c>
      <c r="E52" s="40" t="s">
        <v>94</v>
      </c>
    </row>
    <row r="53" spans="1:5" ht="12.75">
      <c r="A53" t="s">
        <v>57</v>
      </c>
      <c r="E53" s="39" t="s">
        <v>5</v>
      </c>
    </row>
    <row r="54" spans="1:16" ht="38.25">
      <c r="A54" t="s">
        <v>49</v>
      </c>
      <c s="34" t="s">
        <v>95</v>
      </c>
      <c s="34" t="s">
        <v>96</v>
      </c>
      <c s="35" t="s">
        <v>5</v>
      </c>
      <c s="6" t="s">
        <v>97</v>
      </c>
      <c s="36" t="s">
        <v>98</v>
      </c>
      <c s="37">
        <v>0.125</v>
      </c>
      <c s="36">
        <v>0</v>
      </c>
      <c s="36">
        <f>ROUND(G54*H54,6)</f>
      </c>
      <c r="L54" s="38">
        <v>0</v>
      </c>
      <c s="32">
        <f>ROUND(ROUND(L54,2)*ROUND(G54,3),2)</f>
      </c>
      <c s="36" t="s">
        <v>53</v>
      </c>
      <c>
        <f>(M54*21)/100</f>
      </c>
      <c t="s">
        <v>27</v>
      </c>
    </row>
    <row r="55" spans="1:5" ht="38.25">
      <c r="A55" s="35" t="s">
        <v>54</v>
      </c>
      <c r="E55" s="39" t="s">
        <v>99</v>
      </c>
    </row>
    <row r="56" spans="1:5" ht="12.75">
      <c r="A56" s="35" t="s">
        <v>55</v>
      </c>
      <c r="E56" s="40" t="s">
        <v>5</v>
      </c>
    </row>
    <row r="57" spans="1:5" ht="12.75">
      <c r="A57" t="s">
        <v>57</v>
      </c>
      <c r="E57" s="39" t="s">
        <v>5</v>
      </c>
    </row>
    <row r="58" spans="1:16" ht="12.75">
      <c r="A58" t="s">
        <v>49</v>
      </c>
      <c s="34" t="s">
        <v>100</v>
      </c>
      <c s="34" t="s">
        <v>101</v>
      </c>
      <c s="35" t="s">
        <v>5</v>
      </c>
      <c s="6" t="s">
        <v>102</v>
      </c>
      <c s="36" t="s">
        <v>52</v>
      </c>
      <c s="37">
        <v>1</v>
      </c>
      <c s="36">
        <v>0.0005</v>
      </c>
      <c s="36">
        <f>ROUND(G58*H58,6)</f>
      </c>
      <c r="L58" s="38">
        <v>0</v>
      </c>
      <c s="32">
        <f>ROUND(ROUND(L58,2)*ROUND(G58,3),2)</f>
      </c>
      <c s="36" t="s">
        <v>103</v>
      </c>
      <c>
        <f>(M58*21)/100</f>
      </c>
      <c t="s">
        <v>27</v>
      </c>
    </row>
    <row r="59" spans="1:5" ht="12.75">
      <c r="A59" s="35" t="s">
        <v>54</v>
      </c>
      <c r="E59" s="39" t="s">
        <v>102</v>
      </c>
    </row>
    <row r="60" spans="1:5" ht="51">
      <c r="A60" s="35" t="s">
        <v>55</v>
      </c>
      <c r="E60" s="40" t="s">
        <v>104</v>
      </c>
    </row>
    <row r="61" spans="1:5" ht="38.25">
      <c r="A61" t="s">
        <v>57</v>
      </c>
      <c r="E61" s="39" t="s">
        <v>105</v>
      </c>
    </row>
    <row r="62" spans="1:16" ht="12.75">
      <c r="A62" t="s">
        <v>49</v>
      </c>
      <c s="34" t="s">
        <v>106</v>
      </c>
      <c s="34" t="s">
        <v>107</v>
      </c>
      <c s="35" t="s">
        <v>5</v>
      </c>
      <c s="6" t="s">
        <v>108</v>
      </c>
      <c s="36" t="s">
        <v>52</v>
      </c>
      <c s="37">
        <v>7</v>
      </c>
      <c s="36">
        <v>0.0005</v>
      </c>
      <c s="36">
        <f>ROUND(G62*H62,6)</f>
      </c>
      <c r="L62" s="38">
        <v>0</v>
      </c>
      <c s="32">
        <f>ROUND(ROUND(L62,2)*ROUND(G62,3),2)</f>
      </c>
      <c s="36" t="s">
        <v>103</v>
      </c>
      <c>
        <f>(M62*21)/100</f>
      </c>
      <c t="s">
        <v>27</v>
      </c>
    </row>
    <row r="63" spans="1:5" ht="12.75">
      <c r="A63" s="35" t="s">
        <v>54</v>
      </c>
      <c r="E63" s="39" t="s">
        <v>108</v>
      </c>
    </row>
    <row r="64" spans="1:5" ht="51">
      <c r="A64" s="35" t="s">
        <v>55</v>
      </c>
      <c r="E64" s="40" t="s">
        <v>109</v>
      </c>
    </row>
    <row r="65" spans="1:5" ht="38.25">
      <c r="A65" t="s">
        <v>57</v>
      </c>
      <c r="E65" s="39" t="s">
        <v>110</v>
      </c>
    </row>
    <row r="66" spans="1:16" ht="25.5">
      <c r="A66" t="s">
        <v>49</v>
      </c>
      <c s="34" t="s">
        <v>111</v>
      </c>
      <c s="34" t="s">
        <v>112</v>
      </c>
      <c s="35" t="s">
        <v>5</v>
      </c>
      <c s="6" t="s">
        <v>113</v>
      </c>
      <c s="36" t="s">
        <v>52</v>
      </c>
      <c s="37">
        <v>5</v>
      </c>
      <c s="36">
        <v>0.0005</v>
      </c>
      <c s="36">
        <f>ROUND(G66*H66,6)</f>
      </c>
      <c r="L66" s="38">
        <v>0</v>
      </c>
      <c s="32">
        <f>ROUND(ROUND(L66,2)*ROUND(G66,3),2)</f>
      </c>
      <c s="36" t="s">
        <v>103</v>
      </c>
      <c>
        <f>(M66*21)/100</f>
      </c>
      <c t="s">
        <v>27</v>
      </c>
    </row>
    <row r="67" spans="1:5" ht="25.5">
      <c r="A67" s="35" t="s">
        <v>54</v>
      </c>
      <c r="E67" s="39" t="s">
        <v>113</v>
      </c>
    </row>
    <row r="68" spans="1:5" ht="51">
      <c r="A68" s="35" t="s">
        <v>55</v>
      </c>
      <c r="E68" s="40" t="s">
        <v>114</v>
      </c>
    </row>
    <row r="69" spans="1:5" ht="38.25">
      <c r="A69" t="s">
        <v>57</v>
      </c>
      <c r="E69" s="39" t="s">
        <v>115</v>
      </c>
    </row>
    <row r="70" spans="1:16" ht="12.75">
      <c r="A70" t="s">
        <v>49</v>
      </c>
      <c s="34" t="s">
        <v>116</v>
      </c>
      <c s="34" t="s">
        <v>117</v>
      </c>
      <c s="35" t="s">
        <v>5</v>
      </c>
      <c s="6" t="s">
        <v>118</v>
      </c>
      <c s="36" t="s">
        <v>52</v>
      </c>
      <c s="37">
        <v>6</v>
      </c>
      <c s="36">
        <v>0.00012</v>
      </c>
      <c s="36">
        <f>ROUND(G70*H70,6)</f>
      </c>
      <c r="L70" s="38">
        <v>0</v>
      </c>
      <c s="32">
        <f>ROUND(ROUND(L70,2)*ROUND(G70,3),2)</f>
      </c>
      <c s="36" t="s">
        <v>103</v>
      </c>
      <c>
        <f>(M70*21)/100</f>
      </c>
      <c t="s">
        <v>27</v>
      </c>
    </row>
    <row r="71" spans="1:5" ht="12.75">
      <c r="A71" s="35" t="s">
        <v>54</v>
      </c>
      <c r="E71" s="39" t="s">
        <v>118</v>
      </c>
    </row>
    <row r="72" spans="1:5" ht="51">
      <c r="A72" s="35" t="s">
        <v>55</v>
      </c>
      <c r="E72" s="40" t="s">
        <v>83</v>
      </c>
    </row>
    <row r="73" spans="1:5" ht="12.75">
      <c r="A73" t="s">
        <v>57</v>
      </c>
      <c r="E73" s="39" t="s">
        <v>5</v>
      </c>
    </row>
    <row r="74" spans="1:16" ht="12.75">
      <c r="A74" t="s">
        <v>49</v>
      </c>
      <c s="34" t="s">
        <v>119</v>
      </c>
      <c s="34" t="s">
        <v>120</v>
      </c>
      <c s="35" t="s">
        <v>5</v>
      </c>
      <c s="6" t="s">
        <v>121</v>
      </c>
      <c s="36" t="s">
        <v>52</v>
      </c>
      <c s="37">
        <v>7</v>
      </c>
      <c s="36">
        <v>0.0013</v>
      </c>
      <c s="36">
        <f>ROUND(G74*H74,6)</f>
      </c>
      <c r="L74" s="38">
        <v>0</v>
      </c>
      <c s="32">
        <f>ROUND(ROUND(L74,2)*ROUND(G74,3),2)</f>
      </c>
      <c s="36" t="s">
        <v>103</v>
      </c>
      <c>
        <f>(M74*21)/100</f>
      </c>
      <c t="s">
        <v>27</v>
      </c>
    </row>
    <row r="75" spans="1:5" ht="12.75">
      <c r="A75" s="35" t="s">
        <v>54</v>
      </c>
      <c r="E75" s="39" t="s">
        <v>121</v>
      </c>
    </row>
    <row r="76" spans="1:5" ht="51">
      <c r="A76" s="35" t="s">
        <v>55</v>
      </c>
      <c r="E76" s="40" t="s">
        <v>75</v>
      </c>
    </row>
    <row r="77" spans="1:5" ht="12.75">
      <c r="A77" t="s">
        <v>57</v>
      </c>
      <c r="E77" s="39" t="s">
        <v>5</v>
      </c>
    </row>
    <row r="78" spans="1:16" ht="12.75">
      <c r="A78" t="s">
        <v>49</v>
      </c>
      <c s="34" t="s">
        <v>122</v>
      </c>
      <c s="34" t="s">
        <v>123</v>
      </c>
      <c s="35" t="s">
        <v>5</v>
      </c>
      <c s="6" t="s">
        <v>124</v>
      </c>
      <c s="36" t="s">
        <v>52</v>
      </c>
      <c s="37">
        <v>3</v>
      </c>
      <c s="36">
        <v>0.002</v>
      </c>
      <c s="36">
        <f>ROUND(G78*H78,6)</f>
      </c>
      <c r="L78" s="38">
        <v>0</v>
      </c>
      <c s="32">
        <f>ROUND(ROUND(L78,2)*ROUND(G78,3),2)</f>
      </c>
      <c s="36" t="s">
        <v>103</v>
      </c>
      <c>
        <f>(M78*21)/100</f>
      </c>
      <c t="s">
        <v>27</v>
      </c>
    </row>
    <row r="79" spans="1:5" ht="12.75">
      <c r="A79" s="35" t="s">
        <v>54</v>
      </c>
      <c r="E79" s="39" t="s">
        <v>124</v>
      </c>
    </row>
    <row r="80" spans="1:5" ht="51">
      <c r="A80" s="35" t="s">
        <v>55</v>
      </c>
      <c r="E80" s="40" t="s">
        <v>125</v>
      </c>
    </row>
    <row r="81" spans="1:5" ht="12.75">
      <c r="A81" t="s">
        <v>57</v>
      </c>
      <c r="E81" s="39" t="s">
        <v>5</v>
      </c>
    </row>
    <row r="82" spans="1:16" ht="12.75">
      <c r="A82" t="s">
        <v>49</v>
      </c>
      <c s="34" t="s">
        <v>126</v>
      </c>
      <c s="34" t="s">
        <v>127</v>
      </c>
      <c s="35" t="s">
        <v>5</v>
      </c>
      <c s="6" t="s">
        <v>128</v>
      </c>
      <c s="36" t="s">
        <v>52</v>
      </c>
      <c s="37">
        <v>3</v>
      </c>
      <c s="36">
        <v>0</v>
      </c>
      <c s="36">
        <f>ROUND(G82*H82,6)</f>
      </c>
      <c r="L82" s="38">
        <v>0</v>
      </c>
      <c s="32">
        <f>ROUND(ROUND(L82,2)*ROUND(G82,3),2)</f>
      </c>
      <c s="36" t="s">
        <v>103</v>
      </c>
      <c>
        <f>(M82*21)/100</f>
      </c>
      <c t="s">
        <v>27</v>
      </c>
    </row>
    <row r="83" spans="1:5" ht="12.75">
      <c r="A83" s="35" t="s">
        <v>54</v>
      </c>
      <c r="E83" s="39" t="s">
        <v>128</v>
      </c>
    </row>
    <row r="84" spans="1:5" ht="51">
      <c r="A84" s="35" t="s">
        <v>55</v>
      </c>
      <c r="E84" s="40" t="s">
        <v>129</v>
      </c>
    </row>
    <row r="85" spans="1:5" ht="12.75">
      <c r="A85" t="s">
        <v>57</v>
      </c>
      <c r="E85" s="39" t="s">
        <v>5</v>
      </c>
    </row>
    <row r="86" spans="1:16" ht="12.75">
      <c r="A86" t="s">
        <v>49</v>
      </c>
      <c s="34" t="s">
        <v>130</v>
      </c>
      <c s="34" t="s">
        <v>131</v>
      </c>
      <c s="35" t="s">
        <v>5</v>
      </c>
      <c s="6" t="s">
        <v>132</v>
      </c>
      <c s="36" t="s">
        <v>52</v>
      </c>
      <c s="37">
        <v>3</v>
      </c>
      <c s="36">
        <v>0.005</v>
      </c>
      <c s="36">
        <f>ROUND(G86*H86,6)</f>
      </c>
      <c r="L86" s="38">
        <v>0</v>
      </c>
      <c s="32">
        <f>ROUND(ROUND(L86,2)*ROUND(G86,3),2)</f>
      </c>
      <c s="36" t="s">
        <v>103</v>
      </c>
      <c>
        <f>(M86*21)/100</f>
      </c>
      <c t="s">
        <v>27</v>
      </c>
    </row>
    <row r="87" spans="1:5" ht="12.75">
      <c r="A87" s="35" t="s">
        <v>54</v>
      </c>
      <c r="E87" s="39" t="s">
        <v>132</v>
      </c>
    </row>
    <row r="88" spans="1:5" ht="51">
      <c r="A88" s="35" t="s">
        <v>55</v>
      </c>
      <c r="E88" s="40" t="s">
        <v>129</v>
      </c>
    </row>
    <row r="89" spans="1:5" ht="12.75">
      <c r="A89" t="s">
        <v>57</v>
      </c>
      <c r="E89" s="39" t="s">
        <v>5</v>
      </c>
    </row>
    <row r="90" spans="1:16" ht="12.75">
      <c r="A90" t="s">
        <v>49</v>
      </c>
      <c s="34" t="s">
        <v>133</v>
      </c>
      <c s="34" t="s">
        <v>134</v>
      </c>
      <c s="35" t="s">
        <v>5</v>
      </c>
      <c s="6" t="s">
        <v>135</v>
      </c>
      <c s="36" t="s">
        <v>52</v>
      </c>
      <c s="37">
        <v>1</v>
      </c>
      <c s="36">
        <v>0.003</v>
      </c>
      <c s="36">
        <f>ROUND(G90*H90,6)</f>
      </c>
      <c r="L90" s="38">
        <v>0</v>
      </c>
      <c s="32">
        <f>ROUND(ROUND(L90,2)*ROUND(G90,3),2)</f>
      </c>
      <c s="36" t="s">
        <v>103</v>
      </c>
      <c>
        <f>(M90*21)/100</f>
      </c>
      <c t="s">
        <v>27</v>
      </c>
    </row>
    <row r="91" spans="1:5" ht="12.75">
      <c r="A91" s="35" t="s">
        <v>54</v>
      </c>
      <c r="E91" s="39" t="s">
        <v>135</v>
      </c>
    </row>
    <row r="92" spans="1:5" ht="51">
      <c r="A92" s="35" t="s">
        <v>55</v>
      </c>
      <c r="E92" s="40" t="s">
        <v>87</v>
      </c>
    </row>
    <row r="93" spans="1:5" ht="12.75">
      <c r="A93" t="s">
        <v>57</v>
      </c>
      <c r="E93" s="39" t="s">
        <v>5</v>
      </c>
    </row>
    <row r="94" spans="1:16" ht="12.75">
      <c r="A94" t="s">
        <v>49</v>
      </c>
      <c s="34" t="s">
        <v>136</v>
      </c>
      <c s="34" t="s">
        <v>137</v>
      </c>
      <c s="35" t="s">
        <v>5</v>
      </c>
      <c s="6" t="s">
        <v>138</v>
      </c>
      <c s="36" t="s">
        <v>52</v>
      </c>
      <c s="37">
        <v>1</v>
      </c>
      <c s="36">
        <v>0.001</v>
      </c>
      <c s="36">
        <f>ROUND(G94*H94,6)</f>
      </c>
      <c r="L94" s="38">
        <v>0</v>
      </c>
      <c s="32">
        <f>ROUND(ROUND(L94,2)*ROUND(G94,3),2)</f>
      </c>
      <c s="36" t="s">
        <v>103</v>
      </c>
      <c>
        <f>(M94*21)/100</f>
      </c>
      <c t="s">
        <v>27</v>
      </c>
    </row>
    <row r="95" spans="1:5" ht="12.75">
      <c r="A95" s="35" t="s">
        <v>54</v>
      </c>
      <c r="E95" s="39" t="s">
        <v>138</v>
      </c>
    </row>
    <row r="96" spans="1:5" ht="51">
      <c r="A96" s="35" t="s">
        <v>55</v>
      </c>
      <c r="E96" s="40" t="s">
        <v>139</v>
      </c>
    </row>
    <row r="97" spans="1:5" ht="12.75">
      <c r="A97" t="s">
        <v>57</v>
      </c>
      <c r="E97" s="39" t="s">
        <v>5</v>
      </c>
    </row>
    <row r="98" spans="1:16" ht="12.75">
      <c r="A98" t="s">
        <v>49</v>
      </c>
      <c s="34" t="s">
        <v>140</v>
      </c>
      <c s="34" t="s">
        <v>141</v>
      </c>
      <c s="35" t="s">
        <v>5</v>
      </c>
      <c s="6" t="s">
        <v>142</v>
      </c>
      <c s="36" t="s">
        <v>52</v>
      </c>
      <c s="37">
        <v>1</v>
      </c>
      <c s="36">
        <v>0.001</v>
      </c>
      <c s="36">
        <f>ROUND(G98*H98,6)</f>
      </c>
      <c r="L98" s="38">
        <v>0</v>
      </c>
      <c s="32">
        <f>ROUND(ROUND(L98,2)*ROUND(G98,3),2)</f>
      </c>
      <c s="36" t="s">
        <v>103</v>
      </c>
      <c>
        <f>(M98*21)/100</f>
      </c>
      <c t="s">
        <v>27</v>
      </c>
    </row>
    <row r="99" spans="1:5" ht="12.75">
      <c r="A99" s="35" t="s">
        <v>54</v>
      </c>
      <c r="E99" s="39" t="s">
        <v>142</v>
      </c>
    </row>
    <row r="100" spans="1:5" ht="51">
      <c r="A100" s="35" t="s">
        <v>55</v>
      </c>
      <c r="E100" s="40" t="s">
        <v>143</v>
      </c>
    </row>
    <row r="101" spans="1:5" ht="12.75">
      <c r="A101" t="s">
        <v>57</v>
      </c>
      <c r="E101" s="39" t="s">
        <v>5</v>
      </c>
    </row>
    <row r="102" spans="1:16" ht="12.75">
      <c r="A102" t="s">
        <v>49</v>
      </c>
      <c s="34" t="s">
        <v>144</v>
      </c>
      <c s="34" t="s">
        <v>145</v>
      </c>
      <c s="35" t="s">
        <v>5</v>
      </c>
      <c s="6" t="s">
        <v>146</v>
      </c>
      <c s="36" t="s">
        <v>52</v>
      </c>
      <c s="37">
        <v>1</v>
      </c>
      <c s="36">
        <v>0.05</v>
      </c>
      <c s="36">
        <f>ROUND(G102*H102,6)</f>
      </c>
      <c r="L102" s="38">
        <v>0</v>
      </c>
      <c s="32">
        <f>ROUND(ROUND(L102,2)*ROUND(G102,3),2)</f>
      </c>
      <c s="36" t="s">
        <v>103</v>
      </c>
      <c>
        <f>(M102*21)/100</f>
      </c>
      <c t="s">
        <v>27</v>
      </c>
    </row>
    <row r="103" spans="1:5" ht="12.75">
      <c r="A103" s="35" t="s">
        <v>54</v>
      </c>
      <c r="E103" s="39" t="s">
        <v>146</v>
      </c>
    </row>
    <row r="104" spans="1:5" ht="51">
      <c r="A104" s="35" t="s">
        <v>55</v>
      </c>
      <c r="E104" s="40" t="s">
        <v>71</v>
      </c>
    </row>
    <row r="105" spans="1:5" ht="63.75">
      <c r="A105" t="s">
        <v>57</v>
      </c>
      <c r="E105" s="39" t="s">
        <v>147</v>
      </c>
    </row>
    <row r="106" spans="1:16" ht="12.75">
      <c r="A106" t="s">
        <v>49</v>
      </c>
      <c s="34" t="s">
        <v>148</v>
      </c>
      <c s="34" t="s">
        <v>149</v>
      </c>
      <c s="35" t="s">
        <v>5</v>
      </c>
      <c s="6" t="s">
        <v>150</v>
      </c>
      <c s="36" t="s">
        <v>52</v>
      </c>
      <c s="37">
        <v>1</v>
      </c>
      <c s="36">
        <v>0.0015</v>
      </c>
      <c s="36">
        <f>ROUND(G106*H106,6)</f>
      </c>
      <c r="L106" s="38">
        <v>0</v>
      </c>
      <c s="32">
        <f>ROUND(ROUND(L106,2)*ROUND(G106,3),2)</f>
      </c>
      <c s="36" t="s">
        <v>103</v>
      </c>
      <c>
        <f>(M106*21)/100</f>
      </c>
      <c t="s">
        <v>27</v>
      </c>
    </row>
    <row r="107" spans="1:5" ht="12.75">
      <c r="A107" s="35" t="s">
        <v>54</v>
      </c>
      <c r="E107" s="39" t="s">
        <v>150</v>
      </c>
    </row>
    <row r="108" spans="1:5" ht="51">
      <c r="A108" s="35" t="s">
        <v>55</v>
      </c>
      <c r="E108" s="40" t="s">
        <v>79</v>
      </c>
    </row>
    <row r="109" spans="1:5" ht="12.75">
      <c r="A109" t="s">
        <v>57</v>
      </c>
      <c r="E109" s="39" t="s">
        <v>5</v>
      </c>
    </row>
    <row r="110" spans="1:16" ht="12.75">
      <c r="A110" t="s">
        <v>49</v>
      </c>
      <c s="34" t="s">
        <v>151</v>
      </c>
      <c s="34" t="s">
        <v>152</v>
      </c>
      <c s="35" t="s">
        <v>5</v>
      </c>
      <c s="6" t="s">
        <v>153</v>
      </c>
      <c s="36" t="s">
        <v>52</v>
      </c>
      <c s="37">
        <v>1</v>
      </c>
      <c s="36">
        <v>0</v>
      </c>
      <c s="36">
        <f>ROUND(G110*H110,6)</f>
      </c>
      <c r="L110" s="38">
        <v>0</v>
      </c>
      <c s="32">
        <f>ROUND(ROUND(L110,2)*ROUND(G110,3),2)</f>
      </c>
      <c s="36" t="s">
        <v>103</v>
      </c>
      <c>
        <f>(M110*21)/100</f>
      </c>
      <c t="s">
        <v>27</v>
      </c>
    </row>
    <row r="111" spans="1:5" ht="12.75">
      <c r="A111" s="35" t="s">
        <v>54</v>
      </c>
      <c r="E111" s="39" t="s">
        <v>153</v>
      </c>
    </row>
    <row r="112" spans="1:5" ht="51">
      <c r="A112" s="35" t="s">
        <v>55</v>
      </c>
      <c r="E112" s="40" t="s">
        <v>154</v>
      </c>
    </row>
    <row r="113" spans="1:5" ht="12.75">
      <c r="A113" t="s">
        <v>57</v>
      </c>
      <c r="E113" s="39" t="s">
        <v>5</v>
      </c>
    </row>
    <row r="114" spans="1:16" ht="12.75">
      <c r="A114" t="s">
        <v>49</v>
      </c>
      <c s="34" t="s">
        <v>155</v>
      </c>
      <c s="34" t="s">
        <v>156</v>
      </c>
      <c s="35" t="s">
        <v>5</v>
      </c>
      <c s="6" t="s">
        <v>157</v>
      </c>
      <c s="36" t="s">
        <v>52</v>
      </c>
      <c s="37">
        <v>1</v>
      </c>
      <c s="36">
        <v>0.015</v>
      </c>
      <c s="36">
        <f>ROUND(G114*H114,6)</f>
      </c>
      <c r="L114" s="38">
        <v>0</v>
      </c>
      <c s="32">
        <f>ROUND(ROUND(L114,2)*ROUND(G114,3),2)</f>
      </c>
      <c s="36" t="s">
        <v>103</v>
      </c>
      <c>
        <f>(M114*21)/100</f>
      </c>
      <c t="s">
        <v>27</v>
      </c>
    </row>
    <row r="115" spans="1:5" ht="12.75">
      <c r="A115" s="35" t="s">
        <v>54</v>
      </c>
      <c r="E115" s="39" t="s">
        <v>157</v>
      </c>
    </row>
    <row r="116" spans="1:5" ht="51">
      <c r="A116" s="35" t="s">
        <v>55</v>
      </c>
      <c r="E116" s="40" t="s">
        <v>154</v>
      </c>
    </row>
    <row r="117" spans="1:5" ht="12.75">
      <c r="A117" t="s">
        <v>57</v>
      </c>
      <c r="E117" s="39" t="s">
        <v>5</v>
      </c>
    </row>
    <row r="118" spans="1:16" ht="12.75">
      <c r="A118" t="s">
        <v>49</v>
      </c>
      <c s="34" t="s">
        <v>158</v>
      </c>
      <c s="34" t="s">
        <v>159</v>
      </c>
      <c s="35" t="s">
        <v>5</v>
      </c>
      <c s="6" t="s">
        <v>160</v>
      </c>
      <c s="36" t="s">
        <v>52</v>
      </c>
      <c s="37">
        <v>1</v>
      </c>
      <c s="36">
        <v>0</v>
      </c>
      <c s="36">
        <f>ROUND(G118*H118,6)</f>
      </c>
      <c r="L118" s="38">
        <v>0</v>
      </c>
      <c s="32">
        <f>ROUND(ROUND(L118,2)*ROUND(G118,3),2)</f>
      </c>
      <c s="36" t="s">
        <v>103</v>
      </c>
      <c>
        <f>(M118*21)/100</f>
      </c>
      <c t="s">
        <v>27</v>
      </c>
    </row>
    <row r="119" spans="1:5" ht="12.75">
      <c r="A119" s="35" t="s">
        <v>54</v>
      </c>
      <c r="E119" s="39" t="s">
        <v>160</v>
      </c>
    </row>
    <row r="120" spans="1:5" ht="51">
      <c r="A120" s="35" t="s">
        <v>55</v>
      </c>
      <c r="E120" s="40" t="s">
        <v>161</v>
      </c>
    </row>
    <row r="121" spans="1:5" ht="12.75">
      <c r="A121" t="s">
        <v>57</v>
      </c>
      <c r="E121" s="39" t="s">
        <v>5</v>
      </c>
    </row>
    <row r="122" spans="1:16" ht="12.75">
      <c r="A122" t="s">
        <v>49</v>
      </c>
      <c s="34" t="s">
        <v>162</v>
      </c>
      <c s="34" t="s">
        <v>163</v>
      </c>
      <c s="35" t="s">
        <v>5</v>
      </c>
      <c s="6" t="s">
        <v>164</v>
      </c>
      <c s="36" t="s">
        <v>52</v>
      </c>
      <c s="37">
        <v>1</v>
      </c>
      <c s="36">
        <v>0.012</v>
      </c>
      <c s="36">
        <f>ROUND(G122*H122,6)</f>
      </c>
      <c r="L122" s="38">
        <v>0</v>
      </c>
      <c s="32">
        <f>ROUND(ROUND(L122,2)*ROUND(G122,3),2)</f>
      </c>
      <c s="36" t="s">
        <v>103</v>
      </c>
      <c>
        <f>(M122*21)/100</f>
      </c>
      <c t="s">
        <v>27</v>
      </c>
    </row>
    <row r="123" spans="1:5" ht="12.75">
      <c r="A123" s="35" t="s">
        <v>54</v>
      </c>
      <c r="E123" s="39" t="s">
        <v>164</v>
      </c>
    </row>
    <row r="124" spans="1:5" ht="51">
      <c r="A124" s="35" t="s">
        <v>55</v>
      </c>
      <c r="E124" s="40" t="s">
        <v>161</v>
      </c>
    </row>
    <row r="125" spans="1:5" ht="12.75">
      <c r="A125" t="s">
        <v>57</v>
      </c>
      <c r="E125" s="39" t="s">
        <v>5</v>
      </c>
    </row>
    <row r="126" spans="1:16" ht="12.75">
      <c r="A126" t="s">
        <v>49</v>
      </c>
      <c s="34" t="s">
        <v>165</v>
      </c>
      <c s="34" t="s">
        <v>166</v>
      </c>
      <c s="35" t="s">
        <v>5</v>
      </c>
      <c s="6" t="s">
        <v>167</v>
      </c>
      <c s="36" t="s">
        <v>52</v>
      </c>
      <c s="37">
        <v>6</v>
      </c>
      <c s="36">
        <v>0.0005</v>
      </c>
      <c s="36">
        <f>ROUND(G126*H126,6)</f>
      </c>
      <c r="L126" s="38">
        <v>0</v>
      </c>
      <c s="32">
        <f>ROUND(ROUND(L126,2)*ROUND(G126,3),2)</f>
      </c>
      <c s="36" t="s">
        <v>103</v>
      </c>
      <c>
        <f>(M126*21)/100</f>
      </c>
      <c t="s">
        <v>27</v>
      </c>
    </row>
    <row r="127" spans="1:5" ht="12.75">
      <c r="A127" s="35" t="s">
        <v>54</v>
      </c>
      <c r="E127" s="39" t="s">
        <v>167</v>
      </c>
    </row>
    <row r="128" spans="1:5" ht="51">
      <c r="A128" s="35" t="s">
        <v>55</v>
      </c>
      <c r="E128" s="40" t="s">
        <v>63</v>
      </c>
    </row>
    <row r="129" spans="1:5" ht="12.75">
      <c r="A129" t="s">
        <v>57</v>
      </c>
      <c r="E129" s="39" t="s">
        <v>5</v>
      </c>
    </row>
    <row r="130" spans="1:13" ht="12.75">
      <c r="A130" t="s">
        <v>46</v>
      </c>
      <c r="C130" s="31" t="s">
        <v>168</v>
      </c>
      <c r="E130" s="33" t="s">
        <v>169</v>
      </c>
      <c r="J130" s="32">
        <f>0</f>
      </c>
      <c s="32">
        <f>0</f>
      </c>
      <c s="32">
        <f>0+L131+L135+L139+L143+L147</f>
      </c>
      <c s="32">
        <f>0+M131+M135+M139+M143+M147</f>
      </c>
    </row>
    <row r="131" spans="1:16" ht="38.25">
      <c r="A131" t="s">
        <v>49</v>
      </c>
      <c s="34" t="s">
        <v>170</v>
      </c>
      <c s="34" t="s">
        <v>171</v>
      </c>
      <c s="35" t="s">
        <v>5</v>
      </c>
      <c s="6" t="s">
        <v>172</v>
      </c>
      <c s="36" t="s">
        <v>98</v>
      </c>
      <c s="37">
        <v>0.165</v>
      </c>
      <c s="36">
        <v>0</v>
      </c>
      <c s="36">
        <f>ROUND(G131*H131,6)</f>
      </c>
      <c r="L131" s="38">
        <v>0</v>
      </c>
      <c s="32">
        <f>ROUND(ROUND(L131,2)*ROUND(G131,3),2)</f>
      </c>
      <c s="36" t="s">
        <v>53</v>
      </c>
      <c>
        <f>(M131*21)/100</f>
      </c>
      <c t="s">
        <v>27</v>
      </c>
    </row>
    <row r="132" spans="1:5" ht="38.25">
      <c r="A132" s="35" t="s">
        <v>54</v>
      </c>
      <c r="E132" s="39" t="s">
        <v>173</v>
      </c>
    </row>
    <row r="133" spans="1:5" ht="12.75">
      <c r="A133" s="35" t="s">
        <v>55</v>
      </c>
      <c r="E133" s="40" t="s">
        <v>5</v>
      </c>
    </row>
    <row r="134" spans="1:5" ht="12.75">
      <c r="A134" t="s">
        <v>57</v>
      </c>
      <c r="E134" s="39" t="s">
        <v>5</v>
      </c>
    </row>
    <row r="135" spans="1:16" ht="12.75">
      <c r="A135" t="s">
        <v>49</v>
      </c>
      <c s="34" t="s">
        <v>174</v>
      </c>
      <c s="34" t="s">
        <v>175</v>
      </c>
      <c s="35" t="s">
        <v>5</v>
      </c>
      <c s="6" t="s">
        <v>176</v>
      </c>
      <c s="36" t="s">
        <v>52</v>
      </c>
      <c s="37">
        <v>1</v>
      </c>
      <c s="36">
        <v>0</v>
      </c>
      <c s="36">
        <f>ROUND(G135*H135,6)</f>
      </c>
      <c r="L135" s="38">
        <v>0</v>
      </c>
      <c s="32">
        <f>ROUND(ROUND(L135,2)*ROUND(G135,3),2)</f>
      </c>
      <c s="36" t="s">
        <v>103</v>
      </c>
      <c>
        <f>(M135*21)/100</f>
      </c>
      <c t="s">
        <v>27</v>
      </c>
    </row>
    <row r="136" spans="1:5" ht="12.75">
      <c r="A136" s="35" t="s">
        <v>54</v>
      </c>
      <c r="E136" s="39" t="s">
        <v>176</v>
      </c>
    </row>
    <row r="137" spans="1:5" ht="51">
      <c r="A137" s="35" t="s">
        <v>55</v>
      </c>
      <c r="E137" s="40" t="s">
        <v>177</v>
      </c>
    </row>
    <row r="138" spans="1:5" ht="12.75">
      <c r="A138" t="s">
        <v>57</v>
      </c>
      <c r="E138" s="39" t="s">
        <v>5</v>
      </c>
    </row>
    <row r="139" spans="1:16" ht="25.5">
      <c r="A139" t="s">
        <v>49</v>
      </c>
      <c s="34" t="s">
        <v>178</v>
      </c>
      <c s="34" t="s">
        <v>179</v>
      </c>
      <c s="35" t="s">
        <v>5</v>
      </c>
      <c s="6" t="s">
        <v>180</v>
      </c>
      <c s="36" t="s">
        <v>52</v>
      </c>
      <c s="37">
        <v>1</v>
      </c>
      <c s="36">
        <v>0.015</v>
      </c>
      <c s="36">
        <f>ROUND(G139*H139,6)</f>
      </c>
      <c r="L139" s="38">
        <v>0</v>
      </c>
      <c s="32">
        <f>ROUND(ROUND(L139,2)*ROUND(G139,3),2)</f>
      </c>
      <c s="36" t="s">
        <v>103</v>
      </c>
      <c>
        <f>(M139*21)/100</f>
      </c>
      <c t="s">
        <v>27</v>
      </c>
    </row>
    <row r="140" spans="1:5" ht="25.5">
      <c r="A140" s="35" t="s">
        <v>54</v>
      </c>
      <c r="E140" s="39" t="s">
        <v>180</v>
      </c>
    </row>
    <row r="141" spans="1:5" ht="51">
      <c r="A141" s="35" t="s">
        <v>55</v>
      </c>
      <c r="E141" s="40" t="s">
        <v>177</v>
      </c>
    </row>
    <row r="142" spans="1:5" ht="51">
      <c r="A142" t="s">
        <v>57</v>
      </c>
      <c r="E142" s="39" t="s">
        <v>181</v>
      </c>
    </row>
    <row r="143" spans="1:16" ht="25.5">
      <c r="A143" t="s">
        <v>49</v>
      </c>
      <c s="34" t="s">
        <v>182</v>
      </c>
      <c s="34" t="s">
        <v>183</v>
      </c>
      <c s="35" t="s">
        <v>5</v>
      </c>
      <c s="6" t="s">
        <v>184</v>
      </c>
      <c s="36" t="s">
        <v>52</v>
      </c>
      <c s="37">
        <v>1</v>
      </c>
      <c s="36">
        <v>0.15</v>
      </c>
      <c s="36">
        <f>ROUND(G143*H143,6)</f>
      </c>
      <c r="L143" s="38">
        <v>0</v>
      </c>
      <c s="32">
        <f>ROUND(ROUND(L143,2)*ROUND(G143,3),2)</f>
      </c>
      <c s="36" t="s">
        <v>103</v>
      </c>
      <c>
        <f>(M143*21)/100</f>
      </c>
      <c t="s">
        <v>27</v>
      </c>
    </row>
    <row r="144" spans="1:5" ht="25.5">
      <c r="A144" s="35" t="s">
        <v>54</v>
      </c>
      <c r="E144" s="39" t="s">
        <v>184</v>
      </c>
    </row>
    <row r="145" spans="1:5" ht="51">
      <c r="A145" s="35" t="s">
        <v>55</v>
      </c>
      <c r="E145" s="40" t="s">
        <v>185</v>
      </c>
    </row>
    <row r="146" spans="1:5" ht="153">
      <c r="A146" t="s">
        <v>57</v>
      </c>
      <c r="E146" s="39" t="s">
        <v>186</v>
      </c>
    </row>
    <row r="147" spans="1:16" ht="25.5">
      <c r="A147" t="s">
        <v>49</v>
      </c>
      <c s="34" t="s">
        <v>187</v>
      </c>
      <c s="34" t="s">
        <v>188</v>
      </c>
      <c s="35" t="s">
        <v>5</v>
      </c>
      <c s="6" t="s">
        <v>189</v>
      </c>
      <c s="36" t="s">
        <v>52</v>
      </c>
      <c s="37">
        <v>1</v>
      </c>
      <c s="36">
        <v>0</v>
      </c>
      <c s="36">
        <f>ROUND(G147*H147,6)</f>
      </c>
      <c r="L147" s="38">
        <v>0</v>
      </c>
      <c s="32">
        <f>ROUND(ROUND(L147,2)*ROUND(G147,3),2)</f>
      </c>
      <c s="36" t="s">
        <v>103</v>
      </c>
      <c>
        <f>(M147*21)/100</f>
      </c>
      <c t="s">
        <v>27</v>
      </c>
    </row>
    <row r="148" spans="1:5" ht="25.5">
      <c r="A148" s="35" t="s">
        <v>54</v>
      </c>
      <c r="E148" s="39" t="s">
        <v>189</v>
      </c>
    </row>
    <row r="149" spans="1:5" ht="51">
      <c r="A149" s="35" t="s">
        <v>55</v>
      </c>
      <c r="E149" s="40" t="s">
        <v>185</v>
      </c>
    </row>
    <row r="150" spans="1:5" ht="12.75">
      <c r="A150" t="s">
        <v>57</v>
      </c>
      <c r="E150" s="39" t="s">
        <v>5</v>
      </c>
    </row>
    <row r="151" spans="1:13" ht="12.75">
      <c r="A151" t="s">
        <v>46</v>
      </c>
      <c r="C151" s="31" t="s">
        <v>190</v>
      </c>
      <c r="E151" s="33" t="s">
        <v>191</v>
      </c>
      <c r="J151" s="32">
        <f>0</f>
      </c>
      <c s="32">
        <f>0</f>
      </c>
      <c s="32">
        <f>0+L152+L156+L160</f>
      </c>
      <c s="32">
        <f>0+M152+M156+M160</f>
      </c>
    </row>
    <row r="152" spans="1:16" ht="38.25">
      <c r="A152" t="s">
        <v>49</v>
      </c>
      <c s="34" t="s">
        <v>192</v>
      </c>
      <c s="34" t="s">
        <v>193</v>
      </c>
      <c s="35" t="s">
        <v>5</v>
      </c>
      <c s="6" t="s">
        <v>194</v>
      </c>
      <c s="36" t="s">
        <v>98</v>
      </c>
      <c s="37">
        <v>0.06</v>
      </c>
      <c s="36">
        <v>0</v>
      </c>
      <c s="36">
        <f>ROUND(G152*H152,6)</f>
      </c>
      <c r="L152" s="38">
        <v>0</v>
      </c>
      <c s="32">
        <f>ROUND(ROUND(L152,2)*ROUND(G152,3),2)</f>
      </c>
      <c s="36" t="s">
        <v>53</v>
      </c>
      <c>
        <f>(M152*21)/100</f>
      </c>
      <c t="s">
        <v>27</v>
      </c>
    </row>
    <row r="153" spans="1:5" ht="38.25">
      <c r="A153" s="35" t="s">
        <v>54</v>
      </c>
      <c r="E153" s="39" t="s">
        <v>195</v>
      </c>
    </row>
    <row r="154" spans="1:5" ht="12.75">
      <c r="A154" s="35" t="s">
        <v>55</v>
      </c>
      <c r="E154" s="40" t="s">
        <v>5</v>
      </c>
    </row>
    <row r="155" spans="1:5" ht="12.75">
      <c r="A155" t="s">
        <v>57</v>
      </c>
      <c r="E155" s="39" t="s">
        <v>5</v>
      </c>
    </row>
    <row r="156" spans="1:16" ht="12.75">
      <c r="A156" t="s">
        <v>49</v>
      </c>
      <c s="34" t="s">
        <v>196</v>
      </c>
      <c s="34" t="s">
        <v>197</v>
      </c>
      <c s="35" t="s">
        <v>5</v>
      </c>
      <c s="6" t="s">
        <v>198</v>
      </c>
      <c s="36" t="s">
        <v>52</v>
      </c>
      <c s="37">
        <v>2</v>
      </c>
      <c s="36">
        <v>0</v>
      </c>
      <c s="36">
        <f>ROUND(G156*H156,6)</f>
      </c>
      <c r="L156" s="38">
        <v>0</v>
      </c>
      <c s="32">
        <f>ROUND(ROUND(L156,2)*ROUND(G156,3),2)</f>
      </c>
      <c s="36" t="s">
        <v>103</v>
      </c>
      <c>
        <f>(M156*21)/100</f>
      </c>
      <c t="s">
        <v>27</v>
      </c>
    </row>
    <row r="157" spans="1:5" ht="12.75">
      <c r="A157" s="35" t="s">
        <v>54</v>
      </c>
      <c r="E157" s="39" t="s">
        <v>198</v>
      </c>
    </row>
    <row r="158" spans="1:5" ht="51">
      <c r="A158" s="35" t="s">
        <v>55</v>
      </c>
      <c r="E158" s="40" t="s">
        <v>199</v>
      </c>
    </row>
    <row r="159" spans="1:5" ht="12.75">
      <c r="A159" t="s">
        <v>57</v>
      </c>
      <c r="E159" s="39" t="s">
        <v>5</v>
      </c>
    </row>
    <row r="160" spans="1:16" ht="12.75">
      <c r="A160" t="s">
        <v>49</v>
      </c>
      <c s="34" t="s">
        <v>200</v>
      </c>
      <c s="34" t="s">
        <v>201</v>
      </c>
      <c s="35" t="s">
        <v>5</v>
      </c>
      <c s="6" t="s">
        <v>202</v>
      </c>
      <c s="36" t="s">
        <v>52</v>
      </c>
      <c s="37">
        <v>2</v>
      </c>
      <c s="36">
        <v>0.03</v>
      </c>
      <c s="36">
        <f>ROUND(G160*H160,6)</f>
      </c>
      <c r="L160" s="38">
        <v>0</v>
      </c>
      <c s="32">
        <f>ROUND(ROUND(L160,2)*ROUND(G160,3),2)</f>
      </c>
      <c s="36" t="s">
        <v>103</v>
      </c>
      <c>
        <f>(M160*21)/100</f>
      </c>
      <c t="s">
        <v>27</v>
      </c>
    </row>
    <row r="161" spans="1:5" ht="12.75">
      <c r="A161" s="35" t="s">
        <v>54</v>
      </c>
      <c r="E161" s="39" t="s">
        <v>202</v>
      </c>
    </row>
    <row r="162" spans="1:5" ht="51">
      <c r="A162" s="35" t="s">
        <v>55</v>
      </c>
      <c r="E162" s="40" t="s">
        <v>199</v>
      </c>
    </row>
    <row r="163" spans="1:5" ht="63.75">
      <c r="A163" t="s">
        <v>57</v>
      </c>
      <c r="E163" s="39" t="s">
        <v>203</v>
      </c>
    </row>
    <row r="164" spans="1:13" ht="12.75">
      <c r="A164" t="s">
        <v>46</v>
      </c>
      <c r="C164" s="31" t="s">
        <v>84</v>
      </c>
      <c r="E164" s="33" t="s">
        <v>204</v>
      </c>
      <c r="J164" s="32">
        <f>0</f>
      </c>
      <c s="32">
        <f>0</f>
      </c>
      <c s="32">
        <f>0+L165+L169+L173+L177+L181+L185+L189</f>
      </c>
      <c s="32">
        <f>0+M165+M169+M173+M177+M181+M185+M189</f>
      </c>
    </row>
    <row r="165" spans="1:16" ht="12.75">
      <c r="A165" t="s">
        <v>49</v>
      </c>
      <c s="34" t="s">
        <v>205</v>
      </c>
      <c s="34" t="s">
        <v>206</v>
      </c>
      <c s="35" t="s">
        <v>5</v>
      </c>
      <c s="6" t="s">
        <v>207</v>
      </c>
      <c s="36" t="s">
        <v>52</v>
      </c>
      <c s="37">
        <v>7</v>
      </c>
      <c s="36">
        <v>0.012</v>
      </c>
      <c s="36">
        <f>ROUND(G165*H165,6)</f>
      </c>
      <c r="L165" s="38">
        <v>0</v>
      </c>
      <c s="32">
        <f>ROUND(ROUND(L165,2)*ROUND(G165,3),2)</f>
      </c>
      <c s="36" t="s">
        <v>53</v>
      </c>
      <c>
        <f>(M165*21)/100</f>
      </c>
      <c t="s">
        <v>27</v>
      </c>
    </row>
    <row r="166" spans="1:5" ht="12.75">
      <c r="A166" s="35" t="s">
        <v>54</v>
      </c>
      <c r="E166" s="39" t="s">
        <v>207</v>
      </c>
    </row>
    <row r="167" spans="1:5" ht="51">
      <c r="A167" s="35" t="s">
        <v>55</v>
      </c>
      <c r="E167" s="40" t="s">
        <v>208</v>
      </c>
    </row>
    <row r="168" spans="1:5" ht="12.75">
      <c r="A168" t="s">
        <v>57</v>
      </c>
      <c r="E168" s="39" t="s">
        <v>5</v>
      </c>
    </row>
    <row r="169" spans="1:16" ht="12.75">
      <c r="A169" t="s">
        <v>49</v>
      </c>
      <c s="34" t="s">
        <v>209</v>
      </c>
      <c s="34" t="s">
        <v>210</v>
      </c>
      <c s="35" t="s">
        <v>5</v>
      </c>
      <c s="6" t="s">
        <v>211</v>
      </c>
      <c s="36" t="s">
        <v>52</v>
      </c>
      <c s="37">
        <v>4</v>
      </c>
      <c s="36">
        <v>0.009</v>
      </c>
      <c s="36">
        <f>ROUND(G169*H169,6)</f>
      </c>
      <c r="L169" s="38">
        <v>0</v>
      </c>
      <c s="32">
        <f>ROUND(ROUND(L169,2)*ROUND(G169,3),2)</f>
      </c>
      <c s="36" t="s">
        <v>53</v>
      </c>
      <c>
        <f>(M169*21)/100</f>
      </c>
      <c t="s">
        <v>27</v>
      </c>
    </row>
    <row r="170" spans="1:5" ht="12.75">
      <c r="A170" s="35" t="s">
        <v>54</v>
      </c>
      <c r="E170" s="39" t="s">
        <v>211</v>
      </c>
    </row>
    <row r="171" spans="1:5" ht="51">
      <c r="A171" s="35" t="s">
        <v>55</v>
      </c>
      <c r="E171" s="40" t="s">
        <v>212</v>
      </c>
    </row>
    <row r="172" spans="1:5" ht="12.75">
      <c r="A172" t="s">
        <v>57</v>
      </c>
      <c r="E172" s="39" t="s">
        <v>5</v>
      </c>
    </row>
    <row r="173" spans="1:16" ht="12.75">
      <c r="A173" t="s">
        <v>49</v>
      </c>
      <c s="34" t="s">
        <v>213</v>
      </c>
      <c s="34" t="s">
        <v>214</v>
      </c>
      <c s="35" t="s">
        <v>5</v>
      </c>
      <c s="6" t="s">
        <v>215</v>
      </c>
      <c s="36" t="s">
        <v>52</v>
      </c>
      <c s="37">
        <v>5</v>
      </c>
      <c s="36">
        <v>0.005</v>
      </c>
      <c s="36">
        <f>ROUND(G173*H173,6)</f>
      </c>
      <c r="L173" s="38">
        <v>0</v>
      </c>
      <c s="32">
        <f>ROUND(ROUND(L173,2)*ROUND(G173,3),2)</f>
      </c>
      <c s="36" t="s">
        <v>53</v>
      </c>
      <c>
        <f>(M173*21)/100</f>
      </c>
      <c t="s">
        <v>27</v>
      </c>
    </row>
    <row r="174" spans="1:5" ht="12.75">
      <c r="A174" s="35" t="s">
        <v>54</v>
      </c>
      <c r="E174" s="39" t="s">
        <v>215</v>
      </c>
    </row>
    <row r="175" spans="1:5" ht="51">
      <c r="A175" s="35" t="s">
        <v>55</v>
      </c>
      <c r="E175" s="40" t="s">
        <v>216</v>
      </c>
    </row>
    <row r="176" spans="1:5" ht="63.75">
      <c r="A176" t="s">
        <v>57</v>
      </c>
      <c r="E176" s="39" t="s">
        <v>217</v>
      </c>
    </row>
    <row r="177" spans="1:16" ht="12.75">
      <c r="A177" t="s">
        <v>49</v>
      </c>
      <c s="34" t="s">
        <v>218</v>
      </c>
      <c s="34" t="s">
        <v>219</v>
      </c>
      <c s="35" t="s">
        <v>5</v>
      </c>
      <c s="6" t="s">
        <v>220</v>
      </c>
      <c s="36" t="s">
        <v>52</v>
      </c>
      <c s="37">
        <v>11</v>
      </c>
      <c s="36">
        <v>0.00018</v>
      </c>
      <c s="36">
        <f>ROUND(G177*H177,6)</f>
      </c>
      <c r="L177" s="38">
        <v>0</v>
      </c>
      <c s="32">
        <f>ROUND(ROUND(L177,2)*ROUND(G177,3),2)</f>
      </c>
      <c s="36" t="s">
        <v>53</v>
      </c>
      <c>
        <f>(M177*21)/100</f>
      </c>
      <c t="s">
        <v>27</v>
      </c>
    </row>
    <row r="178" spans="1:5" ht="12.75">
      <c r="A178" s="35" t="s">
        <v>54</v>
      </c>
      <c r="E178" s="39" t="s">
        <v>220</v>
      </c>
    </row>
    <row r="179" spans="1:5" ht="63.75">
      <c r="A179" s="35" t="s">
        <v>55</v>
      </c>
      <c r="E179" s="40" t="s">
        <v>221</v>
      </c>
    </row>
    <row r="180" spans="1:5" ht="12.75">
      <c r="A180" t="s">
        <v>57</v>
      </c>
      <c r="E180" s="39" t="s">
        <v>5</v>
      </c>
    </row>
    <row r="181" spans="1:16" ht="12.75">
      <c r="A181" t="s">
        <v>49</v>
      </c>
      <c s="34" t="s">
        <v>222</v>
      </c>
      <c s="34" t="s">
        <v>223</v>
      </c>
      <c s="35" t="s">
        <v>5</v>
      </c>
      <c s="6" t="s">
        <v>224</v>
      </c>
      <c s="36" t="s">
        <v>52</v>
      </c>
      <c s="37">
        <v>5</v>
      </c>
      <c s="36">
        <v>0.00018</v>
      </c>
      <c s="36">
        <f>ROUND(G181*H181,6)</f>
      </c>
      <c r="L181" s="38">
        <v>0</v>
      </c>
      <c s="32">
        <f>ROUND(ROUND(L181,2)*ROUND(G181,3),2)</f>
      </c>
      <c s="36" t="s">
        <v>53</v>
      </c>
      <c>
        <f>(M181*21)/100</f>
      </c>
      <c t="s">
        <v>27</v>
      </c>
    </row>
    <row r="182" spans="1:5" ht="12.75">
      <c r="A182" s="35" t="s">
        <v>54</v>
      </c>
      <c r="E182" s="39" t="s">
        <v>224</v>
      </c>
    </row>
    <row r="183" spans="1:5" ht="51">
      <c r="A183" s="35" t="s">
        <v>55</v>
      </c>
      <c r="E183" s="40" t="s">
        <v>216</v>
      </c>
    </row>
    <row r="184" spans="1:5" ht="12.75">
      <c r="A184" t="s">
        <v>57</v>
      </c>
      <c r="E184" s="39" t="s">
        <v>5</v>
      </c>
    </row>
    <row r="185" spans="1:16" ht="25.5">
      <c r="A185" t="s">
        <v>49</v>
      </c>
      <c s="34" t="s">
        <v>225</v>
      </c>
      <c s="34" t="s">
        <v>226</v>
      </c>
      <c s="35" t="s">
        <v>5</v>
      </c>
      <c s="6" t="s">
        <v>227</v>
      </c>
      <c s="36" t="s">
        <v>52</v>
      </c>
      <c s="37">
        <v>1</v>
      </c>
      <c s="36">
        <v>0.03</v>
      </c>
      <c s="36">
        <f>ROUND(G185*H185,6)</f>
      </c>
      <c r="L185" s="38">
        <v>0</v>
      </c>
      <c s="32">
        <f>ROUND(ROUND(L185,2)*ROUND(G185,3),2)</f>
      </c>
      <c s="36" t="s">
        <v>103</v>
      </c>
      <c>
        <f>(M185*21)/100</f>
      </c>
      <c t="s">
        <v>27</v>
      </c>
    </row>
    <row r="186" spans="1:5" ht="25.5">
      <c r="A186" s="35" t="s">
        <v>54</v>
      </c>
      <c r="E186" s="39" t="s">
        <v>227</v>
      </c>
    </row>
    <row r="187" spans="1:5" ht="51">
      <c r="A187" s="35" t="s">
        <v>55</v>
      </c>
      <c r="E187" s="40" t="s">
        <v>228</v>
      </c>
    </row>
    <row r="188" spans="1:5" ht="89.25">
      <c r="A188" t="s">
        <v>57</v>
      </c>
      <c r="E188" s="39" t="s">
        <v>229</v>
      </c>
    </row>
    <row r="189" spans="1:16" ht="25.5">
      <c r="A189" t="s">
        <v>49</v>
      </c>
      <c s="34" t="s">
        <v>230</v>
      </c>
      <c s="34" t="s">
        <v>231</v>
      </c>
      <c s="35" t="s">
        <v>5</v>
      </c>
      <c s="6" t="s">
        <v>232</v>
      </c>
      <c s="36" t="s">
        <v>52</v>
      </c>
      <c s="37">
        <v>1</v>
      </c>
      <c s="36">
        <v>0.00018</v>
      </c>
      <c s="36">
        <f>ROUND(G189*H189,6)</f>
      </c>
      <c r="L189" s="38">
        <v>0</v>
      </c>
      <c s="32">
        <f>ROUND(ROUND(L189,2)*ROUND(G189,3),2)</f>
      </c>
      <c s="36" t="s">
        <v>103</v>
      </c>
      <c>
        <f>(M189*21)/100</f>
      </c>
      <c t="s">
        <v>27</v>
      </c>
    </row>
    <row r="190" spans="1:5" ht="25.5">
      <c r="A190" s="35" t="s">
        <v>54</v>
      </c>
      <c r="E190" s="39" t="s">
        <v>232</v>
      </c>
    </row>
    <row r="191" spans="1:5" ht="51">
      <c r="A191" s="35" t="s">
        <v>55</v>
      </c>
      <c r="E191" s="40" t="s">
        <v>228</v>
      </c>
    </row>
    <row r="192" spans="1:5" ht="12.75">
      <c r="A192" t="s">
        <v>57</v>
      </c>
      <c r="E192" s="39" t="s">
        <v>5</v>
      </c>
    </row>
    <row r="193" spans="1:13" ht="12.75">
      <c r="A193" t="s">
        <v>46</v>
      </c>
      <c r="C193" s="31" t="s">
        <v>233</v>
      </c>
      <c r="E193" s="33" t="s">
        <v>234</v>
      </c>
      <c r="J193" s="32">
        <f>0</f>
      </c>
      <c s="32">
        <f>0</f>
      </c>
      <c s="32">
        <f>0+L194</f>
      </c>
      <c s="32">
        <f>0+M194</f>
      </c>
    </row>
    <row r="194" spans="1:16" ht="38.25">
      <c r="A194" t="s">
        <v>49</v>
      </c>
      <c s="34" t="s">
        <v>235</v>
      </c>
      <c s="34" t="s">
        <v>236</v>
      </c>
      <c s="35" t="s">
        <v>5</v>
      </c>
      <c s="6" t="s">
        <v>237</v>
      </c>
      <c s="36" t="s">
        <v>98</v>
      </c>
      <c s="37">
        <v>0.178</v>
      </c>
      <c s="36">
        <v>0</v>
      </c>
      <c s="36">
        <f>ROUND(G194*H194,6)</f>
      </c>
      <c r="L194" s="38">
        <v>0</v>
      </c>
      <c s="32">
        <f>ROUND(ROUND(L194,2)*ROUND(G194,3),2)</f>
      </c>
      <c s="36" t="s">
        <v>53</v>
      </c>
      <c>
        <f>(M194*21)/100</f>
      </c>
      <c t="s">
        <v>27</v>
      </c>
    </row>
    <row r="195" spans="1:5" ht="51">
      <c r="A195" s="35" t="s">
        <v>54</v>
      </c>
      <c r="E195" s="39" t="s">
        <v>238</v>
      </c>
    </row>
    <row r="196" spans="1:5" ht="12.75">
      <c r="A196" s="35" t="s">
        <v>55</v>
      </c>
      <c r="E196" s="40" t="s">
        <v>5</v>
      </c>
    </row>
    <row r="197" spans="1:5" ht="12.75">
      <c r="A197" t="s">
        <v>57</v>
      </c>
      <c r="E197" s="39" t="s">
        <v>5</v>
      </c>
    </row>
    <row r="198" spans="1:13" ht="12.75">
      <c r="A198" t="s">
        <v>46</v>
      </c>
      <c r="C198" s="31" t="s">
        <v>239</v>
      </c>
      <c r="E198" s="33" t="s">
        <v>240</v>
      </c>
      <c r="J198" s="32">
        <f>0</f>
      </c>
      <c s="32">
        <f>0</f>
      </c>
      <c s="32">
        <f>0+L199</f>
      </c>
      <c s="32">
        <f>0+M199</f>
      </c>
    </row>
    <row r="199" spans="1:16" ht="12.75">
      <c r="A199" t="s">
        <v>49</v>
      </c>
      <c s="34" t="s">
        <v>241</v>
      </c>
      <c s="34" t="s">
        <v>242</v>
      </c>
      <c s="35" t="s">
        <v>5</v>
      </c>
      <c s="6" t="s">
        <v>243</v>
      </c>
      <c s="36" t="s">
        <v>244</v>
      </c>
      <c s="37">
        <v>3532.361</v>
      </c>
      <c s="36">
        <v>0</v>
      </c>
      <c s="36">
        <f>ROUND(G199*H199,6)</f>
      </c>
      <c r="L199" s="38">
        <v>0</v>
      </c>
      <c s="32">
        <f>ROUND(ROUND(L199,2)*ROUND(G199,3),2)</f>
      </c>
      <c s="36" t="s">
        <v>53</v>
      </c>
      <c>
        <f>(M199*21)/100</f>
      </c>
      <c t="s">
        <v>27</v>
      </c>
    </row>
    <row r="200" spans="1:5" ht="12.75">
      <c r="A200" s="35" t="s">
        <v>54</v>
      </c>
      <c r="E200" s="39" t="s">
        <v>243</v>
      </c>
    </row>
    <row r="201" spans="1:5" ht="12.75">
      <c r="A201" s="35" t="s">
        <v>55</v>
      </c>
      <c r="E201" s="40" t="s">
        <v>5</v>
      </c>
    </row>
    <row r="202" spans="1:5" ht="76.5">
      <c r="A202" t="s">
        <v>57</v>
      </c>
      <c r="E202"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COUNTIFS(L8:L591,"=0",A8:A591,"P")+COUNTIFS(L8:L591,"",A8:A591,"P")+SUM(Q8:Q591)</f>
      </c>
    </row>
    <row r="8" spans="1:13" ht="12.75">
      <c r="A8" t="s">
        <v>44</v>
      </c>
      <c r="C8" s="28" t="s">
        <v>3497</v>
      </c>
      <c r="E8" s="30" t="s">
        <v>3496</v>
      </c>
      <c r="J8" s="29">
        <f>0+J9+J46+J183+J228+J301+J526+J543+J572+J585+J590</f>
      </c>
      <c s="29">
        <f>0+K9+K46+K183+K228+K301+K526+K543+K572+K585+K590</f>
      </c>
      <c s="29">
        <f>0+L9+L46+L183+L228+L301+L526+L543+L572+L585+L590</f>
      </c>
      <c s="29">
        <f>0+M9+M46+M183+M228+M301+M526+M543+M572+M585+M590</f>
      </c>
    </row>
    <row r="9" spans="1:13" ht="12.75">
      <c r="A9" t="s">
        <v>46</v>
      </c>
      <c r="C9" s="31" t="s">
        <v>4</v>
      </c>
      <c r="E9" s="33" t="s">
        <v>1131</v>
      </c>
      <c r="J9" s="32">
        <f>0</f>
      </c>
      <c s="32">
        <f>0</f>
      </c>
      <c s="32">
        <f>0+L10+L14+L18+L22+L26+L30+L34+L38+L42</f>
      </c>
      <c s="32">
        <f>0+M10+M14+M18+M22+M26+M30+M34+M38+M42</f>
      </c>
    </row>
    <row r="10" spans="1:16" ht="25.5">
      <c r="A10" t="s">
        <v>49</v>
      </c>
      <c s="34" t="s">
        <v>4</v>
      </c>
      <c s="34" t="s">
        <v>3498</v>
      </c>
      <c s="35" t="s">
        <v>5</v>
      </c>
      <c s="6" t="s">
        <v>3499</v>
      </c>
      <c s="36" t="s">
        <v>374</v>
      </c>
      <c s="37">
        <v>2978.393</v>
      </c>
      <c s="36">
        <v>0</v>
      </c>
      <c s="36">
        <f>ROUND(G10*H10,6)</f>
      </c>
      <c r="L10" s="38">
        <v>0</v>
      </c>
      <c s="32">
        <f>ROUND(ROUND(L10,2)*ROUND(G10,3),2)</f>
      </c>
      <c s="36" t="s">
        <v>53</v>
      </c>
      <c>
        <f>(M10*21)/100</f>
      </c>
      <c t="s">
        <v>27</v>
      </c>
    </row>
    <row r="11" spans="1:5" ht="25.5">
      <c r="A11" s="35" t="s">
        <v>54</v>
      </c>
      <c r="E11" s="39" t="s">
        <v>3499</v>
      </c>
    </row>
    <row r="12" spans="1:5" ht="409.5">
      <c r="A12" s="35" t="s">
        <v>55</v>
      </c>
      <c r="E12" s="40" t="s">
        <v>3500</v>
      </c>
    </row>
    <row r="13" spans="1:5" ht="12.75">
      <c r="A13" t="s">
        <v>57</v>
      </c>
      <c r="E13" s="39" t="s">
        <v>5</v>
      </c>
    </row>
    <row r="14" spans="1:16" ht="38.25">
      <c r="A14" t="s">
        <v>49</v>
      </c>
      <c s="34" t="s">
        <v>27</v>
      </c>
      <c s="34" t="s">
        <v>3501</v>
      </c>
      <c s="35" t="s">
        <v>5</v>
      </c>
      <c s="6" t="s">
        <v>3502</v>
      </c>
      <c s="36" t="s">
        <v>374</v>
      </c>
      <c s="37">
        <v>2978.393</v>
      </c>
      <c s="36">
        <v>0</v>
      </c>
      <c s="36">
        <f>ROUND(G14*H14,6)</f>
      </c>
      <c r="L14" s="38">
        <v>0</v>
      </c>
      <c s="32">
        <f>ROUND(ROUND(L14,2)*ROUND(G14,3),2)</f>
      </c>
      <c s="36" t="s">
        <v>53</v>
      </c>
      <c>
        <f>(M14*21)/100</f>
      </c>
      <c t="s">
        <v>27</v>
      </c>
    </row>
    <row r="15" spans="1:5" ht="38.25">
      <c r="A15" s="35" t="s">
        <v>54</v>
      </c>
      <c r="E15" s="39" t="s">
        <v>3503</v>
      </c>
    </row>
    <row r="16" spans="1:5" ht="409.5">
      <c r="A16" s="35" t="s">
        <v>55</v>
      </c>
      <c r="E16" s="40" t="s">
        <v>3504</v>
      </c>
    </row>
    <row r="17" spans="1:5" ht="12.75">
      <c r="A17" t="s">
        <v>57</v>
      </c>
      <c r="E17" s="39" t="s">
        <v>5</v>
      </c>
    </row>
    <row r="18" spans="1:16" ht="38.25">
      <c r="A18" t="s">
        <v>49</v>
      </c>
      <c s="34" t="s">
        <v>26</v>
      </c>
      <c s="34" t="s">
        <v>3505</v>
      </c>
      <c s="35" t="s">
        <v>5</v>
      </c>
      <c s="6" t="s">
        <v>3502</v>
      </c>
      <c s="36" t="s">
        <v>374</v>
      </c>
      <c s="37">
        <v>29783.93</v>
      </c>
      <c s="36">
        <v>0</v>
      </c>
      <c s="36">
        <f>ROUND(G18*H18,6)</f>
      </c>
      <c r="L18" s="38">
        <v>0</v>
      </c>
      <c s="32">
        <f>ROUND(ROUND(L18,2)*ROUND(G18,3),2)</f>
      </c>
      <c s="36" t="s">
        <v>53</v>
      </c>
      <c>
        <f>(M18*21)/100</f>
      </c>
      <c t="s">
        <v>27</v>
      </c>
    </row>
    <row r="19" spans="1:5" ht="51">
      <c r="A19" s="35" t="s">
        <v>54</v>
      </c>
      <c r="E19" s="39" t="s">
        <v>3506</v>
      </c>
    </row>
    <row r="20" spans="1:5" ht="12.75">
      <c r="A20" s="35" t="s">
        <v>55</v>
      </c>
      <c r="E20" s="40" t="s">
        <v>5</v>
      </c>
    </row>
    <row r="21" spans="1:5" ht="12.75">
      <c r="A21" t="s">
        <v>57</v>
      </c>
      <c r="E21" s="39" t="s">
        <v>5</v>
      </c>
    </row>
    <row r="22" spans="1:16" ht="38.25">
      <c r="A22" t="s">
        <v>49</v>
      </c>
      <c s="34" t="s">
        <v>64</v>
      </c>
      <c s="34" t="s">
        <v>3507</v>
      </c>
      <c s="35" t="s">
        <v>5</v>
      </c>
      <c s="6" t="s">
        <v>3502</v>
      </c>
      <c s="36" t="s">
        <v>374</v>
      </c>
      <c s="37">
        <v>250.051</v>
      </c>
      <c s="36">
        <v>0</v>
      </c>
      <c s="36">
        <f>ROUND(G22*H22,6)</f>
      </c>
      <c r="L22" s="38">
        <v>0</v>
      </c>
      <c s="32">
        <f>ROUND(ROUND(L22,2)*ROUND(G22,3),2)</f>
      </c>
      <c s="36" t="s">
        <v>53</v>
      </c>
      <c>
        <f>(M22*21)/100</f>
      </c>
      <c t="s">
        <v>27</v>
      </c>
    </row>
    <row r="23" spans="1:5" ht="38.25">
      <c r="A23" s="35" t="s">
        <v>54</v>
      </c>
      <c r="E23" s="39" t="s">
        <v>3508</v>
      </c>
    </row>
    <row r="24" spans="1:5" ht="51">
      <c r="A24" s="35" t="s">
        <v>55</v>
      </c>
      <c r="E24" s="40" t="s">
        <v>3509</v>
      </c>
    </row>
    <row r="25" spans="1:5" ht="12.75">
      <c r="A25" t="s">
        <v>57</v>
      </c>
      <c r="E25" s="39" t="s">
        <v>5</v>
      </c>
    </row>
    <row r="26" spans="1:16" ht="38.25">
      <c r="A26" t="s">
        <v>49</v>
      </c>
      <c s="34" t="s">
        <v>68</v>
      </c>
      <c s="34" t="s">
        <v>3510</v>
      </c>
      <c s="35" t="s">
        <v>5</v>
      </c>
      <c s="6" t="s">
        <v>3502</v>
      </c>
      <c s="36" t="s">
        <v>374</v>
      </c>
      <c s="37">
        <v>2500.51</v>
      </c>
      <c s="36">
        <v>0</v>
      </c>
      <c s="36">
        <f>ROUND(G26*H26,6)</f>
      </c>
      <c r="L26" s="38">
        <v>0</v>
      </c>
      <c s="32">
        <f>ROUND(ROUND(L26,2)*ROUND(G26,3),2)</f>
      </c>
      <c s="36" t="s">
        <v>53</v>
      </c>
      <c>
        <f>(M26*21)/100</f>
      </c>
      <c t="s">
        <v>27</v>
      </c>
    </row>
    <row r="27" spans="1:5" ht="51">
      <c r="A27" s="35" t="s">
        <v>54</v>
      </c>
      <c r="E27" s="39" t="s">
        <v>3511</v>
      </c>
    </row>
    <row r="28" spans="1:5" ht="12.75">
      <c r="A28" s="35" t="s">
        <v>55</v>
      </c>
      <c r="E28" s="40" t="s">
        <v>5</v>
      </c>
    </row>
    <row r="29" spans="1:5" ht="12.75">
      <c r="A29" t="s">
        <v>57</v>
      </c>
      <c r="E29" s="39" t="s">
        <v>5</v>
      </c>
    </row>
    <row r="30" spans="1:16" ht="25.5">
      <c r="A30" t="s">
        <v>49</v>
      </c>
      <c s="34" t="s">
        <v>72</v>
      </c>
      <c s="34" t="s">
        <v>3512</v>
      </c>
      <c s="35" t="s">
        <v>5</v>
      </c>
      <c s="6" t="s">
        <v>3513</v>
      </c>
      <c s="36" t="s">
        <v>374</v>
      </c>
      <c s="37">
        <v>250.051</v>
      </c>
      <c s="36">
        <v>0</v>
      </c>
      <c s="36">
        <f>ROUND(G30*H30,6)</f>
      </c>
      <c r="L30" s="38">
        <v>0</v>
      </c>
      <c s="32">
        <f>ROUND(ROUND(L30,2)*ROUND(G30,3),2)</f>
      </c>
      <c s="36" t="s">
        <v>53</v>
      </c>
      <c>
        <f>(M30*21)/100</f>
      </c>
      <c t="s">
        <v>27</v>
      </c>
    </row>
    <row r="31" spans="1:5" ht="25.5">
      <c r="A31" s="35" t="s">
        <v>54</v>
      </c>
      <c r="E31" s="39" t="s">
        <v>3513</v>
      </c>
    </row>
    <row r="32" spans="1:5" ht="51">
      <c r="A32" s="35" t="s">
        <v>55</v>
      </c>
      <c r="E32" s="40" t="s">
        <v>3509</v>
      </c>
    </row>
    <row r="33" spans="1:5" ht="12.75">
      <c r="A33" t="s">
        <v>57</v>
      </c>
      <c r="E33" s="39" t="s">
        <v>5</v>
      </c>
    </row>
    <row r="34" spans="1:16" ht="25.5">
      <c r="A34" t="s">
        <v>49</v>
      </c>
      <c s="34" t="s">
        <v>76</v>
      </c>
      <c s="34" t="s">
        <v>3514</v>
      </c>
      <c s="35" t="s">
        <v>5</v>
      </c>
      <c s="6" t="s">
        <v>3515</v>
      </c>
      <c s="36" t="s">
        <v>374</v>
      </c>
      <c s="37">
        <v>3228.444</v>
      </c>
      <c s="36">
        <v>0</v>
      </c>
      <c s="36">
        <f>ROUND(G34*H34,6)</f>
      </c>
      <c r="L34" s="38">
        <v>0</v>
      </c>
      <c s="32">
        <f>ROUND(ROUND(L34,2)*ROUND(G34,3),2)</f>
      </c>
      <c s="36" t="s">
        <v>53</v>
      </c>
      <c>
        <f>(M34*21)/100</f>
      </c>
      <c t="s">
        <v>27</v>
      </c>
    </row>
    <row r="35" spans="1:5" ht="25.5">
      <c r="A35" s="35" t="s">
        <v>54</v>
      </c>
      <c r="E35" s="39" t="s">
        <v>3515</v>
      </c>
    </row>
    <row r="36" spans="1:5" ht="409.5">
      <c r="A36" s="35" t="s">
        <v>55</v>
      </c>
      <c r="E36" s="40" t="s">
        <v>3516</v>
      </c>
    </row>
    <row r="37" spans="1:5" ht="12.75">
      <c r="A37" t="s">
        <v>57</v>
      </c>
      <c r="E37" s="39" t="s">
        <v>5</v>
      </c>
    </row>
    <row r="38" spans="1:16" ht="25.5">
      <c r="A38" t="s">
        <v>49</v>
      </c>
      <c s="34" t="s">
        <v>80</v>
      </c>
      <c s="34" t="s">
        <v>3517</v>
      </c>
      <c s="35" t="s">
        <v>5</v>
      </c>
      <c s="6" t="s">
        <v>3518</v>
      </c>
      <c s="36" t="s">
        <v>1202</v>
      </c>
      <c s="37">
        <v>1677.667</v>
      </c>
      <c s="36">
        <v>0</v>
      </c>
      <c s="36">
        <f>ROUND(G38*H38,6)</f>
      </c>
      <c r="L38" s="38">
        <v>0</v>
      </c>
      <c s="32">
        <f>ROUND(ROUND(L38,2)*ROUND(G38,3),2)</f>
      </c>
      <c s="36" t="s">
        <v>53</v>
      </c>
      <c>
        <f>(M38*21)/100</f>
      </c>
      <c t="s">
        <v>27</v>
      </c>
    </row>
    <row r="39" spans="1:5" ht="25.5">
      <c r="A39" s="35" t="s">
        <v>54</v>
      </c>
      <c r="E39" s="39" t="s">
        <v>3518</v>
      </c>
    </row>
    <row r="40" spans="1:5" ht="38.25">
      <c r="A40" s="35" t="s">
        <v>55</v>
      </c>
      <c r="E40" s="40" t="s">
        <v>3519</v>
      </c>
    </row>
    <row r="41" spans="1:5" ht="12.75">
      <c r="A41" t="s">
        <v>57</v>
      </c>
      <c r="E41" s="39" t="s">
        <v>5</v>
      </c>
    </row>
    <row r="42" spans="1:16" ht="38.25">
      <c r="A42" t="s">
        <v>49</v>
      </c>
      <c s="34" t="s">
        <v>84</v>
      </c>
      <c s="34" t="s">
        <v>3520</v>
      </c>
      <c s="35" t="s">
        <v>3521</v>
      </c>
      <c s="6" t="s">
        <v>3522</v>
      </c>
      <c s="36" t="s">
        <v>98</v>
      </c>
      <c s="37">
        <v>5488.355</v>
      </c>
      <c s="36">
        <v>0</v>
      </c>
      <c s="36">
        <f>ROUND(G42*H42,6)</f>
      </c>
      <c r="L42" s="38">
        <v>0</v>
      </c>
      <c s="32">
        <f>ROUND(ROUND(L42,2)*ROUND(G42,3),2)</f>
      </c>
      <c s="36" t="s">
        <v>53</v>
      </c>
      <c>
        <f>(M42*21)/100</f>
      </c>
      <c t="s">
        <v>27</v>
      </c>
    </row>
    <row r="43" spans="1:5" ht="76.5">
      <c r="A43" s="35" t="s">
        <v>54</v>
      </c>
      <c r="E43" s="39" t="s">
        <v>3523</v>
      </c>
    </row>
    <row r="44" spans="1:5" ht="409.5">
      <c r="A44" s="35" t="s">
        <v>55</v>
      </c>
      <c r="E44" s="40" t="s">
        <v>3524</v>
      </c>
    </row>
    <row r="45" spans="1:5" ht="12.75">
      <c r="A45" t="s">
        <v>57</v>
      </c>
      <c r="E45" s="39" t="s">
        <v>5</v>
      </c>
    </row>
    <row r="46" spans="1:13" ht="12.75">
      <c r="A46" t="s">
        <v>46</v>
      </c>
      <c r="C46" s="31" t="s">
        <v>27</v>
      </c>
      <c r="E46" s="33" t="s">
        <v>1938</v>
      </c>
      <c r="J46" s="32">
        <f>0</f>
      </c>
      <c s="32">
        <f>0</f>
      </c>
      <c s="32">
        <f>0+L47+L51+L55+L59+L63+L67+L71+L75+L79+L83+L87+L91+L95+L99+L103+L107+L111+L115+L119+L123+L127+L131+L135+L139+L143+L147+L151+L155+L159+L163+L167+L171+L175+L179</f>
      </c>
      <c s="32">
        <f>0+M47+M51+M55+M59+M63+M67+M71+M75+M79+M83+M87+M91+M95+M99+M103+M107+M111+M115+M119+M123+M127+M131+M135+M139+M143+M147+M151+M155+M159+M163+M167+M171+M175+M179</f>
      </c>
    </row>
    <row r="47" spans="1:16" ht="25.5">
      <c r="A47" t="s">
        <v>49</v>
      </c>
      <c s="34" t="s">
        <v>88</v>
      </c>
      <c s="34" t="s">
        <v>3525</v>
      </c>
      <c s="35" t="s">
        <v>5</v>
      </c>
      <c s="6" t="s">
        <v>3526</v>
      </c>
      <c s="36" t="s">
        <v>262</v>
      </c>
      <c s="37">
        <v>32</v>
      </c>
      <c s="36">
        <v>0.00011</v>
      </c>
      <c s="36">
        <f>ROUND(G47*H47,6)</f>
      </c>
      <c r="L47" s="38">
        <v>0</v>
      </c>
      <c s="32">
        <f>ROUND(ROUND(L47,2)*ROUND(G47,3),2)</f>
      </c>
      <c s="36" t="s">
        <v>53</v>
      </c>
      <c>
        <f>(M47*21)/100</f>
      </c>
      <c t="s">
        <v>27</v>
      </c>
    </row>
    <row r="48" spans="1:5" ht="25.5">
      <c r="A48" s="35" t="s">
        <v>54</v>
      </c>
      <c r="E48" s="39" t="s">
        <v>3526</v>
      </c>
    </row>
    <row r="49" spans="1:5" ht="12.75">
      <c r="A49" s="35" t="s">
        <v>55</v>
      </c>
      <c r="E49" s="40" t="s">
        <v>3527</v>
      </c>
    </row>
    <row r="50" spans="1:5" ht="12.75">
      <c r="A50" t="s">
        <v>57</v>
      </c>
      <c r="E50" s="39" t="s">
        <v>5</v>
      </c>
    </row>
    <row r="51" spans="1:16" ht="25.5">
      <c r="A51" t="s">
        <v>49</v>
      </c>
      <c s="34" t="s">
        <v>91</v>
      </c>
      <c s="34" t="s">
        <v>3528</v>
      </c>
      <c s="35" t="s">
        <v>5</v>
      </c>
      <c s="6" t="s">
        <v>3529</v>
      </c>
      <c s="36" t="s">
        <v>262</v>
      </c>
      <c s="37">
        <v>228</v>
      </c>
      <c s="36">
        <v>0.00013</v>
      </c>
      <c s="36">
        <f>ROUND(G51*H51,6)</f>
      </c>
      <c r="L51" s="38">
        <v>0</v>
      </c>
      <c s="32">
        <f>ROUND(ROUND(L51,2)*ROUND(G51,3),2)</f>
      </c>
      <c s="36" t="s">
        <v>53</v>
      </c>
      <c>
        <f>(M51*21)/100</f>
      </c>
      <c t="s">
        <v>27</v>
      </c>
    </row>
    <row r="52" spans="1:5" ht="25.5">
      <c r="A52" s="35" t="s">
        <v>54</v>
      </c>
      <c r="E52" s="39" t="s">
        <v>3529</v>
      </c>
    </row>
    <row r="53" spans="1:5" ht="12.75">
      <c r="A53" s="35" t="s">
        <v>55</v>
      </c>
      <c r="E53" s="40" t="s">
        <v>3530</v>
      </c>
    </row>
    <row r="54" spans="1:5" ht="12.75">
      <c r="A54" t="s">
        <v>57</v>
      </c>
      <c r="E54" s="39" t="s">
        <v>5</v>
      </c>
    </row>
    <row r="55" spans="1:16" ht="25.5">
      <c r="A55" t="s">
        <v>49</v>
      </c>
      <c s="34" t="s">
        <v>95</v>
      </c>
      <c s="34" t="s">
        <v>3531</v>
      </c>
      <c s="35" t="s">
        <v>5</v>
      </c>
      <c s="6" t="s">
        <v>3532</v>
      </c>
      <c s="36" t="s">
        <v>262</v>
      </c>
      <c s="37">
        <v>210</v>
      </c>
      <c s="36">
        <v>0.00015</v>
      </c>
      <c s="36">
        <f>ROUND(G55*H55,6)</f>
      </c>
      <c r="L55" s="38">
        <v>0</v>
      </c>
      <c s="32">
        <f>ROUND(ROUND(L55,2)*ROUND(G55,3),2)</f>
      </c>
      <c s="36" t="s">
        <v>53</v>
      </c>
      <c>
        <f>(M55*21)/100</f>
      </c>
      <c t="s">
        <v>27</v>
      </c>
    </row>
    <row r="56" spans="1:5" ht="25.5">
      <c r="A56" s="35" t="s">
        <v>54</v>
      </c>
      <c r="E56" s="39" t="s">
        <v>3532</v>
      </c>
    </row>
    <row r="57" spans="1:5" ht="12.75">
      <c r="A57" s="35" t="s">
        <v>55</v>
      </c>
      <c r="E57" s="40" t="s">
        <v>3533</v>
      </c>
    </row>
    <row r="58" spans="1:5" ht="12.75">
      <c r="A58" t="s">
        <v>57</v>
      </c>
      <c r="E58" s="39" t="s">
        <v>5</v>
      </c>
    </row>
    <row r="59" spans="1:16" ht="25.5">
      <c r="A59" t="s">
        <v>49</v>
      </c>
      <c s="34" t="s">
        <v>100</v>
      </c>
      <c s="34" t="s">
        <v>3534</v>
      </c>
      <c s="35" t="s">
        <v>5</v>
      </c>
      <c s="6" t="s">
        <v>3535</v>
      </c>
      <c s="36" t="s">
        <v>262</v>
      </c>
      <c s="37">
        <v>67.5</v>
      </c>
      <c s="36">
        <v>0.00017</v>
      </c>
      <c s="36">
        <f>ROUND(G59*H59,6)</f>
      </c>
      <c r="L59" s="38">
        <v>0</v>
      </c>
      <c s="32">
        <f>ROUND(ROUND(L59,2)*ROUND(G59,3),2)</f>
      </c>
      <c s="36" t="s">
        <v>53</v>
      </c>
      <c>
        <f>(M59*21)/100</f>
      </c>
      <c t="s">
        <v>27</v>
      </c>
    </row>
    <row r="60" spans="1:5" ht="25.5">
      <c r="A60" s="35" t="s">
        <v>54</v>
      </c>
      <c r="E60" s="39" t="s">
        <v>3535</v>
      </c>
    </row>
    <row r="61" spans="1:5" ht="12.75">
      <c r="A61" s="35" t="s">
        <v>55</v>
      </c>
      <c r="E61" s="40" t="s">
        <v>3536</v>
      </c>
    </row>
    <row r="62" spans="1:5" ht="12.75">
      <c r="A62" t="s">
        <v>57</v>
      </c>
      <c r="E62" s="39" t="s">
        <v>5</v>
      </c>
    </row>
    <row r="63" spans="1:16" ht="12.75">
      <c r="A63" t="s">
        <v>49</v>
      </c>
      <c s="34" t="s">
        <v>106</v>
      </c>
      <c s="34" t="s">
        <v>3537</v>
      </c>
      <c s="35" t="s">
        <v>5</v>
      </c>
      <c s="6" t="s">
        <v>3538</v>
      </c>
      <c s="36" t="s">
        <v>262</v>
      </c>
      <c s="37">
        <v>260</v>
      </c>
      <c s="36">
        <v>0</v>
      </c>
      <c s="36">
        <f>ROUND(G63*H63,6)</f>
      </c>
      <c r="L63" s="38">
        <v>0</v>
      </c>
      <c s="32">
        <f>ROUND(ROUND(L63,2)*ROUND(G63,3),2)</f>
      </c>
      <c s="36" t="s">
        <v>53</v>
      </c>
      <c>
        <f>(M63*21)/100</f>
      </c>
      <c t="s">
        <v>27</v>
      </c>
    </row>
    <row r="64" spans="1:5" ht="12.75">
      <c r="A64" s="35" t="s">
        <v>54</v>
      </c>
      <c r="E64" s="39" t="s">
        <v>3538</v>
      </c>
    </row>
    <row r="65" spans="1:5" ht="12.75">
      <c r="A65" s="35" t="s">
        <v>55</v>
      </c>
      <c r="E65" s="40" t="s">
        <v>3539</v>
      </c>
    </row>
    <row r="66" spans="1:5" ht="12.75">
      <c r="A66" t="s">
        <v>57</v>
      </c>
      <c r="E66" s="39" t="s">
        <v>5</v>
      </c>
    </row>
    <row r="67" spans="1:16" ht="12.75">
      <c r="A67" t="s">
        <v>49</v>
      </c>
      <c s="34" t="s">
        <v>111</v>
      </c>
      <c s="34" t="s">
        <v>3540</v>
      </c>
      <c s="35" t="s">
        <v>5</v>
      </c>
      <c s="6" t="s">
        <v>3541</v>
      </c>
      <c s="36" t="s">
        <v>262</v>
      </c>
      <c s="37">
        <v>277.5</v>
      </c>
      <c s="36">
        <v>0</v>
      </c>
      <c s="36">
        <f>ROUND(G67*H67,6)</f>
      </c>
      <c r="L67" s="38">
        <v>0</v>
      </c>
      <c s="32">
        <f>ROUND(ROUND(L67,2)*ROUND(G67,3),2)</f>
      </c>
      <c s="36" t="s">
        <v>53</v>
      </c>
      <c>
        <f>(M67*21)/100</f>
      </c>
      <c t="s">
        <v>27</v>
      </c>
    </row>
    <row r="68" spans="1:5" ht="12.75">
      <c r="A68" s="35" t="s">
        <v>54</v>
      </c>
      <c r="E68" s="39" t="s">
        <v>3541</v>
      </c>
    </row>
    <row r="69" spans="1:5" ht="12.75">
      <c r="A69" s="35" t="s">
        <v>55</v>
      </c>
      <c r="E69" s="40" t="s">
        <v>3542</v>
      </c>
    </row>
    <row r="70" spans="1:5" ht="12.75">
      <c r="A70" t="s">
        <v>57</v>
      </c>
      <c r="E70" s="39" t="s">
        <v>5</v>
      </c>
    </row>
    <row r="71" spans="1:16" ht="25.5">
      <c r="A71" t="s">
        <v>49</v>
      </c>
      <c s="34" t="s">
        <v>116</v>
      </c>
      <c s="34" t="s">
        <v>3543</v>
      </c>
      <c s="35" t="s">
        <v>5</v>
      </c>
      <c s="6" t="s">
        <v>3544</v>
      </c>
      <c s="36" t="s">
        <v>262</v>
      </c>
      <c s="37">
        <v>32</v>
      </c>
      <c s="36">
        <v>0</v>
      </c>
      <c s="36">
        <f>ROUND(G71*H71,6)</f>
      </c>
      <c r="L71" s="38">
        <v>0</v>
      </c>
      <c s="32">
        <f>ROUND(ROUND(L71,2)*ROUND(G71,3),2)</f>
      </c>
      <c s="36" t="s">
        <v>53</v>
      </c>
      <c>
        <f>(M71*21)/100</f>
      </c>
      <c t="s">
        <v>27</v>
      </c>
    </row>
    <row r="72" spans="1:5" ht="25.5">
      <c r="A72" s="35" t="s">
        <v>54</v>
      </c>
      <c r="E72" s="39" t="s">
        <v>3544</v>
      </c>
    </row>
    <row r="73" spans="1:5" ht="12.75">
      <c r="A73" s="35" t="s">
        <v>55</v>
      </c>
      <c r="E73" s="40" t="s">
        <v>3527</v>
      </c>
    </row>
    <row r="74" spans="1:5" ht="12.75">
      <c r="A74" t="s">
        <v>57</v>
      </c>
      <c r="E74" s="39" t="s">
        <v>5</v>
      </c>
    </row>
    <row r="75" spans="1:16" ht="25.5">
      <c r="A75" t="s">
        <v>49</v>
      </c>
      <c s="34" t="s">
        <v>119</v>
      </c>
      <c s="34" t="s">
        <v>3545</v>
      </c>
      <c s="35" t="s">
        <v>5</v>
      </c>
      <c s="6" t="s">
        <v>3546</v>
      </c>
      <c s="36" t="s">
        <v>262</v>
      </c>
      <c s="37">
        <v>210</v>
      </c>
      <c s="36">
        <v>0</v>
      </c>
      <c s="36">
        <f>ROUND(G75*H75,6)</f>
      </c>
      <c r="L75" s="38">
        <v>0</v>
      </c>
      <c s="32">
        <f>ROUND(ROUND(L75,2)*ROUND(G75,3),2)</f>
      </c>
      <c s="36" t="s">
        <v>53</v>
      </c>
      <c>
        <f>(M75*21)/100</f>
      </c>
      <c t="s">
        <v>27</v>
      </c>
    </row>
    <row r="76" spans="1:5" ht="25.5">
      <c r="A76" s="35" t="s">
        <v>54</v>
      </c>
      <c r="E76" s="39" t="s">
        <v>3546</v>
      </c>
    </row>
    <row r="77" spans="1:5" ht="12.75">
      <c r="A77" s="35" t="s">
        <v>55</v>
      </c>
      <c r="E77" s="40" t="s">
        <v>3533</v>
      </c>
    </row>
    <row r="78" spans="1:5" ht="12.75">
      <c r="A78" t="s">
        <v>57</v>
      </c>
      <c r="E78" s="39" t="s">
        <v>5</v>
      </c>
    </row>
    <row r="79" spans="1:16" ht="25.5">
      <c r="A79" t="s">
        <v>49</v>
      </c>
      <c s="34" t="s">
        <v>122</v>
      </c>
      <c s="34" t="s">
        <v>3547</v>
      </c>
      <c s="35" t="s">
        <v>5</v>
      </c>
      <c s="6" t="s">
        <v>3548</v>
      </c>
      <c s="36" t="s">
        <v>262</v>
      </c>
      <c s="37">
        <v>228</v>
      </c>
      <c s="36">
        <v>0</v>
      </c>
      <c s="36">
        <f>ROUND(G79*H79,6)</f>
      </c>
      <c r="L79" s="38">
        <v>0</v>
      </c>
      <c s="32">
        <f>ROUND(ROUND(L79,2)*ROUND(G79,3),2)</f>
      </c>
      <c s="36" t="s">
        <v>53</v>
      </c>
      <c>
        <f>(M79*21)/100</f>
      </c>
      <c t="s">
        <v>27</v>
      </c>
    </row>
    <row r="80" spans="1:5" ht="25.5">
      <c r="A80" s="35" t="s">
        <v>54</v>
      </c>
      <c r="E80" s="39" t="s">
        <v>3548</v>
      </c>
    </row>
    <row r="81" spans="1:5" ht="12.75">
      <c r="A81" s="35" t="s">
        <v>55</v>
      </c>
      <c r="E81" s="40" t="s">
        <v>3530</v>
      </c>
    </row>
    <row r="82" spans="1:5" ht="12.75">
      <c r="A82" t="s">
        <v>57</v>
      </c>
      <c r="E82" s="39" t="s">
        <v>5</v>
      </c>
    </row>
    <row r="83" spans="1:16" ht="25.5">
      <c r="A83" t="s">
        <v>49</v>
      </c>
      <c s="34" t="s">
        <v>126</v>
      </c>
      <c s="34" t="s">
        <v>3549</v>
      </c>
      <c s="35" t="s">
        <v>5</v>
      </c>
      <c s="6" t="s">
        <v>3550</v>
      </c>
      <c s="36" t="s">
        <v>262</v>
      </c>
      <c s="37">
        <v>67.5</v>
      </c>
      <c s="36">
        <v>0</v>
      </c>
      <c s="36">
        <f>ROUND(G83*H83,6)</f>
      </c>
      <c r="L83" s="38">
        <v>0</v>
      </c>
      <c s="32">
        <f>ROUND(ROUND(L83,2)*ROUND(G83,3),2)</f>
      </c>
      <c s="36" t="s">
        <v>53</v>
      </c>
      <c>
        <f>(M83*21)/100</f>
      </c>
      <c t="s">
        <v>27</v>
      </c>
    </row>
    <row r="84" spans="1:5" ht="25.5">
      <c r="A84" s="35" t="s">
        <v>54</v>
      </c>
      <c r="E84" s="39" t="s">
        <v>3550</v>
      </c>
    </row>
    <row r="85" spans="1:5" ht="12.75">
      <c r="A85" s="35" t="s">
        <v>55</v>
      </c>
      <c r="E85" s="40" t="s">
        <v>3536</v>
      </c>
    </row>
    <row r="86" spans="1:5" ht="12.75">
      <c r="A86" t="s">
        <v>57</v>
      </c>
      <c r="E86" s="39" t="s">
        <v>5</v>
      </c>
    </row>
    <row r="87" spans="1:16" ht="12.75">
      <c r="A87" t="s">
        <v>49</v>
      </c>
      <c s="34" t="s">
        <v>130</v>
      </c>
      <c s="34" t="s">
        <v>3551</v>
      </c>
      <c s="35" t="s">
        <v>5</v>
      </c>
      <c s="6" t="s">
        <v>3552</v>
      </c>
      <c s="36" t="s">
        <v>98</v>
      </c>
      <c s="37">
        <v>17.438</v>
      </c>
      <c s="36">
        <v>1.11381</v>
      </c>
      <c s="36">
        <f>ROUND(G87*H87,6)</f>
      </c>
      <c r="L87" s="38">
        <v>0</v>
      </c>
      <c s="32">
        <f>ROUND(ROUND(L87,2)*ROUND(G87,3),2)</f>
      </c>
      <c s="36" t="s">
        <v>53</v>
      </c>
      <c>
        <f>(M87*21)/100</f>
      </c>
      <c t="s">
        <v>27</v>
      </c>
    </row>
    <row r="88" spans="1:5" ht="12.75">
      <c r="A88" s="35" t="s">
        <v>54</v>
      </c>
      <c r="E88" s="39" t="s">
        <v>3552</v>
      </c>
    </row>
    <row r="89" spans="1:5" ht="409.5">
      <c r="A89" s="35" t="s">
        <v>55</v>
      </c>
      <c r="E89" s="40" t="s">
        <v>3553</v>
      </c>
    </row>
    <row r="90" spans="1:5" ht="12.75">
      <c r="A90" t="s">
        <v>57</v>
      </c>
      <c r="E90" s="39" t="s">
        <v>5</v>
      </c>
    </row>
    <row r="91" spans="1:16" ht="25.5">
      <c r="A91" t="s">
        <v>49</v>
      </c>
      <c s="34" t="s">
        <v>133</v>
      </c>
      <c s="34" t="s">
        <v>3554</v>
      </c>
      <c s="35" t="s">
        <v>5</v>
      </c>
      <c s="6" t="s">
        <v>3555</v>
      </c>
      <c s="36" t="s">
        <v>262</v>
      </c>
      <c s="37">
        <v>11.5</v>
      </c>
      <c s="36">
        <v>0</v>
      </c>
      <c s="36">
        <f>ROUND(G91*H91,6)</f>
      </c>
      <c r="L91" s="38">
        <v>0</v>
      </c>
      <c s="32">
        <f>ROUND(ROUND(L91,2)*ROUND(G91,3),2)</f>
      </c>
      <c s="36" t="s">
        <v>53</v>
      </c>
      <c>
        <f>(M91*21)/100</f>
      </c>
      <c t="s">
        <v>27</v>
      </c>
    </row>
    <row r="92" spans="1:5" ht="25.5">
      <c r="A92" s="35" t="s">
        <v>54</v>
      </c>
      <c r="E92" s="39" t="s">
        <v>3555</v>
      </c>
    </row>
    <row r="93" spans="1:5" ht="12.75">
      <c r="A93" s="35" t="s">
        <v>55</v>
      </c>
      <c r="E93" s="40" t="s">
        <v>3556</v>
      </c>
    </row>
    <row r="94" spans="1:5" ht="12.75">
      <c r="A94" t="s">
        <v>57</v>
      </c>
      <c r="E94" s="39" t="s">
        <v>5</v>
      </c>
    </row>
    <row r="95" spans="1:16" ht="25.5">
      <c r="A95" t="s">
        <v>49</v>
      </c>
      <c s="34" t="s">
        <v>136</v>
      </c>
      <c s="34" t="s">
        <v>3557</v>
      </c>
      <c s="35" t="s">
        <v>5</v>
      </c>
      <c s="6" t="s">
        <v>3558</v>
      </c>
      <c s="36" t="s">
        <v>262</v>
      </c>
      <c s="37">
        <v>13</v>
      </c>
      <c s="36">
        <v>0</v>
      </c>
      <c s="36">
        <f>ROUND(G95*H95,6)</f>
      </c>
      <c r="L95" s="38">
        <v>0</v>
      </c>
      <c s="32">
        <f>ROUND(ROUND(L95,2)*ROUND(G95,3),2)</f>
      </c>
      <c s="36" t="s">
        <v>53</v>
      </c>
      <c>
        <f>(M95*21)/100</f>
      </c>
      <c t="s">
        <v>27</v>
      </c>
    </row>
    <row r="96" spans="1:5" ht="25.5">
      <c r="A96" s="35" t="s">
        <v>54</v>
      </c>
      <c r="E96" s="39" t="s">
        <v>3558</v>
      </c>
    </row>
    <row r="97" spans="1:5" ht="12.75">
      <c r="A97" s="35" t="s">
        <v>55</v>
      </c>
      <c r="E97" s="40" t="s">
        <v>3559</v>
      </c>
    </row>
    <row r="98" spans="1:5" ht="12.75">
      <c r="A98" t="s">
        <v>57</v>
      </c>
      <c r="E98" s="39" t="s">
        <v>5</v>
      </c>
    </row>
    <row r="99" spans="1:16" ht="12.75">
      <c r="A99" t="s">
        <v>49</v>
      </c>
      <c s="34" t="s">
        <v>140</v>
      </c>
      <c s="34" t="s">
        <v>3560</v>
      </c>
      <c s="35" t="s">
        <v>5</v>
      </c>
      <c s="6" t="s">
        <v>3561</v>
      </c>
      <c s="36" t="s">
        <v>374</v>
      </c>
      <c s="37">
        <v>49.569</v>
      </c>
      <c s="36">
        <v>2.30102</v>
      </c>
      <c s="36">
        <f>ROUND(G99*H99,6)</f>
      </c>
      <c r="L99" s="38">
        <v>0</v>
      </c>
      <c s="32">
        <f>ROUND(ROUND(L99,2)*ROUND(G99,3),2)</f>
      </c>
      <c s="36" t="s">
        <v>53</v>
      </c>
      <c>
        <f>(M99*21)/100</f>
      </c>
      <c t="s">
        <v>27</v>
      </c>
    </row>
    <row r="100" spans="1:5" ht="12.75">
      <c r="A100" s="35" t="s">
        <v>54</v>
      </c>
      <c r="E100" s="39" t="s">
        <v>3561</v>
      </c>
    </row>
    <row r="101" spans="1:5" ht="76.5">
      <c r="A101" s="35" t="s">
        <v>55</v>
      </c>
      <c r="E101" s="40" t="s">
        <v>3562</v>
      </c>
    </row>
    <row r="102" spans="1:5" ht="12.75">
      <c r="A102" t="s">
        <v>57</v>
      </c>
      <c r="E102" s="39" t="s">
        <v>5</v>
      </c>
    </row>
    <row r="103" spans="1:16" ht="25.5">
      <c r="A103" t="s">
        <v>49</v>
      </c>
      <c s="34" t="s">
        <v>144</v>
      </c>
      <c s="34" t="s">
        <v>3563</v>
      </c>
      <c s="35" t="s">
        <v>5</v>
      </c>
      <c s="6" t="s">
        <v>3564</v>
      </c>
      <c s="36" t="s">
        <v>374</v>
      </c>
      <c s="37">
        <v>157.017</v>
      </c>
      <c s="36">
        <v>2.50187</v>
      </c>
      <c s="36">
        <f>ROUND(G103*H103,6)</f>
      </c>
      <c r="L103" s="38">
        <v>0</v>
      </c>
      <c s="32">
        <f>ROUND(ROUND(L103,2)*ROUND(G103,3),2)</f>
      </c>
      <c s="36" t="s">
        <v>53</v>
      </c>
      <c>
        <f>(M103*21)/100</f>
      </c>
      <c t="s">
        <v>27</v>
      </c>
    </row>
    <row r="104" spans="1:5" ht="25.5">
      <c r="A104" s="35" t="s">
        <v>54</v>
      </c>
      <c r="E104" s="39" t="s">
        <v>3564</v>
      </c>
    </row>
    <row r="105" spans="1:5" ht="76.5">
      <c r="A105" s="35" t="s">
        <v>55</v>
      </c>
      <c r="E105" s="40" t="s">
        <v>3565</v>
      </c>
    </row>
    <row r="106" spans="1:5" ht="12.75">
      <c r="A106" t="s">
        <v>57</v>
      </c>
      <c r="E106" s="39" t="s">
        <v>5</v>
      </c>
    </row>
    <row r="107" spans="1:16" ht="12.75">
      <c r="A107" t="s">
        <v>49</v>
      </c>
      <c s="34" t="s">
        <v>148</v>
      </c>
      <c s="34" t="s">
        <v>1942</v>
      </c>
      <c s="35" t="s">
        <v>5</v>
      </c>
      <c s="6" t="s">
        <v>1943</v>
      </c>
      <c s="36" t="s">
        <v>1202</v>
      </c>
      <c s="37">
        <v>97.386</v>
      </c>
      <c s="36">
        <v>0.00294</v>
      </c>
      <c s="36">
        <f>ROUND(G107*H107,6)</f>
      </c>
      <c r="L107" s="38">
        <v>0</v>
      </c>
      <c s="32">
        <f>ROUND(ROUND(L107,2)*ROUND(G107,3),2)</f>
      </c>
      <c s="36" t="s">
        <v>53</v>
      </c>
      <c>
        <f>(M107*21)/100</f>
      </c>
      <c t="s">
        <v>27</v>
      </c>
    </row>
    <row r="108" spans="1:5" ht="12.75">
      <c r="A108" s="35" t="s">
        <v>54</v>
      </c>
      <c r="E108" s="39" t="s">
        <v>1943</v>
      </c>
    </row>
    <row r="109" spans="1:5" ht="76.5">
      <c r="A109" s="35" t="s">
        <v>55</v>
      </c>
      <c r="E109" s="40" t="s">
        <v>3566</v>
      </c>
    </row>
    <row r="110" spans="1:5" ht="12.75">
      <c r="A110" t="s">
        <v>57</v>
      </c>
      <c r="E110" s="39" t="s">
        <v>5</v>
      </c>
    </row>
    <row r="111" spans="1:16" ht="12.75">
      <c r="A111" t="s">
        <v>49</v>
      </c>
      <c s="34" t="s">
        <v>151</v>
      </c>
      <c s="34" t="s">
        <v>1945</v>
      </c>
      <c s="35" t="s">
        <v>5</v>
      </c>
      <c s="6" t="s">
        <v>1946</v>
      </c>
      <c s="36" t="s">
        <v>1202</v>
      </c>
      <c s="37">
        <v>97.386</v>
      </c>
      <c s="36">
        <v>0</v>
      </c>
      <c s="36">
        <f>ROUND(G111*H111,6)</f>
      </c>
      <c r="L111" s="38">
        <v>0</v>
      </c>
      <c s="32">
        <f>ROUND(ROUND(L111,2)*ROUND(G111,3),2)</f>
      </c>
      <c s="36" t="s">
        <v>53</v>
      </c>
      <c>
        <f>(M111*21)/100</f>
      </c>
      <c t="s">
        <v>27</v>
      </c>
    </row>
    <row r="112" spans="1:5" ht="12.75">
      <c r="A112" s="35" t="s">
        <v>54</v>
      </c>
      <c r="E112" s="39" t="s">
        <v>1946</v>
      </c>
    </row>
    <row r="113" spans="1:5" ht="12.75">
      <c r="A113" s="35" t="s">
        <v>55</v>
      </c>
      <c r="E113" s="40" t="s">
        <v>5</v>
      </c>
    </row>
    <row r="114" spans="1:5" ht="12.75">
      <c r="A114" t="s">
        <v>57</v>
      </c>
      <c r="E114" s="39" t="s">
        <v>5</v>
      </c>
    </row>
    <row r="115" spans="1:16" ht="12.75">
      <c r="A115" t="s">
        <v>49</v>
      </c>
      <c s="34" t="s">
        <v>155</v>
      </c>
      <c s="34" t="s">
        <v>3567</v>
      </c>
      <c s="35" t="s">
        <v>5</v>
      </c>
      <c s="6" t="s">
        <v>3568</v>
      </c>
      <c s="36" t="s">
        <v>98</v>
      </c>
      <c s="37">
        <v>34.076</v>
      </c>
      <c s="36">
        <v>1.06062</v>
      </c>
      <c s="36">
        <f>ROUND(G115*H115,6)</f>
      </c>
      <c r="L115" s="38">
        <v>0</v>
      </c>
      <c s="32">
        <f>ROUND(ROUND(L115,2)*ROUND(G115,3),2)</f>
      </c>
      <c s="36" t="s">
        <v>53</v>
      </c>
      <c>
        <f>(M115*21)/100</f>
      </c>
      <c t="s">
        <v>27</v>
      </c>
    </row>
    <row r="116" spans="1:5" ht="12.75">
      <c r="A116" s="35" t="s">
        <v>54</v>
      </c>
      <c r="E116" s="39" t="s">
        <v>3568</v>
      </c>
    </row>
    <row r="117" spans="1:5" ht="409.5">
      <c r="A117" s="35" t="s">
        <v>55</v>
      </c>
      <c r="E117" s="40" t="s">
        <v>3569</v>
      </c>
    </row>
    <row r="118" spans="1:5" ht="12.75">
      <c r="A118" t="s">
        <v>57</v>
      </c>
      <c r="E118" s="39" t="s">
        <v>5</v>
      </c>
    </row>
    <row r="119" spans="1:16" ht="25.5">
      <c r="A119" t="s">
        <v>49</v>
      </c>
      <c s="34" t="s">
        <v>158</v>
      </c>
      <c s="34" t="s">
        <v>3570</v>
      </c>
      <c s="35" t="s">
        <v>5</v>
      </c>
      <c s="6" t="s">
        <v>3571</v>
      </c>
      <c s="36" t="s">
        <v>374</v>
      </c>
      <c s="37">
        <v>5.454</v>
      </c>
      <c s="36">
        <v>2.50187</v>
      </c>
      <c s="36">
        <f>ROUND(G119*H119,6)</f>
      </c>
      <c r="L119" s="38">
        <v>0</v>
      </c>
      <c s="32">
        <f>ROUND(ROUND(L119,2)*ROUND(G119,3),2)</f>
      </c>
      <c s="36" t="s">
        <v>53</v>
      </c>
      <c>
        <f>(M119*21)/100</f>
      </c>
      <c t="s">
        <v>27</v>
      </c>
    </row>
    <row r="120" spans="1:5" ht="25.5">
      <c r="A120" s="35" t="s">
        <v>54</v>
      </c>
      <c r="E120" s="39" t="s">
        <v>3571</v>
      </c>
    </row>
    <row r="121" spans="1:5" ht="25.5">
      <c r="A121" s="35" t="s">
        <v>55</v>
      </c>
      <c r="E121" s="40" t="s">
        <v>3572</v>
      </c>
    </row>
    <row r="122" spans="1:5" ht="12.75">
      <c r="A122" t="s">
        <v>57</v>
      </c>
      <c r="E122" s="39" t="s">
        <v>5</v>
      </c>
    </row>
    <row r="123" spans="1:16" ht="12.75">
      <c r="A123" t="s">
        <v>49</v>
      </c>
      <c s="34" t="s">
        <v>162</v>
      </c>
      <c s="34" t="s">
        <v>3573</v>
      </c>
      <c s="35" t="s">
        <v>5</v>
      </c>
      <c s="6" t="s">
        <v>3574</v>
      </c>
      <c s="36" t="s">
        <v>1202</v>
      </c>
      <c s="37">
        <v>20.153</v>
      </c>
      <c s="36">
        <v>0.00269</v>
      </c>
      <c s="36">
        <f>ROUND(G123*H123,6)</f>
      </c>
      <c r="L123" s="38">
        <v>0</v>
      </c>
      <c s="32">
        <f>ROUND(ROUND(L123,2)*ROUND(G123,3),2)</f>
      </c>
      <c s="36" t="s">
        <v>53</v>
      </c>
      <c>
        <f>(M123*21)/100</f>
      </c>
      <c t="s">
        <v>27</v>
      </c>
    </row>
    <row r="124" spans="1:5" ht="12.75">
      <c r="A124" s="35" t="s">
        <v>54</v>
      </c>
      <c r="E124" s="39" t="s">
        <v>3574</v>
      </c>
    </row>
    <row r="125" spans="1:5" ht="25.5">
      <c r="A125" s="35" t="s">
        <v>55</v>
      </c>
      <c r="E125" s="40" t="s">
        <v>3575</v>
      </c>
    </row>
    <row r="126" spans="1:5" ht="12.75">
      <c r="A126" t="s">
        <v>57</v>
      </c>
      <c r="E126" s="39" t="s">
        <v>5</v>
      </c>
    </row>
    <row r="127" spans="1:16" ht="12.75">
      <c r="A127" t="s">
        <v>49</v>
      </c>
      <c s="34" t="s">
        <v>165</v>
      </c>
      <c s="34" t="s">
        <v>3576</v>
      </c>
      <c s="35" t="s">
        <v>5</v>
      </c>
      <c s="6" t="s">
        <v>3577</v>
      </c>
      <c s="36" t="s">
        <v>1202</v>
      </c>
      <c s="37">
        <v>20.153</v>
      </c>
      <c s="36">
        <v>0</v>
      </c>
      <c s="36">
        <f>ROUND(G127*H127,6)</f>
      </c>
      <c r="L127" s="38">
        <v>0</v>
      </c>
      <c s="32">
        <f>ROUND(ROUND(L127,2)*ROUND(G127,3),2)</f>
      </c>
      <c s="36" t="s">
        <v>53</v>
      </c>
      <c>
        <f>(M127*21)/100</f>
      </c>
      <c t="s">
        <v>27</v>
      </c>
    </row>
    <row r="128" spans="1:5" ht="12.75">
      <c r="A128" s="35" t="s">
        <v>54</v>
      </c>
      <c r="E128" s="39" t="s">
        <v>3577</v>
      </c>
    </row>
    <row r="129" spans="1:5" ht="12.75">
      <c r="A129" s="35" t="s">
        <v>55</v>
      </c>
      <c r="E129" s="40" t="s">
        <v>5</v>
      </c>
    </row>
    <row r="130" spans="1:5" ht="12.75">
      <c r="A130" t="s">
        <v>57</v>
      </c>
      <c r="E130" s="39" t="s">
        <v>5</v>
      </c>
    </row>
    <row r="131" spans="1:16" ht="25.5">
      <c r="A131" t="s">
        <v>49</v>
      </c>
      <c s="34" t="s">
        <v>170</v>
      </c>
      <c s="34" t="s">
        <v>3578</v>
      </c>
      <c s="35" t="s">
        <v>5</v>
      </c>
      <c s="6" t="s">
        <v>3579</v>
      </c>
      <c s="36" t="s">
        <v>374</v>
      </c>
      <c s="37">
        <v>12.642</v>
      </c>
      <c s="36">
        <v>2.50187</v>
      </c>
      <c s="36">
        <f>ROUND(G131*H131,6)</f>
      </c>
      <c r="L131" s="38">
        <v>0</v>
      </c>
      <c s="32">
        <f>ROUND(ROUND(L131,2)*ROUND(G131,3),2)</f>
      </c>
      <c s="36" t="s">
        <v>53</v>
      </c>
      <c>
        <f>(M131*21)/100</f>
      </c>
      <c t="s">
        <v>27</v>
      </c>
    </row>
    <row r="132" spans="1:5" ht="25.5">
      <c r="A132" s="35" t="s">
        <v>54</v>
      </c>
      <c r="E132" s="39" t="s">
        <v>3579</v>
      </c>
    </row>
    <row r="133" spans="1:5" ht="63.75">
      <c r="A133" s="35" t="s">
        <v>55</v>
      </c>
      <c r="E133" s="40" t="s">
        <v>3580</v>
      </c>
    </row>
    <row r="134" spans="1:5" ht="12.75">
      <c r="A134" t="s">
        <v>57</v>
      </c>
      <c r="E134" s="39" t="s">
        <v>5</v>
      </c>
    </row>
    <row r="135" spans="1:16" ht="12.75">
      <c r="A135" t="s">
        <v>49</v>
      </c>
      <c s="34" t="s">
        <v>174</v>
      </c>
      <c s="34" t="s">
        <v>3581</v>
      </c>
      <c s="35" t="s">
        <v>5</v>
      </c>
      <c s="6" t="s">
        <v>3582</v>
      </c>
      <c s="36" t="s">
        <v>1202</v>
      </c>
      <c s="37">
        <v>66.505</v>
      </c>
      <c s="36">
        <v>0.00264</v>
      </c>
      <c s="36">
        <f>ROUND(G135*H135,6)</f>
      </c>
      <c r="L135" s="38">
        <v>0</v>
      </c>
      <c s="32">
        <f>ROUND(ROUND(L135,2)*ROUND(G135,3),2)</f>
      </c>
      <c s="36" t="s">
        <v>53</v>
      </c>
      <c>
        <f>(M135*21)/100</f>
      </c>
      <c t="s">
        <v>27</v>
      </c>
    </row>
    <row r="136" spans="1:5" ht="12.75">
      <c r="A136" s="35" t="s">
        <v>54</v>
      </c>
      <c r="E136" s="39" t="s">
        <v>3582</v>
      </c>
    </row>
    <row r="137" spans="1:5" ht="63.75">
      <c r="A137" s="35" t="s">
        <v>55</v>
      </c>
      <c r="E137" s="40" t="s">
        <v>3583</v>
      </c>
    </row>
    <row r="138" spans="1:5" ht="12.75">
      <c r="A138" t="s">
        <v>57</v>
      </c>
      <c r="E138" s="39" t="s">
        <v>5</v>
      </c>
    </row>
    <row r="139" spans="1:16" ht="12.75">
      <c r="A139" t="s">
        <v>49</v>
      </c>
      <c s="34" t="s">
        <v>178</v>
      </c>
      <c s="34" t="s">
        <v>3584</v>
      </c>
      <c s="35" t="s">
        <v>5</v>
      </c>
      <c s="6" t="s">
        <v>3585</v>
      </c>
      <c s="36" t="s">
        <v>1202</v>
      </c>
      <c s="37">
        <v>66.505</v>
      </c>
      <c s="36">
        <v>0</v>
      </c>
      <c s="36">
        <f>ROUND(G139*H139,6)</f>
      </c>
      <c r="L139" s="38">
        <v>0</v>
      </c>
      <c s="32">
        <f>ROUND(ROUND(L139,2)*ROUND(G139,3),2)</f>
      </c>
      <c s="36" t="s">
        <v>53</v>
      </c>
      <c>
        <f>(M139*21)/100</f>
      </c>
      <c t="s">
        <v>27</v>
      </c>
    </row>
    <row r="140" spans="1:5" ht="12.75">
      <c r="A140" s="35" t="s">
        <v>54</v>
      </c>
      <c r="E140" s="39" t="s">
        <v>3585</v>
      </c>
    </row>
    <row r="141" spans="1:5" ht="12.75">
      <c r="A141" s="35" t="s">
        <v>55</v>
      </c>
      <c r="E141" s="40" t="s">
        <v>5</v>
      </c>
    </row>
    <row r="142" spans="1:5" ht="12.75">
      <c r="A142" t="s">
        <v>57</v>
      </c>
      <c r="E142" s="39" t="s">
        <v>5</v>
      </c>
    </row>
    <row r="143" spans="1:16" ht="25.5">
      <c r="A143" t="s">
        <v>49</v>
      </c>
      <c s="34" t="s">
        <v>182</v>
      </c>
      <c s="34" t="s">
        <v>3586</v>
      </c>
      <c s="35" t="s">
        <v>5</v>
      </c>
      <c s="6" t="s">
        <v>3587</v>
      </c>
      <c s="36" t="s">
        <v>374</v>
      </c>
      <c s="37">
        <v>105.18</v>
      </c>
      <c s="36">
        <v>2.50187</v>
      </c>
      <c s="36">
        <f>ROUND(G143*H143,6)</f>
      </c>
      <c r="L143" s="38">
        <v>0</v>
      </c>
      <c s="32">
        <f>ROUND(ROUND(L143,2)*ROUND(G143,3),2)</f>
      </c>
      <c s="36" t="s">
        <v>53</v>
      </c>
      <c>
        <f>(M143*21)/100</f>
      </c>
      <c t="s">
        <v>27</v>
      </c>
    </row>
    <row r="144" spans="1:5" ht="25.5">
      <c r="A144" s="35" t="s">
        <v>54</v>
      </c>
      <c r="E144" s="39" t="s">
        <v>3587</v>
      </c>
    </row>
    <row r="145" spans="1:5" ht="318.75">
      <c r="A145" s="35" t="s">
        <v>55</v>
      </c>
      <c r="E145" s="40" t="s">
        <v>3588</v>
      </c>
    </row>
    <row r="146" spans="1:5" ht="12.75">
      <c r="A146" t="s">
        <v>57</v>
      </c>
      <c r="E146" s="39" t="s">
        <v>5</v>
      </c>
    </row>
    <row r="147" spans="1:16" ht="12.75">
      <c r="A147" t="s">
        <v>49</v>
      </c>
      <c s="34" t="s">
        <v>187</v>
      </c>
      <c s="34" t="s">
        <v>3589</v>
      </c>
      <c s="35" t="s">
        <v>5</v>
      </c>
      <c s="6" t="s">
        <v>3590</v>
      </c>
      <c s="36" t="s">
        <v>1202</v>
      </c>
      <c s="37">
        <v>655.956</v>
      </c>
      <c s="36">
        <v>0.00275</v>
      </c>
      <c s="36">
        <f>ROUND(G147*H147,6)</f>
      </c>
      <c r="L147" s="38">
        <v>0</v>
      </c>
      <c s="32">
        <f>ROUND(ROUND(L147,2)*ROUND(G147,3),2)</f>
      </c>
      <c s="36" t="s">
        <v>53</v>
      </c>
      <c>
        <f>(M147*21)/100</f>
      </c>
      <c t="s">
        <v>27</v>
      </c>
    </row>
    <row r="148" spans="1:5" ht="12.75">
      <c r="A148" s="35" t="s">
        <v>54</v>
      </c>
      <c r="E148" s="39" t="s">
        <v>3590</v>
      </c>
    </row>
    <row r="149" spans="1:5" ht="318.75">
      <c r="A149" s="35" t="s">
        <v>55</v>
      </c>
      <c r="E149" s="40" t="s">
        <v>3591</v>
      </c>
    </row>
    <row r="150" spans="1:5" ht="12.75">
      <c r="A150" t="s">
        <v>57</v>
      </c>
      <c r="E150" s="39" t="s">
        <v>5</v>
      </c>
    </row>
    <row r="151" spans="1:16" ht="12.75">
      <c r="A151" t="s">
        <v>49</v>
      </c>
      <c s="34" t="s">
        <v>192</v>
      </c>
      <c s="34" t="s">
        <v>3592</v>
      </c>
      <c s="35" t="s">
        <v>5</v>
      </c>
      <c s="6" t="s">
        <v>3593</v>
      </c>
      <c s="36" t="s">
        <v>1202</v>
      </c>
      <c s="37">
        <v>655.956</v>
      </c>
      <c s="36">
        <v>0</v>
      </c>
      <c s="36">
        <f>ROUND(G151*H151,6)</f>
      </c>
      <c r="L151" s="38">
        <v>0</v>
      </c>
      <c s="32">
        <f>ROUND(ROUND(L151,2)*ROUND(G151,3),2)</f>
      </c>
      <c s="36" t="s">
        <v>53</v>
      </c>
      <c>
        <f>(M151*21)/100</f>
      </c>
      <c t="s">
        <v>27</v>
      </c>
    </row>
    <row r="152" spans="1:5" ht="12.75">
      <c r="A152" s="35" t="s">
        <v>54</v>
      </c>
      <c r="E152" s="39" t="s">
        <v>3593</v>
      </c>
    </row>
    <row r="153" spans="1:5" ht="12.75">
      <c r="A153" s="35" t="s">
        <v>55</v>
      </c>
      <c r="E153" s="40" t="s">
        <v>5</v>
      </c>
    </row>
    <row r="154" spans="1:5" ht="12.75">
      <c r="A154" t="s">
        <v>57</v>
      </c>
      <c r="E154" s="39" t="s">
        <v>5</v>
      </c>
    </row>
    <row r="155" spans="1:16" ht="25.5">
      <c r="A155" t="s">
        <v>49</v>
      </c>
      <c s="34" t="s">
        <v>196</v>
      </c>
      <c s="34" t="s">
        <v>3594</v>
      </c>
      <c s="35" t="s">
        <v>5</v>
      </c>
      <c s="6" t="s">
        <v>3595</v>
      </c>
      <c s="36" t="s">
        <v>98</v>
      </c>
      <c s="37">
        <v>13.04</v>
      </c>
      <c s="36">
        <v>1.0594</v>
      </c>
      <c s="36">
        <f>ROUND(G155*H155,6)</f>
      </c>
      <c r="L155" s="38">
        <v>0</v>
      </c>
      <c s="32">
        <f>ROUND(ROUND(L155,2)*ROUND(G155,3),2)</f>
      </c>
      <c s="36" t="s">
        <v>53</v>
      </c>
      <c>
        <f>(M155*21)/100</f>
      </c>
      <c t="s">
        <v>27</v>
      </c>
    </row>
    <row r="156" spans="1:5" ht="38.25">
      <c r="A156" s="35" t="s">
        <v>54</v>
      </c>
      <c r="E156" s="39" t="s">
        <v>3596</v>
      </c>
    </row>
    <row r="157" spans="1:5" ht="409.5">
      <c r="A157" s="35" t="s">
        <v>55</v>
      </c>
      <c r="E157" s="40" t="s">
        <v>3597</v>
      </c>
    </row>
    <row r="158" spans="1:5" ht="12.75">
      <c r="A158" t="s">
        <v>57</v>
      </c>
      <c r="E158" s="39" t="s">
        <v>5</v>
      </c>
    </row>
    <row r="159" spans="1:16" ht="12.75">
      <c r="A159" t="s">
        <v>49</v>
      </c>
      <c s="34" t="s">
        <v>200</v>
      </c>
      <c s="34" t="s">
        <v>3598</v>
      </c>
      <c s="35" t="s">
        <v>5</v>
      </c>
      <c s="6" t="s">
        <v>3599</v>
      </c>
      <c s="36" t="s">
        <v>374</v>
      </c>
      <c s="37">
        <v>9.5</v>
      </c>
      <c s="36">
        <v>2.429</v>
      </c>
      <c s="36">
        <f>ROUND(G159*H159,6)</f>
      </c>
      <c r="L159" s="38">
        <v>0</v>
      </c>
      <c s="32">
        <f>ROUND(ROUND(L159,2)*ROUND(G159,3),2)</f>
      </c>
      <c s="36" t="s">
        <v>53</v>
      </c>
      <c>
        <f>(M159*21)/100</f>
      </c>
      <c t="s">
        <v>27</v>
      </c>
    </row>
    <row r="160" spans="1:5" ht="12.75">
      <c r="A160" s="35" t="s">
        <v>54</v>
      </c>
      <c r="E160" s="39" t="s">
        <v>3599</v>
      </c>
    </row>
    <row r="161" spans="1:5" ht="38.25">
      <c r="A161" s="35" t="s">
        <v>55</v>
      </c>
      <c r="E161" s="40" t="s">
        <v>3600</v>
      </c>
    </row>
    <row r="162" spans="1:5" ht="12.75">
      <c r="A162" t="s">
        <v>57</v>
      </c>
      <c r="E162" s="39" t="s">
        <v>5</v>
      </c>
    </row>
    <row r="163" spans="1:16" ht="12.75">
      <c r="A163" t="s">
        <v>49</v>
      </c>
      <c s="34" t="s">
        <v>205</v>
      </c>
      <c s="34" t="s">
        <v>3598</v>
      </c>
      <c s="35" t="s">
        <v>4</v>
      </c>
      <c s="6" t="s">
        <v>3599</v>
      </c>
      <c s="36" t="s">
        <v>374</v>
      </c>
      <c s="37">
        <v>140.276</v>
      </c>
      <c s="36">
        <v>2.429</v>
      </c>
      <c s="36">
        <f>ROUND(G163*H163,6)</f>
      </c>
      <c r="L163" s="38">
        <v>0</v>
      </c>
      <c s="32">
        <f>ROUND(ROUND(L163,2)*ROUND(G163,3),2)</f>
      </c>
      <c s="36" t="s">
        <v>53</v>
      </c>
      <c>
        <f>(M163*21)/100</f>
      </c>
      <c t="s">
        <v>27</v>
      </c>
    </row>
    <row r="164" spans="1:5" ht="12.75">
      <c r="A164" s="35" t="s">
        <v>54</v>
      </c>
      <c r="E164" s="39" t="s">
        <v>3599</v>
      </c>
    </row>
    <row r="165" spans="1:5" ht="38.25">
      <c r="A165" s="35" t="s">
        <v>55</v>
      </c>
      <c r="E165" s="40" t="s">
        <v>3601</v>
      </c>
    </row>
    <row r="166" spans="1:5" ht="12.75">
      <c r="A166" t="s">
        <v>57</v>
      </c>
      <c r="E166" s="39" t="s">
        <v>5</v>
      </c>
    </row>
    <row r="167" spans="1:16" ht="12.75">
      <c r="A167" t="s">
        <v>49</v>
      </c>
      <c s="34" t="s">
        <v>209</v>
      </c>
      <c s="34" t="s">
        <v>3598</v>
      </c>
      <c s="35" t="s">
        <v>27</v>
      </c>
      <c s="6" t="s">
        <v>3599</v>
      </c>
      <c s="36" t="s">
        <v>374</v>
      </c>
      <c s="37">
        <v>67.688</v>
      </c>
      <c s="36">
        <v>2.429</v>
      </c>
      <c s="36">
        <f>ROUND(G167*H167,6)</f>
      </c>
      <c r="L167" s="38">
        <v>0</v>
      </c>
      <c s="32">
        <f>ROUND(ROUND(L167,2)*ROUND(G167,3),2)</f>
      </c>
      <c s="36" t="s">
        <v>53</v>
      </c>
      <c>
        <f>(M167*21)/100</f>
      </c>
      <c t="s">
        <v>27</v>
      </c>
    </row>
    <row r="168" spans="1:5" ht="12.75">
      <c r="A168" s="35" t="s">
        <v>54</v>
      </c>
      <c r="E168" s="39" t="s">
        <v>3599</v>
      </c>
    </row>
    <row r="169" spans="1:5" ht="38.25">
      <c r="A169" s="35" t="s">
        <v>55</v>
      </c>
      <c r="E169" s="40" t="s">
        <v>3602</v>
      </c>
    </row>
    <row r="170" spans="1:5" ht="12.75">
      <c r="A170" t="s">
        <v>57</v>
      </c>
      <c r="E170" s="39" t="s">
        <v>5</v>
      </c>
    </row>
    <row r="171" spans="1:16" ht="12.75">
      <c r="A171" t="s">
        <v>49</v>
      </c>
      <c s="34" t="s">
        <v>213</v>
      </c>
      <c s="34" t="s">
        <v>3598</v>
      </c>
      <c s="35" t="s">
        <v>26</v>
      </c>
      <c s="6" t="s">
        <v>3599</v>
      </c>
      <c s="36" t="s">
        <v>374</v>
      </c>
      <c s="37">
        <v>45.089</v>
      </c>
      <c s="36">
        <v>2.429</v>
      </c>
      <c s="36">
        <f>ROUND(G171*H171,6)</f>
      </c>
      <c r="L171" s="38">
        <v>0</v>
      </c>
      <c s="32">
        <f>ROUND(ROUND(L171,2)*ROUND(G171,3),2)</f>
      </c>
      <c s="36" t="s">
        <v>53</v>
      </c>
      <c>
        <f>(M171*21)/100</f>
      </c>
      <c t="s">
        <v>27</v>
      </c>
    </row>
    <row r="172" spans="1:5" ht="12.75">
      <c r="A172" s="35" t="s">
        <v>54</v>
      </c>
      <c r="E172" s="39" t="s">
        <v>3599</v>
      </c>
    </row>
    <row r="173" spans="1:5" ht="38.25">
      <c r="A173" s="35" t="s">
        <v>55</v>
      </c>
      <c r="E173" s="40" t="s">
        <v>3603</v>
      </c>
    </row>
    <row r="174" spans="1:5" ht="12.75">
      <c r="A174" t="s">
        <v>57</v>
      </c>
      <c r="E174" s="39" t="s">
        <v>5</v>
      </c>
    </row>
    <row r="175" spans="1:16" ht="12.75">
      <c r="A175" t="s">
        <v>49</v>
      </c>
      <c s="34" t="s">
        <v>218</v>
      </c>
      <c s="34" t="s">
        <v>3604</v>
      </c>
      <c s="35" t="s">
        <v>5</v>
      </c>
      <c s="6" t="s">
        <v>3605</v>
      </c>
      <c s="36" t="s">
        <v>52</v>
      </c>
      <c s="37">
        <v>49</v>
      </c>
      <c s="36">
        <v>0</v>
      </c>
      <c s="36">
        <f>ROUND(G175*H175,6)</f>
      </c>
      <c r="L175" s="38">
        <v>0</v>
      </c>
      <c s="32">
        <f>ROUND(ROUND(L175,2)*ROUND(G175,3),2)</f>
      </c>
      <c s="36" t="s">
        <v>103</v>
      </c>
      <c>
        <f>(M175*21)/100</f>
      </c>
      <c t="s">
        <v>27</v>
      </c>
    </row>
    <row r="176" spans="1:5" ht="12.75">
      <c r="A176" s="35" t="s">
        <v>54</v>
      </c>
      <c r="E176" s="39" t="s">
        <v>3605</v>
      </c>
    </row>
    <row r="177" spans="1:5" ht="12.75">
      <c r="A177" s="35" t="s">
        <v>55</v>
      </c>
      <c r="E177" s="40" t="s">
        <v>5</v>
      </c>
    </row>
    <row r="178" spans="1:5" ht="12.75">
      <c r="A178" t="s">
        <v>57</v>
      </c>
      <c r="E178" s="39" t="s">
        <v>5</v>
      </c>
    </row>
    <row r="179" spans="1:16" ht="25.5">
      <c r="A179" t="s">
        <v>49</v>
      </c>
      <c s="34" t="s">
        <v>222</v>
      </c>
      <c s="34" t="s">
        <v>3606</v>
      </c>
      <c s="35" t="s">
        <v>5</v>
      </c>
      <c s="6" t="s">
        <v>3607</v>
      </c>
      <c s="36" t="s">
        <v>374</v>
      </c>
      <c s="37">
        <v>1015.816</v>
      </c>
      <c s="36">
        <v>0</v>
      </c>
      <c s="36">
        <f>ROUND(G179*H179,6)</f>
      </c>
      <c r="L179" s="38">
        <v>0</v>
      </c>
      <c s="32">
        <f>ROUND(ROUND(L179,2)*ROUND(G179,3),2)</f>
      </c>
      <c s="36" t="s">
        <v>103</v>
      </c>
      <c>
        <f>(M179*21)/100</f>
      </c>
      <c t="s">
        <v>27</v>
      </c>
    </row>
    <row r="180" spans="1:5" ht="25.5">
      <c r="A180" s="35" t="s">
        <v>54</v>
      </c>
      <c r="E180" s="39" t="s">
        <v>3607</v>
      </c>
    </row>
    <row r="181" spans="1:5" ht="38.25">
      <c r="A181" s="35" t="s">
        <v>55</v>
      </c>
      <c r="E181" s="40" t="s">
        <v>3608</v>
      </c>
    </row>
    <row r="182" spans="1:5" ht="12.75">
      <c r="A182" t="s">
        <v>57</v>
      </c>
      <c r="E182" s="39" t="s">
        <v>5</v>
      </c>
    </row>
    <row r="183" spans="1:13" ht="12.75">
      <c r="A183" t="s">
        <v>46</v>
      </c>
      <c r="C183" s="31" t="s">
        <v>26</v>
      </c>
      <c r="E183" s="33" t="s">
        <v>1950</v>
      </c>
      <c r="J183" s="32">
        <f>0</f>
      </c>
      <c s="32">
        <f>0</f>
      </c>
      <c s="32">
        <f>0+L184+L188+L192+L196+L200+L204+L208+L212+L216+L220+L224</f>
      </c>
      <c s="32">
        <f>0+M184+M188+M192+M196+M200+M204+M208+M212+M216+M220+M224</f>
      </c>
    </row>
    <row r="184" spans="1:16" ht="12.75">
      <c r="A184" t="s">
        <v>49</v>
      </c>
      <c s="34" t="s">
        <v>225</v>
      </c>
      <c s="34" t="s">
        <v>3609</v>
      </c>
      <c s="35" t="s">
        <v>5</v>
      </c>
      <c s="6" t="s">
        <v>3610</v>
      </c>
      <c s="36" t="s">
        <v>262</v>
      </c>
      <c s="37">
        <v>124.825</v>
      </c>
      <c s="36">
        <v>0.00589</v>
      </c>
      <c s="36">
        <f>ROUND(G184*H184,6)</f>
      </c>
      <c r="L184" s="38">
        <v>0</v>
      </c>
      <c s="32">
        <f>ROUND(ROUND(L184,2)*ROUND(G184,3),2)</f>
      </c>
      <c s="36" t="s">
        <v>53</v>
      </c>
      <c>
        <f>(M184*21)/100</f>
      </c>
      <c t="s">
        <v>27</v>
      </c>
    </row>
    <row r="185" spans="1:5" ht="12.75">
      <c r="A185" s="35" t="s">
        <v>54</v>
      </c>
      <c r="E185" s="39" t="s">
        <v>3610</v>
      </c>
    </row>
    <row r="186" spans="1:5" ht="178.5">
      <c r="A186" s="35" t="s">
        <v>55</v>
      </c>
      <c r="E186" s="40" t="s">
        <v>3611</v>
      </c>
    </row>
    <row r="187" spans="1:5" ht="12.75">
      <c r="A187" t="s">
        <v>57</v>
      </c>
      <c r="E187" s="39" t="s">
        <v>5</v>
      </c>
    </row>
    <row r="188" spans="1:16" ht="25.5">
      <c r="A188" t="s">
        <v>49</v>
      </c>
      <c s="34" t="s">
        <v>230</v>
      </c>
      <c s="34" t="s">
        <v>3612</v>
      </c>
      <c s="35" t="s">
        <v>5</v>
      </c>
      <c s="6" t="s">
        <v>3613</v>
      </c>
      <c s="36" t="s">
        <v>374</v>
      </c>
      <c s="37">
        <v>12.825</v>
      </c>
      <c s="36">
        <v>0</v>
      </c>
      <c s="36">
        <f>ROUND(G188*H188,6)</f>
      </c>
      <c r="L188" s="38">
        <v>0</v>
      </c>
      <c s="32">
        <f>ROUND(ROUND(L188,2)*ROUND(G188,3),2)</f>
      </c>
      <c s="36" t="s">
        <v>53</v>
      </c>
      <c>
        <f>(M188*21)/100</f>
      </c>
      <c t="s">
        <v>27</v>
      </c>
    </row>
    <row r="189" spans="1:5" ht="25.5">
      <c r="A189" s="35" t="s">
        <v>54</v>
      </c>
      <c r="E189" s="39" t="s">
        <v>3613</v>
      </c>
    </row>
    <row r="190" spans="1:5" ht="12.75">
      <c r="A190" s="35" t="s">
        <v>55</v>
      </c>
      <c r="E190" s="40" t="s">
        <v>3614</v>
      </c>
    </row>
    <row r="191" spans="1:5" ht="267.75">
      <c r="A191" t="s">
        <v>57</v>
      </c>
      <c r="E191" s="39" t="s">
        <v>3615</v>
      </c>
    </row>
    <row r="192" spans="1:16" ht="25.5">
      <c r="A192" t="s">
        <v>49</v>
      </c>
      <c s="34" t="s">
        <v>235</v>
      </c>
      <c s="34" t="s">
        <v>3616</v>
      </c>
      <c s="35" t="s">
        <v>5</v>
      </c>
      <c s="6" t="s">
        <v>3617</v>
      </c>
      <c s="36" t="s">
        <v>374</v>
      </c>
      <c s="37">
        <v>4.863</v>
      </c>
      <c s="36">
        <v>0</v>
      </c>
      <c s="36">
        <f>ROUND(G192*H192,6)</f>
      </c>
      <c r="L192" s="38">
        <v>0</v>
      </c>
      <c s="32">
        <f>ROUND(ROUND(L192,2)*ROUND(G192,3),2)</f>
      </c>
      <c s="36" t="s">
        <v>53</v>
      </c>
      <c>
        <f>(M192*21)/100</f>
      </c>
      <c t="s">
        <v>27</v>
      </c>
    </row>
    <row r="193" spans="1:5" ht="25.5">
      <c r="A193" s="35" t="s">
        <v>54</v>
      </c>
      <c r="E193" s="39" t="s">
        <v>3617</v>
      </c>
    </row>
    <row r="194" spans="1:5" ht="12.75">
      <c r="A194" s="35" t="s">
        <v>55</v>
      </c>
      <c r="E194" s="40" t="s">
        <v>3614</v>
      </c>
    </row>
    <row r="195" spans="1:5" ht="114.75">
      <c r="A195" t="s">
        <v>57</v>
      </c>
      <c r="E195" s="39" t="s">
        <v>3618</v>
      </c>
    </row>
    <row r="196" spans="1:16" ht="25.5">
      <c r="A196" t="s">
        <v>49</v>
      </c>
      <c s="34" t="s">
        <v>241</v>
      </c>
      <c s="34" t="s">
        <v>3619</v>
      </c>
      <c s="35" t="s">
        <v>5</v>
      </c>
      <c s="6" t="s">
        <v>3620</v>
      </c>
      <c s="36" t="s">
        <v>1202</v>
      </c>
      <c s="37">
        <v>151.971</v>
      </c>
      <c s="36">
        <v>0.00244</v>
      </c>
      <c s="36">
        <f>ROUND(G196*H196,6)</f>
      </c>
      <c r="L196" s="38">
        <v>0</v>
      </c>
      <c s="32">
        <f>ROUND(ROUND(L196,2)*ROUND(G196,3),2)</f>
      </c>
      <c s="36" t="s">
        <v>53</v>
      </c>
      <c>
        <f>(M196*21)/100</f>
      </c>
      <c t="s">
        <v>27</v>
      </c>
    </row>
    <row r="197" spans="1:5" ht="25.5">
      <c r="A197" s="35" t="s">
        <v>54</v>
      </c>
      <c r="E197" s="39" t="s">
        <v>3620</v>
      </c>
    </row>
    <row r="198" spans="1:5" ht="216.75">
      <c r="A198" s="35" t="s">
        <v>55</v>
      </c>
      <c r="E198" s="40" t="s">
        <v>3621</v>
      </c>
    </row>
    <row r="199" spans="1:5" ht="12.75">
      <c r="A199" t="s">
        <v>57</v>
      </c>
      <c r="E199" s="39" t="s">
        <v>5</v>
      </c>
    </row>
    <row r="200" spans="1:16" ht="25.5">
      <c r="A200" t="s">
        <v>49</v>
      </c>
      <c s="34" t="s">
        <v>357</v>
      </c>
      <c s="34" t="s">
        <v>3622</v>
      </c>
      <c s="35" t="s">
        <v>5</v>
      </c>
      <c s="6" t="s">
        <v>3623</v>
      </c>
      <c s="36" t="s">
        <v>1202</v>
      </c>
      <c s="37">
        <v>151.971</v>
      </c>
      <c s="36">
        <v>0</v>
      </c>
      <c s="36">
        <f>ROUND(G200*H200,6)</f>
      </c>
      <c r="L200" s="38">
        <v>0</v>
      </c>
      <c s="32">
        <f>ROUND(ROUND(L200,2)*ROUND(G200,3),2)</f>
      </c>
      <c s="36" t="s">
        <v>53</v>
      </c>
      <c>
        <f>(M200*21)/100</f>
      </c>
      <c t="s">
        <v>27</v>
      </c>
    </row>
    <row r="201" spans="1:5" ht="25.5">
      <c r="A201" s="35" t="s">
        <v>54</v>
      </c>
      <c r="E201" s="39" t="s">
        <v>3623</v>
      </c>
    </row>
    <row r="202" spans="1:5" ht="12.75">
      <c r="A202" s="35" t="s">
        <v>55</v>
      </c>
      <c r="E202" s="40" t="s">
        <v>5</v>
      </c>
    </row>
    <row r="203" spans="1:5" ht="12.75">
      <c r="A203" t="s">
        <v>57</v>
      </c>
      <c r="E203" s="39" t="s">
        <v>5</v>
      </c>
    </row>
    <row r="204" spans="1:16" ht="25.5">
      <c r="A204" t="s">
        <v>49</v>
      </c>
      <c s="34" t="s">
        <v>360</v>
      </c>
      <c s="34" t="s">
        <v>3624</v>
      </c>
      <c s="35" t="s">
        <v>5</v>
      </c>
      <c s="6" t="s">
        <v>3625</v>
      </c>
      <c s="36" t="s">
        <v>1202</v>
      </c>
      <c s="37">
        <v>67.929</v>
      </c>
      <c s="36">
        <v>0.00228</v>
      </c>
      <c s="36">
        <f>ROUND(G204*H204,6)</f>
      </c>
      <c r="L204" s="38">
        <v>0</v>
      </c>
      <c s="32">
        <f>ROUND(ROUND(L204,2)*ROUND(G204,3),2)</f>
      </c>
      <c s="36" t="s">
        <v>53</v>
      </c>
      <c>
        <f>(M204*21)/100</f>
      </c>
      <c t="s">
        <v>27</v>
      </c>
    </row>
    <row r="205" spans="1:5" ht="25.5">
      <c r="A205" s="35" t="s">
        <v>54</v>
      </c>
      <c r="E205" s="39" t="s">
        <v>3625</v>
      </c>
    </row>
    <row r="206" spans="1:5" ht="114.75">
      <c r="A206" s="35" t="s">
        <v>55</v>
      </c>
      <c r="E206" s="40" t="s">
        <v>3626</v>
      </c>
    </row>
    <row r="207" spans="1:5" ht="12.75">
      <c r="A207" t="s">
        <v>57</v>
      </c>
      <c r="E207" s="39" t="s">
        <v>5</v>
      </c>
    </row>
    <row r="208" spans="1:16" ht="25.5">
      <c r="A208" t="s">
        <v>49</v>
      </c>
      <c s="34" t="s">
        <v>363</v>
      </c>
      <c s="34" t="s">
        <v>3627</v>
      </c>
      <c s="35" t="s">
        <v>5</v>
      </c>
      <c s="6" t="s">
        <v>3628</v>
      </c>
      <c s="36" t="s">
        <v>1202</v>
      </c>
      <c s="37">
        <v>67.929</v>
      </c>
      <c s="36">
        <v>0</v>
      </c>
      <c s="36">
        <f>ROUND(G208*H208,6)</f>
      </c>
      <c r="L208" s="38">
        <v>0</v>
      </c>
      <c s="32">
        <f>ROUND(ROUND(L208,2)*ROUND(G208,3),2)</f>
      </c>
      <c s="36" t="s">
        <v>53</v>
      </c>
      <c>
        <f>(M208*21)/100</f>
      </c>
      <c t="s">
        <v>27</v>
      </c>
    </row>
    <row r="209" spans="1:5" ht="25.5">
      <c r="A209" s="35" t="s">
        <v>54</v>
      </c>
      <c r="E209" s="39" t="s">
        <v>3628</v>
      </c>
    </row>
    <row r="210" spans="1:5" ht="12.75">
      <c r="A210" s="35" t="s">
        <v>55</v>
      </c>
      <c r="E210" s="40" t="s">
        <v>5</v>
      </c>
    </row>
    <row r="211" spans="1:5" ht="12.75">
      <c r="A211" t="s">
        <v>57</v>
      </c>
      <c r="E211" s="39" t="s">
        <v>5</v>
      </c>
    </row>
    <row r="212" spans="1:16" ht="25.5">
      <c r="A212" t="s">
        <v>49</v>
      </c>
      <c s="34" t="s">
        <v>366</v>
      </c>
      <c s="34" t="s">
        <v>3629</v>
      </c>
      <c s="35" t="s">
        <v>5</v>
      </c>
      <c s="6" t="s">
        <v>3630</v>
      </c>
      <c s="36" t="s">
        <v>98</v>
      </c>
      <c s="37">
        <v>13.988</v>
      </c>
      <c s="36">
        <v>1.05237</v>
      </c>
      <c s="36">
        <f>ROUND(G212*H212,6)</f>
      </c>
      <c r="L212" s="38">
        <v>0</v>
      </c>
      <c s="32">
        <f>ROUND(ROUND(L212,2)*ROUND(G212,3),2)</f>
      </c>
      <c s="36" t="s">
        <v>53</v>
      </c>
      <c>
        <f>(M212*21)/100</f>
      </c>
      <c t="s">
        <v>27</v>
      </c>
    </row>
    <row r="213" spans="1:5" ht="25.5">
      <c r="A213" s="35" t="s">
        <v>54</v>
      </c>
      <c r="E213" s="39" t="s">
        <v>3630</v>
      </c>
    </row>
    <row r="214" spans="1:5" ht="306">
      <c r="A214" s="35" t="s">
        <v>55</v>
      </c>
      <c r="E214" s="40" t="s">
        <v>3631</v>
      </c>
    </row>
    <row r="215" spans="1:5" ht="12.75">
      <c r="A215" t="s">
        <v>57</v>
      </c>
      <c r="E215" s="39" t="s">
        <v>5</v>
      </c>
    </row>
    <row r="216" spans="1:16" ht="25.5">
      <c r="A216" t="s">
        <v>49</v>
      </c>
      <c s="34" t="s">
        <v>371</v>
      </c>
      <c s="34" t="s">
        <v>3632</v>
      </c>
      <c s="35" t="s">
        <v>5</v>
      </c>
      <c s="6" t="s">
        <v>3633</v>
      </c>
      <c s="36" t="s">
        <v>52</v>
      </c>
      <c s="37">
        <v>37</v>
      </c>
      <c s="36">
        <v>0.10753</v>
      </c>
      <c s="36">
        <f>ROUND(G216*H216,6)</f>
      </c>
      <c r="L216" s="38">
        <v>0</v>
      </c>
      <c s="32">
        <f>ROUND(ROUND(L216,2)*ROUND(G216,3),2)</f>
      </c>
      <c s="36" t="s">
        <v>53</v>
      </c>
      <c>
        <f>(M216*21)/100</f>
      </c>
      <c t="s">
        <v>27</v>
      </c>
    </row>
    <row r="217" spans="1:5" ht="25.5">
      <c r="A217" s="35" t="s">
        <v>54</v>
      </c>
      <c r="E217" s="39" t="s">
        <v>3633</v>
      </c>
    </row>
    <row r="218" spans="1:5" ht="178.5">
      <c r="A218" s="35" t="s">
        <v>55</v>
      </c>
      <c r="E218" s="40" t="s">
        <v>3634</v>
      </c>
    </row>
    <row r="219" spans="1:5" ht="12.75">
      <c r="A219" t="s">
        <v>57</v>
      </c>
      <c r="E219" s="39" t="s">
        <v>5</v>
      </c>
    </row>
    <row r="220" spans="1:16" ht="12.75">
      <c r="A220" t="s">
        <v>49</v>
      </c>
      <c s="34" t="s">
        <v>375</v>
      </c>
      <c s="34" t="s">
        <v>2833</v>
      </c>
      <c s="35" t="s">
        <v>5</v>
      </c>
      <c s="6" t="s">
        <v>2834</v>
      </c>
      <c s="36" t="s">
        <v>374</v>
      </c>
      <c s="37">
        <v>21.554</v>
      </c>
      <c s="36">
        <v>2.57</v>
      </c>
      <c s="36">
        <f>ROUND(G220*H220,6)</f>
      </c>
      <c r="L220" s="38">
        <v>0</v>
      </c>
      <c s="32">
        <f>ROUND(ROUND(L220,2)*ROUND(G220,3),2)</f>
      </c>
      <c s="36" t="s">
        <v>53</v>
      </c>
      <c>
        <f>(M220*21)/100</f>
      </c>
      <c t="s">
        <v>27</v>
      </c>
    </row>
    <row r="221" spans="1:5" ht="12.75">
      <c r="A221" s="35" t="s">
        <v>54</v>
      </c>
      <c r="E221" s="39" t="s">
        <v>2834</v>
      </c>
    </row>
    <row r="222" spans="1:5" ht="178.5">
      <c r="A222" s="35" t="s">
        <v>55</v>
      </c>
      <c r="E222" s="40" t="s">
        <v>3635</v>
      </c>
    </row>
    <row r="223" spans="1:5" ht="12.75">
      <c r="A223" t="s">
        <v>57</v>
      </c>
      <c r="E223" s="39" t="s">
        <v>5</v>
      </c>
    </row>
    <row r="224" spans="1:16" ht="25.5">
      <c r="A224" t="s">
        <v>49</v>
      </c>
      <c s="34" t="s">
        <v>378</v>
      </c>
      <c s="34" t="s">
        <v>3636</v>
      </c>
      <c s="35" t="s">
        <v>5</v>
      </c>
      <c s="6" t="s">
        <v>3637</v>
      </c>
      <c s="36" t="s">
        <v>1202</v>
      </c>
      <c s="37">
        <v>54.03</v>
      </c>
      <c s="36">
        <v>0</v>
      </c>
      <c s="36">
        <f>ROUND(G224*H224,6)</f>
      </c>
      <c r="L224" s="38">
        <v>0</v>
      </c>
      <c s="32">
        <f>ROUND(ROUND(L224,2)*ROUND(G224,3),2)</f>
      </c>
      <c s="36" t="s">
        <v>388</v>
      </c>
      <c>
        <f>(M224*21)/100</f>
      </c>
      <c t="s">
        <v>27</v>
      </c>
    </row>
    <row r="225" spans="1:5" ht="25.5">
      <c r="A225" s="35" t="s">
        <v>54</v>
      </c>
      <c r="E225" s="39" t="s">
        <v>3637</v>
      </c>
    </row>
    <row r="226" spans="1:5" ht="12.75">
      <c r="A226" s="35" t="s">
        <v>55</v>
      </c>
      <c r="E226" s="40" t="s">
        <v>3614</v>
      </c>
    </row>
    <row r="227" spans="1:5" ht="114.75">
      <c r="A227" t="s">
        <v>57</v>
      </c>
      <c r="E227" s="39" t="s">
        <v>3638</v>
      </c>
    </row>
    <row r="228" spans="1:13" ht="12.75">
      <c r="A228" t="s">
        <v>46</v>
      </c>
      <c r="C228" s="31" t="s">
        <v>64</v>
      </c>
      <c r="E228" s="33" t="s">
        <v>1413</v>
      </c>
      <c r="J228" s="32">
        <f>0</f>
      </c>
      <c s="32">
        <f>0</f>
      </c>
      <c s="32">
        <f>0+L229+L233+L237+L241+L245+L249+L253+L257+L261+L265+L269+L273+L277+L281+L285+L289+L293+L297</f>
      </c>
      <c s="32">
        <f>0+M229+M233+M237+M241+M245+M249+M253+M257+M261+M265+M269+M273+M277+M281+M285+M289+M293+M297</f>
      </c>
    </row>
    <row r="229" spans="1:16" ht="25.5">
      <c r="A229" t="s">
        <v>49</v>
      </c>
      <c s="34" t="s">
        <v>381</v>
      </c>
      <c s="34" t="s">
        <v>3639</v>
      </c>
      <c s="35" t="s">
        <v>5</v>
      </c>
      <c s="6" t="s">
        <v>3640</v>
      </c>
      <c s="36" t="s">
        <v>52</v>
      </c>
      <c s="37">
        <v>184</v>
      </c>
      <c s="36">
        <v>0.12901</v>
      </c>
      <c s="36">
        <f>ROUND(G229*H229,6)</f>
      </c>
      <c r="L229" s="38">
        <v>0</v>
      </c>
      <c s="32">
        <f>ROUND(ROUND(L229,2)*ROUND(G229,3),2)</f>
      </c>
      <c s="36" t="s">
        <v>53</v>
      </c>
      <c>
        <f>(M229*21)/100</f>
      </c>
      <c t="s">
        <v>27</v>
      </c>
    </row>
    <row r="230" spans="1:5" ht="38.25">
      <c r="A230" s="35" t="s">
        <v>54</v>
      </c>
      <c r="E230" s="39" t="s">
        <v>3641</v>
      </c>
    </row>
    <row r="231" spans="1:5" ht="102">
      <c r="A231" s="35" t="s">
        <v>55</v>
      </c>
      <c r="E231" s="40" t="s">
        <v>3642</v>
      </c>
    </row>
    <row r="232" spans="1:5" ht="12.75">
      <c r="A232" t="s">
        <v>57</v>
      </c>
      <c r="E232" s="39" t="s">
        <v>5</v>
      </c>
    </row>
    <row r="233" spans="1:16" ht="25.5">
      <c r="A233" t="s">
        <v>49</v>
      </c>
      <c s="34" t="s">
        <v>384</v>
      </c>
      <c s="34" t="s">
        <v>3643</v>
      </c>
      <c s="35" t="s">
        <v>5</v>
      </c>
      <c s="6" t="s">
        <v>3644</v>
      </c>
      <c s="36" t="s">
        <v>374</v>
      </c>
      <c s="37">
        <v>146.544</v>
      </c>
      <c s="36">
        <v>2.50201</v>
      </c>
      <c s="36">
        <f>ROUND(G233*H233,6)</f>
      </c>
      <c r="L233" s="38">
        <v>0</v>
      </c>
      <c s="32">
        <f>ROUND(ROUND(L233,2)*ROUND(G233,3),2)</f>
      </c>
      <c s="36" t="s">
        <v>53</v>
      </c>
      <c>
        <f>(M233*21)/100</f>
      </c>
      <c t="s">
        <v>27</v>
      </c>
    </row>
    <row r="234" spans="1:5" ht="25.5">
      <c r="A234" s="35" t="s">
        <v>54</v>
      </c>
      <c r="E234" s="39" t="s">
        <v>3644</v>
      </c>
    </row>
    <row r="235" spans="1:5" ht="102">
      <c r="A235" s="35" t="s">
        <v>55</v>
      </c>
      <c r="E235" s="40" t="s">
        <v>3645</v>
      </c>
    </row>
    <row r="236" spans="1:5" ht="12.75">
      <c r="A236" t="s">
        <v>57</v>
      </c>
      <c r="E236" s="39" t="s">
        <v>5</v>
      </c>
    </row>
    <row r="237" spans="1:16" ht="25.5">
      <c r="A237" t="s">
        <v>49</v>
      </c>
      <c s="34" t="s">
        <v>391</v>
      </c>
      <c s="34" t="s">
        <v>3646</v>
      </c>
      <c s="35" t="s">
        <v>5</v>
      </c>
      <c s="6" t="s">
        <v>3647</v>
      </c>
      <c s="36" t="s">
        <v>1202</v>
      </c>
      <c s="37">
        <v>899.369</v>
      </c>
      <c s="36">
        <v>0.00533</v>
      </c>
      <c s="36">
        <f>ROUND(G237*H237,6)</f>
      </c>
      <c r="L237" s="38">
        <v>0</v>
      </c>
      <c s="32">
        <f>ROUND(ROUND(L237,2)*ROUND(G237,3),2)</f>
      </c>
      <c s="36" t="s">
        <v>53</v>
      </c>
      <c>
        <f>(M237*21)/100</f>
      </c>
      <c t="s">
        <v>27</v>
      </c>
    </row>
    <row r="238" spans="1:5" ht="25.5">
      <c r="A238" s="35" t="s">
        <v>54</v>
      </c>
      <c r="E238" s="39" t="s">
        <v>3647</v>
      </c>
    </row>
    <row r="239" spans="1:5" ht="51">
      <c r="A239" s="35" t="s">
        <v>55</v>
      </c>
      <c r="E239" s="40" t="s">
        <v>3648</v>
      </c>
    </row>
    <row r="240" spans="1:5" ht="12.75">
      <c r="A240" t="s">
        <v>57</v>
      </c>
      <c r="E240" s="39" t="s">
        <v>5</v>
      </c>
    </row>
    <row r="241" spans="1:16" ht="25.5">
      <c r="A241" t="s">
        <v>49</v>
      </c>
      <c s="34" t="s">
        <v>394</v>
      </c>
      <c s="34" t="s">
        <v>3649</v>
      </c>
      <c s="35" t="s">
        <v>5</v>
      </c>
      <c s="6" t="s">
        <v>3650</v>
      </c>
      <c s="36" t="s">
        <v>1202</v>
      </c>
      <c s="37">
        <v>899.369</v>
      </c>
      <c s="36">
        <v>0</v>
      </c>
      <c s="36">
        <f>ROUND(G241*H241,6)</f>
      </c>
      <c r="L241" s="38">
        <v>0</v>
      </c>
      <c s="32">
        <f>ROUND(ROUND(L241,2)*ROUND(G241,3),2)</f>
      </c>
      <c s="36" t="s">
        <v>53</v>
      </c>
      <c>
        <f>(M241*21)/100</f>
      </c>
      <c t="s">
        <v>27</v>
      </c>
    </row>
    <row r="242" spans="1:5" ht="25.5">
      <c r="A242" s="35" t="s">
        <v>54</v>
      </c>
      <c r="E242" s="39" t="s">
        <v>3650</v>
      </c>
    </row>
    <row r="243" spans="1:5" ht="12.75">
      <c r="A243" s="35" t="s">
        <v>55</v>
      </c>
      <c r="E243" s="40" t="s">
        <v>5</v>
      </c>
    </row>
    <row r="244" spans="1:5" ht="12.75">
      <c r="A244" t="s">
        <v>57</v>
      </c>
      <c r="E244" s="39" t="s">
        <v>5</v>
      </c>
    </row>
    <row r="245" spans="1:16" ht="25.5">
      <c r="A245" t="s">
        <v>49</v>
      </c>
      <c s="34" t="s">
        <v>397</v>
      </c>
      <c s="34" t="s">
        <v>3651</v>
      </c>
      <c s="35" t="s">
        <v>5</v>
      </c>
      <c s="6" t="s">
        <v>3652</v>
      </c>
      <c s="36" t="s">
        <v>1202</v>
      </c>
      <c s="37">
        <v>811.37</v>
      </c>
      <c s="36">
        <v>0.00092</v>
      </c>
      <c s="36">
        <f>ROUND(G245*H245,6)</f>
      </c>
      <c r="L245" s="38">
        <v>0</v>
      </c>
      <c s="32">
        <f>ROUND(ROUND(L245,2)*ROUND(G245,3),2)</f>
      </c>
      <c s="36" t="s">
        <v>53</v>
      </c>
      <c>
        <f>(M245*21)/100</f>
      </c>
      <c t="s">
        <v>27</v>
      </c>
    </row>
    <row r="246" spans="1:5" ht="25.5">
      <c r="A246" s="35" t="s">
        <v>54</v>
      </c>
      <c r="E246" s="39" t="s">
        <v>3652</v>
      </c>
    </row>
    <row r="247" spans="1:5" ht="38.25">
      <c r="A247" s="35" t="s">
        <v>55</v>
      </c>
      <c r="E247" s="40" t="s">
        <v>3653</v>
      </c>
    </row>
    <row r="248" spans="1:5" ht="12.75">
      <c r="A248" t="s">
        <v>57</v>
      </c>
      <c r="E248" s="39" t="s">
        <v>5</v>
      </c>
    </row>
    <row r="249" spans="1:16" ht="25.5">
      <c r="A249" t="s">
        <v>49</v>
      </c>
      <c s="34" t="s">
        <v>400</v>
      </c>
      <c s="34" t="s">
        <v>3654</v>
      </c>
      <c s="35" t="s">
        <v>5</v>
      </c>
      <c s="6" t="s">
        <v>3655</v>
      </c>
      <c s="36" t="s">
        <v>1202</v>
      </c>
      <c s="37">
        <v>811.37</v>
      </c>
      <c s="36">
        <v>0</v>
      </c>
      <c s="36">
        <f>ROUND(G249*H249,6)</f>
      </c>
      <c r="L249" s="38">
        <v>0</v>
      </c>
      <c s="32">
        <f>ROUND(ROUND(L249,2)*ROUND(G249,3),2)</f>
      </c>
      <c s="36" t="s">
        <v>53</v>
      </c>
      <c>
        <f>(M249*21)/100</f>
      </c>
      <c t="s">
        <v>27</v>
      </c>
    </row>
    <row r="250" spans="1:5" ht="25.5">
      <c r="A250" s="35" t="s">
        <v>54</v>
      </c>
      <c r="E250" s="39" t="s">
        <v>3655</v>
      </c>
    </row>
    <row r="251" spans="1:5" ht="12.75">
      <c r="A251" s="35" t="s">
        <v>55</v>
      </c>
      <c r="E251" s="40" t="s">
        <v>5</v>
      </c>
    </row>
    <row r="252" spans="1:5" ht="12.75">
      <c r="A252" t="s">
        <v>57</v>
      </c>
      <c r="E252" s="39" t="s">
        <v>5</v>
      </c>
    </row>
    <row r="253" spans="1:16" ht="38.25">
      <c r="A253" t="s">
        <v>49</v>
      </c>
      <c s="34" t="s">
        <v>403</v>
      </c>
      <c s="34" t="s">
        <v>3656</v>
      </c>
      <c s="35" t="s">
        <v>5</v>
      </c>
      <c s="6" t="s">
        <v>3657</v>
      </c>
      <c s="36" t="s">
        <v>98</v>
      </c>
      <c s="37">
        <v>26.669</v>
      </c>
      <c s="36">
        <v>1.05555</v>
      </c>
      <c s="36">
        <f>ROUND(G253*H253,6)</f>
      </c>
      <c r="L253" s="38">
        <v>0</v>
      </c>
      <c s="32">
        <f>ROUND(ROUND(L253,2)*ROUND(G253,3),2)</f>
      </c>
      <c s="36" t="s">
        <v>53</v>
      </c>
      <c>
        <f>(M253*21)/100</f>
      </c>
      <c t="s">
        <v>27</v>
      </c>
    </row>
    <row r="254" spans="1:5" ht="51">
      <c r="A254" s="35" t="s">
        <v>54</v>
      </c>
      <c r="E254" s="39" t="s">
        <v>3658</v>
      </c>
    </row>
    <row r="255" spans="1:5" ht="409.5">
      <c r="A255" s="35" t="s">
        <v>55</v>
      </c>
      <c r="E255" s="40" t="s">
        <v>3659</v>
      </c>
    </row>
    <row r="256" spans="1:5" ht="12.75">
      <c r="A256" t="s">
        <v>57</v>
      </c>
      <c r="E256" s="39" t="s">
        <v>5</v>
      </c>
    </row>
    <row r="257" spans="1:16" ht="25.5">
      <c r="A257" t="s">
        <v>49</v>
      </c>
      <c s="34" t="s">
        <v>406</v>
      </c>
      <c s="34" t="s">
        <v>3660</v>
      </c>
      <c s="35" t="s">
        <v>5</v>
      </c>
      <c s="6" t="s">
        <v>3661</v>
      </c>
      <c s="36" t="s">
        <v>374</v>
      </c>
      <c s="37">
        <v>36.087</v>
      </c>
      <c s="36">
        <v>0</v>
      </c>
      <c s="36">
        <f>ROUND(G257*H257,6)</f>
      </c>
      <c r="L257" s="38">
        <v>0</v>
      </c>
      <c s="32">
        <f>ROUND(ROUND(L257,2)*ROUND(G257,3),2)</f>
      </c>
      <c s="36" t="s">
        <v>53</v>
      </c>
      <c>
        <f>(M257*21)/100</f>
      </c>
      <c t="s">
        <v>27</v>
      </c>
    </row>
    <row r="258" spans="1:5" ht="38.25">
      <c r="A258" s="35" t="s">
        <v>54</v>
      </c>
      <c r="E258" s="39" t="s">
        <v>3662</v>
      </c>
    </row>
    <row r="259" spans="1:5" ht="12.75">
      <c r="A259" s="35" t="s">
        <v>55</v>
      </c>
      <c r="E259" s="40" t="s">
        <v>3614</v>
      </c>
    </row>
    <row r="260" spans="1:5" ht="89.25">
      <c r="A260" t="s">
        <v>57</v>
      </c>
      <c r="E260" s="39" t="s">
        <v>3663</v>
      </c>
    </row>
    <row r="261" spans="1:16" ht="25.5">
      <c r="A261" t="s">
        <v>49</v>
      </c>
      <c s="34" t="s">
        <v>409</v>
      </c>
      <c s="34" t="s">
        <v>3664</v>
      </c>
      <c s="35" t="s">
        <v>5</v>
      </c>
      <c s="6" t="s">
        <v>3661</v>
      </c>
      <c s="36" t="s">
        <v>374</v>
      </c>
      <c s="37">
        <v>9.814</v>
      </c>
      <c s="36">
        <v>0</v>
      </c>
      <c s="36">
        <f>ROUND(G261*H261,6)</f>
      </c>
      <c r="L261" s="38">
        <v>0</v>
      </c>
      <c s="32">
        <f>ROUND(ROUND(L261,2)*ROUND(G261,3),2)</f>
      </c>
      <c s="36" t="s">
        <v>53</v>
      </c>
      <c>
        <f>(M261*21)/100</f>
      </c>
      <c t="s">
        <v>27</v>
      </c>
    </row>
    <row r="262" spans="1:5" ht="38.25">
      <c r="A262" s="35" t="s">
        <v>54</v>
      </c>
      <c r="E262" s="39" t="s">
        <v>3665</v>
      </c>
    </row>
    <row r="263" spans="1:5" ht="12.75">
      <c r="A263" s="35" t="s">
        <v>55</v>
      </c>
      <c r="E263" s="40" t="s">
        <v>3614</v>
      </c>
    </row>
    <row r="264" spans="1:5" ht="76.5">
      <c r="A264" t="s">
        <v>57</v>
      </c>
      <c r="E264" s="39" t="s">
        <v>3666</v>
      </c>
    </row>
    <row r="265" spans="1:16" ht="25.5">
      <c r="A265" t="s">
        <v>49</v>
      </c>
      <c s="34" t="s">
        <v>412</v>
      </c>
      <c s="34" t="s">
        <v>3667</v>
      </c>
      <c s="35" t="s">
        <v>5</v>
      </c>
      <c s="6" t="s">
        <v>3668</v>
      </c>
      <c s="36" t="s">
        <v>1202</v>
      </c>
      <c s="37">
        <v>356.01</v>
      </c>
      <c s="36">
        <v>0</v>
      </c>
      <c s="36">
        <f>ROUND(G265*H265,6)</f>
      </c>
      <c r="L265" s="38">
        <v>0</v>
      </c>
      <c s="32">
        <f>ROUND(ROUND(L265,2)*ROUND(G265,3),2)</f>
      </c>
      <c s="36" t="s">
        <v>53</v>
      </c>
      <c>
        <f>(M265*21)/100</f>
      </c>
      <c t="s">
        <v>27</v>
      </c>
    </row>
    <row r="266" spans="1:5" ht="25.5">
      <c r="A266" s="35" t="s">
        <v>54</v>
      </c>
      <c r="E266" s="39" t="s">
        <v>3668</v>
      </c>
    </row>
    <row r="267" spans="1:5" ht="12.75">
      <c r="A267" s="35" t="s">
        <v>55</v>
      </c>
      <c r="E267" s="40" t="s">
        <v>3614</v>
      </c>
    </row>
    <row r="268" spans="1:5" ht="114.75">
      <c r="A268" t="s">
        <v>57</v>
      </c>
      <c r="E268" s="39" t="s">
        <v>3669</v>
      </c>
    </row>
    <row r="269" spans="1:16" ht="25.5">
      <c r="A269" t="s">
        <v>49</v>
      </c>
      <c s="34" t="s">
        <v>416</v>
      </c>
      <c s="34" t="s">
        <v>3670</v>
      </c>
      <c s="35" t="s">
        <v>5</v>
      </c>
      <c s="6" t="s">
        <v>3671</v>
      </c>
      <c s="36" t="s">
        <v>1202</v>
      </c>
      <c s="37">
        <v>356.01</v>
      </c>
      <c s="36">
        <v>0</v>
      </c>
      <c s="36">
        <f>ROUND(G269*H269,6)</f>
      </c>
      <c r="L269" s="38">
        <v>0</v>
      </c>
      <c s="32">
        <f>ROUND(ROUND(L269,2)*ROUND(G269,3),2)</f>
      </c>
      <c s="36" t="s">
        <v>53</v>
      </c>
      <c>
        <f>(M269*21)/100</f>
      </c>
      <c t="s">
        <v>27</v>
      </c>
    </row>
    <row r="270" spans="1:5" ht="25.5">
      <c r="A270" s="35" t="s">
        <v>54</v>
      </c>
      <c r="E270" s="39" t="s">
        <v>3671</v>
      </c>
    </row>
    <row r="271" spans="1:5" ht="12.75">
      <c r="A271" s="35" t="s">
        <v>55</v>
      </c>
      <c r="E271" s="40" t="s">
        <v>3614</v>
      </c>
    </row>
    <row r="272" spans="1:5" ht="114.75">
      <c r="A272" t="s">
        <v>57</v>
      </c>
      <c r="E272" s="39" t="s">
        <v>3669</v>
      </c>
    </row>
    <row r="273" spans="1:16" ht="25.5">
      <c r="A273" t="s">
        <v>49</v>
      </c>
      <c s="34" t="s">
        <v>419</v>
      </c>
      <c s="34" t="s">
        <v>3672</v>
      </c>
      <c s="35" t="s">
        <v>5</v>
      </c>
      <c s="6" t="s">
        <v>3673</v>
      </c>
      <c s="36" t="s">
        <v>1202</v>
      </c>
      <c s="37">
        <v>110.85</v>
      </c>
      <c s="36">
        <v>0.00176</v>
      </c>
      <c s="36">
        <f>ROUND(G273*H273,6)</f>
      </c>
      <c r="L273" s="38">
        <v>0</v>
      </c>
      <c s="32">
        <f>ROUND(ROUND(L273,2)*ROUND(G273,3),2)</f>
      </c>
      <c s="36" t="s">
        <v>53</v>
      </c>
      <c>
        <f>(M273*21)/100</f>
      </c>
      <c t="s">
        <v>27</v>
      </c>
    </row>
    <row r="274" spans="1:5" ht="25.5">
      <c r="A274" s="35" t="s">
        <v>54</v>
      </c>
      <c r="E274" s="39" t="s">
        <v>3673</v>
      </c>
    </row>
    <row r="275" spans="1:5" ht="89.25">
      <c r="A275" s="35" t="s">
        <v>55</v>
      </c>
      <c r="E275" s="40" t="s">
        <v>3674</v>
      </c>
    </row>
    <row r="276" spans="1:5" ht="12.75">
      <c r="A276" t="s">
        <v>57</v>
      </c>
      <c r="E276" s="39" t="s">
        <v>5</v>
      </c>
    </row>
    <row r="277" spans="1:16" ht="25.5">
      <c r="A277" t="s">
        <v>49</v>
      </c>
      <c s="34" t="s">
        <v>422</v>
      </c>
      <c s="34" t="s">
        <v>3675</v>
      </c>
      <c s="35" t="s">
        <v>5</v>
      </c>
      <c s="6" t="s">
        <v>3676</v>
      </c>
      <c s="36" t="s">
        <v>1202</v>
      </c>
      <c s="37">
        <v>110.85</v>
      </c>
      <c s="36">
        <v>0</v>
      </c>
      <c s="36">
        <f>ROUND(G277*H277,6)</f>
      </c>
      <c r="L277" s="38">
        <v>0</v>
      </c>
      <c s="32">
        <f>ROUND(ROUND(L277,2)*ROUND(G277,3),2)</f>
      </c>
      <c s="36" t="s">
        <v>53</v>
      </c>
      <c>
        <f>(M277*21)/100</f>
      </c>
      <c t="s">
        <v>27</v>
      </c>
    </row>
    <row r="278" spans="1:5" ht="25.5">
      <c r="A278" s="35" t="s">
        <v>54</v>
      </c>
      <c r="E278" s="39" t="s">
        <v>3676</v>
      </c>
    </row>
    <row r="279" spans="1:5" ht="89.25">
      <c r="A279" s="35" t="s">
        <v>55</v>
      </c>
      <c r="E279" s="40" t="s">
        <v>3674</v>
      </c>
    </row>
    <row r="280" spans="1:5" ht="12.75">
      <c r="A280" t="s">
        <v>57</v>
      </c>
      <c r="E280" s="39" t="s">
        <v>5</v>
      </c>
    </row>
    <row r="281" spans="1:16" ht="25.5">
      <c r="A281" t="s">
        <v>49</v>
      </c>
      <c s="34" t="s">
        <v>425</v>
      </c>
      <c s="34" t="s">
        <v>3677</v>
      </c>
      <c s="35" t="s">
        <v>5</v>
      </c>
      <c s="6" t="s">
        <v>3678</v>
      </c>
      <c s="36" t="s">
        <v>98</v>
      </c>
      <c s="37">
        <v>28.39</v>
      </c>
      <c s="36">
        <v>1.05512</v>
      </c>
      <c s="36">
        <f>ROUND(G281*H281,6)</f>
      </c>
      <c r="L281" s="38">
        <v>0</v>
      </c>
      <c s="32">
        <f>ROUND(ROUND(L281,2)*ROUND(G281,3),2)</f>
      </c>
      <c s="36" t="s">
        <v>53</v>
      </c>
      <c>
        <f>(M281*21)/100</f>
      </c>
      <c t="s">
        <v>27</v>
      </c>
    </row>
    <row r="282" spans="1:5" ht="51">
      <c r="A282" s="35" t="s">
        <v>54</v>
      </c>
      <c r="E282" s="39" t="s">
        <v>3679</v>
      </c>
    </row>
    <row r="283" spans="1:5" ht="409.5">
      <c r="A283" s="35" t="s">
        <v>55</v>
      </c>
      <c r="E283" s="40" t="s">
        <v>3680</v>
      </c>
    </row>
    <row r="284" spans="1:5" ht="12.75">
      <c r="A284" t="s">
        <v>57</v>
      </c>
      <c r="E284" s="39" t="s">
        <v>5</v>
      </c>
    </row>
    <row r="285" spans="1:16" ht="12.75">
      <c r="A285" t="s">
        <v>49</v>
      </c>
      <c s="34" t="s">
        <v>428</v>
      </c>
      <c s="34" t="s">
        <v>3681</v>
      </c>
      <c s="35" t="s">
        <v>5</v>
      </c>
      <c s="6" t="s">
        <v>3682</v>
      </c>
      <c s="36" t="s">
        <v>1202</v>
      </c>
      <c s="37">
        <v>23.978</v>
      </c>
      <c s="36">
        <v>0.01773</v>
      </c>
      <c s="36">
        <f>ROUND(G285*H285,6)</f>
      </c>
      <c r="L285" s="38">
        <v>0</v>
      </c>
      <c s="32">
        <f>ROUND(ROUND(L285,2)*ROUND(G285,3),2)</f>
      </c>
      <c s="36" t="s">
        <v>53</v>
      </c>
      <c>
        <f>(M285*21)/100</f>
      </c>
      <c t="s">
        <v>27</v>
      </c>
    </row>
    <row r="286" spans="1:5" ht="12.75">
      <c r="A286" s="35" t="s">
        <v>54</v>
      </c>
      <c r="E286" s="39" t="s">
        <v>3682</v>
      </c>
    </row>
    <row r="287" spans="1:5" ht="63.75">
      <c r="A287" s="35" t="s">
        <v>55</v>
      </c>
      <c r="E287" s="40" t="s">
        <v>3683</v>
      </c>
    </row>
    <row r="288" spans="1:5" ht="12.75">
      <c r="A288" t="s">
        <v>57</v>
      </c>
      <c r="E288" s="39" t="s">
        <v>5</v>
      </c>
    </row>
    <row r="289" spans="1:16" ht="12.75">
      <c r="A289" t="s">
        <v>49</v>
      </c>
      <c s="34" t="s">
        <v>598</v>
      </c>
      <c s="34" t="s">
        <v>3684</v>
      </c>
      <c s="35" t="s">
        <v>5</v>
      </c>
      <c s="6" t="s">
        <v>3685</v>
      </c>
      <c s="36" t="s">
        <v>1202</v>
      </c>
      <c s="37">
        <v>23.978</v>
      </c>
      <c s="36">
        <v>0</v>
      </c>
      <c s="36">
        <f>ROUND(G289*H289,6)</f>
      </c>
      <c r="L289" s="38">
        <v>0</v>
      </c>
      <c s="32">
        <f>ROUND(ROUND(L289,2)*ROUND(G289,3),2)</f>
      </c>
      <c s="36" t="s">
        <v>53</v>
      </c>
      <c>
        <f>(M289*21)/100</f>
      </c>
      <c t="s">
        <v>27</v>
      </c>
    </row>
    <row r="290" spans="1:5" ht="12.75">
      <c r="A290" s="35" t="s">
        <v>54</v>
      </c>
      <c r="E290" s="39" t="s">
        <v>3685</v>
      </c>
    </row>
    <row r="291" spans="1:5" ht="12.75">
      <c r="A291" s="35" t="s">
        <v>55</v>
      </c>
      <c r="E291" s="40" t="s">
        <v>5</v>
      </c>
    </row>
    <row r="292" spans="1:5" ht="12.75">
      <c r="A292" t="s">
        <v>57</v>
      </c>
      <c r="E292" s="39" t="s">
        <v>5</v>
      </c>
    </row>
    <row r="293" spans="1:16" ht="25.5">
      <c r="A293" t="s">
        <v>49</v>
      </c>
      <c s="34" t="s">
        <v>601</v>
      </c>
      <c s="34" t="s">
        <v>3686</v>
      </c>
      <c s="35" t="s">
        <v>5</v>
      </c>
      <c s="6" t="s">
        <v>3687</v>
      </c>
      <c s="36" t="s">
        <v>1202</v>
      </c>
      <c s="37">
        <v>78.88</v>
      </c>
      <c s="36">
        <v>0</v>
      </c>
      <c s="36">
        <f>ROUND(G293*H293,6)</f>
      </c>
      <c r="L293" s="38">
        <v>0</v>
      </c>
      <c s="32">
        <f>ROUND(ROUND(L293,2)*ROUND(G293,3),2)</f>
      </c>
      <c s="36" t="s">
        <v>388</v>
      </c>
      <c>
        <f>(M293*21)/100</f>
      </c>
      <c t="s">
        <v>27</v>
      </c>
    </row>
    <row r="294" spans="1:5" ht="25.5">
      <c r="A294" s="35" t="s">
        <v>54</v>
      </c>
      <c r="E294" s="39" t="s">
        <v>3687</v>
      </c>
    </row>
    <row r="295" spans="1:5" ht="12.75">
      <c r="A295" s="35" t="s">
        <v>55</v>
      </c>
      <c r="E295" s="40" t="s">
        <v>3614</v>
      </c>
    </row>
    <row r="296" spans="1:5" ht="76.5">
      <c r="A296" t="s">
        <v>57</v>
      </c>
      <c r="E296" s="39" t="s">
        <v>3688</v>
      </c>
    </row>
    <row r="297" spans="1:16" ht="12.75">
      <c r="A297" t="s">
        <v>49</v>
      </c>
      <c s="34" t="s">
        <v>602</v>
      </c>
      <c s="34" t="s">
        <v>3689</v>
      </c>
      <c s="35" t="s">
        <v>5</v>
      </c>
      <c s="6" t="s">
        <v>3690</v>
      </c>
      <c s="36" t="s">
        <v>1202</v>
      </c>
      <c s="37">
        <v>910.474</v>
      </c>
      <c s="36">
        <v>0.24874</v>
      </c>
      <c s="36">
        <f>ROUND(G297*H297,6)</f>
      </c>
      <c r="L297" s="38">
        <v>0</v>
      </c>
      <c s="32">
        <f>ROUND(ROUND(L297,2)*ROUND(G297,3),2)</f>
      </c>
      <c s="36" t="s">
        <v>103</v>
      </c>
      <c>
        <f>(M297*21)/100</f>
      </c>
      <c t="s">
        <v>27</v>
      </c>
    </row>
    <row r="298" spans="1:5" ht="12.75">
      <c r="A298" s="35" t="s">
        <v>54</v>
      </c>
      <c r="E298" s="39" t="s">
        <v>3690</v>
      </c>
    </row>
    <row r="299" spans="1:5" ht="102">
      <c r="A299" s="35" t="s">
        <v>55</v>
      </c>
      <c r="E299" s="40" t="s">
        <v>3691</v>
      </c>
    </row>
    <row r="300" spans="1:5" ht="12.75">
      <c r="A300" t="s">
        <v>57</v>
      </c>
      <c r="E300" s="39" t="s">
        <v>5</v>
      </c>
    </row>
    <row r="301" spans="1:13" ht="12.75">
      <c r="A301" t="s">
        <v>46</v>
      </c>
      <c r="C301" s="31" t="s">
        <v>190</v>
      </c>
      <c r="E301" s="33" t="s">
        <v>191</v>
      </c>
      <c r="J301" s="32">
        <f>0</f>
      </c>
      <c s="32">
        <f>0</f>
      </c>
      <c s="32">
        <f>0+L302+L306+L310+L314+L318+L322+L326+L330+L334+L338+L342+L346+L350+L354+L358+L362+L366+L370+L374+L378+L382+L386+L390+L394+L398+L402+L406+L410+L414+L418+L422+L426+L430+L434+L438+L442+L446+L450+L454+L458+L462+L466+L470+L474+L478+L482+L486+L490+L494+L498+L502+L506+L510+L514+L518+L522</f>
      </c>
      <c s="32">
        <f>0+M302+M306+M310+M314+M318+M322+M326+M330+M334+M338+M342+M346+M350+M354+M358+M362+M366+M370+M374+M378+M382+M386+M390+M394+M398+M402+M406+M410+M414+M418+M422+M426+M430+M434+M438+M442+M446+M450+M454+M458+M462+M466+M470+M474+M478+M482+M486+M490+M494+M498+M502+M506+M510+M514+M518+M522</f>
      </c>
    </row>
    <row r="302" spans="1:16" ht="12.75">
      <c r="A302" t="s">
        <v>49</v>
      </c>
      <c s="34" t="s">
        <v>603</v>
      </c>
      <c s="34" t="s">
        <v>3692</v>
      </c>
      <c s="35" t="s">
        <v>5</v>
      </c>
      <c s="6" t="s">
        <v>3693</v>
      </c>
      <c s="36" t="s">
        <v>98</v>
      </c>
      <c s="37">
        <v>0.421</v>
      </c>
      <c s="36">
        <v>1</v>
      </c>
      <c s="36">
        <f>ROUND(G302*H302,6)</f>
      </c>
      <c r="L302" s="38">
        <v>0</v>
      </c>
      <c s="32">
        <f>ROUND(ROUND(L302,2)*ROUND(G302,3),2)</f>
      </c>
      <c s="36" t="s">
        <v>53</v>
      </c>
      <c>
        <f>(M302*21)/100</f>
      </c>
      <c t="s">
        <v>27</v>
      </c>
    </row>
    <row r="303" spans="1:5" ht="12.75">
      <c r="A303" s="35" t="s">
        <v>54</v>
      </c>
      <c r="E303" s="39" t="s">
        <v>3693</v>
      </c>
    </row>
    <row r="304" spans="1:5" ht="51">
      <c r="A304" s="35" t="s">
        <v>55</v>
      </c>
      <c r="E304" s="40" t="s">
        <v>3694</v>
      </c>
    </row>
    <row r="305" spans="1:5" ht="12.75">
      <c r="A305" t="s">
        <v>57</v>
      </c>
      <c r="E305" s="39" t="s">
        <v>5</v>
      </c>
    </row>
    <row r="306" spans="1:16" ht="12.75">
      <c r="A306" t="s">
        <v>49</v>
      </c>
      <c s="34" t="s">
        <v>604</v>
      </c>
      <c s="34" t="s">
        <v>3692</v>
      </c>
      <c s="35" t="s">
        <v>4</v>
      </c>
      <c s="6" t="s">
        <v>3693</v>
      </c>
      <c s="36" t="s">
        <v>98</v>
      </c>
      <c s="37">
        <v>0.636</v>
      </c>
      <c s="36">
        <v>1</v>
      </c>
      <c s="36">
        <f>ROUND(G306*H306,6)</f>
      </c>
      <c r="L306" s="38">
        <v>0</v>
      </c>
      <c s="32">
        <f>ROUND(ROUND(L306,2)*ROUND(G306,3),2)</f>
      </c>
      <c s="36" t="s">
        <v>53</v>
      </c>
      <c>
        <f>(M306*21)/100</f>
      </c>
      <c t="s">
        <v>27</v>
      </c>
    </row>
    <row r="307" spans="1:5" ht="12.75">
      <c r="A307" s="35" t="s">
        <v>54</v>
      </c>
      <c r="E307" s="39" t="s">
        <v>3693</v>
      </c>
    </row>
    <row r="308" spans="1:5" ht="51">
      <c r="A308" s="35" t="s">
        <v>55</v>
      </c>
      <c r="E308" s="40" t="s">
        <v>3695</v>
      </c>
    </row>
    <row r="309" spans="1:5" ht="12.75">
      <c r="A309" t="s">
        <v>57</v>
      </c>
      <c r="E309" s="39" t="s">
        <v>5</v>
      </c>
    </row>
    <row r="310" spans="1:16" ht="12.75">
      <c r="A310" t="s">
        <v>49</v>
      </c>
      <c s="34" t="s">
        <v>605</v>
      </c>
      <c s="34" t="s">
        <v>3692</v>
      </c>
      <c s="35" t="s">
        <v>27</v>
      </c>
      <c s="6" t="s">
        <v>3693</v>
      </c>
      <c s="36" t="s">
        <v>98</v>
      </c>
      <c s="37">
        <v>0.126</v>
      </c>
      <c s="36">
        <v>1</v>
      </c>
      <c s="36">
        <f>ROUND(G310*H310,6)</f>
      </c>
      <c r="L310" s="38">
        <v>0</v>
      </c>
      <c s="32">
        <f>ROUND(ROUND(L310,2)*ROUND(G310,3),2)</f>
      </c>
      <c s="36" t="s">
        <v>53</v>
      </c>
      <c>
        <f>(M310*21)/100</f>
      </c>
      <c t="s">
        <v>27</v>
      </c>
    </row>
    <row r="311" spans="1:5" ht="12.75">
      <c r="A311" s="35" t="s">
        <v>54</v>
      </c>
      <c r="E311" s="39" t="s">
        <v>3693</v>
      </c>
    </row>
    <row r="312" spans="1:5" ht="38.25">
      <c r="A312" s="35" t="s">
        <v>55</v>
      </c>
      <c r="E312" s="40" t="s">
        <v>3696</v>
      </c>
    </row>
    <row r="313" spans="1:5" ht="12.75">
      <c r="A313" t="s">
        <v>57</v>
      </c>
      <c r="E313" s="39" t="s">
        <v>5</v>
      </c>
    </row>
    <row r="314" spans="1:16" ht="12.75">
      <c r="A314" t="s">
        <v>49</v>
      </c>
      <c s="34" t="s">
        <v>606</v>
      </c>
      <c s="34" t="s">
        <v>3692</v>
      </c>
      <c s="35" t="s">
        <v>26</v>
      </c>
      <c s="6" t="s">
        <v>3693</v>
      </c>
      <c s="36" t="s">
        <v>98</v>
      </c>
      <c s="37">
        <v>0.07</v>
      </c>
      <c s="36">
        <v>1</v>
      </c>
      <c s="36">
        <f>ROUND(G314*H314,6)</f>
      </c>
      <c r="L314" s="38">
        <v>0</v>
      </c>
      <c s="32">
        <f>ROUND(ROUND(L314,2)*ROUND(G314,3),2)</f>
      </c>
      <c s="36" t="s">
        <v>53</v>
      </c>
      <c>
        <f>(M314*21)/100</f>
      </c>
      <c t="s">
        <v>27</v>
      </c>
    </row>
    <row r="315" spans="1:5" ht="12.75">
      <c r="A315" s="35" t="s">
        <v>54</v>
      </c>
      <c r="E315" s="39" t="s">
        <v>3693</v>
      </c>
    </row>
    <row r="316" spans="1:5" ht="51">
      <c r="A316" s="35" t="s">
        <v>55</v>
      </c>
      <c r="E316" s="40" t="s">
        <v>3697</v>
      </c>
    </row>
    <row r="317" spans="1:5" ht="12.75">
      <c r="A317" t="s">
        <v>57</v>
      </c>
      <c r="E317" s="39" t="s">
        <v>5</v>
      </c>
    </row>
    <row r="318" spans="1:16" ht="12.75">
      <c r="A318" t="s">
        <v>49</v>
      </c>
      <c s="34" t="s">
        <v>607</v>
      </c>
      <c s="34" t="s">
        <v>3698</v>
      </c>
      <c s="35" t="s">
        <v>5</v>
      </c>
      <c s="6" t="s">
        <v>3699</v>
      </c>
      <c s="36" t="s">
        <v>98</v>
      </c>
      <c s="37">
        <v>0.007</v>
      </c>
      <c s="36">
        <v>1</v>
      </c>
      <c s="36">
        <f>ROUND(G318*H318,6)</f>
      </c>
      <c r="L318" s="38">
        <v>0</v>
      </c>
      <c s="32">
        <f>ROUND(ROUND(L318,2)*ROUND(G318,3),2)</f>
      </c>
      <c s="36" t="s">
        <v>53</v>
      </c>
      <c>
        <f>(M318*21)/100</f>
      </c>
      <c t="s">
        <v>27</v>
      </c>
    </row>
    <row r="319" spans="1:5" ht="12.75">
      <c r="A319" s="35" t="s">
        <v>54</v>
      </c>
      <c r="E319" s="39" t="s">
        <v>3699</v>
      </c>
    </row>
    <row r="320" spans="1:5" ht="51">
      <c r="A320" s="35" t="s">
        <v>55</v>
      </c>
      <c r="E320" s="40" t="s">
        <v>3700</v>
      </c>
    </row>
    <row r="321" spans="1:5" ht="12.75">
      <c r="A321" t="s">
        <v>57</v>
      </c>
      <c r="E321" s="39" t="s">
        <v>5</v>
      </c>
    </row>
    <row r="322" spans="1:16" ht="12.75">
      <c r="A322" t="s">
        <v>49</v>
      </c>
      <c s="34" t="s">
        <v>608</v>
      </c>
      <c s="34" t="s">
        <v>3698</v>
      </c>
      <c s="35" t="s">
        <v>4</v>
      </c>
      <c s="6" t="s">
        <v>3699</v>
      </c>
      <c s="36" t="s">
        <v>98</v>
      </c>
      <c s="37">
        <v>0.007</v>
      </c>
      <c s="36">
        <v>1</v>
      </c>
      <c s="36">
        <f>ROUND(G322*H322,6)</f>
      </c>
      <c r="L322" s="38">
        <v>0</v>
      </c>
      <c s="32">
        <f>ROUND(ROUND(L322,2)*ROUND(G322,3),2)</f>
      </c>
      <c s="36" t="s">
        <v>53</v>
      </c>
      <c>
        <f>(M322*21)/100</f>
      </c>
      <c t="s">
        <v>27</v>
      </c>
    </row>
    <row r="323" spans="1:5" ht="12.75">
      <c r="A323" s="35" t="s">
        <v>54</v>
      </c>
      <c r="E323" s="39" t="s">
        <v>3699</v>
      </c>
    </row>
    <row r="324" spans="1:5" ht="51">
      <c r="A324" s="35" t="s">
        <v>55</v>
      </c>
      <c r="E324" s="40" t="s">
        <v>3701</v>
      </c>
    </row>
    <row r="325" spans="1:5" ht="12.75">
      <c r="A325" t="s">
        <v>57</v>
      </c>
      <c r="E325" s="39" t="s">
        <v>5</v>
      </c>
    </row>
    <row r="326" spans="1:16" ht="12.75">
      <c r="A326" t="s">
        <v>49</v>
      </c>
      <c s="34" t="s">
        <v>609</v>
      </c>
      <c s="34" t="s">
        <v>3698</v>
      </c>
      <c s="35" t="s">
        <v>27</v>
      </c>
      <c s="6" t="s">
        <v>3699</v>
      </c>
      <c s="36" t="s">
        <v>98</v>
      </c>
      <c s="37">
        <v>3.674</v>
      </c>
      <c s="36">
        <v>1</v>
      </c>
      <c s="36">
        <f>ROUND(G326*H326,6)</f>
      </c>
      <c r="L326" s="38">
        <v>0</v>
      </c>
      <c s="32">
        <f>ROUND(ROUND(L326,2)*ROUND(G326,3),2)</f>
      </c>
      <c s="36" t="s">
        <v>53</v>
      </c>
      <c>
        <f>(M326*21)/100</f>
      </c>
      <c t="s">
        <v>27</v>
      </c>
    </row>
    <row r="327" spans="1:5" ht="12.75">
      <c r="A327" s="35" t="s">
        <v>54</v>
      </c>
      <c r="E327" s="39" t="s">
        <v>3699</v>
      </c>
    </row>
    <row r="328" spans="1:5" ht="76.5">
      <c r="A328" s="35" t="s">
        <v>55</v>
      </c>
      <c r="E328" s="40" t="s">
        <v>3702</v>
      </c>
    </row>
    <row r="329" spans="1:5" ht="12.75">
      <c r="A329" t="s">
        <v>57</v>
      </c>
      <c r="E329" s="39" t="s">
        <v>5</v>
      </c>
    </row>
    <row r="330" spans="1:16" ht="12.75">
      <c r="A330" t="s">
        <v>49</v>
      </c>
      <c s="34" t="s">
        <v>610</v>
      </c>
      <c s="34" t="s">
        <v>3698</v>
      </c>
      <c s="35" t="s">
        <v>26</v>
      </c>
      <c s="6" t="s">
        <v>3699</v>
      </c>
      <c s="36" t="s">
        <v>98</v>
      </c>
      <c s="37">
        <v>0.312</v>
      </c>
      <c s="36">
        <v>1</v>
      </c>
      <c s="36">
        <f>ROUND(G330*H330,6)</f>
      </c>
      <c r="L330" s="38">
        <v>0</v>
      </c>
      <c s="32">
        <f>ROUND(ROUND(L330,2)*ROUND(G330,3),2)</f>
      </c>
      <c s="36" t="s">
        <v>53</v>
      </c>
      <c>
        <f>(M330*21)/100</f>
      </c>
      <c t="s">
        <v>27</v>
      </c>
    </row>
    <row r="331" spans="1:5" ht="12.75">
      <c r="A331" s="35" t="s">
        <v>54</v>
      </c>
      <c r="E331" s="39" t="s">
        <v>3699</v>
      </c>
    </row>
    <row r="332" spans="1:5" ht="51">
      <c r="A332" s="35" t="s">
        <v>55</v>
      </c>
      <c r="E332" s="40" t="s">
        <v>3703</v>
      </c>
    </row>
    <row r="333" spans="1:5" ht="12.75">
      <c r="A333" t="s">
        <v>57</v>
      </c>
      <c r="E333" s="39" t="s">
        <v>5</v>
      </c>
    </row>
    <row r="334" spans="1:16" ht="12.75">
      <c r="A334" t="s">
        <v>49</v>
      </c>
      <c s="34" t="s">
        <v>614</v>
      </c>
      <c s="34" t="s">
        <v>3704</v>
      </c>
      <c s="35" t="s">
        <v>5</v>
      </c>
      <c s="6" t="s">
        <v>3705</v>
      </c>
      <c s="36" t="s">
        <v>98</v>
      </c>
      <c s="37">
        <v>3.094</v>
      </c>
      <c s="36">
        <v>1</v>
      </c>
      <c s="36">
        <f>ROUND(G334*H334,6)</f>
      </c>
      <c r="L334" s="38">
        <v>0</v>
      </c>
      <c s="32">
        <f>ROUND(ROUND(L334,2)*ROUND(G334,3),2)</f>
      </c>
      <c s="36" t="s">
        <v>53</v>
      </c>
      <c>
        <f>(M334*21)/100</f>
      </c>
      <c t="s">
        <v>27</v>
      </c>
    </row>
    <row r="335" spans="1:5" ht="12.75">
      <c r="A335" s="35" t="s">
        <v>54</v>
      </c>
      <c r="E335" s="39" t="s">
        <v>3705</v>
      </c>
    </row>
    <row r="336" spans="1:5" ht="51">
      <c r="A336" s="35" t="s">
        <v>55</v>
      </c>
      <c r="E336" s="40" t="s">
        <v>3706</v>
      </c>
    </row>
    <row r="337" spans="1:5" ht="12.75">
      <c r="A337" t="s">
        <v>57</v>
      </c>
      <c r="E337" s="39" t="s">
        <v>5</v>
      </c>
    </row>
    <row r="338" spans="1:16" ht="12.75">
      <c r="A338" t="s">
        <v>49</v>
      </c>
      <c s="34" t="s">
        <v>751</v>
      </c>
      <c s="34" t="s">
        <v>3704</v>
      </c>
      <c s="35" t="s">
        <v>4</v>
      </c>
      <c s="6" t="s">
        <v>3705</v>
      </c>
      <c s="36" t="s">
        <v>98</v>
      </c>
      <c s="37">
        <v>0.631</v>
      </c>
      <c s="36">
        <v>1</v>
      </c>
      <c s="36">
        <f>ROUND(G338*H338,6)</f>
      </c>
      <c r="L338" s="38">
        <v>0</v>
      </c>
      <c s="32">
        <f>ROUND(ROUND(L338,2)*ROUND(G338,3),2)</f>
      </c>
      <c s="36" t="s">
        <v>53</v>
      </c>
      <c>
        <f>(M338*21)/100</f>
      </c>
      <c t="s">
        <v>27</v>
      </c>
    </row>
    <row r="339" spans="1:5" ht="12.75">
      <c r="A339" s="35" t="s">
        <v>54</v>
      </c>
      <c r="E339" s="39" t="s">
        <v>3705</v>
      </c>
    </row>
    <row r="340" spans="1:5" ht="51">
      <c r="A340" s="35" t="s">
        <v>55</v>
      </c>
      <c r="E340" s="40" t="s">
        <v>3707</v>
      </c>
    </row>
    <row r="341" spans="1:5" ht="12.75">
      <c r="A341" t="s">
        <v>57</v>
      </c>
      <c r="E341" s="39" t="s">
        <v>5</v>
      </c>
    </row>
    <row r="342" spans="1:16" ht="12.75">
      <c r="A342" t="s">
        <v>49</v>
      </c>
      <c s="34" t="s">
        <v>754</v>
      </c>
      <c s="34" t="s">
        <v>3708</v>
      </c>
      <c s="35" t="s">
        <v>5</v>
      </c>
      <c s="6" t="s">
        <v>3709</v>
      </c>
      <c s="36" t="s">
        <v>98</v>
      </c>
      <c s="37">
        <v>3.014</v>
      </c>
      <c s="36">
        <v>1</v>
      </c>
      <c s="36">
        <f>ROUND(G342*H342,6)</f>
      </c>
      <c r="L342" s="38">
        <v>0</v>
      </c>
      <c s="32">
        <f>ROUND(ROUND(L342,2)*ROUND(G342,3),2)</f>
      </c>
      <c s="36" t="s">
        <v>53</v>
      </c>
      <c>
        <f>(M342*21)/100</f>
      </c>
      <c t="s">
        <v>27</v>
      </c>
    </row>
    <row r="343" spans="1:5" ht="12.75">
      <c r="A343" s="35" t="s">
        <v>54</v>
      </c>
      <c r="E343" s="39" t="s">
        <v>3709</v>
      </c>
    </row>
    <row r="344" spans="1:5" ht="51">
      <c r="A344" s="35" t="s">
        <v>55</v>
      </c>
      <c r="E344" s="40" t="s">
        <v>3710</v>
      </c>
    </row>
    <row r="345" spans="1:5" ht="12.75">
      <c r="A345" t="s">
        <v>57</v>
      </c>
      <c r="E345" s="39" t="s">
        <v>5</v>
      </c>
    </row>
    <row r="346" spans="1:16" ht="12.75">
      <c r="A346" t="s">
        <v>49</v>
      </c>
      <c s="34" t="s">
        <v>755</v>
      </c>
      <c s="34" t="s">
        <v>3708</v>
      </c>
      <c s="35" t="s">
        <v>4</v>
      </c>
      <c s="6" t="s">
        <v>3709</v>
      </c>
      <c s="36" t="s">
        <v>98</v>
      </c>
      <c s="37">
        <v>22.669</v>
      </c>
      <c s="36">
        <v>1</v>
      </c>
      <c s="36">
        <f>ROUND(G346*H346,6)</f>
      </c>
      <c r="L346" s="38">
        <v>0</v>
      </c>
      <c s="32">
        <f>ROUND(ROUND(L346,2)*ROUND(G346,3),2)</f>
      </c>
      <c s="36" t="s">
        <v>53</v>
      </c>
      <c>
        <f>(M346*21)/100</f>
      </c>
      <c t="s">
        <v>27</v>
      </c>
    </row>
    <row r="347" spans="1:5" ht="12.75">
      <c r="A347" s="35" t="s">
        <v>54</v>
      </c>
      <c r="E347" s="39" t="s">
        <v>3709</v>
      </c>
    </row>
    <row r="348" spans="1:5" ht="51">
      <c r="A348" s="35" t="s">
        <v>55</v>
      </c>
      <c r="E348" s="40" t="s">
        <v>3711</v>
      </c>
    </row>
    <row r="349" spans="1:5" ht="12.75">
      <c r="A349" t="s">
        <v>57</v>
      </c>
      <c r="E349" s="39" t="s">
        <v>5</v>
      </c>
    </row>
    <row r="350" spans="1:16" ht="12.75">
      <c r="A350" t="s">
        <v>49</v>
      </c>
      <c s="34" t="s">
        <v>756</v>
      </c>
      <c s="34" t="s">
        <v>3712</v>
      </c>
      <c s="35" t="s">
        <v>5</v>
      </c>
      <c s="6" t="s">
        <v>3713</v>
      </c>
      <c s="36" t="s">
        <v>98</v>
      </c>
      <c s="37">
        <v>0.671</v>
      </c>
      <c s="36">
        <v>1</v>
      </c>
      <c s="36">
        <f>ROUND(G350*H350,6)</f>
      </c>
      <c r="L350" s="38">
        <v>0</v>
      </c>
      <c s="32">
        <f>ROUND(ROUND(L350,2)*ROUND(G350,3),2)</f>
      </c>
      <c s="36" t="s">
        <v>53</v>
      </c>
      <c>
        <f>(M350*21)/100</f>
      </c>
      <c t="s">
        <v>27</v>
      </c>
    </row>
    <row r="351" spans="1:5" ht="12.75">
      <c r="A351" s="35" t="s">
        <v>54</v>
      </c>
      <c r="E351" s="39" t="s">
        <v>3713</v>
      </c>
    </row>
    <row r="352" spans="1:5" ht="51">
      <c r="A352" s="35" t="s">
        <v>55</v>
      </c>
      <c r="E352" s="40" t="s">
        <v>3714</v>
      </c>
    </row>
    <row r="353" spans="1:5" ht="12.75">
      <c r="A353" t="s">
        <v>57</v>
      </c>
      <c r="E353" s="39" t="s">
        <v>5</v>
      </c>
    </row>
    <row r="354" spans="1:16" ht="12.75">
      <c r="A354" t="s">
        <v>49</v>
      </c>
      <c s="34" t="s">
        <v>757</v>
      </c>
      <c s="34" t="s">
        <v>3712</v>
      </c>
      <c s="35" t="s">
        <v>4</v>
      </c>
      <c s="6" t="s">
        <v>3713</v>
      </c>
      <c s="36" t="s">
        <v>98</v>
      </c>
      <c s="37">
        <v>1.139</v>
      </c>
      <c s="36">
        <v>1</v>
      </c>
      <c s="36">
        <f>ROUND(G354*H354,6)</f>
      </c>
      <c r="L354" s="38">
        <v>0</v>
      </c>
      <c s="32">
        <f>ROUND(ROUND(L354,2)*ROUND(G354,3),2)</f>
      </c>
      <c s="36" t="s">
        <v>53</v>
      </c>
      <c>
        <f>(M354*21)/100</f>
      </c>
      <c t="s">
        <v>27</v>
      </c>
    </row>
    <row r="355" spans="1:5" ht="12.75">
      <c r="A355" s="35" t="s">
        <v>54</v>
      </c>
      <c r="E355" s="39" t="s">
        <v>3713</v>
      </c>
    </row>
    <row r="356" spans="1:5" ht="63.75">
      <c r="A356" s="35" t="s">
        <v>55</v>
      </c>
      <c r="E356" s="40" t="s">
        <v>3715</v>
      </c>
    </row>
    <row r="357" spans="1:5" ht="12.75">
      <c r="A357" t="s">
        <v>57</v>
      </c>
      <c r="E357" s="39" t="s">
        <v>5</v>
      </c>
    </row>
    <row r="358" spans="1:16" ht="12.75">
      <c r="A358" t="s">
        <v>49</v>
      </c>
      <c s="34" t="s">
        <v>758</v>
      </c>
      <c s="34" t="s">
        <v>3712</v>
      </c>
      <c s="35" t="s">
        <v>27</v>
      </c>
      <c s="6" t="s">
        <v>3713</v>
      </c>
      <c s="36" t="s">
        <v>98</v>
      </c>
      <c s="37">
        <v>2.158</v>
      </c>
      <c s="36">
        <v>1</v>
      </c>
      <c s="36">
        <f>ROUND(G358*H358,6)</f>
      </c>
      <c r="L358" s="38">
        <v>0</v>
      </c>
      <c s="32">
        <f>ROUND(ROUND(L358,2)*ROUND(G358,3),2)</f>
      </c>
      <c s="36" t="s">
        <v>53</v>
      </c>
      <c>
        <f>(M358*21)/100</f>
      </c>
      <c t="s">
        <v>27</v>
      </c>
    </row>
    <row r="359" spans="1:5" ht="12.75">
      <c r="A359" s="35" t="s">
        <v>54</v>
      </c>
      <c r="E359" s="39" t="s">
        <v>3713</v>
      </c>
    </row>
    <row r="360" spans="1:5" ht="51">
      <c r="A360" s="35" t="s">
        <v>55</v>
      </c>
      <c r="E360" s="40" t="s">
        <v>3716</v>
      </c>
    </row>
    <row r="361" spans="1:5" ht="12.75">
      <c r="A361" t="s">
        <v>57</v>
      </c>
      <c r="E361" s="39" t="s">
        <v>5</v>
      </c>
    </row>
    <row r="362" spans="1:16" ht="12.75">
      <c r="A362" t="s">
        <v>49</v>
      </c>
      <c s="34" t="s">
        <v>759</v>
      </c>
      <c s="34" t="s">
        <v>3717</v>
      </c>
      <c s="35" t="s">
        <v>5</v>
      </c>
      <c s="6" t="s">
        <v>3718</v>
      </c>
      <c s="36" t="s">
        <v>98</v>
      </c>
      <c s="37">
        <v>0.012</v>
      </c>
      <c s="36">
        <v>1</v>
      </c>
      <c s="36">
        <f>ROUND(G362*H362,6)</f>
      </c>
      <c r="L362" s="38">
        <v>0</v>
      </c>
      <c s="32">
        <f>ROUND(ROUND(L362,2)*ROUND(G362,3),2)</f>
      </c>
      <c s="36" t="s">
        <v>53</v>
      </c>
      <c>
        <f>(M362*21)/100</f>
      </c>
      <c t="s">
        <v>27</v>
      </c>
    </row>
    <row r="363" spans="1:5" ht="12.75">
      <c r="A363" s="35" t="s">
        <v>54</v>
      </c>
      <c r="E363" s="39" t="s">
        <v>3718</v>
      </c>
    </row>
    <row r="364" spans="1:5" ht="153">
      <c r="A364" s="35" t="s">
        <v>55</v>
      </c>
      <c r="E364" s="40" t="s">
        <v>3719</v>
      </c>
    </row>
    <row r="365" spans="1:5" ht="12.75">
      <c r="A365" t="s">
        <v>57</v>
      </c>
      <c r="E365" s="39" t="s">
        <v>5</v>
      </c>
    </row>
    <row r="366" spans="1:16" ht="12.75">
      <c r="A366" t="s">
        <v>49</v>
      </c>
      <c s="34" t="s">
        <v>760</v>
      </c>
      <c s="34" t="s">
        <v>3720</v>
      </c>
      <c s="35" t="s">
        <v>5</v>
      </c>
      <c s="6" t="s">
        <v>3721</v>
      </c>
      <c s="36" t="s">
        <v>98</v>
      </c>
      <c s="37">
        <v>0.353</v>
      </c>
      <c s="36">
        <v>1</v>
      </c>
      <c s="36">
        <f>ROUND(G366*H366,6)</f>
      </c>
      <c r="L366" s="38">
        <v>0</v>
      </c>
      <c s="32">
        <f>ROUND(ROUND(L366,2)*ROUND(G366,3),2)</f>
      </c>
      <c s="36" t="s">
        <v>53</v>
      </c>
      <c>
        <f>(M366*21)/100</f>
      </c>
      <c t="s">
        <v>27</v>
      </c>
    </row>
    <row r="367" spans="1:5" ht="12.75">
      <c r="A367" s="35" t="s">
        <v>54</v>
      </c>
      <c r="E367" s="39" t="s">
        <v>3721</v>
      </c>
    </row>
    <row r="368" spans="1:5" ht="409.5">
      <c r="A368" s="35" t="s">
        <v>55</v>
      </c>
      <c r="E368" s="40" t="s">
        <v>3722</v>
      </c>
    </row>
    <row r="369" spans="1:5" ht="12.75">
      <c r="A369" t="s">
        <v>57</v>
      </c>
      <c r="E369" s="39" t="s">
        <v>5</v>
      </c>
    </row>
    <row r="370" spans="1:16" ht="12.75">
      <c r="A370" t="s">
        <v>49</v>
      </c>
      <c s="34" t="s">
        <v>761</v>
      </c>
      <c s="34" t="s">
        <v>3720</v>
      </c>
      <c s="35" t="s">
        <v>4</v>
      </c>
      <c s="6" t="s">
        <v>3721</v>
      </c>
      <c s="36" t="s">
        <v>98</v>
      </c>
      <c s="37">
        <v>2.788</v>
      </c>
      <c s="36">
        <v>1</v>
      </c>
      <c s="36">
        <f>ROUND(G370*H370,6)</f>
      </c>
      <c r="L370" s="38">
        <v>0</v>
      </c>
      <c s="32">
        <f>ROUND(ROUND(L370,2)*ROUND(G370,3),2)</f>
      </c>
      <c s="36" t="s">
        <v>53</v>
      </c>
      <c>
        <f>(M370*21)/100</f>
      </c>
      <c t="s">
        <v>27</v>
      </c>
    </row>
    <row r="371" spans="1:5" ht="12.75">
      <c r="A371" s="35" t="s">
        <v>54</v>
      </c>
      <c r="E371" s="39" t="s">
        <v>3721</v>
      </c>
    </row>
    <row r="372" spans="1:5" ht="76.5">
      <c r="A372" s="35" t="s">
        <v>55</v>
      </c>
      <c r="E372" s="40" t="s">
        <v>3723</v>
      </c>
    </row>
    <row r="373" spans="1:5" ht="12.75">
      <c r="A373" t="s">
        <v>57</v>
      </c>
      <c r="E373" s="39" t="s">
        <v>5</v>
      </c>
    </row>
    <row r="374" spans="1:16" ht="12.75">
      <c r="A374" t="s">
        <v>49</v>
      </c>
      <c s="34" t="s">
        <v>762</v>
      </c>
      <c s="34" t="s">
        <v>3720</v>
      </c>
      <c s="35" t="s">
        <v>27</v>
      </c>
      <c s="6" t="s">
        <v>3721</v>
      </c>
      <c s="36" t="s">
        <v>98</v>
      </c>
      <c s="37">
        <v>2.171</v>
      </c>
      <c s="36">
        <v>1</v>
      </c>
      <c s="36">
        <f>ROUND(G374*H374,6)</f>
      </c>
      <c r="L374" s="38">
        <v>0</v>
      </c>
      <c s="32">
        <f>ROUND(ROUND(L374,2)*ROUND(G374,3),2)</f>
      </c>
      <c s="36" t="s">
        <v>53</v>
      </c>
      <c>
        <f>(M374*21)/100</f>
      </c>
      <c t="s">
        <v>27</v>
      </c>
    </row>
    <row r="375" spans="1:5" ht="12.75">
      <c r="A375" s="35" t="s">
        <v>54</v>
      </c>
      <c r="E375" s="39" t="s">
        <v>3721</v>
      </c>
    </row>
    <row r="376" spans="1:5" ht="89.25">
      <c r="A376" s="35" t="s">
        <v>55</v>
      </c>
      <c r="E376" s="40" t="s">
        <v>3724</v>
      </c>
    </row>
    <row r="377" spans="1:5" ht="12.75">
      <c r="A377" t="s">
        <v>57</v>
      </c>
      <c r="E377" s="39" t="s">
        <v>5</v>
      </c>
    </row>
    <row r="378" spans="1:16" ht="12.75">
      <c r="A378" t="s">
        <v>49</v>
      </c>
      <c s="34" t="s">
        <v>763</v>
      </c>
      <c s="34" t="s">
        <v>3725</v>
      </c>
      <c s="35" t="s">
        <v>5</v>
      </c>
      <c s="6" t="s">
        <v>3726</v>
      </c>
      <c s="36" t="s">
        <v>98</v>
      </c>
      <c s="37">
        <v>0.278</v>
      </c>
      <c s="36">
        <v>1</v>
      </c>
      <c s="36">
        <f>ROUND(G378*H378,6)</f>
      </c>
      <c r="L378" s="38">
        <v>0</v>
      </c>
      <c s="32">
        <f>ROUND(ROUND(L378,2)*ROUND(G378,3),2)</f>
      </c>
      <c s="36" t="s">
        <v>53</v>
      </c>
      <c>
        <f>(M378*21)/100</f>
      </c>
      <c t="s">
        <v>27</v>
      </c>
    </row>
    <row r="379" spans="1:5" ht="12.75">
      <c r="A379" s="35" t="s">
        <v>54</v>
      </c>
      <c r="E379" s="39" t="s">
        <v>3726</v>
      </c>
    </row>
    <row r="380" spans="1:5" ht="127.5">
      <c r="A380" s="35" t="s">
        <v>55</v>
      </c>
      <c r="E380" s="40" t="s">
        <v>3727</v>
      </c>
    </row>
    <row r="381" spans="1:5" ht="12.75">
      <c r="A381" t="s">
        <v>57</v>
      </c>
      <c r="E381" s="39" t="s">
        <v>5</v>
      </c>
    </row>
    <row r="382" spans="1:16" ht="12.75">
      <c r="A382" t="s">
        <v>49</v>
      </c>
      <c s="34" t="s">
        <v>766</v>
      </c>
      <c s="34" t="s">
        <v>3728</v>
      </c>
      <c s="35" t="s">
        <v>5</v>
      </c>
      <c s="6" t="s">
        <v>3729</v>
      </c>
      <c s="36" t="s">
        <v>98</v>
      </c>
      <c s="37">
        <v>1.152</v>
      </c>
      <c s="36">
        <v>1</v>
      </c>
      <c s="36">
        <f>ROUND(G382*H382,6)</f>
      </c>
      <c r="L382" s="38">
        <v>0</v>
      </c>
      <c s="32">
        <f>ROUND(ROUND(L382,2)*ROUND(G382,3),2)</f>
      </c>
      <c s="36" t="s">
        <v>53</v>
      </c>
      <c>
        <f>(M382*21)/100</f>
      </c>
      <c t="s">
        <v>27</v>
      </c>
    </row>
    <row r="383" spans="1:5" ht="12.75">
      <c r="A383" s="35" t="s">
        <v>54</v>
      </c>
      <c r="E383" s="39" t="s">
        <v>3729</v>
      </c>
    </row>
    <row r="384" spans="1:5" ht="344.25">
      <c r="A384" s="35" t="s">
        <v>55</v>
      </c>
      <c r="E384" s="40" t="s">
        <v>3730</v>
      </c>
    </row>
    <row r="385" spans="1:5" ht="12.75">
      <c r="A385" t="s">
        <v>57</v>
      </c>
      <c r="E385" s="39" t="s">
        <v>5</v>
      </c>
    </row>
    <row r="386" spans="1:16" ht="12.75">
      <c r="A386" t="s">
        <v>49</v>
      </c>
      <c s="34" t="s">
        <v>978</v>
      </c>
      <c s="34" t="s">
        <v>3728</v>
      </c>
      <c s="35" t="s">
        <v>4</v>
      </c>
      <c s="6" t="s">
        <v>3729</v>
      </c>
      <c s="36" t="s">
        <v>98</v>
      </c>
      <c s="37">
        <v>0.08</v>
      </c>
      <c s="36">
        <v>1</v>
      </c>
      <c s="36">
        <f>ROUND(G386*H386,6)</f>
      </c>
      <c r="L386" s="38">
        <v>0</v>
      </c>
      <c s="32">
        <f>ROUND(ROUND(L386,2)*ROUND(G386,3),2)</f>
      </c>
      <c s="36" t="s">
        <v>53</v>
      </c>
      <c>
        <f>(M386*21)/100</f>
      </c>
      <c t="s">
        <v>27</v>
      </c>
    </row>
    <row r="387" spans="1:5" ht="12.75">
      <c r="A387" s="35" t="s">
        <v>54</v>
      </c>
      <c r="E387" s="39" t="s">
        <v>3729</v>
      </c>
    </row>
    <row r="388" spans="1:5" ht="89.25">
      <c r="A388" s="35" t="s">
        <v>55</v>
      </c>
      <c r="E388" s="40" t="s">
        <v>3731</v>
      </c>
    </row>
    <row r="389" spans="1:5" ht="12.75">
      <c r="A389" t="s">
        <v>57</v>
      </c>
      <c r="E389" s="39" t="s">
        <v>5</v>
      </c>
    </row>
    <row r="390" spans="1:16" ht="12.75">
      <c r="A390" t="s">
        <v>49</v>
      </c>
      <c s="34" t="s">
        <v>981</v>
      </c>
      <c s="34" t="s">
        <v>3732</v>
      </c>
      <c s="35" t="s">
        <v>5</v>
      </c>
      <c s="6" t="s">
        <v>3733</v>
      </c>
      <c s="36" t="s">
        <v>98</v>
      </c>
      <c s="37">
        <v>0.101</v>
      </c>
      <c s="36">
        <v>1</v>
      </c>
      <c s="36">
        <f>ROUND(G390*H390,6)</f>
      </c>
      <c r="L390" s="38">
        <v>0</v>
      </c>
      <c s="32">
        <f>ROUND(ROUND(L390,2)*ROUND(G390,3),2)</f>
      </c>
      <c s="36" t="s">
        <v>53</v>
      </c>
      <c>
        <f>(M390*21)/100</f>
      </c>
      <c t="s">
        <v>27</v>
      </c>
    </row>
    <row r="391" spans="1:5" ht="12.75">
      <c r="A391" s="35" t="s">
        <v>54</v>
      </c>
      <c r="E391" s="39" t="s">
        <v>3733</v>
      </c>
    </row>
    <row r="392" spans="1:5" ht="38.25">
      <c r="A392" s="35" t="s">
        <v>55</v>
      </c>
      <c r="E392" s="40" t="s">
        <v>3734</v>
      </c>
    </row>
    <row r="393" spans="1:5" ht="12.75">
      <c r="A393" t="s">
        <v>57</v>
      </c>
      <c r="E393" s="39" t="s">
        <v>5</v>
      </c>
    </row>
    <row r="394" spans="1:16" ht="12.75">
      <c r="A394" t="s">
        <v>49</v>
      </c>
      <c s="34" t="s">
        <v>982</v>
      </c>
      <c s="34" t="s">
        <v>3732</v>
      </c>
      <c s="35" t="s">
        <v>4</v>
      </c>
      <c s="6" t="s">
        <v>3733</v>
      </c>
      <c s="36" t="s">
        <v>98</v>
      </c>
      <c s="37">
        <v>0.067</v>
      </c>
      <c s="36">
        <v>1</v>
      </c>
      <c s="36">
        <f>ROUND(G394*H394,6)</f>
      </c>
      <c r="L394" s="38">
        <v>0</v>
      </c>
      <c s="32">
        <f>ROUND(ROUND(L394,2)*ROUND(G394,3),2)</f>
      </c>
      <c s="36" t="s">
        <v>53</v>
      </c>
      <c>
        <f>(M394*21)/100</f>
      </c>
      <c t="s">
        <v>27</v>
      </c>
    </row>
    <row r="395" spans="1:5" ht="12.75">
      <c r="A395" s="35" t="s">
        <v>54</v>
      </c>
      <c r="E395" s="39" t="s">
        <v>3733</v>
      </c>
    </row>
    <row r="396" spans="1:5" ht="51">
      <c r="A396" s="35" t="s">
        <v>55</v>
      </c>
      <c r="E396" s="40" t="s">
        <v>3735</v>
      </c>
    </row>
    <row r="397" spans="1:5" ht="12.75">
      <c r="A397" t="s">
        <v>57</v>
      </c>
      <c r="E397" s="39" t="s">
        <v>5</v>
      </c>
    </row>
    <row r="398" spans="1:16" ht="12.75">
      <c r="A398" t="s">
        <v>49</v>
      </c>
      <c s="34" t="s">
        <v>983</v>
      </c>
      <c s="34" t="s">
        <v>3732</v>
      </c>
      <c s="35" t="s">
        <v>27</v>
      </c>
      <c s="6" t="s">
        <v>3733</v>
      </c>
      <c s="36" t="s">
        <v>98</v>
      </c>
      <c s="37">
        <v>2.746</v>
      </c>
      <c s="36">
        <v>1</v>
      </c>
      <c s="36">
        <f>ROUND(G398*H398,6)</f>
      </c>
      <c r="L398" s="38">
        <v>0</v>
      </c>
      <c s="32">
        <f>ROUND(ROUND(L398,2)*ROUND(G398,3),2)</f>
      </c>
      <c s="36" t="s">
        <v>53</v>
      </c>
      <c>
        <f>(M398*21)/100</f>
      </c>
      <c t="s">
        <v>27</v>
      </c>
    </row>
    <row r="399" spans="1:5" ht="12.75">
      <c r="A399" s="35" t="s">
        <v>54</v>
      </c>
      <c r="E399" s="39" t="s">
        <v>3733</v>
      </c>
    </row>
    <row r="400" spans="1:5" ht="165.75">
      <c r="A400" s="35" t="s">
        <v>55</v>
      </c>
      <c r="E400" s="40" t="s">
        <v>3736</v>
      </c>
    </row>
    <row r="401" spans="1:5" ht="12.75">
      <c r="A401" t="s">
        <v>57</v>
      </c>
      <c r="E401" s="39" t="s">
        <v>5</v>
      </c>
    </row>
    <row r="402" spans="1:16" ht="12.75">
      <c r="A402" t="s">
        <v>49</v>
      </c>
      <c s="34" t="s">
        <v>984</v>
      </c>
      <c s="34" t="s">
        <v>3737</v>
      </c>
      <c s="35" t="s">
        <v>5</v>
      </c>
      <c s="6" t="s">
        <v>3738</v>
      </c>
      <c s="36" t="s">
        <v>98</v>
      </c>
      <c s="37">
        <v>0.578</v>
      </c>
      <c s="36">
        <v>1</v>
      </c>
      <c s="36">
        <f>ROUND(G402*H402,6)</f>
      </c>
      <c r="L402" s="38">
        <v>0</v>
      </c>
      <c s="32">
        <f>ROUND(ROUND(L402,2)*ROUND(G402,3),2)</f>
      </c>
      <c s="36" t="s">
        <v>53</v>
      </c>
      <c>
        <f>(M402*21)/100</f>
      </c>
      <c t="s">
        <v>27</v>
      </c>
    </row>
    <row r="403" spans="1:5" ht="12.75">
      <c r="A403" s="35" t="s">
        <v>54</v>
      </c>
      <c r="E403" s="39" t="s">
        <v>3738</v>
      </c>
    </row>
    <row r="404" spans="1:5" ht="102">
      <c r="A404" s="35" t="s">
        <v>55</v>
      </c>
      <c r="E404" s="40" t="s">
        <v>3739</v>
      </c>
    </row>
    <row r="405" spans="1:5" ht="12.75">
      <c r="A405" t="s">
        <v>57</v>
      </c>
      <c r="E405" s="39" t="s">
        <v>5</v>
      </c>
    </row>
    <row r="406" spans="1:16" ht="12.75">
      <c r="A406" t="s">
        <v>49</v>
      </c>
      <c s="34" t="s">
        <v>988</v>
      </c>
      <c s="34" t="s">
        <v>3737</v>
      </c>
      <c s="35" t="s">
        <v>4</v>
      </c>
      <c s="6" t="s">
        <v>3738</v>
      </c>
      <c s="36" t="s">
        <v>98</v>
      </c>
      <c s="37">
        <v>0.238</v>
      </c>
      <c s="36">
        <v>1</v>
      </c>
      <c s="36">
        <f>ROUND(G406*H406,6)</f>
      </c>
      <c r="L406" s="38">
        <v>0</v>
      </c>
      <c s="32">
        <f>ROUND(ROUND(L406,2)*ROUND(G406,3),2)</f>
      </c>
      <c s="36" t="s">
        <v>53</v>
      </c>
      <c>
        <f>(M406*21)/100</f>
      </c>
      <c t="s">
        <v>27</v>
      </c>
    </row>
    <row r="407" spans="1:5" ht="12.75">
      <c r="A407" s="35" t="s">
        <v>54</v>
      </c>
      <c r="E407" s="39" t="s">
        <v>3738</v>
      </c>
    </row>
    <row r="408" spans="1:5" ht="102">
      <c r="A408" s="35" t="s">
        <v>55</v>
      </c>
      <c r="E408" s="40" t="s">
        <v>3740</v>
      </c>
    </row>
    <row r="409" spans="1:5" ht="12.75">
      <c r="A409" t="s">
        <v>57</v>
      </c>
      <c r="E409" s="39" t="s">
        <v>5</v>
      </c>
    </row>
    <row r="410" spans="1:16" ht="12.75">
      <c r="A410" t="s">
        <v>49</v>
      </c>
      <c s="34" t="s">
        <v>992</v>
      </c>
      <c s="34" t="s">
        <v>3737</v>
      </c>
      <c s="35" t="s">
        <v>27</v>
      </c>
      <c s="6" t="s">
        <v>3738</v>
      </c>
      <c s="36" t="s">
        <v>98</v>
      </c>
      <c s="37">
        <v>20.627</v>
      </c>
      <c s="36">
        <v>1</v>
      </c>
      <c s="36">
        <f>ROUND(G410*H410,6)</f>
      </c>
      <c r="L410" s="38">
        <v>0</v>
      </c>
      <c s="32">
        <f>ROUND(ROUND(L410,2)*ROUND(G410,3),2)</f>
      </c>
      <c s="36" t="s">
        <v>53</v>
      </c>
      <c>
        <f>(M410*21)/100</f>
      </c>
      <c t="s">
        <v>27</v>
      </c>
    </row>
    <row r="411" spans="1:5" ht="12.75">
      <c r="A411" s="35" t="s">
        <v>54</v>
      </c>
      <c r="E411" s="39" t="s">
        <v>3738</v>
      </c>
    </row>
    <row r="412" spans="1:5" ht="153">
      <c r="A412" s="35" t="s">
        <v>55</v>
      </c>
      <c r="E412" s="40" t="s">
        <v>3741</v>
      </c>
    </row>
    <row r="413" spans="1:5" ht="12.75">
      <c r="A413" t="s">
        <v>57</v>
      </c>
      <c r="E413" s="39" t="s">
        <v>5</v>
      </c>
    </row>
    <row r="414" spans="1:16" ht="12.75">
      <c r="A414" t="s">
        <v>49</v>
      </c>
      <c s="34" t="s">
        <v>993</v>
      </c>
      <c s="34" t="s">
        <v>3737</v>
      </c>
      <c s="35" t="s">
        <v>26</v>
      </c>
      <c s="6" t="s">
        <v>3738</v>
      </c>
      <c s="36" t="s">
        <v>98</v>
      </c>
      <c s="37">
        <v>3.259</v>
      </c>
      <c s="36">
        <v>1</v>
      </c>
      <c s="36">
        <f>ROUND(G414*H414,6)</f>
      </c>
      <c r="L414" s="38">
        <v>0</v>
      </c>
      <c s="32">
        <f>ROUND(ROUND(L414,2)*ROUND(G414,3),2)</f>
      </c>
      <c s="36" t="s">
        <v>53</v>
      </c>
      <c>
        <f>(M414*21)/100</f>
      </c>
      <c t="s">
        <v>27</v>
      </c>
    </row>
    <row r="415" spans="1:5" ht="12.75">
      <c r="A415" s="35" t="s">
        <v>54</v>
      </c>
      <c r="E415" s="39" t="s">
        <v>3738</v>
      </c>
    </row>
    <row r="416" spans="1:5" ht="89.25">
      <c r="A416" s="35" t="s">
        <v>55</v>
      </c>
      <c r="E416" s="40" t="s">
        <v>3742</v>
      </c>
    </row>
    <row r="417" spans="1:5" ht="12.75">
      <c r="A417" t="s">
        <v>57</v>
      </c>
      <c r="E417" s="39" t="s">
        <v>5</v>
      </c>
    </row>
    <row r="418" spans="1:16" ht="12.75">
      <c r="A418" t="s">
        <v>49</v>
      </c>
      <c s="34" t="s">
        <v>994</v>
      </c>
      <c s="34" t="s">
        <v>3743</v>
      </c>
      <c s="35" t="s">
        <v>5</v>
      </c>
      <c s="6" t="s">
        <v>3744</v>
      </c>
      <c s="36" t="s">
        <v>98</v>
      </c>
      <c s="37">
        <v>0.28</v>
      </c>
      <c s="36">
        <v>1</v>
      </c>
      <c s="36">
        <f>ROUND(G418*H418,6)</f>
      </c>
      <c r="L418" s="38">
        <v>0</v>
      </c>
      <c s="32">
        <f>ROUND(ROUND(L418,2)*ROUND(G418,3),2)</f>
      </c>
      <c s="36" t="s">
        <v>53</v>
      </c>
      <c>
        <f>(M418*21)/100</f>
      </c>
      <c t="s">
        <v>27</v>
      </c>
    </row>
    <row r="419" spans="1:5" ht="12.75">
      <c r="A419" s="35" t="s">
        <v>54</v>
      </c>
      <c r="E419" s="39" t="s">
        <v>3744</v>
      </c>
    </row>
    <row r="420" spans="1:5" ht="63.75">
      <c r="A420" s="35" t="s">
        <v>55</v>
      </c>
      <c r="E420" s="40" t="s">
        <v>3745</v>
      </c>
    </row>
    <row r="421" spans="1:5" ht="12.75">
      <c r="A421" t="s">
        <v>57</v>
      </c>
      <c r="E421" s="39" t="s">
        <v>5</v>
      </c>
    </row>
    <row r="422" spans="1:16" ht="12.75">
      <c r="A422" t="s">
        <v>49</v>
      </c>
      <c s="34" t="s">
        <v>995</v>
      </c>
      <c s="34" t="s">
        <v>3743</v>
      </c>
      <c s="35" t="s">
        <v>4</v>
      </c>
      <c s="6" t="s">
        <v>3744</v>
      </c>
      <c s="36" t="s">
        <v>98</v>
      </c>
      <c s="37">
        <v>0.012</v>
      </c>
      <c s="36">
        <v>1</v>
      </c>
      <c s="36">
        <f>ROUND(G422*H422,6)</f>
      </c>
      <c r="L422" s="38">
        <v>0</v>
      </c>
      <c s="32">
        <f>ROUND(ROUND(L422,2)*ROUND(G422,3),2)</f>
      </c>
      <c s="36" t="s">
        <v>53</v>
      </c>
      <c>
        <f>(M422*21)/100</f>
      </c>
      <c t="s">
        <v>27</v>
      </c>
    </row>
    <row r="423" spans="1:5" ht="12.75">
      <c r="A423" s="35" t="s">
        <v>54</v>
      </c>
      <c r="E423" s="39" t="s">
        <v>3744</v>
      </c>
    </row>
    <row r="424" spans="1:5" ht="63.75">
      <c r="A424" s="35" t="s">
        <v>55</v>
      </c>
      <c r="E424" s="40" t="s">
        <v>3746</v>
      </c>
    </row>
    <row r="425" spans="1:5" ht="12.75">
      <c r="A425" t="s">
        <v>57</v>
      </c>
      <c r="E425" s="39" t="s">
        <v>5</v>
      </c>
    </row>
    <row r="426" spans="1:16" ht="12.75">
      <c r="A426" t="s">
        <v>49</v>
      </c>
      <c s="34" t="s">
        <v>997</v>
      </c>
      <c s="34" t="s">
        <v>3743</v>
      </c>
      <c s="35" t="s">
        <v>27</v>
      </c>
      <c s="6" t="s">
        <v>3744</v>
      </c>
      <c s="36" t="s">
        <v>98</v>
      </c>
      <c s="37">
        <v>0.07</v>
      </c>
      <c s="36">
        <v>1</v>
      </c>
      <c s="36">
        <f>ROUND(G426*H426,6)</f>
      </c>
      <c r="L426" s="38">
        <v>0</v>
      </c>
      <c s="32">
        <f>ROUND(ROUND(L426,2)*ROUND(G426,3),2)</f>
      </c>
      <c s="36" t="s">
        <v>53</v>
      </c>
      <c>
        <f>(M426*21)/100</f>
      </c>
      <c t="s">
        <v>27</v>
      </c>
    </row>
    <row r="427" spans="1:5" ht="12.75">
      <c r="A427" s="35" t="s">
        <v>54</v>
      </c>
      <c r="E427" s="39" t="s">
        <v>3744</v>
      </c>
    </row>
    <row r="428" spans="1:5" ht="51">
      <c r="A428" s="35" t="s">
        <v>55</v>
      </c>
      <c r="E428" s="40" t="s">
        <v>3747</v>
      </c>
    </row>
    <row r="429" spans="1:5" ht="12.75">
      <c r="A429" t="s">
        <v>57</v>
      </c>
      <c r="E429" s="39" t="s">
        <v>5</v>
      </c>
    </row>
    <row r="430" spans="1:16" ht="12.75">
      <c r="A430" t="s">
        <v>49</v>
      </c>
      <c s="34" t="s">
        <v>1000</v>
      </c>
      <c s="34" t="s">
        <v>3748</v>
      </c>
      <c s="35" t="s">
        <v>5</v>
      </c>
      <c s="6" t="s">
        <v>3749</v>
      </c>
      <c s="36" t="s">
        <v>98</v>
      </c>
      <c s="37">
        <v>0.05</v>
      </c>
      <c s="36">
        <v>1</v>
      </c>
      <c s="36">
        <f>ROUND(G430*H430,6)</f>
      </c>
      <c r="L430" s="38">
        <v>0</v>
      </c>
      <c s="32">
        <f>ROUND(ROUND(L430,2)*ROUND(G430,3),2)</f>
      </c>
      <c s="36" t="s">
        <v>53</v>
      </c>
      <c>
        <f>(M430*21)/100</f>
      </c>
      <c t="s">
        <v>27</v>
      </c>
    </row>
    <row r="431" spans="1:5" ht="12.75">
      <c r="A431" s="35" t="s">
        <v>54</v>
      </c>
      <c r="E431" s="39" t="s">
        <v>3749</v>
      </c>
    </row>
    <row r="432" spans="1:5" ht="51">
      <c r="A432" s="35" t="s">
        <v>55</v>
      </c>
      <c r="E432" s="40" t="s">
        <v>3750</v>
      </c>
    </row>
    <row r="433" spans="1:5" ht="12.75">
      <c r="A433" t="s">
        <v>57</v>
      </c>
      <c r="E433" s="39" t="s">
        <v>5</v>
      </c>
    </row>
    <row r="434" spans="1:16" ht="12.75">
      <c r="A434" t="s">
        <v>49</v>
      </c>
      <c s="34" t="s">
        <v>1003</v>
      </c>
      <c s="34" t="s">
        <v>3748</v>
      </c>
      <c s="35" t="s">
        <v>4</v>
      </c>
      <c s="6" t="s">
        <v>3749</v>
      </c>
      <c s="36" t="s">
        <v>98</v>
      </c>
      <c s="37">
        <v>1.553</v>
      </c>
      <c s="36">
        <v>1</v>
      </c>
      <c s="36">
        <f>ROUND(G434*H434,6)</f>
      </c>
      <c r="L434" s="38">
        <v>0</v>
      </c>
      <c s="32">
        <f>ROUND(ROUND(L434,2)*ROUND(G434,3),2)</f>
      </c>
      <c s="36" t="s">
        <v>53</v>
      </c>
      <c>
        <f>(M434*21)/100</f>
      </c>
      <c t="s">
        <v>27</v>
      </c>
    </row>
    <row r="435" spans="1:5" ht="12.75">
      <c r="A435" s="35" t="s">
        <v>54</v>
      </c>
      <c r="E435" s="39" t="s">
        <v>3749</v>
      </c>
    </row>
    <row r="436" spans="1:5" ht="63.75">
      <c r="A436" s="35" t="s">
        <v>55</v>
      </c>
      <c r="E436" s="40" t="s">
        <v>3751</v>
      </c>
    </row>
    <row r="437" spans="1:5" ht="12.75">
      <c r="A437" t="s">
        <v>57</v>
      </c>
      <c r="E437" s="39" t="s">
        <v>5</v>
      </c>
    </row>
    <row r="438" spans="1:16" ht="12.75">
      <c r="A438" t="s">
        <v>49</v>
      </c>
      <c s="34" t="s">
        <v>1006</v>
      </c>
      <c s="34" t="s">
        <v>3748</v>
      </c>
      <c s="35" t="s">
        <v>27</v>
      </c>
      <c s="6" t="s">
        <v>3749</v>
      </c>
      <c s="36" t="s">
        <v>98</v>
      </c>
      <c s="37">
        <v>2.221</v>
      </c>
      <c s="36">
        <v>1</v>
      </c>
      <c s="36">
        <f>ROUND(G438*H438,6)</f>
      </c>
      <c r="L438" s="38">
        <v>0</v>
      </c>
      <c s="32">
        <f>ROUND(ROUND(L438,2)*ROUND(G438,3),2)</f>
      </c>
      <c s="36" t="s">
        <v>53</v>
      </c>
      <c>
        <f>(M438*21)/100</f>
      </c>
      <c t="s">
        <v>27</v>
      </c>
    </row>
    <row r="439" spans="1:5" ht="12.75">
      <c r="A439" s="35" t="s">
        <v>54</v>
      </c>
      <c r="E439" s="39" t="s">
        <v>3749</v>
      </c>
    </row>
    <row r="440" spans="1:5" ht="63.75">
      <c r="A440" s="35" t="s">
        <v>55</v>
      </c>
      <c r="E440" s="40" t="s">
        <v>3752</v>
      </c>
    </row>
    <row r="441" spans="1:5" ht="12.75">
      <c r="A441" t="s">
        <v>57</v>
      </c>
      <c r="E441" s="39" t="s">
        <v>5</v>
      </c>
    </row>
    <row r="442" spans="1:16" ht="12.75">
      <c r="A442" t="s">
        <v>49</v>
      </c>
      <c s="34" t="s">
        <v>1010</v>
      </c>
      <c s="34" t="s">
        <v>3753</v>
      </c>
      <c s="35" t="s">
        <v>5</v>
      </c>
      <c s="6" t="s">
        <v>3754</v>
      </c>
      <c s="36" t="s">
        <v>262</v>
      </c>
      <c s="37">
        <v>4.428</v>
      </c>
      <c s="36">
        <v>0.00685</v>
      </c>
      <c s="36">
        <f>ROUND(G442*H442,6)</f>
      </c>
      <c r="L442" s="38">
        <v>0</v>
      </c>
      <c s="32">
        <f>ROUND(ROUND(L442,2)*ROUND(G442,3),2)</f>
      </c>
      <c s="36" t="s">
        <v>53</v>
      </c>
      <c>
        <f>(M442*21)/100</f>
      </c>
      <c t="s">
        <v>27</v>
      </c>
    </row>
    <row r="443" spans="1:5" ht="12.75">
      <c r="A443" s="35" t="s">
        <v>54</v>
      </c>
      <c r="E443" s="39" t="s">
        <v>3754</v>
      </c>
    </row>
    <row r="444" spans="1:5" ht="51">
      <c r="A444" s="35" t="s">
        <v>55</v>
      </c>
      <c r="E444" s="40" t="s">
        <v>3755</v>
      </c>
    </row>
    <row r="445" spans="1:5" ht="12.75">
      <c r="A445" t="s">
        <v>57</v>
      </c>
      <c r="E445" s="39" t="s">
        <v>5</v>
      </c>
    </row>
    <row r="446" spans="1:16" ht="12.75">
      <c r="A446" t="s">
        <v>49</v>
      </c>
      <c s="34" t="s">
        <v>1011</v>
      </c>
      <c s="34" t="s">
        <v>3753</v>
      </c>
      <c s="35" t="s">
        <v>4</v>
      </c>
      <c s="6" t="s">
        <v>3754</v>
      </c>
      <c s="36" t="s">
        <v>262</v>
      </c>
      <c s="37">
        <v>5.587</v>
      </c>
      <c s="36">
        <v>0.00685</v>
      </c>
      <c s="36">
        <f>ROUND(G446*H446,6)</f>
      </c>
      <c r="L446" s="38">
        <v>0</v>
      </c>
      <c s="32">
        <f>ROUND(ROUND(L446,2)*ROUND(G446,3),2)</f>
      </c>
      <c s="36" t="s">
        <v>53</v>
      </c>
      <c>
        <f>(M446*21)/100</f>
      </c>
      <c t="s">
        <v>27</v>
      </c>
    </row>
    <row r="447" spans="1:5" ht="12.75">
      <c r="A447" s="35" t="s">
        <v>54</v>
      </c>
      <c r="E447" s="39" t="s">
        <v>3754</v>
      </c>
    </row>
    <row r="448" spans="1:5" ht="38.25">
      <c r="A448" s="35" t="s">
        <v>55</v>
      </c>
      <c r="E448" s="40" t="s">
        <v>3756</v>
      </c>
    </row>
    <row r="449" spans="1:5" ht="12.75">
      <c r="A449" t="s">
        <v>57</v>
      </c>
      <c r="E449" s="39" t="s">
        <v>5</v>
      </c>
    </row>
    <row r="450" spans="1:16" ht="12.75">
      <c r="A450" t="s">
        <v>49</v>
      </c>
      <c s="34" t="s">
        <v>1012</v>
      </c>
      <c s="34" t="s">
        <v>3753</v>
      </c>
      <c s="35" t="s">
        <v>27</v>
      </c>
      <c s="6" t="s">
        <v>3754</v>
      </c>
      <c s="36" t="s">
        <v>262</v>
      </c>
      <c s="37">
        <v>47.86</v>
      </c>
      <c s="36">
        <v>0.00685</v>
      </c>
      <c s="36">
        <f>ROUND(G450*H450,6)</f>
      </c>
      <c r="L450" s="38">
        <v>0</v>
      </c>
      <c s="32">
        <f>ROUND(ROUND(L450,2)*ROUND(G450,3),2)</f>
      </c>
      <c s="36" t="s">
        <v>53</v>
      </c>
      <c>
        <f>(M450*21)/100</f>
      </c>
      <c t="s">
        <v>27</v>
      </c>
    </row>
    <row r="451" spans="1:5" ht="12.75">
      <c r="A451" s="35" t="s">
        <v>54</v>
      </c>
      <c r="E451" s="39" t="s">
        <v>3754</v>
      </c>
    </row>
    <row r="452" spans="1:5" ht="63.75">
      <c r="A452" s="35" t="s">
        <v>55</v>
      </c>
      <c r="E452" s="40" t="s">
        <v>3757</v>
      </c>
    </row>
    <row r="453" spans="1:5" ht="12.75">
      <c r="A453" t="s">
        <v>57</v>
      </c>
      <c r="E453" s="39" t="s">
        <v>5</v>
      </c>
    </row>
    <row r="454" spans="1:16" ht="12.75">
      <c r="A454" t="s">
        <v>49</v>
      </c>
      <c s="34" t="s">
        <v>1013</v>
      </c>
      <c s="34" t="s">
        <v>3753</v>
      </c>
      <c s="35" t="s">
        <v>26</v>
      </c>
      <c s="6" t="s">
        <v>3754</v>
      </c>
      <c s="36" t="s">
        <v>262</v>
      </c>
      <c s="37">
        <v>74.035</v>
      </c>
      <c s="36">
        <v>0.00685</v>
      </c>
      <c s="36">
        <f>ROUND(G454*H454,6)</f>
      </c>
      <c r="L454" s="38">
        <v>0</v>
      </c>
      <c s="32">
        <f>ROUND(ROUND(L454,2)*ROUND(G454,3),2)</f>
      </c>
      <c s="36" t="s">
        <v>53</v>
      </c>
      <c>
        <f>(M454*21)/100</f>
      </c>
      <c t="s">
        <v>27</v>
      </c>
    </row>
    <row r="455" spans="1:5" ht="12.75">
      <c r="A455" s="35" t="s">
        <v>54</v>
      </c>
      <c r="E455" s="39" t="s">
        <v>3754</v>
      </c>
    </row>
    <row r="456" spans="1:5" ht="76.5">
      <c r="A456" s="35" t="s">
        <v>55</v>
      </c>
      <c r="E456" s="40" t="s">
        <v>3758</v>
      </c>
    </row>
    <row r="457" spans="1:5" ht="12.75">
      <c r="A457" t="s">
        <v>57</v>
      </c>
      <c r="E457" s="39" t="s">
        <v>5</v>
      </c>
    </row>
    <row r="458" spans="1:16" ht="25.5">
      <c r="A458" t="s">
        <v>49</v>
      </c>
      <c s="34" t="s">
        <v>1016</v>
      </c>
      <c s="34" t="s">
        <v>3759</v>
      </c>
      <c s="35" t="s">
        <v>5</v>
      </c>
      <c s="6" t="s">
        <v>3760</v>
      </c>
      <c s="36" t="s">
        <v>1202</v>
      </c>
      <c s="37">
        <v>1400</v>
      </c>
      <c s="36">
        <v>0.00028</v>
      </c>
      <c s="36">
        <f>ROUND(G458*H458,6)</f>
      </c>
      <c r="L458" s="38">
        <v>0</v>
      </c>
      <c s="32">
        <f>ROUND(ROUND(L458,2)*ROUND(G458,3),2)</f>
      </c>
      <c s="36" t="s">
        <v>53</v>
      </c>
      <c>
        <f>(M458*21)/100</f>
      </c>
      <c t="s">
        <v>27</v>
      </c>
    </row>
    <row r="459" spans="1:5" ht="25.5">
      <c r="A459" s="35" t="s">
        <v>54</v>
      </c>
      <c r="E459" s="39" t="s">
        <v>3760</v>
      </c>
    </row>
    <row r="460" spans="1:5" ht="12.75">
      <c r="A460" s="35" t="s">
        <v>55</v>
      </c>
      <c r="E460" s="40" t="s">
        <v>5</v>
      </c>
    </row>
    <row r="461" spans="1:5" ht="12.75">
      <c r="A461" t="s">
        <v>57</v>
      </c>
      <c r="E461" s="39" t="s">
        <v>5</v>
      </c>
    </row>
    <row r="462" spans="1:16" ht="12.75">
      <c r="A462" t="s">
        <v>49</v>
      </c>
      <c s="34" t="s">
        <v>1017</v>
      </c>
      <c s="34" t="s">
        <v>3761</v>
      </c>
      <c s="35" t="s">
        <v>5</v>
      </c>
      <c s="6" t="s">
        <v>3762</v>
      </c>
      <c s="36" t="s">
        <v>1095</v>
      </c>
      <c s="37">
        <v>2671.485</v>
      </c>
      <c s="36">
        <v>7E-05</v>
      </c>
      <c s="36">
        <f>ROUND(G462*H462,6)</f>
      </c>
      <c r="L462" s="38">
        <v>0</v>
      </c>
      <c s="32">
        <f>ROUND(ROUND(L462,2)*ROUND(G462,3),2)</f>
      </c>
      <c s="36" t="s">
        <v>53</v>
      </c>
      <c>
        <f>(M462*21)/100</f>
      </c>
      <c t="s">
        <v>27</v>
      </c>
    </row>
    <row r="463" spans="1:5" ht="12.75">
      <c r="A463" s="35" t="s">
        <v>54</v>
      </c>
      <c r="E463" s="39" t="s">
        <v>3762</v>
      </c>
    </row>
    <row r="464" spans="1:5" ht="409.5">
      <c r="A464" s="35" t="s">
        <v>55</v>
      </c>
      <c r="E464" s="40" t="s">
        <v>3763</v>
      </c>
    </row>
    <row r="465" spans="1:5" ht="12.75">
      <c r="A465" t="s">
        <v>57</v>
      </c>
      <c r="E465" s="39" t="s">
        <v>5</v>
      </c>
    </row>
    <row r="466" spans="1:16" ht="12.75">
      <c r="A466" t="s">
        <v>49</v>
      </c>
      <c s="34" t="s">
        <v>1018</v>
      </c>
      <c s="34" t="s">
        <v>3764</v>
      </c>
      <c s="35" t="s">
        <v>5</v>
      </c>
      <c s="6" t="s">
        <v>3765</v>
      </c>
      <c s="36" t="s">
        <v>1095</v>
      </c>
      <c s="37">
        <v>844.081</v>
      </c>
      <c s="36">
        <v>6E-05</v>
      </c>
      <c s="36">
        <f>ROUND(G466*H466,6)</f>
      </c>
      <c r="L466" s="38">
        <v>0</v>
      </c>
      <c s="32">
        <f>ROUND(ROUND(L466,2)*ROUND(G466,3),2)</f>
      </c>
      <c s="36" t="s">
        <v>53</v>
      </c>
      <c>
        <f>(M466*21)/100</f>
      </c>
      <c t="s">
        <v>27</v>
      </c>
    </row>
    <row r="467" spans="1:5" ht="12.75">
      <c r="A467" s="35" t="s">
        <v>54</v>
      </c>
      <c r="E467" s="39" t="s">
        <v>3765</v>
      </c>
    </row>
    <row r="468" spans="1:5" ht="165.75">
      <c r="A468" s="35" t="s">
        <v>55</v>
      </c>
      <c r="E468" s="40" t="s">
        <v>3766</v>
      </c>
    </row>
    <row r="469" spans="1:5" ht="12.75">
      <c r="A469" t="s">
        <v>57</v>
      </c>
      <c r="E469" s="39" t="s">
        <v>5</v>
      </c>
    </row>
    <row r="470" spans="1:16" ht="12.75">
      <c r="A470" t="s">
        <v>49</v>
      </c>
      <c s="34" t="s">
        <v>1021</v>
      </c>
      <c s="34" t="s">
        <v>3767</v>
      </c>
      <c s="35" t="s">
        <v>5</v>
      </c>
      <c s="6" t="s">
        <v>3768</v>
      </c>
      <c s="36" t="s">
        <v>1095</v>
      </c>
      <c s="37">
        <v>5725.297</v>
      </c>
      <c s="36">
        <v>6E-05</v>
      </c>
      <c s="36">
        <f>ROUND(G470*H470,6)</f>
      </c>
      <c r="L470" s="38">
        <v>0</v>
      </c>
      <c s="32">
        <f>ROUND(ROUND(L470,2)*ROUND(G470,3),2)</f>
      </c>
      <c s="36" t="s">
        <v>53</v>
      </c>
      <c>
        <f>(M470*21)/100</f>
      </c>
      <c t="s">
        <v>27</v>
      </c>
    </row>
    <row r="471" spans="1:5" ht="12.75">
      <c r="A471" s="35" t="s">
        <v>54</v>
      </c>
      <c r="E471" s="39" t="s">
        <v>3768</v>
      </c>
    </row>
    <row r="472" spans="1:5" ht="153">
      <c r="A472" s="35" t="s">
        <v>55</v>
      </c>
      <c r="E472" s="40" t="s">
        <v>3769</v>
      </c>
    </row>
    <row r="473" spans="1:5" ht="12.75">
      <c r="A473" t="s">
        <v>57</v>
      </c>
      <c r="E473" s="39" t="s">
        <v>5</v>
      </c>
    </row>
    <row r="474" spans="1:16" ht="12.75">
      <c r="A474" t="s">
        <v>49</v>
      </c>
      <c s="34" t="s">
        <v>1022</v>
      </c>
      <c s="34" t="s">
        <v>3770</v>
      </c>
      <c s="35" t="s">
        <v>5</v>
      </c>
      <c s="6" t="s">
        <v>3771</v>
      </c>
      <c s="36" t="s">
        <v>1095</v>
      </c>
      <c s="37">
        <v>20483.406</v>
      </c>
      <c s="36">
        <v>5E-05</v>
      </c>
      <c s="36">
        <f>ROUND(G474*H474,6)</f>
      </c>
      <c r="L474" s="38">
        <v>0</v>
      </c>
      <c s="32">
        <f>ROUND(ROUND(L474,2)*ROUND(G474,3),2)</f>
      </c>
      <c s="36" t="s">
        <v>53</v>
      </c>
      <c>
        <f>(M474*21)/100</f>
      </c>
      <c t="s">
        <v>27</v>
      </c>
    </row>
    <row r="475" spans="1:5" ht="12.75">
      <c r="A475" s="35" t="s">
        <v>54</v>
      </c>
      <c r="E475" s="39" t="s">
        <v>3771</v>
      </c>
    </row>
    <row r="476" spans="1:5" ht="306">
      <c r="A476" s="35" t="s">
        <v>55</v>
      </c>
      <c r="E476" s="40" t="s">
        <v>3772</v>
      </c>
    </row>
    <row r="477" spans="1:5" ht="12.75">
      <c r="A477" t="s">
        <v>57</v>
      </c>
      <c r="E477" s="39" t="s">
        <v>5</v>
      </c>
    </row>
    <row r="478" spans="1:16" ht="12.75">
      <c r="A478" t="s">
        <v>49</v>
      </c>
      <c s="34" t="s">
        <v>1025</v>
      </c>
      <c s="34" t="s">
        <v>3773</v>
      </c>
      <c s="35" t="s">
        <v>5</v>
      </c>
      <c s="6" t="s">
        <v>3774</v>
      </c>
      <c s="36" t="s">
        <v>1095</v>
      </c>
      <c s="37">
        <v>18688.145</v>
      </c>
      <c s="36">
        <v>5E-05</v>
      </c>
      <c s="36">
        <f>ROUND(G478*H478,6)</f>
      </c>
      <c r="L478" s="38">
        <v>0</v>
      </c>
      <c s="32">
        <f>ROUND(ROUND(L478,2)*ROUND(G478,3),2)</f>
      </c>
      <c s="36" t="s">
        <v>53</v>
      </c>
      <c>
        <f>(M478*21)/100</f>
      </c>
      <c t="s">
        <v>27</v>
      </c>
    </row>
    <row r="479" spans="1:5" ht="12.75">
      <c r="A479" s="35" t="s">
        <v>54</v>
      </c>
      <c r="E479" s="39" t="s">
        <v>3774</v>
      </c>
    </row>
    <row r="480" spans="1:5" ht="280.5">
      <c r="A480" s="35" t="s">
        <v>55</v>
      </c>
      <c r="E480" s="40" t="s">
        <v>3775</v>
      </c>
    </row>
    <row r="481" spans="1:5" ht="12.75">
      <c r="A481" t="s">
        <v>57</v>
      </c>
      <c r="E481" s="39" t="s">
        <v>5</v>
      </c>
    </row>
    <row r="482" spans="1:16" ht="25.5">
      <c r="A482" t="s">
        <v>49</v>
      </c>
      <c s="34" t="s">
        <v>1026</v>
      </c>
      <c s="34" t="s">
        <v>3776</v>
      </c>
      <c s="35" t="s">
        <v>5</v>
      </c>
      <c s="6" t="s">
        <v>3777</v>
      </c>
      <c s="36" t="s">
        <v>1095</v>
      </c>
      <c s="37">
        <v>12666.176</v>
      </c>
      <c s="36">
        <v>5E-05</v>
      </c>
      <c s="36">
        <f>ROUND(G482*H482,6)</f>
      </c>
      <c r="L482" s="38">
        <v>0</v>
      </c>
      <c s="32">
        <f>ROUND(ROUND(L482,2)*ROUND(G482,3),2)</f>
      </c>
      <c s="36" t="s">
        <v>53</v>
      </c>
      <c>
        <f>(M482*21)/100</f>
      </c>
      <c t="s">
        <v>27</v>
      </c>
    </row>
    <row r="483" spans="1:5" ht="25.5">
      <c r="A483" s="35" t="s">
        <v>54</v>
      </c>
      <c r="E483" s="39" t="s">
        <v>3777</v>
      </c>
    </row>
    <row r="484" spans="1:5" ht="280.5">
      <c r="A484" s="35" t="s">
        <v>55</v>
      </c>
      <c r="E484" s="40" t="s">
        <v>3778</v>
      </c>
    </row>
    <row r="485" spans="1:5" ht="12.75">
      <c r="A485" t="s">
        <v>57</v>
      </c>
      <c r="E485" s="39" t="s">
        <v>5</v>
      </c>
    </row>
    <row r="486" spans="1:16" ht="25.5">
      <c r="A486" t="s">
        <v>49</v>
      </c>
      <c s="34" t="s">
        <v>1027</v>
      </c>
      <c s="34" t="s">
        <v>3779</v>
      </c>
      <c s="35" t="s">
        <v>5</v>
      </c>
      <c s="6" t="s">
        <v>3780</v>
      </c>
      <c s="36" t="s">
        <v>1095</v>
      </c>
      <c s="37">
        <v>21716.156</v>
      </c>
      <c s="36">
        <v>5E-05</v>
      </c>
      <c s="36">
        <f>ROUND(G486*H486,6)</f>
      </c>
      <c r="L486" s="38">
        <v>0</v>
      </c>
      <c s="32">
        <f>ROUND(ROUND(L486,2)*ROUND(G486,3),2)</f>
      </c>
      <c s="36" t="s">
        <v>53</v>
      </c>
      <c>
        <f>(M486*21)/100</f>
      </c>
      <c t="s">
        <v>27</v>
      </c>
    </row>
    <row r="487" spans="1:5" ht="25.5">
      <c r="A487" s="35" t="s">
        <v>54</v>
      </c>
      <c r="E487" s="39" t="s">
        <v>3780</v>
      </c>
    </row>
    <row r="488" spans="1:5" ht="89.25">
      <c r="A488" s="35" t="s">
        <v>55</v>
      </c>
      <c r="E488" s="40" t="s">
        <v>3781</v>
      </c>
    </row>
    <row r="489" spans="1:5" ht="12.75">
      <c r="A489" t="s">
        <v>57</v>
      </c>
      <c r="E489" s="39" t="s">
        <v>5</v>
      </c>
    </row>
    <row r="490" spans="1:16" ht="38.25">
      <c r="A490" t="s">
        <v>49</v>
      </c>
      <c s="34" t="s">
        <v>1028</v>
      </c>
      <c s="34" t="s">
        <v>3782</v>
      </c>
      <c s="35" t="s">
        <v>5</v>
      </c>
      <c s="6" t="s">
        <v>3783</v>
      </c>
      <c s="36" t="s">
        <v>98</v>
      </c>
      <c s="37">
        <v>115.272</v>
      </c>
      <c s="36">
        <v>0</v>
      </c>
      <c s="36">
        <f>ROUND(G490*H490,6)</f>
      </c>
      <c r="L490" s="38">
        <v>0</v>
      </c>
      <c s="32">
        <f>ROUND(ROUND(L490,2)*ROUND(G490,3),2)</f>
      </c>
      <c s="36" t="s">
        <v>53</v>
      </c>
      <c>
        <f>(M490*21)/100</f>
      </c>
      <c t="s">
        <v>27</v>
      </c>
    </row>
    <row r="491" spans="1:5" ht="38.25">
      <c r="A491" s="35" t="s">
        <v>54</v>
      </c>
      <c r="E491" s="39" t="s">
        <v>3784</v>
      </c>
    </row>
    <row r="492" spans="1:5" ht="12.75">
      <c r="A492" s="35" t="s">
        <v>55</v>
      </c>
      <c r="E492" s="40" t="s">
        <v>5</v>
      </c>
    </row>
    <row r="493" spans="1:5" ht="12.75">
      <c r="A493" t="s">
        <v>57</v>
      </c>
      <c r="E493" s="39" t="s">
        <v>5</v>
      </c>
    </row>
    <row r="494" spans="1:16" ht="12.75">
      <c r="A494" t="s">
        <v>49</v>
      </c>
      <c s="34" t="s">
        <v>1029</v>
      </c>
      <c s="34" t="s">
        <v>3785</v>
      </c>
      <c s="35" t="s">
        <v>5</v>
      </c>
      <c s="6" t="s">
        <v>3726</v>
      </c>
      <c s="36" t="s">
        <v>98</v>
      </c>
      <c s="37">
        <v>0.092</v>
      </c>
      <c s="36">
        <v>1</v>
      </c>
      <c s="36">
        <f>ROUND(G494*H494,6)</f>
      </c>
      <c r="L494" s="38">
        <v>0</v>
      </c>
      <c s="32">
        <f>ROUND(ROUND(L494,2)*ROUND(G494,3),2)</f>
      </c>
      <c s="36" t="s">
        <v>388</v>
      </c>
      <c>
        <f>(M494*21)/100</f>
      </c>
      <c t="s">
        <v>27</v>
      </c>
    </row>
    <row r="495" spans="1:5" ht="12.75">
      <c r="A495" s="35" t="s">
        <v>54</v>
      </c>
      <c r="E495" s="39" t="s">
        <v>3726</v>
      </c>
    </row>
    <row r="496" spans="1:5" ht="89.25">
      <c r="A496" s="35" t="s">
        <v>55</v>
      </c>
      <c r="E496" s="40" t="s">
        <v>3786</v>
      </c>
    </row>
    <row r="497" spans="1:5" ht="12.75">
      <c r="A497" t="s">
        <v>57</v>
      </c>
      <c r="E497" s="39" t="s">
        <v>5</v>
      </c>
    </row>
    <row r="498" spans="1:16" ht="12.75">
      <c r="A498" t="s">
        <v>49</v>
      </c>
      <c s="34" t="s">
        <v>1030</v>
      </c>
      <c s="34" t="s">
        <v>3785</v>
      </c>
      <c s="35" t="s">
        <v>4</v>
      </c>
      <c s="6" t="s">
        <v>3726</v>
      </c>
      <c s="36" t="s">
        <v>98</v>
      </c>
      <c s="37">
        <v>0.98</v>
      </c>
      <c s="36">
        <v>1</v>
      </c>
      <c s="36">
        <f>ROUND(G498*H498,6)</f>
      </c>
      <c r="L498" s="38">
        <v>0</v>
      </c>
      <c s="32">
        <f>ROUND(ROUND(L498,2)*ROUND(G498,3),2)</f>
      </c>
      <c s="36" t="s">
        <v>388</v>
      </c>
      <c>
        <f>(M498*21)/100</f>
      </c>
      <c t="s">
        <v>27</v>
      </c>
    </row>
    <row r="499" spans="1:5" ht="12.75">
      <c r="A499" s="35" t="s">
        <v>54</v>
      </c>
      <c r="E499" s="39" t="s">
        <v>3726</v>
      </c>
    </row>
    <row r="500" spans="1:5" ht="127.5">
      <c r="A500" s="35" t="s">
        <v>55</v>
      </c>
      <c r="E500" s="40" t="s">
        <v>3787</v>
      </c>
    </row>
    <row r="501" spans="1:5" ht="12.75">
      <c r="A501" t="s">
        <v>57</v>
      </c>
      <c r="E501" s="39" t="s">
        <v>5</v>
      </c>
    </row>
    <row r="502" spans="1:16" ht="12.75">
      <c r="A502" t="s">
        <v>49</v>
      </c>
      <c s="34" t="s">
        <v>1031</v>
      </c>
      <c s="34" t="s">
        <v>3785</v>
      </c>
      <c s="35" t="s">
        <v>27</v>
      </c>
      <c s="6" t="s">
        <v>3726</v>
      </c>
      <c s="36" t="s">
        <v>98</v>
      </c>
      <c s="37">
        <v>16.807</v>
      </c>
      <c s="36">
        <v>1</v>
      </c>
      <c s="36">
        <f>ROUND(G502*H502,6)</f>
      </c>
      <c r="L502" s="38">
        <v>0</v>
      </c>
      <c s="32">
        <f>ROUND(ROUND(L502,2)*ROUND(G502,3),2)</f>
      </c>
      <c s="36" t="s">
        <v>388</v>
      </c>
      <c>
        <f>(M502*21)/100</f>
      </c>
      <c t="s">
        <v>27</v>
      </c>
    </row>
    <row r="503" spans="1:5" ht="12.75">
      <c r="A503" s="35" t="s">
        <v>54</v>
      </c>
      <c r="E503" s="39" t="s">
        <v>3726</v>
      </c>
    </row>
    <row r="504" spans="1:5" ht="178.5">
      <c r="A504" s="35" t="s">
        <v>55</v>
      </c>
      <c r="E504" s="40" t="s">
        <v>3788</v>
      </c>
    </row>
    <row r="505" spans="1:5" ht="12.75">
      <c r="A505" t="s">
        <v>57</v>
      </c>
      <c r="E505" s="39" t="s">
        <v>5</v>
      </c>
    </row>
    <row r="506" spans="1:16" ht="12.75">
      <c r="A506" t="s">
        <v>49</v>
      </c>
      <c s="34" t="s">
        <v>1034</v>
      </c>
      <c s="34" t="s">
        <v>3785</v>
      </c>
      <c s="35" t="s">
        <v>26</v>
      </c>
      <c s="6" t="s">
        <v>3726</v>
      </c>
      <c s="36" t="s">
        <v>98</v>
      </c>
      <c s="37">
        <v>0.774</v>
      </c>
      <c s="36">
        <v>1</v>
      </c>
      <c s="36">
        <f>ROUND(G506*H506,6)</f>
      </c>
      <c r="L506" s="38">
        <v>0</v>
      </c>
      <c s="32">
        <f>ROUND(ROUND(L506,2)*ROUND(G506,3),2)</f>
      </c>
      <c s="36" t="s">
        <v>388</v>
      </c>
      <c>
        <f>(M506*21)/100</f>
      </c>
      <c t="s">
        <v>27</v>
      </c>
    </row>
    <row r="507" spans="1:5" ht="12.75">
      <c r="A507" s="35" t="s">
        <v>54</v>
      </c>
      <c r="E507" s="39" t="s">
        <v>3726</v>
      </c>
    </row>
    <row r="508" spans="1:5" ht="51">
      <c r="A508" s="35" t="s">
        <v>55</v>
      </c>
      <c r="E508" s="40" t="s">
        <v>3789</v>
      </c>
    </row>
    <row r="509" spans="1:5" ht="12.75">
      <c r="A509" t="s">
        <v>57</v>
      </c>
      <c r="E509" s="39" t="s">
        <v>5</v>
      </c>
    </row>
    <row r="510" spans="1:16" ht="12.75">
      <c r="A510" t="s">
        <v>49</v>
      </c>
      <c s="34" t="s">
        <v>1037</v>
      </c>
      <c s="34" t="s">
        <v>3785</v>
      </c>
      <c s="35" t="s">
        <v>64</v>
      </c>
      <c s="6" t="s">
        <v>3726</v>
      </c>
      <c s="36" t="s">
        <v>98</v>
      </c>
      <c s="37">
        <v>0.601</v>
      </c>
      <c s="36">
        <v>1</v>
      </c>
      <c s="36">
        <f>ROUND(G510*H510,6)</f>
      </c>
      <c r="L510" s="38">
        <v>0</v>
      </c>
      <c s="32">
        <f>ROUND(ROUND(L510,2)*ROUND(G510,3),2)</f>
      </c>
      <c s="36" t="s">
        <v>388</v>
      </c>
      <c>
        <f>(M510*21)/100</f>
      </c>
      <c t="s">
        <v>27</v>
      </c>
    </row>
    <row r="511" spans="1:5" ht="12.75">
      <c r="A511" s="35" t="s">
        <v>54</v>
      </c>
      <c r="E511" s="39" t="s">
        <v>3726</v>
      </c>
    </row>
    <row r="512" spans="1:5" ht="51">
      <c r="A512" s="35" t="s">
        <v>55</v>
      </c>
      <c r="E512" s="40" t="s">
        <v>3790</v>
      </c>
    </row>
    <row r="513" spans="1:5" ht="12.75">
      <c r="A513" t="s">
        <v>57</v>
      </c>
      <c r="E513" s="39" t="s">
        <v>5</v>
      </c>
    </row>
    <row r="514" spans="1:16" ht="12.75">
      <c r="A514" t="s">
        <v>49</v>
      </c>
      <c s="34" t="s">
        <v>2300</v>
      </c>
      <c s="34" t="s">
        <v>3791</v>
      </c>
      <c s="35" t="s">
        <v>5</v>
      </c>
      <c s="6" t="s">
        <v>3792</v>
      </c>
      <c s="36" t="s">
        <v>262</v>
      </c>
      <c s="37">
        <v>39.883</v>
      </c>
      <c s="36">
        <v>0.02916</v>
      </c>
      <c s="36">
        <f>ROUND(G514*H514,6)</f>
      </c>
      <c r="L514" s="38">
        <v>0</v>
      </c>
      <c s="32">
        <f>ROUND(ROUND(L514,2)*ROUND(G514,3),2)</f>
      </c>
      <c s="36" t="s">
        <v>388</v>
      </c>
      <c>
        <f>(M514*21)/100</f>
      </c>
      <c t="s">
        <v>27</v>
      </c>
    </row>
    <row r="515" spans="1:5" ht="12.75">
      <c r="A515" s="35" t="s">
        <v>54</v>
      </c>
      <c r="E515" s="39" t="s">
        <v>3792</v>
      </c>
    </row>
    <row r="516" spans="1:5" ht="51">
      <c r="A516" s="35" t="s">
        <v>55</v>
      </c>
      <c r="E516" s="40" t="s">
        <v>3793</v>
      </c>
    </row>
    <row r="517" spans="1:5" ht="12.75">
      <c r="A517" t="s">
        <v>57</v>
      </c>
      <c r="E517" s="39" t="s">
        <v>5</v>
      </c>
    </row>
    <row r="518" spans="1:16" ht="12.75">
      <c r="A518" t="s">
        <v>49</v>
      </c>
      <c s="34" t="s">
        <v>2305</v>
      </c>
      <c s="34" t="s">
        <v>3794</v>
      </c>
      <c s="35" t="s">
        <v>5</v>
      </c>
      <c s="6" t="s">
        <v>3795</v>
      </c>
      <c s="36" t="s">
        <v>98</v>
      </c>
      <c s="37">
        <v>0.44</v>
      </c>
      <c s="36">
        <v>1</v>
      </c>
      <c s="36">
        <f>ROUND(G518*H518,6)</f>
      </c>
      <c r="L518" s="38">
        <v>0</v>
      </c>
      <c s="32">
        <f>ROUND(ROUND(L518,2)*ROUND(G518,3),2)</f>
      </c>
      <c s="36" t="s">
        <v>388</v>
      </c>
      <c>
        <f>(M518*21)/100</f>
      </c>
      <c t="s">
        <v>27</v>
      </c>
    </row>
    <row r="519" spans="1:5" ht="12.75">
      <c r="A519" s="35" t="s">
        <v>54</v>
      </c>
      <c r="E519" s="39" t="s">
        <v>3795</v>
      </c>
    </row>
    <row r="520" spans="1:5" ht="51">
      <c r="A520" s="35" t="s">
        <v>55</v>
      </c>
      <c r="E520" s="40" t="s">
        <v>3796</v>
      </c>
    </row>
    <row r="521" spans="1:5" ht="12.75">
      <c r="A521" t="s">
        <v>57</v>
      </c>
      <c r="E521" s="39" t="s">
        <v>5</v>
      </c>
    </row>
    <row r="522" spans="1:16" ht="12.75">
      <c r="A522" t="s">
        <v>49</v>
      </c>
      <c s="34" t="s">
        <v>2309</v>
      </c>
      <c s="34" t="s">
        <v>3797</v>
      </c>
      <c s="35" t="s">
        <v>5</v>
      </c>
      <c s="6" t="s">
        <v>3798</v>
      </c>
      <c s="36" t="s">
        <v>1202</v>
      </c>
      <c s="37">
        <v>1586.2</v>
      </c>
      <c s="36">
        <v>0.00731</v>
      </c>
      <c s="36">
        <f>ROUND(G522*H522,6)</f>
      </c>
      <c r="L522" s="38">
        <v>0</v>
      </c>
      <c s="32">
        <f>ROUND(ROUND(L522,2)*ROUND(G522,3),2)</f>
      </c>
      <c s="36" t="s">
        <v>388</v>
      </c>
      <c>
        <f>(M522*21)/100</f>
      </c>
      <c t="s">
        <v>27</v>
      </c>
    </row>
    <row r="523" spans="1:5" ht="12.75">
      <c r="A523" s="35" t="s">
        <v>54</v>
      </c>
      <c r="E523" s="39" t="s">
        <v>3798</v>
      </c>
    </row>
    <row r="524" spans="1:5" ht="25.5">
      <c r="A524" s="35" t="s">
        <v>55</v>
      </c>
      <c r="E524" s="40" t="s">
        <v>3799</v>
      </c>
    </row>
    <row r="525" spans="1:5" ht="12.75">
      <c r="A525" t="s">
        <v>57</v>
      </c>
      <c r="E525" s="39" t="s">
        <v>5</v>
      </c>
    </row>
    <row r="526" spans="1:13" ht="12.75">
      <c r="A526" t="s">
        <v>46</v>
      </c>
      <c r="C526" s="31" t="s">
        <v>2634</v>
      </c>
      <c r="E526" s="33" t="s">
        <v>2635</v>
      </c>
      <c r="J526" s="32">
        <f>0</f>
      </c>
      <c s="32">
        <f>0</f>
      </c>
      <c s="32">
        <f>0+L527+L531+L535+L539</f>
      </c>
      <c s="32">
        <f>0+M527+M531+M535+M539</f>
      </c>
    </row>
    <row r="527" spans="1:16" ht="25.5">
      <c r="A527" t="s">
        <v>49</v>
      </c>
      <c s="34" t="s">
        <v>2313</v>
      </c>
      <c s="34" t="s">
        <v>3800</v>
      </c>
      <c s="35" t="s">
        <v>5</v>
      </c>
      <c s="6" t="s">
        <v>3801</v>
      </c>
      <c s="36" t="s">
        <v>1202</v>
      </c>
      <c s="37">
        <v>2023.265</v>
      </c>
      <c s="36">
        <v>8E-05</v>
      </c>
      <c s="36">
        <f>ROUND(G527*H527,6)</f>
      </c>
      <c r="L527" s="38">
        <v>0</v>
      </c>
      <c s="32">
        <f>ROUND(ROUND(L527,2)*ROUND(G527,3),2)</f>
      </c>
      <c s="36" t="s">
        <v>53</v>
      </c>
      <c>
        <f>(M527*21)/100</f>
      </c>
      <c t="s">
        <v>27</v>
      </c>
    </row>
    <row r="528" spans="1:5" ht="25.5">
      <c r="A528" s="35" t="s">
        <v>54</v>
      </c>
      <c r="E528" s="39" t="s">
        <v>3801</v>
      </c>
    </row>
    <row r="529" spans="1:5" ht="409.5">
      <c r="A529" s="35" t="s">
        <v>55</v>
      </c>
      <c r="E529" s="40" t="s">
        <v>3802</v>
      </c>
    </row>
    <row r="530" spans="1:5" ht="12.75">
      <c r="A530" t="s">
        <v>57</v>
      </c>
      <c r="E530" s="39" t="s">
        <v>5</v>
      </c>
    </row>
    <row r="531" spans="1:16" ht="12.75">
      <c r="A531" t="s">
        <v>49</v>
      </c>
      <c s="34" t="s">
        <v>2317</v>
      </c>
      <c s="34" t="s">
        <v>3803</v>
      </c>
      <c s="35" t="s">
        <v>5</v>
      </c>
      <c s="6" t="s">
        <v>3804</v>
      </c>
      <c s="36" t="s">
        <v>1202</v>
      </c>
      <c s="37">
        <v>2023.265</v>
      </c>
      <c s="36">
        <v>0.00017</v>
      </c>
      <c s="36">
        <f>ROUND(G531*H531,6)</f>
      </c>
      <c r="L531" s="38">
        <v>0</v>
      </c>
      <c s="32">
        <f>ROUND(ROUND(L531,2)*ROUND(G531,3),2)</f>
      </c>
      <c s="36" t="s">
        <v>103</v>
      </c>
      <c>
        <f>(M531*21)/100</f>
      </c>
      <c t="s">
        <v>27</v>
      </c>
    </row>
    <row r="532" spans="1:5" ht="12.75">
      <c r="A532" s="35" t="s">
        <v>54</v>
      </c>
      <c r="E532" s="39" t="s">
        <v>3804</v>
      </c>
    </row>
    <row r="533" spans="1:5" ht="409.5">
      <c r="A533" s="35" t="s">
        <v>55</v>
      </c>
      <c r="E533" s="40" t="s">
        <v>3802</v>
      </c>
    </row>
    <row r="534" spans="1:5" ht="12.75">
      <c r="A534" t="s">
        <v>57</v>
      </c>
      <c r="E534" s="39" t="s">
        <v>3805</v>
      </c>
    </row>
    <row r="535" spans="1:16" ht="12.75">
      <c r="A535" t="s">
        <v>49</v>
      </c>
      <c s="34" t="s">
        <v>2321</v>
      </c>
      <c s="34" t="s">
        <v>3806</v>
      </c>
      <c s="35" t="s">
        <v>5</v>
      </c>
      <c s="6" t="s">
        <v>3807</v>
      </c>
      <c s="36" t="s">
        <v>1202</v>
      </c>
      <c s="37">
        <v>2023.265</v>
      </c>
      <c s="36">
        <v>0.00012</v>
      </c>
      <c s="36">
        <f>ROUND(G535*H535,6)</f>
      </c>
      <c r="L535" s="38">
        <v>0</v>
      </c>
      <c s="32">
        <f>ROUND(ROUND(L535,2)*ROUND(G535,3),2)</f>
      </c>
      <c s="36" t="s">
        <v>103</v>
      </c>
      <c>
        <f>(M535*21)/100</f>
      </c>
      <c t="s">
        <v>27</v>
      </c>
    </row>
    <row r="536" spans="1:5" ht="12.75">
      <c r="A536" s="35" t="s">
        <v>54</v>
      </c>
      <c r="E536" s="39" t="s">
        <v>3807</v>
      </c>
    </row>
    <row r="537" spans="1:5" ht="409.5">
      <c r="A537" s="35" t="s">
        <v>55</v>
      </c>
      <c r="E537" s="40" t="s">
        <v>3802</v>
      </c>
    </row>
    <row r="538" spans="1:5" ht="12.75">
      <c r="A538" t="s">
        <v>57</v>
      </c>
      <c r="E538" s="39" t="s">
        <v>3805</v>
      </c>
    </row>
    <row r="539" spans="1:16" ht="12.75">
      <c r="A539" t="s">
        <v>49</v>
      </c>
      <c s="34" t="s">
        <v>2325</v>
      </c>
      <c s="34" t="s">
        <v>3808</v>
      </c>
      <c s="35" t="s">
        <v>5</v>
      </c>
      <c s="6" t="s">
        <v>3809</v>
      </c>
      <c s="36" t="s">
        <v>1202</v>
      </c>
      <c s="37">
        <v>2023.265</v>
      </c>
      <c s="36">
        <v>0.00012</v>
      </c>
      <c s="36">
        <f>ROUND(G539*H539,6)</f>
      </c>
      <c r="L539" s="38">
        <v>0</v>
      </c>
      <c s="32">
        <f>ROUND(ROUND(L539,2)*ROUND(G539,3),2)</f>
      </c>
      <c s="36" t="s">
        <v>103</v>
      </c>
      <c>
        <f>(M539*21)/100</f>
      </c>
      <c t="s">
        <v>27</v>
      </c>
    </row>
    <row r="540" spans="1:5" ht="12.75">
      <c r="A540" s="35" t="s">
        <v>54</v>
      </c>
      <c r="E540" s="39" t="s">
        <v>3809</v>
      </c>
    </row>
    <row r="541" spans="1:5" ht="409.5">
      <c r="A541" s="35" t="s">
        <v>55</v>
      </c>
      <c r="E541" s="40" t="s">
        <v>3802</v>
      </c>
    </row>
    <row r="542" spans="1:5" ht="12.75">
      <c r="A542" t="s">
        <v>57</v>
      </c>
      <c r="E542" s="39" t="s">
        <v>3805</v>
      </c>
    </row>
    <row r="543" spans="1:13" ht="12.75">
      <c r="A543" t="s">
        <v>46</v>
      </c>
      <c r="C543" s="31" t="s">
        <v>84</v>
      </c>
      <c r="E543" s="33" t="s">
        <v>204</v>
      </c>
      <c r="J543" s="32">
        <f>0</f>
      </c>
      <c s="32">
        <f>0</f>
      </c>
      <c s="32">
        <f>0+L544+L548+L552+L556+L560+L564+L568</f>
      </c>
      <c s="32">
        <f>0+M544+M548+M552+M556+M560+M564+M568</f>
      </c>
    </row>
    <row r="544" spans="1:16" ht="25.5">
      <c r="A544" t="s">
        <v>49</v>
      </c>
      <c s="34" t="s">
        <v>2329</v>
      </c>
      <c s="34" t="s">
        <v>3810</v>
      </c>
      <c s="35" t="s">
        <v>5</v>
      </c>
      <c s="6" t="s">
        <v>3811</v>
      </c>
      <c s="36" t="s">
        <v>52</v>
      </c>
      <c s="37">
        <v>39</v>
      </c>
      <c s="36">
        <v>0.0179</v>
      </c>
      <c s="36">
        <f>ROUND(G544*H544,6)</f>
      </c>
      <c r="L544" s="38">
        <v>0</v>
      </c>
      <c s="32">
        <f>ROUND(ROUND(L544,2)*ROUND(G544,3),2)</f>
      </c>
      <c s="36" t="s">
        <v>53</v>
      </c>
      <c>
        <f>(M544*21)/100</f>
      </c>
      <c t="s">
        <v>27</v>
      </c>
    </row>
    <row r="545" spans="1:5" ht="25.5">
      <c r="A545" s="35" t="s">
        <v>54</v>
      </c>
      <c r="E545" s="39" t="s">
        <v>3811</v>
      </c>
    </row>
    <row r="546" spans="1:5" ht="12.75">
      <c r="A546" s="35" t="s">
        <v>55</v>
      </c>
      <c r="E546" s="40" t="s">
        <v>5</v>
      </c>
    </row>
    <row r="547" spans="1:5" ht="12.75">
      <c r="A547" t="s">
        <v>57</v>
      </c>
      <c r="E547" s="39" t="s">
        <v>5</v>
      </c>
    </row>
    <row r="548" spans="1:16" ht="25.5">
      <c r="A548" t="s">
        <v>49</v>
      </c>
      <c s="34" t="s">
        <v>2333</v>
      </c>
      <c s="34" t="s">
        <v>3812</v>
      </c>
      <c s="35" t="s">
        <v>5</v>
      </c>
      <c s="6" t="s">
        <v>3813</v>
      </c>
      <c s="36" t="s">
        <v>52</v>
      </c>
      <c s="37">
        <v>39</v>
      </c>
      <c s="36">
        <v>0</v>
      </c>
      <c s="36">
        <f>ROUND(G548*H548,6)</f>
      </c>
      <c r="L548" s="38">
        <v>0</v>
      </c>
      <c s="32">
        <f>ROUND(ROUND(L548,2)*ROUND(G548,3),2)</f>
      </c>
      <c s="36" t="s">
        <v>53</v>
      </c>
      <c>
        <f>(M548*21)/100</f>
      </c>
      <c t="s">
        <v>27</v>
      </c>
    </row>
    <row r="549" spans="1:5" ht="25.5">
      <c r="A549" s="35" t="s">
        <v>54</v>
      </c>
      <c r="E549" s="39" t="s">
        <v>3813</v>
      </c>
    </row>
    <row r="550" spans="1:5" ht="12.75">
      <c r="A550" s="35" t="s">
        <v>55</v>
      </c>
      <c r="E550" s="40" t="s">
        <v>5</v>
      </c>
    </row>
    <row r="551" spans="1:5" ht="12.75">
      <c r="A551" t="s">
        <v>57</v>
      </c>
      <c r="E551" s="39" t="s">
        <v>5</v>
      </c>
    </row>
    <row r="552" spans="1:16" ht="25.5">
      <c r="A552" t="s">
        <v>49</v>
      </c>
      <c s="34" t="s">
        <v>2338</v>
      </c>
      <c s="34" t="s">
        <v>3814</v>
      </c>
      <c s="35" t="s">
        <v>5</v>
      </c>
      <c s="6" t="s">
        <v>3815</v>
      </c>
      <c s="36" t="s">
        <v>52</v>
      </c>
      <c s="37">
        <v>501</v>
      </c>
      <c s="36">
        <v>0</v>
      </c>
      <c s="36">
        <f>ROUND(G552*H552,6)</f>
      </c>
      <c r="L552" s="38">
        <v>0</v>
      </c>
      <c s="32">
        <f>ROUND(ROUND(L552,2)*ROUND(G552,3),2)</f>
      </c>
      <c s="36" t="s">
        <v>53</v>
      </c>
      <c>
        <f>(M552*21)/100</f>
      </c>
      <c t="s">
        <v>27</v>
      </c>
    </row>
    <row r="553" spans="1:5" ht="25.5">
      <c r="A553" s="35" t="s">
        <v>54</v>
      </c>
      <c r="E553" s="39" t="s">
        <v>3815</v>
      </c>
    </row>
    <row r="554" spans="1:5" ht="25.5">
      <c r="A554" s="35" t="s">
        <v>55</v>
      </c>
      <c r="E554" s="40" t="s">
        <v>3816</v>
      </c>
    </row>
    <row r="555" spans="1:5" ht="12.75">
      <c r="A555" t="s">
        <v>57</v>
      </c>
      <c r="E555" s="39" t="s">
        <v>5</v>
      </c>
    </row>
    <row r="556" spans="1:16" ht="25.5">
      <c r="A556" t="s">
        <v>49</v>
      </c>
      <c s="34" t="s">
        <v>2342</v>
      </c>
      <c s="34" t="s">
        <v>3817</v>
      </c>
      <c s="35" t="s">
        <v>5</v>
      </c>
      <c s="6" t="s">
        <v>3818</v>
      </c>
      <c s="36" t="s">
        <v>52</v>
      </c>
      <c s="37">
        <v>136</v>
      </c>
      <c s="36">
        <v>4E-05</v>
      </c>
      <c s="36">
        <f>ROUND(G556*H556,6)</f>
      </c>
      <c r="L556" s="38">
        <v>0</v>
      </c>
      <c s="32">
        <f>ROUND(ROUND(L556,2)*ROUND(G556,3),2)</f>
      </c>
      <c s="36" t="s">
        <v>53</v>
      </c>
      <c>
        <f>(M556*21)/100</f>
      </c>
      <c t="s">
        <v>27</v>
      </c>
    </row>
    <row r="557" spans="1:5" ht="25.5">
      <c r="A557" s="35" t="s">
        <v>54</v>
      </c>
      <c r="E557" s="39" t="s">
        <v>3818</v>
      </c>
    </row>
    <row r="558" spans="1:5" ht="38.25">
      <c r="A558" s="35" t="s">
        <v>55</v>
      </c>
      <c r="E558" s="40" t="s">
        <v>3819</v>
      </c>
    </row>
    <row r="559" spans="1:5" ht="12.75">
      <c r="A559" t="s">
        <v>57</v>
      </c>
      <c r="E559" s="39" t="s">
        <v>5</v>
      </c>
    </row>
    <row r="560" spans="1:16" ht="25.5">
      <c r="A560" t="s">
        <v>49</v>
      </c>
      <c s="34" t="s">
        <v>2346</v>
      </c>
      <c s="34" t="s">
        <v>3820</v>
      </c>
      <c s="35" t="s">
        <v>5</v>
      </c>
      <c s="6" t="s">
        <v>3821</v>
      </c>
      <c s="36" t="s">
        <v>52</v>
      </c>
      <c s="37">
        <v>136</v>
      </c>
      <c s="36">
        <v>0.00017</v>
      </c>
      <c s="36">
        <f>ROUND(G560*H560,6)</f>
      </c>
      <c r="L560" s="38">
        <v>0</v>
      </c>
      <c s="32">
        <f>ROUND(ROUND(L560,2)*ROUND(G560,3),2)</f>
      </c>
      <c s="36" t="s">
        <v>53</v>
      </c>
      <c>
        <f>(M560*21)/100</f>
      </c>
      <c t="s">
        <v>27</v>
      </c>
    </row>
    <row r="561" spans="1:5" ht="25.5">
      <c r="A561" s="35" t="s">
        <v>54</v>
      </c>
      <c r="E561" s="39" t="s">
        <v>3821</v>
      </c>
    </row>
    <row r="562" spans="1:5" ht="38.25">
      <c r="A562" s="35" t="s">
        <v>55</v>
      </c>
      <c r="E562" s="40" t="s">
        <v>3819</v>
      </c>
    </row>
    <row r="563" spans="1:5" ht="12.75">
      <c r="A563" t="s">
        <v>57</v>
      </c>
      <c r="E563" s="39" t="s">
        <v>5</v>
      </c>
    </row>
    <row r="564" spans="1:16" ht="25.5">
      <c r="A564" t="s">
        <v>49</v>
      </c>
      <c s="34" t="s">
        <v>2351</v>
      </c>
      <c s="34" t="s">
        <v>3822</v>
      </c>
      <c s="35" t="s">
        <v>5</v>
      </c>
      <c s="6" t="s">
        <v>3818</v>
      </c>
      <c s="36" t="s">
        <v>52</v>
      </c>
      <c s="37">
        <v>96</v>
      </c>
      <c s="36">
        <v>4E-05</v>
      </c>
      <c s="36">
        <f>ROUND(G564*H564,6)</f>
      </c>
      <c r="L564" s="38">
        <v>0</v>
      </c>
      <c s="32">
        <f>ROUND(ROUND(L564,2)*ROUND(G564,3),2)</f>
      </c>
      <c s="36" t="s">
        <v>388</v>
      </c>
      <c>
        <f>(M564*21)/100</f>
      </c>
      <c t="s">
        <v>27</v>
      </c>
    </row>
    <row r="565" spans="1:5" ht="25.5">
      <c r="A565" s="35" t="s">
        <v>54</v>
      </c>
      <c r="E565" s="39" t="s">
        <v>3818</v>
      </c>
    </row>
    <row r="566" spans="1:5" ht="38.25">
      <c r="A566" s="35" t="s">
        <v>55</v>
      </c>
      <c r="E566" s="40" t="s">
        <v>3823</v>
      </c>
    </row>
    <row r="567" spans="1:5" ht="12.75">
      <c r="A567" t="s">
        <v>57</v>
      </c>
      <c r="E567" s="39" t="s">
        <v>5</v>
      </c>
    </row>
    <row r="568" spans="1:16" ht="25.5">
      <c r="A568" t="s">
        <v>49</v>
      </c>
      <c s="34" t="s">
        <v>2356</v>
      </c>
      <c s="34" t="s">
        <v>3824</v>
      </c>
      <c s="35" t="s">
        <v>5</v>
      </c>
      <c s="6" t="s">
        <v>3825</v>
      </c>
      <c s="36" t="s">
        <v>52</v>
      </c>
      <c s="37">
        <v>96</v>
      </c>
      <c s="36">
        <v>0.00023</v>
      </c>
      <c s="36">
        <f>ROUND(G568*H568,6)</f>
      </c>
      <c r="L568" s="38">
        <v>0</v>
      </c>
      <c s="32">
        <f>ROUND(ROUND(L568,2)*ROUND(G568,3),2)</f>
      </c>
      <c s="36" t="s">
        <v>388</v>
      </c>
      <c>
        <f>(M568*21)/100</f>
      </c>
      <c t="s">
        <v>27</v>
      </c>
    </row>
    <row r="569" spans="1:5" ht="25.5">
      <c r="A569" s="35" t="s">
        <v>54</v>
      </c>
      <c r="E569" s="39" t="s">
        <v>3825</v>
      </c>
    </row>
    <row r="570" spans="1:5" ht="38.25">
      <c r="A570" s="35" t="s">
        <v>55</v>
      </c>
      <c r="E570" s="40" t="s">
        <v>3823</v>
      </c>
    </row>
    <row r="571" spans="1:5" ht="12.75">
      <c r="A571" t="s">
        <v>57</v>
      </c>
      <c r="E571" s="39" t="s">
        <v>5</v>
      </c>
    </row>
    <row r="572" spans="1:13" ht="12.75">
      <c r="A572" t="s">
        <v>46</v>
      </c>
      <c r="C572" s="31" t="s">
        <v>3826</v>
      </c>
      <c r="E572" s="33" t="s">
        <v>3827</v>
      </c>
      <c r="J572" s="32">
        <f>0</f>
      </c>
      <c s="32">
        <f>0</f>
      </c>
      <c s="32">
        <f>0+L573+L577+L581</f>
      </c>
      <c s="32">
        <f>0+M573+M577+M581</f>
      </c>
    </row>
    <row r="573" spans="1:16" ht="25.5">
      <c r="A573" t="s">
        <v>49</v>
      </c>
      <c s="34" t="s">
        <v>2360</v>
      </c>
      <c s="34" t="s">
        <v>3828</v>
      </c>
      <c s="35" t="s">
        <v>5</v>
      </c>
      <c s="6" t="s">
        <v>3829</v>
      </c>
      <c s="36" t="s">
        <v>98</v>
      </c>
      <c s="37">
        <v>1335.5</v>
      </c>
      <c s="36">
        <v>0</v>
      </c>
      <c s="36">
        <f>ROUND(G573*H573,6)</f>
      </c>
      <c r="L573" s="38">
        <v>0</v>
      </c>
      <c s="32">
        <f>ROUND(ROUND(L573,2)*ROUND(G573,3),2)</f>
      </c>
      <c s="36" t="s">
        <v>53</v>
      </c>
      <c>
        <f>(M573*21)/100</f>
      </c>
      <c t="s">
        <v>27</v>
      </c>
    </row>
    <row r="574" spans="1:5" ht="25.5">
      <c r="A574" s="35" t="s">
        <v>54</v>
      </c>
      <c r="E574" s="39" t="s">
        <v>3829</v>
      </c>
    </row>
    <row r="575" spans="1:5" ht="25.5">
      <c r="A575" s="35" t="s">
        <v>55</v>
      </c>
      <c r="E575" s="40" t="s">
        <v>3830</v>
      </c>
    </row>
    <row r="576" spans="1:5" ht="12.75">
      <c r="A576" t="s">
        <v>57</v>
      </c>
      <c r="E576" s="39" t="s">
        <v>5</v>
      </c>
    </row>
    <row r="577" spans="1:16" ht="25.5">
      <c r="A577" t="s">
        <v>49</v>
      </c>
      <c s="34" t="s">
        <v>2364</v>
      </c>
      <c s="34" t="s">
        <v>3831</v>
      </c>
      <c s="35" t="s">
        <v>5</v>
      </c>
      <c s="6" t="s">
        <v>3832</v>
      </c>
      <c s="36" t="s">
        <v>98</v>
      </c>
      <c s="37">
        <v>886.2</v>
      </c>
      <c s="36">
        <v>0</v>
      </c>
      <c s="36">
        <f>ROUND(G577*H577,6)</f>
      </c>
      <c r="L577" s="38">
        <v>0</v>
      </c>
      <c s="32">
        <f>ROUND(ROUND(L577,2)*ROUND(G577,3),2)</f>
      </c>
      <c s="36" t="s">
        <v>53</v>
      </c>
      <c>
        <f>(M577*21)/100</f>
      </c>
      <c t="s">
        <v>27</v>
      </c>
    </row>
    <row r="578" spans="1:5" ht="25.5">
      <c r="A578" s="35" t="s">
        <v>54</v>
      </c>
      <c r="E578" s="39" t="s">
        <v>3832</v>
      </c>
    </row>
    <row r="579" spans="1:5" ht="51">
      <c r="A579" s="35" t="s">
        <v>55</v>
      </c>
      <c r="E579" s="40" t="s">
        <v>3833</v>
      </c>
    </row>
    <row r="580" spans="1:5" ht="12.75">
      <c r="A580" t="s">
        <v>57</v>
      </c>
      <c r="E580" s="39" t="s">
        <v>5</v>
      </c>
    </row>
    <row r="581" spans="1:16" ht="25.5">
      <c r="A581" t="s">
        <v>49</v>
      </c>
      <c s="34" t="s">
        <v>2368</v>
      </c>
      <c s="34" t="s">
        <v>3834</v>
      </c>
      <c s="35" t="s">
        <v>5</v>
      </c>
      <c s="6" t="s">
        <v>3835</v>
      </c>
      <c s="36" t="s">
        <v>98</v>
      </c>
      <c s="37">
        <v>4443.4</v>
      </c>
      <c s="36">
        <v>0</v>
      </c>
      <c s="36">
        <f>ROUND(G581*H581,6)</f>
      </c>
      <c r="L581" s="38">
        <v>0</v>
      </c>
      <c s="32">
        <f>ROUND(ROUND(L581,2)*ROUND(G581,3),2)</f>
      </c>
      <c s="36" t="s">
        <v>53</v>
      </c>
      <c>
        <f>(M581*21)/100</f>
      </c>
      <c t="s">
        <v>27</v>
      </c>
    </row>
    <row r="582" spans="1:5" ht="25.5">
      <c r="A582" s="35" t="s">
        <v>54</v>
      </c>
      <c r="E582" s="39" t="s">
        <v>3835</v>
      </c>
    </row>
    <row r="583" spans="1:5" ht="51">
      <c r="A583" s="35" t="s">
        <v>55</v>
      </c>
      <c r="E583" s="40" t="s">
        <v>3836</v>
      </c>
    </row>
    <row r="584" spans="1:5" ht="12.75">
      <c r="A584" t="s">
        <v>57</v>
      </c>
      <c r="E584" s="39" t="s">
        <v>5</v>
      </c>
    </row>
    <row r="585" spans="1:13" ht="12.75">
      <c r="A585" t="s">
        <v>46</v>
      </c>
      <c r="C585" s="31" t="s">
        <v>233</v>
      </c>
      <c r="E585" s="33" t="s">
        <v>234</v>
      </c>
      <c r="J585" s="32">
        <f>0</f>
      </c>
      <c s="32">
        <f>0</f>
      </c>
      <c s="32">
        <f>0+L586</f>
      </c>
      <c s="32">
        <f>0+M586</f>
      </c>
    </row>
    <row r="586" spans="1:16" ht="38.25">
      <c r="A586" t="s">
        <v>49</v>
      </c>
      <c s="34" t="s">
        <v>2372</v>
      </c>
      <c s="34" t="s">
        <v>3837</v>
      </c>
      <c s="35" t="s">
        <v>5</v>
      </c>
      <c s="6" t="s">
        <v>237</v>
      </c>
      <c s="36" t="s">
        <v>98</v>
      </c>
      <c s="37">
        <v>2443.232</v>
      </c>
      <c s="36">
        <v>0</v>
      </c>
      <c s="36">
        <f>ROUND(G586*H586,6)</f>
      </c>
      <c r="L586" s="38">
        <v>0</v>
      </c>
      <c s="32">
        <f>ROUND(ROUND(L586,2)*ROUND(G586,3),2)</f>
      </c>
      <c s="36" t="s">
        <v>53</v>
      </c>
      <c>
        <f>(M586*21)/100</f>
      </c>
      <c t="s">
        <v>27</v>
      </c>
    </row>
    <row r="587" spans="1:5" ht="51">
      <c r="A587" s="35" t="s">
        <v>54</v>
      </c>
      <c r="E587" s="39" t="s">
        <v>3838</v>
      </c>
    </row>
    <row r="588" spans="1:5" ht="12.75">
      <c r="A588" s="35" t="s">
        <v>55</v>
      </c>
      <c r="E588" s="40" t="s">
        <v>5</v>
      </c>
    </row>
    <row r="589" spans="1:5" ht="12.75">
      <c r="A589" t="s">
        <v>57</v>
      </c>
      <c r="E589" s="39" t="s">
        <v>5</v>
      </c>
    </row>
    <row r="590" spans="1:13" ht="12.75">
      <c r="A590" t="s">
        <v>46</v>
      </c>
      <c r="C590" s="31" t="s">
        <v>239</v>
      </c>
      <c r="E590" s="33" t="s">
        <v>240</v>
      </c>
      <c r="J590" s="32">
        <f>0</f>
      </c>
      <c s="32">
        <f>0</f>
      </c>
      <c s="32">
        <f>0+L591</f>
      </c>
      <c s="32">
        <f>0+M591</f>
      </c>
    </row>
    <row r="591" spans="1:16" ht="12.75">
      <c r="A591" t="s">
        <v>49</v>
      </c>
      <c s="34" t="s">
        <v>2375</v>
      </c>
      <c s="34" t="s">
        <v>242</v>
      </c>
      <c s="35" t="s">
        <v>5</v>
      </c>
      <c s="6" t="s">
        <v>243</v>
      </c>
      <c s="36" t="s">
        <v>244</v>
      </c>
      <c s="37">
        <v>366092.789</v>
      </c>
      <c s="36">
        <v>0</v>
      </c>
      <c s="36">
        <f>ROUND(G591*H591,6)</f>
      </c>
      <c r="L591" s="38">
        <v>0</v>
      </c>
      <c s="32">
        <f>ROUND(ROUND(L591,2)*ROUND(G591,3),2)</f>
      </c>
      <c s="36" t="s">
        <v>53</v>
      </c>
      <c>
        <f>(M591*21)/100</f>
      </c>
      <c t="s">
        <v>27</v>
      </c>
    </row>
    <row r="592" spans="1:5" ht="12.75">
      <c r="A592" s="35" t="s">
        <v>54</v>
      </c>
      <c r="E592" s="39" t="s">
        <v>243</v>
      </c>
    </row>
    <row r="593" spans="1:5" ht="12.75">
      <c r="A593" s="35" t="s">
        <v>55</v>
      </c>
      <c r="E593" s="40" t="s">
        <v>5</v>
      </c>
    </row>
    <row r="594" spans="1:5" ht="76.5">
      <c r="A594" t="s">
        <v>57</v>
      </c>
      <c r="E594"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COUNTIFS(L8:L345,"=0",A8:A345,"P")+COUNTIFS(L8:L345,"",A8:A345,"P")+SUM(Q8:Q345)</f>
      </c>
    </row>
    <row r="8" spans="1:13" ht="25.5">
      <c r="A8" t="s">
        <v>44</v>
      </c>
      <c r="C8" s="28" t="s">
        <v>3841</v>
      </c>
      <c r="E8" s="30" t="s">
        <v>3840</v>
      </c>
      <c r="J8" s="29">
        <f>0+J9+J86+J251+J344</f>
      </c>
      <c s="29">
        <f>0+K9+K86+K251+K344</f>
      </c>
      <c s="29">
        <f>0+L9+L86+L251+L344</f>
      </c>
      <c s="29">
        <f>0+M9+M86+M251+M344</f>
      </c>
    </row>
    <row r="9" spans="1:13" ht="12.75">
      <c r="A9" t="s">
        <v>46</v>
      </c>
      <c r="C9" s="31" t="s">
        <v>3842</v>
      </c>
      <c r="E9" s="33" t="s">
        <v>3843</v>
      </c>
      <c r="J9" s="32">
        <f>0</f>
      </c>
      <c s="32">
        <f>0</f>
      </c>
      <c s="32">
        <f>0+L10+L14+L18+L22+L26+L30+L34+L38+L42+L46+L50+L54+L58+L62+L66+L70+L74+L78+L82</f>
      </c>
      <c s="32">
        <f>0+M10+M14+M18+M22+M26+M30+M34+M38+M42+M46+M50+M54+M58+M62+M66+M70+M74+M78+M82</f>
      </c>
    </row>
    <row r="10" spans="1:16" ht="12.75">
      <c r="A10" t="s">
        <v>49</v>
      </c>
      <c s="34" t="s">
        <v>4</v>
      </c>
      <c s="34" t="s">
        <v>3844</v>
      </c>
      <c s="35" t="s">
        <v>5</v>
      </c>
      <c s="6" t="s">
        <v>3845</v>
      </c>
      <c s="36" t="s">
        <v>262</v>
      </c>
      <c s="37">
        <v>31</v>
      </c>
      <c s="36">
        <v>0</v>
      </c>
      <c s="36">
        <f>ROUND(G10*H10,6)</f>
      </c>
      <c r="L10" s="38">
        <v>0</v>
      </c>
      <c s="32">
        <f>ROUND(ROUND(L10,2)*ROUND(G10,3),2)</f>
      </c>
      <c s="36" t="s">
        <v>1048</v>
      </c>
      <c>
        <f>(M10*21)/100</f>
      </c>
      <c t="s">
        <v>27</v>
      </c>
    </row>
    <row r="11" spans="1:5" ht="12.75">
      <c r="A11" s="35" t="s">
        <v>54</v>
      </c>
      <c r="E11" s="39" t="s">
        <v>3846</v>
      </c>
    </row>
    <row r="12" spans="1:5" ht="12.75">
      <c r="A12" s="35" t="s">
        <v>55</v>
      </c>
      <c r="E12" s="40" t="s">
        <v>5</v>
      </c>
    </row>
    <row r="13" spans="1:5" ht="12.75">
      <c r="A13" t="s">
        <v>57</v>
      </c>
      <c r="E13" s="39" t="s">
        <v>3847</v>
      </c>
    </row>
    <row r="14" spans="1:16" ht="12.75">
      <c r="A14" t="s">
        <v>49</v>
      </c>
      <c s="34" t="s">
        <v>27</v>
      </c>
      <c s="34" t="s">
        <v>3848</v>
      </c>
      <c s="35" t="s">
        <v>5</v>
      </c>
      <c s="6" t="s">
        <v>3849</v>
      </c>
      <c s="36" t="s">
        <v>262</v>
      </c>
      <c s="37">
        <v>85</v>
      </c>
      <c s="36">
        <v>0</v>
      </c>
      <c s="36">
        <f>ROUND(G14*H14,6)</f>
      </c>
      <c r="L14" s="38">
        <v>0</v>
      </c>
      <c s="32">
        <f>ROUND(ROUND(L14,2)*ROUND(G14,3),2)</f>
      </c>
      <c s="36" t="s">
        <v>1048</v>
      </c>
      <c>
        <f>(M14*21)/100</f>
      </c>
      <c t="s">
        <v>27</v>
      </c>
    </row>
    <row r="15" spans="1:5" ht="12.75">
      <c r="A15" s="35" t="s">
        <v>54</v>
      </c>
      <c r="E15" s="39" t="s">
        <v>3846</v>
      </c>
    </row>
    <row r="16" spans="1:5" ht="12.75">
      <c r="A16" s="35" t="s">
        <v>55</v>
      </c>
      <c r="E16" s="40" t="s">
        <v>5</v>
      </c>
    </row>
    <row r="17" spans="1:5" ht="12.75">
      <c r="A17" t="s">
        <v>57</v>
      </c>
      <c r="E17" s="39" t="s">
        <v>3847</v>
      </c>
    </row>
    <row r="18" spans="1:16" ht="12.75">
      <c r="A18" t="s">
        <v>49</v>
      </c>
      <c s="34" t="s">
        <v>26</v>
      </c>
      <c s="34" t="s">
        <v>3850</v>
      </c>
      <c s="35" t="s">
        <v>5</v>
      </c>
      <c s="6" t="s">
        <v>3851</v>
      </c>
      <c s="36" t="s">
        <v>262</v>
      </c>
      <c s="37">
        <v>30</v>
      </c>
      <c s="36">
        <v>0</v>
      </c>
      <c s="36">
        <f>ROUND(G18*H18,6)</f>
      </c>
      <c r="L18" s="38">
        <v>0</v>
      </c>
      <c s="32">
        <f>ROUND(ROUND(L18,2)*ROUND(G18,3),2)</f>
      </c>
      <c s="36" t="s">
        <v>1048</v>
      </c>
      <c>
        <f>(M18*21)/100</f>
      </c>
      <c t="s">
        <v>27</v>
      </c>
    </row>
    <row r="19" spans="1:5" ht="12.75">
      <c r="A19" s="35" t="s">
        <v>54</v>
      </c>
      <c r="E19" s="39" t="s">
        <v>3846</v>
      </c>
    </row>
    <row r="20" spans="1:5" ht="12.75">
      <c r="A20" s="35" t="s">
        <v>55</v>
      </c>
      <c r="E20" s="40" t="s">
        <v>5</v>
      </c>
    </row>
    <row r="21" spans="1:5" ht="12.75">
      <c r="A21" t="s">
        <v>57</v>
      </c>
      <c r="E21" s="39" t="s">
        <v>3847</v>
      </c>
    </row>
    <row r="22" spans="1:16" ht="12.75">
      <c r="A22" t="s">
        <v>49</v>
      </c>
      <c s="34" t="s">
        <v>64</v>
      </c>
      <c s="34" t="s">
        <v>3852</v>
      </c>
      <c s="35" t="s">
        <v>5</v>
      </c>
      <c s="6" t="s">
        <v>3853</v>
      </c>
      <c s="36" t="s">
        <v>262</v>
      </c>
      <c s="37">
        <v>93.5</v>
      </c>
      <c s="36">
        <v>0</v>
      </c>
      <c s="36">
        <f>ROUND(G22*H22,6)</f>
      </c>
      <c r="L22" s="38">
        <v>0</v>
      </c>
      <c s="32">
        <f>ROUND(ROUND(L22,2)*ROUND(G22,3),2)</f>
      </c>
      <c s="36" t="s">
        <v>1048</v>
      </c>
      <c>
        <f>(M22*21)/100</f>
      </c>
      <c t="s">
        <v>27</v>
      </c>
    </row>
    <row r="23" spans="1:5" ht="12.75">
      <c r="A23" s="35" t="s">
        <v>54</v>
      </c>
      <c r="E23" s="39" t="s">
        <v>3853</v>
      </c>
    </row>
    <row r="24" spans="1:5" ht="12.75">
      <c r="A24" s="35" t="s">
        <v>55</v>
      </c>
      <c r="E24" s="40" t="s">
        <v>5</v>
      </c>
    </row>
    <row r="25" spans="1:5" ht="51">
      <c r="A25" t="s">
        <v>57</v>
      </c>
      <c r="E25" s="39" t="s">
        <v>3854</v>
      </c>
    </row>
    <row r="26" spans="1:16" ht="12.75">
      <c r="A26" t="s">
        <v>49</v>
      </c>
      <c s="34" t="s">
        <v>68</v>
      </c>
      <c s="34" t="s">
        <v>3855</v>
      </c>
      <c s="35" t="s">
        <v>5</v>
      </c>
      <c s="6" t="s">
        <v>3856</v>
      </c>
      <c s="36" t="s">
        <v>262</v>
      </c>
      <c s="37">
        <v>7</v>
      </c>
      <c s="36">
        <v>0</v>
      </c>
      <c s="36">
        <f>ROUND(G26*H26,6)</f>
      </c>
      <c r="L26" s="38">
        <v>0</v>
      </c>
      <c s="32">
        <f>ROUND(ROUND(L26,2)*ROUND(G26,3),2)</f>
      </c>
      <c s="36" t="s">
        <v>1048</v>
      </c>
      <c>
        <f>(M26*21)/100</f>
      </c>
      <c t="s">
        <v>27</v>
      </c>
    </row>
    <row r="27" spans="1:5" ht="25.5">
      <c r="A27" s="35" t="s">
        <v>54</v>
      </c>
      <c r="E27" s="39" t="s">
        <v>3857</v>
      </c>
    </row>
    <row r="28" spans="1:5" ht="12.75">
      <c r="A28" s="35" t="s">
        <v>55</v>
      </c>
      <c r="E28" s="40" t="s">
        <v>5</v>
      </c>
    </row>
    <row r="29" spans="1:5" ht="12.75">
      <c r="A29" t="s">
        <v>57</v>
      </c>
      <c r="E29" s="39" t="s">
        <v>3858</v>
      </c>
    </row>
    <row r="30" spans="1:16" ht="12.75">
      <c r="A30" t="s">
        <v>49</v>
      </c>
      <c s="34" t="s">
        <v>72</v>
      </c>
      <c s="34" t="s">
        <v>3859</v>
      </c>
      <c s="35" t="s">
        <v>5</v>
      </c>
      <c s="6" t="s">
        <v>3860</v>
      </c>
      <c s="36" t="s">
        <v>262</v>
      </c>
      <c s="37">
        <v>64</v>
      </c>
      <c s="36">
        <v>0</v>
      </c>
      <c s="36">
        <f>ROUND(G30*H30,6)</f>
      </c>
      <c r="L30" s="38">
        <v>0</v>
      </c>
      <c s="32">
        <f>ROUND(ROUND(L30,2)*ROUND(G30,3),2)</f>
      </c>
      <c s="36" t="s">
        <v>1048</v>
      </c>
      <c>
        <f>(M30*21)/100</f>
      </c>
      <c t="s">
        <v>27</v>
      </c>
    </row>
    <row r="31" spans="1:5" ht="25.5">
      <c r="A31" s="35" t="s">
        <v>54</v>
      </c>
      <c r="E31" s="39" t="s">
        <v>3857</v>
      </c>
    </row>
    <row r="32" spans="1:5" ht="12.75">
      <c r="A32" s="35" t="s">
        <v>55</v>
      </c>
      <c r="E32" s="40" t="s">
        <v>5</v>
      </c>
    </row>
    <row r="33" spans="1:5" ht="12.75">
      <c r="A33" t="s">
        <v>57</v>
      </c>
      <c r="E33" s="39" t="s">
        <v>3858</v>
      </c>
    </row>
    <row r="34" spans="1:16" ht="12.75">
      <c r="A34" t="s">
        <v>49</v>
      </c>
      <c s="34" t="s">
        <v>76</v>
      </c>
      <c s="34" t="s">
        <v>3861</v>
      </c>
      <c s="35" t="s">
        <v>5</v>
      </c>
      <c s="6" t="s">
        <v>3862</v>
      </c>
      <c s="36" t="s">
        <v>262</v>
      </c>
      <c s="37">
        <v>9</v>
      </c>
      <c s="36">
        <v>0</v>
      </c>
      <c s="36">
        <f>ROUND(G34*H34,6)</f>
      </c>
      <c r="L34" s="38">
        <v>0</v>
      </c>
      <c s="32">
        <f>ROUND(ROUND(L34,2)*ROUND(G34,3),2)</f>
      </c>
      <c s="36" t="s">
        <v>1048</v>
      </c>
      <c>
        <f>(M34*21)/100</f>
      </c>
      <c t="s">
        <v>27</v>
      </c>
    </row>
    <row r="35" spans="1:5" ht="25.5">
      <c r="A35" s="35" t="s">
        <v>54</v>
      </c>
      <c r="E35" s="39" t="s">
        <v>3857</v>
      </c>
    </row>
    <row r="36" spans="1:5" ht="12.75">
      <c r="A36" s="35" t="s">
        <v>55</v>
      </c>
      <c r="E36" s="40" t="s">
        <v>5</v>
      </c>
    </row>
    <row r="37" spans="1:5" ht="12.75">
      <c r="A37" t="s">
        <v>57</v>
      </c>
      <c r="E37" s="39" t="s">
        <v>3858</v>
      </c>
    </row>
    <row r="38" spans="1:16" ht="12.75">
      <c r="A38" t="s">
        <v>49</v>
      </c>
      <c s="34" t="s">
        <v>80</v>
      </c>
      <c s="34" t="s">
        <v>3863</v>
      </c>
      <c s="35" t="s">
        <v>5</v>
      </c>
      <c s="6" t="s">
        <v>3864</v>
      </c>
      <c s="36" t="s">
        <v>262</v>
      </c>
      <c s="37">
        <v>26</v>
      </c>
      <c s="36">
        <v>0</v>
      </c>
      <c s="36">
        <f>ROUND(G38*H38,6)</f>
      </c>
      <c r="L38" s="38">
        <v>0</v>
      </c>
      <c s="32">
        <f>ROUND(ROUND(L38,2)*ROUND(G38,3),2)</f>
      </c>
      <c s="36" t="s">
        <v>1048</v>
      </c>
      <c>
        <f>(M38*21)/100</f>
      </c>
      <c t="s">
        <v>27</v>
      </c>
    </row>
    <row r="39" spans="1:5" ht="25.5">
      <c r="A39" s="35" t="s">
        <v>54</v>
      </c>
      <c r="E39" s="39" t="s">
        <v>3857</v>
      </c>
    </row>
    <row r="40" spans="1:5" ht="12.75">
      <c r="A40" s="35" t="s">
        <v>55</v>
      </c>
      <c r="E40" s="40" t="s">
        <v>5</v>
      </c>
    </row>
    <row r="41" spans="1:5" ht="12.75">
      <c r="A41" t="s">
        <v>57</v>
      </c>
      <c r="E41" s="39" t="s">
        <v>3858</v>
      </c>
    </row>
    <row r="42" spans="1:16" ht="12.75">
      <c r="A42" t="s">
        <v>49</v>
      </c>
      <c s="34" t="s">
        <v>84</v>
      </c>
      <c s="34" t="s">
        <v>3865</v>
      </c>
      <c s="35" t="s">
        <v>5</v>
      </c>
      <c s="6" t="s">
        <v>3866</v>
      </c>
      <c s="36" t="s">
        <v>940</v>
      </c>
      <c s="37">
        <v>11</v>
      </c>
      <c s="36">
        <v>0</v>
      </c>
      <c s="36">
        <f>ROUND(G42*H42,6)</f>
      </c>
      <c r="L42" s="38">
        <v>0</v>
      </c>
      <c s="32">
        <f>ROUND(ROUND(L42,2)*ROUND(G42,3),2)</f>
      </c>
      <c s="36" t="s">
        <v>1048</v>
      </c>
      <c>
        <f>(M42*21)/100</f>
      </c>
      <c t="s">
        <v>27</v>
      </c>
    </row>
    <row r="43" spans="1:5" ht="12.75">
      <c r="A43" s="35" t="s">
        <v>54</v>
      </c>
      <c r="E43" s="39" t="s">
        <v>5</v>
      </c>
    </row>
    <row r="44" spans="1:5" ht="12.75">
      <c r="A44" s="35" t="s">
        <v>55</v>
      </c>
      <c r="E44" s="40" t="s">
        <v>5</v>
      </c>
    </row>
    <row r="45" spans="1:5" ht="12.75">
      <c r="A45" t="s">
        <v>57</v>
      </c>
      <c r="E45" s="39" t="s">
        <v>3858</v>
      </c>
    </row>
    <row r="46" spans="1:16" ht="12.75">
      <c r="A46" t="s">
        <v>49</v>
      </c>
      <c s="34" t="s">
        <v>88</v>
      </c>
      <c s="34" t="s">
        <v>3867</v>
      </c>
      <c s="35" t="s">
        <v>5</v>
      </c>
      <c s="6" t="s">
        <v>3868</v>
      </c>
      <c s="36" t="s">
        <v>940</v>
      </c>
      <c s="37">
        <v>7</v>
      </c>
      <c s="36">
        <v>0</v>
      </c>
      <c s="36">
        <f>ROUND(G46*H46,6)</f>
      </c>
      <c r="L46" s="38">
        <v>0</v>
      </c>
      <c s="32">
        <f>ROUND(ROUND(L46,2)*ROUND(G46,3),2)</f>
      </c>
      <c s="36" t="s">
        <v>1048</v>
      </c>
      <c>
        <f>(M46*21)/100</f>
      </c>
      <c t="s">
        <v>27</v>
      </c>
    </row>
    <row r="47" spans="1:5" ht="12.75">
      <c r="A47" s="35" t="s">
        <v>54</v>
      </c>
      <c r="E47" s="39" t="s">
        <v>5</v>
      </c>
    </row>
    <row r="48" spans="1:5" ht="12.75">
      <c r="A48" s="35" t="s">
        <v>55</v>
      </c>
      <c r="E48" s="40" t="s">
        <v>5</v>
      </c>
    </row>
    <row r="49" spans="1:5" ht="12.75">
      <c r="A49" t="s">
        <v>57</v>
      </c>
      <c r="E49" s="39" t="s">
        <v>3858</v>
      </c>
    </row>
    <row r="50" spans="1:16" ht="12.75">
      <c r="A50" t="s">
        <v>49</v>
      </c>
      <c s="34" t="s">
        <v>91</v>
      </c>
      <c s="34" t="s">
        <v>3869</v>
      </c>
      <c s="35" t="s">
        <v>5</v>
      </c>
      <c s="6" t="s">
        <v>3870</v>
      </c>
      <c s="36" t="s">
        <v>940</v>
      </c>
      <c s="37">
        <v>4</v>
      </c>
      <c s="36">
        <v>0</v>
      </c>
      <c s="36">
        <f>ROUND(G50*H50,6)</f>
      </c>
      <c r="L50" s="38">
        <v>0</v>
      </c>
      <c s="32">
        <f>ROUND(ROUND(L50,2)*ROUND(G50,3),2)</f>
      </c>
      <c s="36" t="s">
        <v>1048</v>
      </c>
      <c>
        <f>(M50*21)/100</f>
      </c>
      <c t="s">
        <v>27</v>
      </c>
    </row>
    <row r="51" spans="1:5" ht="12.75">
      <c r="A51" s="35" t="s">
        <v>54</v>
      </c>
      <c r="E51" s="39" t="s">
        <v>3871</v>
      </c>
    </row>
    <row r="52" spans="1:5" ht="12.75">
      <c r="A52" s="35" t="s">
        <v>55</v>
      </c>
      <c r="E52" s="40" t="s">
        <v>5</v>
      </c>
    </row>
    <row r="53" spans="1:5" ht="12.75">
      <c r="A53" t="s">
        <v>57</v>
      </c>
      <c r="E53" s="39" t="s">
        <v>3858</v>
      </c>
    </row>
    <row r="54" spans="1:16" ht="12.75">
      <c r="A54" t="s">
        <v>49</v>
      </c>
      <c s="34" t="s">
        <v>95</v>
      </c>
      <c s="34" t="s">
        <v>3872</v>
      </c>
      <c s="35" t="s">
        <v>5</v>
      </c>
      <c s="6" t="s">
        <v>3873</v>
      </c>
      <c s="36" t="s">
        <v>940</v>
      </c>
      <c s="37">
        <v>5</v>
      </c>
      <c s="36">
        <v>0</v>
      </c>
      <c s="36">
        <f>ROUND(G54*H54,6)</f>
      </c>
      <c r="L54" s="38">
        <v>0</v>
      </c>
      <c s="32">
        <f>ROUND(ROUND(L54,2)*ROUND(G54,3),2)</f>
      </c>
      <c s="36" t="s">
        <v>1048</v>
      </c>
      <c>
        <f>(M54*21)/100</f>
      </c>
      <c t="s">
        <v>27</v>
      </c>
    </row>
    <row r="55" spans="1:5" ht="12.75">
      <c r="A55" s="35" t="s">
        <v>54</v>
      </c>
      <c r="E55" s="39" t="s">
        <v>5</v>
      </c>
    </row>
    <row r="56" spans="1:5" ht="12.75">
      <c r="A56" s="35" t="s">
        <v>55</v>
      </c>
      <c r="E56" s="40" t="s">
        <v>5</v>
      </c>
    </row>
    <row r="57" spans="1:5" ht="12.75">
      <c r="A57" t="s">
        <v>57</v>
      </c>
      <c r="E57" s="39" t="s">
        <v>3858</v>
      </c>
    </row>
    <row r="58" spans="1:16" ht="12.75">
      <c r="A58" t="s">
        <v>49</v>
      </c>
      <c s="34" t="s">
        <v>100</v>
      </c>
      <c s="34" t="s">
        <v>3874</v>
      </c>
      <c s="35" t="s">
        <v>5</v>
      </c>
      <c s="6" t="s">
        <v>3875</v>
      </c>
      <c s="36" t="s">
        <v>262</v>
      </c>
      <c s="37">
        <v>345.5</v>
      </c>
      <c s="36">
        <v>0</v>
      </c>
      <c s="36">
        <f>ROUND(G58*H58,6)</f>
      </c>
      <c r="L58" s="38">
        <v>0</v>
      </c>
      <c s="32">
        <f>ROUND(ROUND(L58,2)*ROUND(G58,3),2)</f>
      </c>
      <c s="36" t="s">
        <v>1048</v>
      </c>
      <c>
        <f>(M58*21)/100</f>
      </c>
      <c t="s">
        <v>27</v>
      </c>
    </row>
    <row r="59" spans="1:5" ht="12.75">
      <c r="A59" s="35" t="s">
        <v>54</v>
      </c>
      <c r="E59" s="39" t="s">
        <v>5</v>
      </c>
    </row>
    <row r="60" spans="1:5" ht="12.75">
      <c r="A60" s="35" t="s">
        <v>55</v>
      </c>
      <c r="E60" s="40" t="s">
        <v>5</v>
      </c>
    </row>
    <row r="61" spans="1:5" ht="12.75">
      <c r="A61" t="s">
        <v>57</v>
      </c>
      <c r="E61" s="39" t="s">
        <v>3876</v>
      </c>
    </row>
    <row r="62" spans="1:16" ht="12.75">
      <c r="A62" t="s">
        <v>49</v>
      </c>
      <c s="34" t="s">
        <v>106</v>
      </c>
      <c s="34" t="s">
        <v>3877</v>
      </c>
      <c s="35" t="s">
        <v>5</v>
      </c>
      <c s="6" t="s">
        <v>3878</v>
      </c>
      <c s="36" t="s">
        <v>940</v>
      </c>
      <c s="37">
        <v>2</v>
      </c>
      <c s="36">
        <v>0</v>
      </c>
      <c s="36">
        <f>ROUND(G62*H62,6)</f>
      </c>
      <c r="L62" s="38">
        <v>0</v>
      </c>
      <c s="32">
        <f>ROUND(ROUND(L62,2)*ROUND(G62,3),2)</f>
      </c>
      <c s="36" t="s">
        <v>1048</v>
      </c>
      <c>
        <f>(M62*21)/100</f>
      </c>
      <c t="s">
        <v>27</v>
      </c>
    </row>
    <row r="63" spans="1:5" ht="12.75">
      <c r="A63" s="35" t="s">
        <v>54</v>
      </c>
      <c r="E63" s="39" t="s">
        <v>5</v>
      </c>
    </row>
    <row r="64" spans="1:5" ht="12.75">
      <c r="A64" s="35" t="s">
        <v>55</v>
      </c>
      <c r="E64" s="40" t="s">
        <v>5</v>
      </c>
    </row>
    <row r="65" spans="1:5" ht="12.75">
      <c r="A65" t="s">
        <v>57</v>
      </c>
      <c r="E65" s="39" t="s">
        <v>3858</v>
      </c>
    </row>
    <row r="66" spans="1:16" ht="12.75">
      <c r="A66" t="s">
        <v>49</v>
      </c>
      <c s="34" t="s">
        <v>111</v>
      </c>
      <c s="34" t="s">
        <v>3879</v>
      </c>
      <c s="35" t="s">
        <v>5</v>
      </c>
      <c s="6" t="s">
        <v>3880</v>
      </c>
      <c s="36" t="s">
        <v>98</v>
      </c>
      <c s="37">
        <v>10</v>
      </c>
      <c s="36">
        <v>0</v>
      </c>
      <c s="36">
        <f>ROUND(G66*H66,6)</f>
      </c>
      <c r="L66" s="38">
        <v>0</v>
      </c>
      <c s="32">
        <f>ROUND(ROUND(L66,2)*ROUND(G66,3),2)</f>
      </c>
      <c s="36" t="s">
        <v>1048</v>
      </c>
      <c>
        <f>(M66*21)/100</f>
      </c>
      <c t="s">
        <v>27</v>
      </c>
    </row>
    <row r="67" spans="1:5" ht="12.75">
      <c r="A67" s="35" t="s">
        <v>54</v>
      </c>
      <c r="E67" s="39" t="s">
        <v>5</v>
      </c>
    </row>
    <row r="68" spans="1:5" ht="12.75">
      <c r="A68" s="35" t="s">
        <v>55</v>
      </c>
      <c r="E68" s="40" t="s">
        <v>5</v>
      </c>
    </row>
    <row r="69" spans="1:5" ht="12.75">
      <c r="A69" t="s">
        <v>57</v>
      </c>
      <c r="E69" s="39" t="s">
        <v>3876</v>
      </c>
    </row>
    <row r="70" spans="1:16" ht="12.75">
      <c r="A70" t="s">
        <v>49</v>
      </c>
      <c s="34" t="s">
        <v>116</v>
      </c>
      <c s="34" t="s">
        <v>3881</v>
      </c>
      <c s="35" t="s">
        <v>5</v>
      </c>
      <c s="6" t="s">
        <v>3882</v>
      </c>
      <c s="36" t="s">
        <v>262</v>
      </c>
      <c s="37">
        <v>146</v>
      </c>
      <c s="36">
        <v>0</v>
      </c>
      <c s="36">
        <f>ROUND(G70*H70,6)</f>
      </c>
      <c r="L70" s="38">
        <v>0</v>
      </c>
      <c s="32">
        <f>ROUND(ROUND(L70,2)*ROUND(G70,3),2)</f>
      </c>
      <c s="36" t="s">
        <v>388</v>
      </c>
      <c>
        <f>(M70*21)/100</f>
      </c>
      <c t="s">
        <v>27</v>
      </c>
    </row>
    <row r="71" spans="1:5" ht="25.5">
      <c r="A71" s="35" t="s">
        <v>54</v>
      </c>
      <c r="E71" s="39" t="s">
        <v>3883</v>
      </c>
    </row>
    <row r="72" spans="1:5" ht="12.75">
      <c r="A72" s="35" t="s">
        <v>55</v>
      </c>
      <c r="E72" s="40" t="s">
        <v>5</v>
      </c>
    </row>
    <row r="73" spans="1:5" ht="12.75">
      <c r="A73" t="s">
        <v>57</v>
      </c>
      <c r="E73" s="39" t="s">
        <v>3858</v>
      </c>
    </row>
    <row r="74" spans="1:16" ht="12.75">
      <c r="A74" t="s">
        <v>49</v>
      </c>
      <c s="34" t="s">
        <v>119</v>
      </c>
      <c s="34" t="s">
        <v>3884</v>
      </c>
      <c s="35" t="s">
        <v>5</v>
      </c>
      <c s="6" t="s">
        <v>3885</v>
      </c>
      <c s="36" t="s">
        <v>940</v>
      </c>
      <c s="37">
        <v>1</v>
      </c>
      <c s="36">
        <v>0</v>
      </c>
      <c s="36">
        <f>ROUND(G74*H74,6)</f>
      </c>
      <c r="L74" s="38">
        <v>0</v>
      </c>
      <c s="32">
        <f>ROUND(ROUND(L74,2)*ROUND(G74,3),2)</f>
      </c>
      <c s="36" t="s">
        <v>388</v>
      </c>
      <c>
        <f>(M74*21)/100</f>
      </c>
      <c t="s">
        <v>27</v>
      </c>
    </row>
    <row r="75" spans="1:5" ht="25.5">
      <c r="A75" s="35" t="s">
        <v>54</v>
      </c>
      <c r="E75" s="39" t="s">
        <v>3886</v>
      </c>
    </row>
    <row r="76" spans="1:5" ht="25.5">
      <c r="A76" s="35" t="s">
        <v>55</v>
      </c>
      <c r="E76" s="40" t="s">
        <v>3887</v>
      </c>
    </row>
    <row r="77" spans="1:5" ht="12.75">
      <c r="A77" t="s">
        <v>57</v>
      </c>
      <c r="E77" s="39" t="s">
        <v>3858</v>
      </c>
    </row>
    <row r="78" spans="1:16" ht="12.75">
      <c r="A78" t="s">
        <v>49</v>
      </c>
      <c s="34" t="s">
        <v>122</v>
      </c>
      <c s="34" t="s">
        <v>3888</v>
      </c>
      <c s="35" t="s">
        <v>5</v>
      </c>
      <c s="6" t="s">
        <v>3889</v>
      </c>
      <c s="36" t="s">
        <v>940</v>
      </c>
      <c s="37">
        <v>3</v>
      </c>
      <c s="36">
        <v>0</v>
      </c>
      <c s="36">
        <f>ROUND(G78*H78,6)</f>
      </c>
      <c r="L78" s="38">
        <v>0</v>
      </c>
      <c s="32">
        <f>ROUND(ROUND(L78,2)*ROUND(G78,3),2)</f>
      </c>
      <c s="36" t="s">
        <v>388</v>
      </c>
      <c>
        <f>(M78*21)/100</f>
      </c>
      <c t="s">
        <v>27</v>
      </c>
    </row>
    <row r="79" spans="1:5" ht="25.5">
      <c r="A79" s="35" t="s">
        <v>54</v>
      </c>
      <c r="E79" s="39" t="s">
        <v>3890</v>
      </c>
    </row>
    <row r="80" spans="1:5" ht="12.75">
      <c r="A80" s="35" t="s">
        <v>55</v>
      </c>
      <c r="E80" s="40" t="s">
        <v>5</v>
      </c>
    </row>
    <row r="81" spans="1:5" ht="12.75">
      <c r="A81" t="s">
        <v>57</v>
      </c>
      <c r="E81" s="39" t="s">
        <v>3858</v>
      </c>
    </row>
    <row r="82" spans="1:16" ht="12.75">
      <c r="A82" t="s">
        <v>49</v>
      </c>
      <c s="34" t="s">
        <v>126</v>
      </c>
      <c s="34" t="s">
        <v>3891</v>
      </c>
      <c s="35" t="s">
        <v>5</v>
      </c>
      <c s="6" t="s">
        <v>3892</v>
      </c>
      <c s="36" t="s">
        <v>940</v>
      </c>
      <c s="37">
        <v>2</v>
      </c>
      <c s="36">
        <v>0</v>
      </c>
      <c s="36">
        <f>ROUND(G82*H82,6)</f>
      </c>
      <c r="L82" s="38">
        <v>0</v>
      </c>
      <c s="32">
        <f>ROUND(ROUND(L82,2)*ROUND(G82,3),2)</f>
      </c>
      <c s="36" t="s">
        <v>388</v>
      </c>
      <c>
        <f>(M82*21)/100</f>
      </c>
      <c t="s">
        <v>27</v>
      </c>
    </row>
    <row r="83" spans="1:5" ht="12.75">
      <c r="A83" s="35" t="s">
        <v>54</v>
      </c>
      <c r="E83" s="39" t="s">
        <v>5</v>
      </c>
    </row>
    <row r="84" spans="1:5" ht="12.75">
      <c r="A84" s="35" t="s">
        <v>55</v>
      </c>
      <c r="E84" s="40" t="s">
        <v>5</v>
      </c>
    </row>
    <row r="85" spans="1:5" ht="12.75">
      <c r="A85" t="s">
        <v>57</v>
      </c>
      <c r="E85" s="39" t="s">
        <v>3858</v>
      </c>
    </row>
    <row r="86" spans="1:13" ht="12.75">
      <c r="A86" t="s">
        <v>46</v>
      </c>
      <c r="C86" s="31" t="s">
        <v>3893</v>
      </c>
      <c r="E86" s="33" t="s">
        <v>3894</v>
      </c>
      <c r="J86" s="32">
        <f>0</f>
      </c>
      <c s="32">
        <f>0</f>
      </c>
      <c s="32">
        <f>0+L87+L91+L95+L99+L103+L107+L111+L115+L119+L123+L127+L131+L135+L139+L143+L147+L151+L155+L159+L163+L167+L171+L175+L179+L183+L187+L191+L195+L199+L203+L207+L211+L215+L219+L223+L227+L231+L235+L239+L243+L247</f>
      </c>
      <c s="32">
        <f>0+M87+M91+M95+M99+M103+M107+M111+M115+M119+M123+M127+M131+M135+M139+M143+M147+M151+M155+M159+M163+M167+M171+M175+M179+M183+M187+M191+M195+M199+M203+M207+M211+M215+M219+M223+M227+M231+M235+M239+M243+M247</f>
      </c>
    </row>
    <row r="87" spans="1:16" ht="12.75">
      <c r="A87" t="s">
        <v>49</v>
      </c>
      <c s="34" t="s">
        <v>130</v>
      </c>
      <c s="34" t="s">
        <v>3895</v>
      </c>
      <c s="35" t="s">
        <v>5</v>
      </c>
      <c s="6" t="s">
        <v>3896</v>
      </c>
      <c s="36" t="s">
        <v>262</v>
      </c>
      <c s="37">
        <v>20</v>
      </c>
      <c s="36">
        <v>0</v>
      </c>
      <c s="36">
        <f>ROUND(G87*H87,6)</f>
      </c>
      <c r="L87" s="38">
        <v>0</v>
      </c>
      <c s="32">
        <f>ROUND(ROUND(L87,2)*ROUND(G87,3),2)</f>
      </c>
      <c s="36" t="s">
        <v>1048</v>
      </c>
      <c>
        <f>(M87*21)/100</f>
      </c>
      <c t="s">
        <v>27</v>
      </c>
    </row>
    <row r="88" spans="1:5" ht="12.75">
      <c r="A88" s="35" t="s">
        <v>54</v>
      </c>
      <c r="E88" s="39" t="s">
        <v>5</v>
      </c>
    </row>
    <row r="89" spans="1:5" ht="12.75">
      <c r="A89" s="35" t="s">
        <v>55</v>
      </c>
      <c r="E89" s="40" t="s">
        <v>5</v>
      </c>
    </row>
    <row r="90" spans="1:5" ht="12.75">
      <c r="A90" t="s">
        <v>57</v>
      </c>
      <c r="E90" s="39" t="s">
        <v>3858</v>
      </c>
    </row>
    <row r="91" spans="1:16" ht="12.75">
      <c r="A91" t="s">
        <v>49</v>
      </c>
      <c s="34" t="s">
        <v>133</v>
      </c>
      <c s="34" t="s">
        <v>3897</v>
      </c>
      <c s="35" t="s">
        <v>5</v>
      </c>
      <c s="6" t="s">
        <v>3898</v>
      </c>
      <c s="36" t="s">
        <v>262</v>
      </c>
      <c s="37">
        <v>2</v>
      </c>
      <c s="36">
        <v>0</v>
      </c>
      <c s="36">
        <f>ROUND(G91*H91,6)</f>
      </c>
      <c r="L91" s="38">
        <v>0</v>
      </c>
      <c s="32">
        <f>ROUND(ROUND(L91,2)*ROUND(G91,3),2)</f>
      </c>
      <c s="36" t="s">
        <v>1048</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3899</v>
      </c>
      <c s="35" t="s">
        <v>5</v>
      </c>
      <c s="6" t="s">
        <v>3900</v>
      </c>
      <c s="36" t="s">
        <v>262</v>
      </c>
      <c s="37">
        <v>10</v>
      </c>
      <c s="36">
        <v>0</v>
      </c>
      <c s="36">
        <f>ROUND(G95*H95,6)</f>
      </c>
      <c r="L95" s="38">
        <v>0</v>
      </c>
      <c s="32">
        <f>ROUND(ROUND(L95,2)*ROUND(G95,3),2)</f>
      </c>
      <c s="36" t="s">
        <v>1048</v>
      </c>
      <c>
        <f>(M95*21)/100</f>
      </c>
      <c t="s">
        <v>27</v>
      </c>
    </row>
    <row r="96" spans="1:5" ht="12.75">
      <c r="A96" s="35" t="s">
        <v>54</v>
      </c>
      <c r="E96" s="39" t="s">
        <v>5</v>
      </c>
    </row>
    <row r="97" spans="1:5" ht="12.75">
      <c r="A97" s="35" t="s">
        <v>55</v>
      </c>
      <c r="E97" s="40" t="s">
        <v>5</v>
      </c>
    </row>
    <row r="98" spans="1:5" ht="12.75">
      <c r="A98" t="s">
        <v>57</v>
      </c>
      <c r="E98" s="39" t="s">
        <v>3858</v>
      </c>
    </row>
    <row r="99" spans="1:16" ht="12.75">
      <c r="A99" t="s">
        <v>49</v>
      </c>
      <c s="34" t="s">
        <v>140</v>
      </c>
      <c s="34" t="s">
        <v>3901</v>
      </c>
      <c s="35" t="s">
        <v>5</v>
      </c>
      <c s="6" t="s">
        <v>3902</v>
      </c>
      <c s="36" t="s">
        <v>262</v>
      </c>
      <c s="37">
        <v>34</v>
      </c>
      <c s="36">
        <v>0</v>
      </c>
      <c s="36">
        <f>ROUND(G99*H99,6)</f>
      </c>
      <c r="L99" s="38">
        <v>0</v>
      </c>
      <c s="32">
        <f>ROUND(ROUND(L99,2)*ROUND(G99,3),2)</f>
      </c>
      <c s="36" t="s">
        <v>1048</v>
      </c>
      <c>
        <f>(M99*21)/100</f>
      </c>
      <c t="s">
        <v>27</v>
      </c>
    </row>
    <row r="100" spans="1:5" ht="12.75">
      <c r="A100" s="35" t="s">
        <v>54</v>
      </c>
      <c r="E100" s="39" t="s">
        <v>5</v>
      </c>
    </row>
    <row r="101" spans="1:5" ht="12.75">
      <c r="A101" s="35" t="s">
        <v>55</v>
      </c>
      <c r="E101" s="40" t="s">
        <v>5</v>
      </c>
    </row>
    <row r="102" spans="1:5" ht="12.75">
      <c r="A102" t="s">
        <v>57</v>
      </c>
      <c r="E102" s="39" t="s">
        <v>3858</v>
      </c>
    </row>
    <row r="103" spans="1:16" ht="12.75">
      <c r="A103" t="s">
        <v>49</v>
      </c>
      <c s="34" t="s">
        <v>144</v>
      </c>
      <c s="34" t="s">
        <v>3903</v>
      </c>
      <c s="35" t="s">
        <v>5</v>
      </c>
      <c s="6" t="s">
        <v>3904</v>
      </c>
      <c s="36" t="s">
        <v>262</v>
      </c>
      <c s="37">
        <v>38</v>
      </c>
      <c s="36">
        <v>0</v>
      </c>
      <c s="36">
        <f>ROUND(G103*H103,6)</f>
      </c>
      <c r="L103" s="38">
        <v>0</v>
      </c>
      <c s="32">
        <f>ROUND(ROUND(L103,2)*ROUND(G103,3),2)</f>
      </c>
      <c s="36" t="s">
        <v>1048</v>
      </c>
      <c>
        <f>(M103*21)/100</f>
      </c>
      <c t="s">
        <v>27</v>
      </c>
    </row>
    <row r="104" spans="1:5" ht="12.75">
      <c r="A104" s="35" t="s">
        <v>54</v>
      </c>
      <c r="E104" s="39" t="s">
        <v>5</v>
      </c>
    </row>
    <row r="105" spans="1:5" ht="12.75">
      <c r="A105" s="35" t="s">
        <v>55</v>
      </c>
      <c r="E105" s="40" t="s">
        <v>5</v>
      </c>
    </row>
    <row r="106" spans="1:5" ht="12.75">
      <c r="A106" t="s">
        <v>57</v>
      </c>
      <c r="E106" s="39" t="s">
        <v>3858</v>
      </c>
    </row>
    <row r="107" spans="1:16" ht="25.5">
      <c r="A107" t="s">
        <v>49</v>
      </c>
      <c s="34" t="s">
        <v>148</v>
      </c>
      <c s="34" t="s">
        <v>3905</v>
      </c>
      <c s="35" t="s">
        <v>5</v>
      </c>
      <c s="6" t="s">
        <v>3906</v>
      </c>
      <c s="36" t="s">
        <v>262</v>
      </c>
      <c s="37">
        <v>17</v>
      </c>
      <c s="36">
        <v>0</v>
      </c>
      <c s="36">
        <f>ROUND(G107*H107,6)</f>
      </c>
      <c r="L107" s="38">
        <v>0</v>
      </c>
      <c s="32">
        <f>ROUND(ROUND(L107,2)*ROUND(G107,3),2)</f>
      </c>
      <c s="36" t="s">
        <v>1048</v>
      </c>
      <c>
        <f>(M107*21)/100</f>
      </c>
      <c t="s">
        <v>27</v>
      </c>
    </row>
    <row r="108" spans="1:5" ht="12.75">
      <c r="A108" s="35" t="s">
        <v>54</v>
      </c>
      <c r="E108" s="39" t="s">
        <v>5</v>
      </c>
    </row>
    <row r="109" spans="1:5" ht="12.75">
      <c r="A109" s="35" t="s">
        <v>55</v>
      </c>
      <c r="E109" s="40" t="s">
        <v>5</v>
      </c>
    </row>
    <row r="110" spans="1:5" ht="12.75">
      <c r="A110" t="s">
        <v>57</v>
      </c>
      <c r="E110" s="39" t="s">
        <v>3858</v>
      </c>
    </row>
    <row r="111" spans="1:16" ht="25.5">
      <c r="A111" t="s">
        <v>49</v>
      </c>
      <c s="34" t="s">
        <v>151</v>
      </c>
      <c s="34" t="s">
        <v>3905</v>
      </c>
      <c s="35" t="s">
        <v>4</v>
      </c>
      <c s="6" t="s">
        <v>3906</v>
      </c>
      <c s="36" t="s">
        <v>262</v>
      </c>
      <c s="37">
        <v>54</v>
      </c>
      <c s="36">
        <v>0</v>
      </c>
      <c s="36">
        <f>ROUND(G111*H111,6)</f>
      </c>
      <c r="L111" s="38">
        <v>0</v>
      </c>
      <c s="32">
        <f>ROUND(ROUND(L111,2)*ROUND(G111,3),2)</f>
      </c>
      <c s="36" t="s">
        <v>1048</v>
      </c>
      <c>
        <f>(M111*21)/100</f>
      </c>
      <c t="s">
        <v>27</v>
      </c>
    </row>
    <row r="112" spans="1:5" ht="12.75">
      <c r="A112" s="35" t="s">
        <v>54</v>
      </c>
      <c r="E112" s="39" t="s">
        <v>3907</v>
      </c>
    </row>
    <row r="113" spans="1:5" ht="12.75">
      <c r="A113" s="35" t="s">
        <v>55</v>
      </c>
      <c r="E113" s="40" t="s">
        <v>5</v>
      </c>
    </row>
    <row r="114" spans="1:5" ht="12.75">
      <c r="A114" t="s">
        <v>57</v>
      </c>
      <c r="E114" s="39" t="s">
        <v>3858</v>
      </c>
    </row>
    <row r="115" spans="1:16" ht="25.5">
      <c r="A115" t="s">
        <v>49</v>
      </c>
      <c s="34" t="s">
        <v>155</v>
      </c>
      <c s="34" t="s">
        <v>3908</v>
      </c>
      <c s="35" t="s">
        <v>5</v>
      </c>
      <c s="6" t="s">
        <v>3909</v>
      </c>
      <c s="36" t="s">
        <v>262</v>
      </c>
      <c s="37">
        <v>12</v>
      </c>
      <c s="36">
        <v>0</v>
      </c>
      <c s="36">
        <f>ROUND(G115*H115,6)</f>
      </c>
      <c r="L115" s="38">
        <v>0</v>
      </c>
      <c s="32">
        <f>ROUND(ROUND(L115,2)*ROUND(G115,3),2)</f>
      </c>
      <c s="36" t="s">
        <v>1048</v>
      </c>
      <c>
        <f>(M115*21)/100</f>
      </c>
      <c t="s">
        <v>27</v>
      </c>
    </row>
    <row r="116" spans="1:5" ht="12.75">
      <c r="A116" s="35" t="s">
        <v>54</v>
      </c>
      <c r="E116" s="39" t="s">
        <v>5</v>
      </c>
    </row>
    <row r="117" spans="1:5" ht="12.75">
      <c r="A117" s="35" t="s">
        <v>55</v>
      </c>
      <c r="E117" s="40" t="s">
        <v>5</v>
      </c>
    </row>
    <row r="118" spans="1:5" ht="12.75">
      <c r="A118" t="s">
        <v>57</v>
      </c>
      <c r="E118" s="39" t="s">
        <v>3858</v>
      </c>
    </row>
    <row r="119" spans="1:16" ht="12.75">
      <c r="A119" t="s">
        <v>49</v>
      </c>
      <c s="34" t="s">
        <v>158</v>
      </c>
      <c s="34" t="s">
        <v>3910</v>
      </c>
      <c s="35" t="s">
        <v>5</v>
      </c>
      <c s="6" t="s">
        <v>3911</v>
      </c>
      <c s="36" t="s">
        <v>262</v>
      </c>
      <c s="37">
        <v>24</v>
      </c>
      <c s="36">
        <v>0</v>
      </c>
      <c s="36">
        <f>ROUND(G119*H119,6)</f>
      </c>
      <c r="L119" s="38">
        <v>0</v>
      </c>
      <c s="32">
        <f>ROUND(ROUND(L119,2)*ROUND(G119,3),2)</f>
      </c>
      <c s="36" t="s">
        <v>1048</v>
      </c>
      <c>
        <f>(M119*21)/100</f>
      </c>
      <c t="s">
        <v>27</v>
      </c>
    </row>
    <row r="120" spans="1:5" ht="12.75">
      <c r="A120" s="35" t="s">
        <v>54</v>
      </c>
      <c r="E120" s="39" t="s">
        <v>5</v>
      </c>
    </row>
    <row r="121" spans="1:5" ht="12.75">
      <c r="A121" s="35" t="s">
        <v>55</v>
      </c>
      <c r="E121" s="40" t="s">
        <v>5</v>
      </c>
    </row>
    <row r="122" spans="1:5" ht="12.75">
      <c r="A122" t="s">
        <v>57</v>
      </c>
      <c r="E122" s="39" t="s">
        <v>3858</v>
      </c>
    </row>
    <row r="123" spans="1:16" ht="12.75">
      <c r="A123" t="s">
        <v>49</v>
      </c>
      <c s="34" t="s">
        <v>162</v>
      </c>
      <c s="34" t="s">
        <v>3912</v>
      </c>
      <c s="35" t="s">
        <v>5</v>
      </c>
      <c s="6" t="s">
        <v>3913</v>
      </c>
      <c s="36" t="s">
        <v>940</v>
      </c>
      <c s="37">
        <v>7</v>
      </c>
      <c s="36">
        <v>0</v>
      </c>
      <c s="36">
        <f>ROUND(G123*H123,6)</f>
      </c>
      <c r="L123" s="38">
        <v>0</v>
      </c>
      <c s="32">
        <f>ROUND(ROUND(L123,2)*ROUND(G123,3),2)</f>
      </c>
      <c s="36" t="s">
        <v>1048</v>
      </c>
      <c>
        <f>(M123*21)/100</f>
      </c>
      <c t="s">
        <v>27</v>
      </c>
    </row>
    <row r="124" spans="1:5" ht="12.75">
      <c r="A124" s="35" t="s">
        <v>54</v>
      </c>
      <c r="E124" s="39" t="s">
        <v>5</v>
      </c>
    </row>
    <row r="125" spans="1:5" ht="12.75">
      <c r="A125" s="35" t="s">
        <v>55</v>
      </c>
      <c r="E125" s="40" t="s">
        <v>5</v>
      </c>
    </row>
    <row r="126" spans="1:5" ht="12.75">
      <c r="A126" t="s">
        <v>57</v>
      </c>
      <c r="E126" s="39" t="s">
        <v>3858</v>
      </c>
    </row>
    <row r="127" spans="1:16" ht="12.75">
      <c r="A127" t="s">
        <v>49</v>
      </c>
      <c s="34" t="s">
        <v>165</v>
      </c>
      <c s="34" t="s">
        <v>3914</v>
      </c>
      <c s="35" t="s">
        <v>5</v>
      </c>
      <c s="6" t="s">
        <v>3915</v>
      </c>
      <c s="36" t="s">
        <v>940</v>
      </c>
      <c s="37">
        <v>7</v>
      </c>
      <c s="36">
        <v>0</v>
      </c>
      <c s="36">
        <f>ROUND(G127*H127,6)</f>
      </c>
      <c r="L127" s="38">
        <v>0</v>
      </c>
      <c s="32">
        <f>ROUND(ROUND(L127,2)*ROUND(G127,3),2)</f>
      </c>
      <c s="36" t="s">
        <v>1048</v>
      </c>
      <c>
        <f>(M127*21)/100</f>
      </c>
      <c t="s">
        <v>27</v>
      </c>
    </row>
    <row r="128" spans="1:5" ht="12.75">
      <c r="A128" s="35" t="s">
        <v>54</v>
      </c>
      <c r="E128" s="39" t="s">
        <v>5</v>
      </c>
    </row>
    <row r="129" spans="1:5" ht="12.75">
      <c r="A129" s="35" t="s">
        <v>55</v>
      </c>
      <c r="E129" s="40" t="s">
        <v>5</v>
      </c>
    </row>
    <row r="130" spans="1:5" ht="12.75">
      <c r="A130" t="s">
        <v>57</v>
      </c>
      <c r="E130" s="39" t="s">
        <v>3858</v>
      </c>
    </row>
    <row r="131" spans="1:16" ht="12.75">
      <c r="A131" t="s">
        <v>49</v>
      </c>
      <c s="34" t="s">
        <v>170</v>
      </c>
      <c s="34" t="s">
        <v>3916</v>
      </c>
      <c s="35" t="s">
        <v>5</v>
      </c>
      <c s="6" t="s">
        <v>3917</v>
      </c>
      <c s="36" t="s">
        <v>940</v>
      </c>
      <c s="37">
        <v>1</v>
      </c>
      <c s="36">
        <v>0</v>
      </c>
      <c s="36">
        <f>ROUND(G131*H131,6)</f>
      </c>
      <c r="L131" s="38">
        <v>0</v>
      </c>
      <c s="32">
        <f>ROUND(ROUND(L131,2)*ROUND(G131,3),2)</f>
      </c>
      <c s="36" t="s">
        <v>1048</v>
      </c>
      <c>
        <f>(M131*21)/100</f>
      </c>
      <c t="s">
        <v>27</v>
      </c>
    </row>
    <row r="132" spans="1:5" ht="12.75">
      <c r="A132" s="35" t="s">
        <v>54</v>
      </c>
      <c r="E132" s="39" t="s">
        <v>5</v>
      </c>
    </row>
    <row r="133" spans="1:5" ht="12.75">
      <c r="A133" s="35" t="s">
        <v>55</v>
      </c>
      <c r="E133" s="40" t="s">
        <v>5</v>
      </c>
    </row>
    <row r="134" spans="1:5" ht="12.75">
      <c r="A134" t="s">
        <v>57</v>
      </c>
      <c r="E134" s="39" t="s">
        <v>3858</v>
      </c>
    </row>
    <row r="135" spans="1:16" ht="12.75">
      <c r="A135" t="s">
        <v>49</v>
      </c>
      <c s="34" t="s">
        <v>174</v>
      </c>
      <c s="34" t="s">
        <v>3918</v>
      </c>
      <c s="35" t="s">
        <v>5</v>
      </c>
      <c s="6" t="s">
        <v>3919</v>
      </c>
      <c s="36" t="s">
        <v>940</v>
      </c>
      <c s="37">
        <v>1</v>
      </c>
      <c s="36">
        <v>0</v>
      </c>
      <c s="36">
        <f>ROUND(G135*H135,6)</f>
      </c>
      <c r="L135" s="38">
        <v>0</v>
      </c>
      <c s="32">
        <f>ROUND(ROUND(L135,2)*ROUND(G135,3),2)</f>
      </c>
      <c s="36" t="s">
        <v>1048</v>
      </c>
      <c>
        <f>(M135*21)/100</f>
      </c>
      <c t="s">
        <v>27</v>
      </c>
    </row>
    <row r="136" spans="1:5" ht="12.75">
      <c r="A136" s="35" t="s">
        <v>54</v>
      </c>
      <c r="E136" s="39" t="s">
        <v>5</v>
      </c>
    </row>
    <row r="137" spans="1:5" ht="12.75">
      <c r="A137" s="35" t="s">
        <v>55</v>
      </c>
      <c r="E137" s="40" t="s">
        <v>5</v>
      </c>
    </row>
    <row r="138" spans="1:5" ht="12.75">
      <c r="A138" t="s">
        <v>57</v>
      </c>
      <c r="E138" s="39" t="s">
        <v>3858</v>
      </c>
    </row>
    <row r="139" spans="1:16" ht="12.75">
      <c r="A139" t="s">
        <v>49</v>
      </c>
      <c s="34" t="s">
        <v>178</v>
      </c>
      <c s="34" t="s">
        <v>3920</v>
      </c>
      <c s="35" t="s">
        <v>5</v>
      </c>
      <c s="6" t="s">
        <v>3921</v>
      </c>
      <c s="36" t="s">
        <v>940</v>
      </c>
      <c s="37">
        <v>4</v>
      </c>
      <c s="36">
        <v>0</v>
      </c>
      <c s="36">
        <f>ROUND(G139*H139,6)</f>
      </c>
      <c r="L139" s="38">
        <v>0</v>
      </c>
      <c s="32">
        <f>ROUND(ROUND(L139,2)*ROUND(G139,3),2)</f>
      </c>
      <c s="36" t="s">
        <v>1048</v>
      </c>
      <c>
        <f>(M139*21)/100</f>
      </c>
      <c t="s">
        <v>27</v>
      </c>
    </row>
    <row r="140" spans="1:5" ht="12.75">
      <c r="A140" s="35" t="s">
        <v>54</v>
      </c>
      <c r="E140" s="39" t="s">
        <v>5</v>
      </c>
    </row>
    <row r="141" spans="1:5" ht="12.75">
      <c r="A141" s="35" t="s">
        <v>55</v>
      </c>
      <c r="E141" s="40" t="s">
        <v>5</v>
      </c>
    </row>
    <row r="142" spans="1:5" ht="12.75">
      <c r="A142" t="s">
        <v>57</v>
      </c>
      <c r="E142" s="39" t="s">
        <v>3858</v>
      </c>
    </row>
    <row r="143" spans="1:16" ht="12.75">
      <c r="A143" t="s">
        <v>49</v>
      </c>
      <c s="34" t="s">
        <v>182</v>
      </c>
      <c s="34" t="s">
        <v>3922</v>
      </c>
      <c s="35" t="s">
        <v>5</v>
      </c>
      <c s="6" t="s">
        <v>3923</v>
      </c>
      <c s="36" t="s">
        <v>940</v>
      </c>
      <c s="37">
        <v>1</v>
      </c>
      <c s="36">
        <v>0</v>
      </c>
      <c s="36">
        <f>ROUND(G143*H143,6)</f>
      </c>
      <c r="L143" s="38">
        <v>0</v>
      </c>
      <c s="32">
        <f>ROUND(ROUND(L143,2)*ROUND(G143,3),2)</f>
      </c>
      <c s="36" t="s">
        <v>1048</v>
      </c>
      <c>
        <f>(M143*21)/100</f>
      </c>
      <c t="s">
        <v>27</v>
      </c>
    </row>
    <row r="144" spans="1:5" ht="12.75">
      <c r="A144" s="35" t="s">
        <v>54</v>
      </c>
      <c r="E144" s="39" t="s">
        <v>5</v>
      </c>
    </row>
    <row r="145" spans="1:5" ht="12.75">
      <c r="A145" s="35" t="s">
        <v>55</v>
      </c>
      <c r="E145" s="40" t="s">
        <v>5</v>
      </c>
    </row>
    <row r="146" spans="1:5" ht="12.75">
      <c r="A146" t="s">
        <v>57</v>
      </c>
      <c r="E146" s="39" t="s">
        <v>3858</v>
      </c>
    </row>
    <row r="147" spans="1:16" ht="12.75">
      <c r="A147" t="s">
        <v>49</v>
      </c>
      <c s="34" t="s">
        <v>187</v>
      </c>
      <c s="34" t="s">
        <v>3924</v>
      </c>
      <c s="35" t="s">
        <v>5</v>
      </c>
      <c s="6" t="s">
        <v>3925</v>
      </c>
      <c s="36" t="s">
        <v>940</v>
      </c>
      <c s="37">
        <v>1</v>
      </c>
      <c s="36">
        <v>0</v>
      </c>
      <c s="36">
        <f>ROUND(G147*H147,6)</f>
      </c>
      <c r="L147" s="38">
        <v>0</v>
      </c>
      <c s="32">
        <f>ROUND(ROUND(L147,2)*ROUND(G147,3),2)</f>
      </c>
      <c s="36" t="s">
        <v>1048</v>
      </c>
      <c>
        <f>(M147*21)/100</f>
      </c>
      <c t="s">
        <v>27</v>
      </c>
    </row>
    <row r="148" spans="1:5" ht="12.75">
      <c r="A148" s="35" t="s">
        <v>54</v>
      </c>
      <c r="E148" s="39" t="s">
        <v>5</v>
      </c>
    </row>
    <row r="149" spans="1:5" ht="12.75">
      <c r="A149" s="35" t="s">
        <v>55</v>
      </c>
      <c r="E149" s="40" t="s">
        <v>5</v>
      </c>
    </row>
    <row r="150" spans="1:5" ht="12.75">
      <c r="A150" t="s">
        <v>57</v>
      </c>
      <c r="E150" s="39" t="s">
        <v>3858</v>
      </c>
    </row>
    <row r="151" spans="1:16" ht="12.75">
      <c r="A151" t="s">
        <v>49</v>
      </c>
      <c s="34" t="s">
        <v>192</v>
      </c>
      <c s="34" t="s">
        <v>3926</v>
      </c>
      <c s="35" t="s">
        <v>5</v>
      </c>
      <c s="6" t="s">
        <v>3927</v>
      </c>
      <c s="36" t="s">
        <v>940</v>
      </c>
      <c s="37">
        <v>1</v>
      </c>
      <c s="36">
        <v>0</v>
      </c>
      <c s="36">
        <f>ROUND(G151*H151,6)</f>
      </c>
      <c r="L151" s="38">
        <v>0</v>
      </c>
      <c s="32">
        <f>ROUND(ROUND(L151,2)*ROUND(G151,3),2)</f>
      </c>
      <c s="36" t="s">
        <v>1048</v>
      </c>
      <c>
        <f>(M151*21)/100</f>
      </c>
      <c t="s">
        <v>27</v>
      </c>
    </row>
    <row r="152" spans="1:5" ht="12.75">
      <c r="A152" s="35" t="s">
        <v>54</v>
      </c>
      <c r="E152" s="39" t="s">
        <v>3928</v>
      </c>
    </row>
    <row r="153" spans="1:5" ht="12.75">
      <c r="A153" s="35" t="s">
        <v>55</v>
      </c>
      <c r="E153" s="40" t="s">
        <v>5</v>
      </c>
    </row>
    <row r="154" spans="1:5" ht="12.75">
      <c r="A154" t="s">
        <v>57</v>
      </c>
      <c r="E154" s="39" t="s">
        <v>3858</v>
      </c>
    </row>
    <row r="155" spans="1:16" ht="12.75">
      <c r="A155" t="s">
        <v>49</v>
      </c>
      <c s="34" t="s">
        <v>196</v>
      </c>
      <c s="34" t="s">
        <v>3929</v>
      </c>
      <c s="35" t="s">
        <v>5</v>
      </c>
      <c s="6" t="s">
        <v>3930</v>
      </c>
      <c s="36" t="s">
        <v>940</v>
      </c>
      <c s="37">
        <v>1</v>
      </c>
      <c s="36">
        <v>0</v>
      </c>
      <c s="36">
        <f>ROUND(G155*H155,6)</f>
      </c>
      <c r="L155" s="38">
        <v>0</v>
      </c>
      <c s="32">
        <f>ROUND(ROUND(L155,2)*ROUND(G155,3),2)</f>
      </c>
      <c s="36" t="s">
        <v>1048</v>
      </c>
      <c>
        <f>(M155*21)/100</f>
      </c>
      <c t="s">
        <v>27</v>
      </c>
    </row>
    <row r="156" spans="1:5" ht="12.75">
      <c r="A156" s="35" t="s">
        <v>54</v>
      </c>
      <c r="E156" s="39" t="s">
        <v>5</v>
      </c>
    </row>
    <row r="157" spans="1:5" ht="12.75">
      <c r="A157" s="35" t="s">
        <v>55</v>
      </c>
      <c r="E157" s="40" t="s">
        <v>5</v>
      </c>
    </row>
    <row r="158" spans="1:5" ht="12.75">
      <c r="A158" t="s">
        <v>57</v>
      </c>
      <c r="E158" s="39" t="s">
        <v>3858</v>
      </c>
    </row>
    <row r="159" spans="1:16" ht="12.75">
      <c r="A159" t="s">
        <v>49</v>
      </c>
      <c s="34" t="s">
        <v>200</v>
      </c>
      <c s="34" t="s">
        <v>3931</v>
      </c>
      <c s="35" t="s">
        <v>5</v>
      </c>
      <c s="6" t="s">
        <v>3932</v>
      </c>
      <c s="36" t="s">
        <v>940</v>
      </c>
      <c s="37">
        <v>2</v>
      </c>
      <c s="36">
        <v>0</v>
      </c>
      <c s="36">
        <f>ROUND(G159*H159,6)</f>
      </c>
      <c r="L159" s="38">
        <v>0</v>
      </c>
      <c s="32">
        <f>ROUND(ROUND(L159,2)*ROUND(G159,3),2)</f>
      </c>
      <c s="36" t="s">
        <v>1048</v>
      </c>
      <c>
        <f>(M159*21)/100</f>
      </c>
      <c t="s">
        <v>27</v>
      </c>
    </row>
    <row r="160" spans="1:5" ht="12.75">
      <c r="A160" s="35" t="s">
        <v>54</v>
      </c>
      <c r="E160" s="39" t="s">
        <v>5</v>
      </c>
    </row>
    <row r="161" spans="1:5" ht="12.75">
      <c r="A161" s="35" t="s">
        <v>55</v>
      </c>
      <c r="E161" s="40" t="s">
        <v>5</v>
      </c>
    </row>
    <row r="162" spans="1:5" ht="12.75">
      <c r="A162" t="s">
        <v>57</v>
      </c>
      <c r="E162" s="39" t="s">
        <v>3858</v>
      </c>
    </row>
    <row r="163" spans="1:16" ht="12.75">
      <c r="A163" t="s">
        <v>49</v>
      </c>
      <c s="34" t="s">
        <v>205</v>
      </c>
      <c s="34" t="s">
        <v>3933</v>
      </c>
      <c s="35" t="s">
        <v>5</v>
      </c>
      <c s="6" t="s">
        <v>3934</v>
      </c>
      <c s="36" t="s">
        <v>940</v>
      </c>
      <c s="37">
        <v>1</v>
      </c>
      <c s="36">
        <v>0</v>
      </c>
      <c s="36">
        <f>ROUND(G163*H163,6)</f>
      </c>
      <c r="L163" s="38">
        <v>0</v>
      </c>
      <c s="32">
        <f>ROUND(ROUND(L163,2)*ROUND(G163,3),2)</f>
      </c>
      <c s="36" t="s">
        <v>1048</v>
      </c>
      <c>
        <f>(M163*21)/100</f>
      </c>
      <c t="s">
        <v>27</v>
      </c>
    </row>
    <row r="164" spans="1:5" ht="12.75">
      <c r="A164" s="35" t="s">
        <v>54</v>
      </c>
      <c r="E164" s="39" t="s">
        <v>5</v>
      </c>
    </row>
    <row r="165" spans="1:5" ht="12.75">
      <c r="A165" s="35" t="s">
        <v>55</v>
      </c>
      <c r="E165" s="40" t="s">
        <v>5</v>
      </c>
    </row>
    <row r="166" spans="1:5" ht="12.75">
      <c r="A166" t="s">
        <v>57</v>
      </c>
      <c r="E166" s="39" t="s">
        <v>3858</v>
      </c>
    </row>
    <row r="167" spans="1:16" ht="12.75">
      <c r="A167" t="s">
        <v>49</v>
      </c>
      <c s="34" t="s">
        <v>209</v>
      </c>
      <c s="34" t="s">
        <v>3935</v>
      </c>
      <c s="35" t="s">
        <v>5</v>
      </c>
      <c s="6" t="s">
        <v>3936</v>
      </c>
      <c s="36" t="s">
        <v>262</v>
      </c>
      <c s="37">
        <v>207</v>
      </c>
      <c s="36">
        <v>0</v>
      </c>
      <c s="36">
        <f>ROUND(G167*H167,6)</f>
      </c>
      <c r="L167" s="38">
        <v>0</v>
      </c>
      <c s="32">
        <f>ROUND(ROUND(L167,2)*ROUND(G167,3),2)</f>
      </c>
      <c s="36" t="s">
        <v>1048</v>
      </c>
      <c>
        <f>(M167*21)/100</f>
      </c>
      <c t="s">
        <v>27</v>
      </c>
    </row>
    <row r="168" spans="1:5" ht="12.75">
      <c r="A168" s="35" t="s">
        <v>54</v>
      </c>
      <c r="E168" s="39" t="s">
        <v>5</v>
      </c>
    </row>
    <row r="169" spans="1:5" ht="12.75">
      <c r="A169" s="35" t="s">
        <v>55</v>
      </c>
      <c r="E169" s="40" t="s">
        <v>5</v>
      </c>
    </row>
    <row r="170" spans="1:5" ht="12.75">
      <c r="A170" t="s">
        <v>57</v>
      </c>
      <c r="E170" s="39" t="s">
        <v>3876</v>
      </c>
    </row>
    <row r="171" spans="1:16" ht="12.75">
      <c r="A171" t="s">
        <v>49</v>
      </c>
      <c s="34" t="s">
        <v>213</v>
      </c>
      <c s="34" t="s">
        <v>3937</v>
      </c>
      <c s="35" t="s">
        <v>5</v>
      </c>
      <c s="6" t="s">
        <v>3938</v>
      </c>
      <c s="36" t="s">
        <v>262</v>
      </c>
      <c s="37">
        <v>207</v>
      </c>
      <c s="36">
        <v>0</v>
      </c>
      <c s="36">
        <f>ROUND(G171*H171,6)</f>
      </c>
      <c r="L171" s="38">
        <v>0</v>
      </c>
      <c s="32">
        <f>ROUND(ROUND(L171,2)*ROUND(G171,3),2)</f>
      </c>
      <c s="36" t="s">
        <v>1048</v>
      </c>
      <c>
        <f>(M171*21)/100</f>
      </c>
      <c t="s">
        <v>27</v>
      </c>
    </row>
    <row r="172" spans="1:5" ht="12.75">
      <c r="A172" s="35" t="s">
        <v>54</v>
      </c>
      <c r="E172" s="39" t="s">
        <v>5</v>
      </c>
    </row>
    <row r="173" spans="1:5" ht="12.75">
      <c r="A173" s="35" t="s">
        <v>55</v>
      </c>
      <c r="E173" s="40" t="s">
        <v>5</v>
      </c>
    </row>
    <row r="174" spans="1:5" ht="12.75">
      <c r="A174" t="s">
        <v>57</v>
      </c>
      <c r="E174" s="39" t="s">
        <v>3876</v>
      </c>
    </row>
    <row r="175" spans="1:16" ht="12.75">
      <c r="A175" t="s">
        <v>49</v>
      </c>
      <c s="34" t="s">
        <v>218</v>
      </c>
      <c s="34" t="s">
        <v>3939</v>
      </c>
      <c s="35" t="s">
        <v>5</v>
      </c>
      <c s="6" t="s">
        <v>3940</v>
      </c>
      <c s="36" t="s">
        <v>940</v>
      </c>
      <c s="37">
        <v>1</v>
      </c>
      <c s="36">
        <v>0</v>
      </c>
      <c s="36">
        <f>ROUND(G175*H175,6)</f>
      </c>
      <c r="L175" s="38">
        <v>0</v>
      </c>
      <c s="32">
        <f>ROUND(ROUND(L175,2)*ROUND(G175,3),2)</f>
      </c>
      <c s="36" t="s">
        <v>1048</v>
      </c>
      <c>
        <f>(M175*21)/100</f>
      </c>
      <c t="s">
        <v>27</v>
      </c>
    </row>
    <row r="176" spans="1:5" ht="12.75">
      <c r="A176" s="35" t="s">
        <v>54</v>
      </c>
      <c r="E176" s="39" t="s">
        <v>5</v>
      </c>
    </row>
    <row r="177" spans="1:5" ht="12.75">
      <c r="A177" s="35" t="s">
        <v>55</v>
      </c>
      <c r="E177" s="40" t="s">
        <v>5</v>
      </c>
    </row>
    <row r="178" spans="1:5" ht="12.75">
      <c r="A178" t="s">
        <v>57</v>
      </c>
      <c r="E178" s="39" t="s">
        <v>3858</v>
      </c>
    </row>
    <row r="179" spans="1:16" ht="12.75">
      <c r="A179" t="s">
        <v>49</v>
      </c>
      <c s="34" t="s">
        <v>222</v>
      </c>
      <c s="34" t="s">
        <v>3941</v>
      </c>
      <c s="35" t="s">
        <v>5</v>
      </c>
      <c s="6" t="s">
        <v>3942</v>
      </c>
      <c s="36" t="s">
        <v>98</v>
      </c>
      <c s="37">
        <v>6</v>
      </c>
      <c s="36">
        <v>0</v>
      </c>
      <c s="36">
        <f>ROUND(G179*H179,6)</f>
      </c>
      <c r="L179" s="38">
        <v>0</v>
      </c>
      <c s="32">
        <f>ROUND(ROUND(L179,2)*ROUND(G179,3),2)</f>
      </c>
      <c s="36" t="s">
        <v>1048</v>
      </c>
      <c>
        <f>(M179*21)/100</f>
      </c>
      <c t="s">
        <v>27</v>
      </c>
    </row>
    <row r="180" spans="1:5" ht="12.75">
      <c r="A180" s="35" t="s">
        <v>54</v>
      </c>
      <c r="E180" s="39" t="s">
        <v>5</v>
      </c>
    </row>
    <row r="181" spans="1:5" ht="12.75">
      <c r="A181" s="35" t="s">
        <v>55</v>
      </c>
      <c r="E181" s="40" t="s">
        <v>5</v>
      </c>
    </row>
    <row r="182" spans="1:5" ht="12.75">
      <c r="A182" t="s">
        <v>57</v>
      </c>
      <c r="E182" s="39" t="s">
        <v>3876</v>
      </c>
    </row>
    <row r="183" spans="1:16" ht="25.5">
      <c r="A183" t="s">
        <v>49</v>
      </c>
      <c s="34" t="s">
        <v>225</v>
      </c>
      <c s="34" t="s">
        <v>3943</v>
      </c>
      <c s="35" t="s">
        <v>5</v>
      </c>
      <c s="6" t="s">
        <v>3944</v>
      </c>
      <c s="36" t="s">
        <v>262</v>
      </c>
      <c s="37">
        <v>17</v>
      </c>
      <c s="36">
        <v>0</v>
      </c>
      <c s="36">
        <f>ROUND(G183*H183,6)</f>
      </c>
      <c r="L183" s="38">
        <v>0</v>
      </c>
      <c s="32">
        <f>ROUND(ROUND(L183,2)*ROUND(G183,3),2)</f>
      </c>
      <c s="36" t="s">
        <v>388</v>
      </c>
      <c>
        <f>(M183*21)/100</f>
      </c>
      <c t="s">
        <v>27</v>
      </c>
    </row>
    <row r="184" spans="1:5" ht="12.75">
      <c r="A184" s="35" t="s">
        <v>54</v>
      </c>
      <c r="E184" s="39" t="s">
        <v>5</v>
      </c>
    </row>
    <row r="185" spans="1:5" ht="12.75">
      <c r="A185" s="35" t="s">
        <v>55</v>
      </c>
      <c r="E185" s="40" t="s">
        <v>5</v>
      </c>
    </row>
    <row r="186" spans="1:5" ht="12.75">
      <c r="A186" t="s">
        <v>57</v>
      </c>
      <c r="E186" s="39" t="s">
        <v>3858</v>
      </c>
    </row>
    <row r="187" spans="1:16" ht="25.5">
      <c r="A187" t="s">
        <v>49</v>
      </c>
      <c s="34" t="s">
        <v>230</v>
      </c>
      <c s="34" t="s">
        <v>3943</v>
      </c>
      <c s="35" t="s">
        <v>4</v>
      </c>
      <c s="6" t="s">
        <v>3945</v>
      </c>
      <c s="36" t="s">
        <v>262</v>
      </c>
      <c s="37">
        <v>54</v>
      </c>
      <c s="36">
        <v>0</v>
      </c>
      <c s="36">
        <f>ROUND(G187*H187,6)</f>
      </c>
      <c r="L187" s="38">
        <v>0</v>
      </c>
      <c s="32">
        <f>ROUND(ROUND(L187,2)*ROUND(G187,3),2)</f>
      </c>
      <c s="36" t="s">
        <v>388</v>
      </c>
      <c>
        <f>(M187*21)/100</f>
      </c>
      <c t="s">
        <v>27</v>
      </c>
    </row>
    <row r="188" spans="1:5" ht="12.75">
      <c r="A188" s="35" t="s">
        <v>54</v>
      </c>
      <c r="E188" s="39" t="s">
        <v>5</v>
      </c>
    </row>
    <row r="189" spans="1:5" ht="12.75">
      <c r="A189" s="35" t="s">
        <v>55</v>
      </c>
      <c r="E189" s="40" t="s">
        <v>5</v>
      </c>
    </row>
    <row r="190" spans="1:5" ht="12.75">
      <c r="A190" t="s">
        <v>57</v>
      </c>
      <c r="E190" s="39" t="s">
        <v>3858</v>
      </c>
    </row>
    <row r="191" spans="1:16" ht="25.5">
      <c r="A191" t="s">
        <v>49</v>
      </c>
      <c s="34" t="s">
        <v>235</v>
      </c>
      <c s="34" t="s">
        <v>3946</v>
      </c>
      <c s="35" t="s">
        <v>5</v>
      </c>
      <c s="6" t="s">
        <v>3947</v>
      </c>
      <c s="36" t="s">
        <v>262</v>
      </c>
      <c s="37">
        <v>16</v>
      </c>
      <c s="36">
        <v>0</v>
      </c>
      <c s="36">
        <f>ROUND(G191*H191,6)</f>
      </c>
      <c r="L191" s="38">
        <v>0</v>
      </c>
      <c s="32">
        <f>ROUND(ROUND(L191,2)*ROUND(G191,3),2)</f>
      </c>
      <c s="36" t="s">
        <v>388</v>
      </c>
      <c>
        <f>(M191*21)/100</f>
      </c>
      <c t="s">
        <v>27</v>
      </c>
    </row>
    <row r="192" spans="1:5" ht="12.75">
      <c r="A192" s="35" t="s">
        <v>54</v>
      </c>
      <c r="E192" s="39" t="s">
        <v>5</v>
      </c>
    </row>
    <row r="193" spans="1:5" ht="12.75">
      <c r="A193" s="35" t="s">
        <v>55</v>
      </c>
      <c r="E193" s="40" t="s">
        <v>5</v>
      </c>
    </row>
    <row r="194" spans="1:5" ht="12.75">
      <c r="A194" t="s">
        <v>57</v>
      </c>
      <c r="E194" s="39" t="s">
        <v>3858</v>
      </c>
    </row>
    <row r="195" spans="1:16" ht="25.5">
      <c r="A195" t="s">
        <v>49</v>
      </c>
      <c s="34" t="s">
        <v>241</v>
      </c>
      <c s="34" t="s">
        <v>3946</v>
      </c>
      <c s="35" t="s">
        <v>4</v>
      </c>
      <c s="6" t="s">
        <v>3948</v>
      </c>
      <c s="36" t="s">
        <v>262</v>
      </c>
      <c s="37">
        <v>12</v>
      </c>
      <c s="36">
        <v>0</v>
      </c>
      <c s="36">
        <f>ROUND(G195*H195,6)</f>
      </c>
      <c r="L195" s="38">
        <v>0</v>
      </c>
      <c s="32">
        <f>ROUND(ROUND(L195,2)*ROUND(G195,3),2)</f>
      </c>
      <c s="36" t="s">
        <v>388</v>
      </c>
      <c>
        <f>(M195*21)/100</f>
      </c>
      <c t="s">
        <v>27</v>
      </c>
    </row>
    <row r="196" spans="1:5" ht="12.75">
      <c r="A196" s="35" t="s">
        <v>54</v>
      </c>
      <c r="E196" s="39" t="s">
        <v>5</v>
      </c>
    </row>
    <row r="197" spans="1:5" ht="12.75">
      <c r="A197" s="35" t="s">
        <v>55</v>
      </c>
      <c r="E197" s="40" t="s">
        <v>5</v>
      </c>
    </row>
    <row r="198" spans="1:5" ht="12.75">
      <c r="A198" t="s">
        <v>57</v>
      </c>
      <c r="E198" s="39" t="s">
        <v>3858</v>
      </c>
    </row>
    <row r="199" spans="1:16" ht="25.5">
      <c r="A199" t="s">
        <v>49</v>
      </c>
      <c s="34" t="s">
        <v>357</v>
      </c>
      <c s="34" t="s">
        <v>3949</v>
      </c>
      <c s="35" t="s">
        <v>5</v>
      </c>
      <c s="6" t="s">
        <v>3950</v>
      </c>
      <c s="36" t="s">
        <v>262</v>
      </c>
      <c s="37">
        <v>4</v>
      </c>
      <c s="36">
        <v>0</v>
      </c>
      <c s="36">
        <f>ROUND(G199*H199,6)</f>
      </c>
      <c r="L199" s="38">
        <v>0</v>
      </c>
      <c s="32">
        <f>ROUND(ROUND(L199,2)*ROUND(G199,3),2)</f>
      </c>
      <c s="36" t="s">
        <v>388</v>
      </c>
      <c>
        <f>(M199*21)/100</f>
      </c>
      <c t="s">
        <v>27</v>
      </c>
    </row>
    <row r="200" spans="1:5" ht="12.75">
      <c r="A200" s="35" t="s">
        <v>54</v>
      </c>
      <c r="E200" s="39" t="s">
        <v>5</v>
      </c>
    </row>
    <row r="201" spans="1:5" ht="12.75">
      <c r="A201" s="35" t="s">
        <v>55</v>
      </c>
      <c r="E201" s="40" t="s">
        <v>5</v>
      </c>
    </row>
    <row r="202" spans="1:5" ht="12.75">
      <c r="A202" t="s">
        <v>57</v>
      </c>
      <c r="E202" s="39" t="s">
        <v>3858</v>
      </c>
    </row>
    <row r="203" spans="1:16" ht="12.75">
      <c r="A203" t="s">
        <v>49</v>
      </c>
      <c s="34" t="s">
        <v>360</v>
      </c>
      <c s="34" t="s">
        <v>3951</v>
      </c>
      <c s="35" t="s">
        <v>5</v>
      </c>
      <c s="6" t="s">
        <v>3952</v>
      </c>
      <c s="36" t="s">
        <v>262</v>
      </c>
      <c s="37">
        <v>66</v>
      </c>
      <c s="36">
        <v>0</v>
      </c>
      <c s="36">
        <f>ROUND(G203*H203,6)</f>
      </c>
      <c r="L203" s="38">
        <v>0</v>
      </c>
      <c s="32">
        <f>ROUND(ROUND(L203,2)*ROUND(G203,3),2)</f>
      </c>
      <c s="36" t="s">
        <v>388</v>
      </c>
      <c>
        <f>(M203*21)/100</f>
      </c>
      <c t="s">
        <v>27</v>
      </c>
    </row>
    <row r="204" spans="1:5" ht="12.75">
      <c r="A204" s="35" t="s">
        <v>54</v>
      </c>
      <c r="E204" s="39" t="s">
        <v>3907</v>
      </c>
    </row>
    <row r="205" spans="1:5" ht="12.75">
      <c r="A205" s="35" t="s">
        <v>55</v>
      </c>
      <c r="E205" s="40" t="s">
        <v>5</v>
      </c>
    </row>
    <row r="206" spans="1:5" ht="12.75">
      <c r="A206" t="s">
        <v>57</v>
      </c>
      <c r="E206" s="39" t="s">
        <v>3858</v>
      </c>
    </row>
    <row r="207" spans="1:16" ht="12.75">
      <c r="A207" t="s">
        <v>49</v>
      </c>
      <c s="34" t="s">
        <v>363</v>
      </c>
      <c s="34" t="s">
        <v>3953</v>
      </c>
      <c s="35" t="s">
        <v>5</v>
      </c>
      <c s="6" t="s">
        <v>3954</v>
      </c>
      <c s="36" t="s">
        <v>262</v>
      </c>
      <c s="37">
        <v>38</v>
      </c>
      <c s="36">
        <v>0</v>
      </c>
      <c s="36">
        <f>ROUND(G207*H207,6)</f>
      </c>
      <c r="L207" s="38">
        <v>0</v>
      </c>
      <c s="32">
        <f>ROUND(ROUND(L207,2)*ROUND(G207,3),2)</f>
      </c>
      <c s="36" t="s">
        <v>388</v>
      </c>
      <c>
        <f>(M207*21)/100</f>
      </c>
      <c t="s">
        <v>27</v>
      </c>
    </row>
    <row r="208" spans="1:5" ht="12.75">
      <c r="A208" s="35" t="s">
        <v>54</v>
      </c>
      <c r="E208" s="39" t="s">
        <v>3907</v>
      </c>
    </row>
    <row r="209" spans="1:5" ht="12.75">
      <c r="A209" s="35" t="s">
        <v>55</v>
      </c>
      <c r="E209" s="40" t="s">
        <v>5</v>
      </c>
    </row>
    <row r="210" spans="1:5" ht="12.75">
      <c r="A210" t="s">
        <v>57</v>
      </c>
      <c r="E210" s="39" t="s">
        <v>3858</v>
      </c>
    </row>
    <row r="211" spans="1:16" ht="12.75">
      <c r="A211" t="s">
        <v>49</v>
      </c>
      <c s="34" t="s">
        <v>366</v>
      </c>
      <c s="34" t="s">
        <v>3955</v>
      </c>
      <c s="35" t="s">
        <v>5</v>
      </c>
      <c s="6" t="s">
        <v>3956</v>
      </c>
      <c s="36" t="s">
        <v>940</v>
      </c>
      <c s="37">
        <v>2</v>
      </c>
      <c s="36">
        <v>0</v>
      </c>
      <c s="36">
        <f>ROUND(G211*H211,6)</f>
      </c>
      <c r="L211" s="38">
        <v>0</v>
      </c>
      <c s="32">
        <f>ROUND(ROUND(L211,2)*ROUND(G211,3),2)</f>
      </c>
      <c s="36" t="s">
        <v>388</v>
      </c>
      <c>
        <f>(M211*21)/100</f>
      </c>
      <c t="s">
        <v>27</v>
      </c>
    </row>
    <row r="212" spans="1:5" ht="25.5">
      <c r="A212" s="35" t="s">
        <v>54</v>
      </c>
      <c r="E212" s="39" t="s">
        <v>3957</v>
      </c>
    </row>
    <row r="213" spans="1:5" ht="12.75">
      <c r="A213" s="35" t="s">
        <v>55</v>
      </c>
      <c r="E213" s="40" t="s">
        <v>5</v>
      </c>
    </row>
    <row r="214" spans="1:5" ht="12.75">
      <c r="A214" t="s">
        <v>57</v>
      </c>
      <c r="E214" s="39" t="s">
        <v>3858</v>
      </c>
    </row>
    <row r="215" spans="1:16" ht="12.75">
      <c r="A215" t="s">
        <v>49</v>
      </c>
      <c s="34" t="s">
        <v>371</v>
      </c>
      <c s="34" t="s">
        <v>3958</v>
      </c>
      <c s="35" t="s">
        <v>5</v>
      </c>
      <c s="6" t="s">
        <v>3959</v>
      </c>
      <c s="36" t="s">
        <v>940</v>
      </c>
      <c s="37">
        <v>3</v>
      </c>
      <c s="36">
        <v>0</v>
      </c>
      <c s="36">
        <f>ROUND(G215*H215,6)</f>
      </c>
      <c r="L215" s="38">
        <v>0</v>
      </c>
      <c s="32">
        <f>ROUND(ROUND(L215,2)*ROUND(G215,3),2)</f>
      </c>
      <c s="36" t="s">
        <v>388</v>
      </c>
      <c>
        <f>(M215*21)/100</f>
      </c>
      <c t="s">
        <v>27</v>
      </c>
    </row>
    <row r="216" spans="1:5" ht="25.5">
      <c r="A216" s="35" t="s">
        <v>54</v>
      </c>
      <c r="E216" s="39" t="s">
        <v>3957</v>
      </c>
    </row>
    <row r="217" spans="1:5" ht="12.75">
      <c r="A217" s="35" t="s">
        <v>55</v>
      </c>
      <c r="E217" s="40" t="s">
        <v>5</v>
      </c>
    </row>
    <row r="218" spans="1:5" ht="12.75">
      <c r="A218" t="s">
        <v>57</v>
      </c>
      <c r="E218" s="39" t="s">
        <v>3858</v>
      </c>
    </row>
    <row r="219" spans="1:16" ht="12.75">
      <c r="A219" t="s">
        <v>49</v>
      </c>
      <c s="34" t="s">
        <v>375</v>
      </c>
      <c s="34" t="s">
        <v>3960</v>
      </c>
      <c s="35" t="s">
        <v>5</v>
      </c>
      <c s="6" t="s">
        <v>3961</v>
      </c>
      <c s="36" t="s">
        <v>940</v>
      </c>
      <c s="37">
        <v>2</v>
      </c>
      <c s="36">
        <v>0</v>
      </c>
      <c s="36">
        <f>ROUND(G219*H219,6)</f>
      </c>
      <c r="L219" s="38">
        <v>0</v>
      </c>
      <c s="32">
        <f>ROUND(ROUND(L219,2)*ROUND(G219,3),2)</f>
      </c>
      <c s="36" t="s">
        <v>388</v>
      </c>
      <c>
        <f>(M219*21)/100</f>
      </c>
      <c t="s">
        <v>27</v>
      </c>
    </row>
    <row r="220" spans="1:5" ht="25.5">
      <c r="A220" s="35" t="s">
        <v>54</v>
      </c>
      <c r="E220" s="39" t="s">
        <v>3957</v>
      </c>
    </row>
    <row r="221" spans="1:5" ht="12.75">
      <c r="A221" s="35" t="s">
        <v>55</v>
      </c>
      <c r="E221" s="40" t="s">
        <v>5</v>
      </c>
    </row>
    <row r="222" spans="1:5" ht="12.75">
      <c r="A222" t="s">
        <v>57</v>
      </c>
      <c r="E222" s="39" t="s">
        <v>3858</v>
      </c>
    </row>
    <row r="223" spans="1:16" ht="12.75">
      <c r="A223" t="s">
        <v>49</v>
      </c>
      <c s="34" t="s">
        <v>378</v>
      </c>
      <c s="34" t="s">
        <v>3962</v>
      </c>
      <c s="35" t="s">
        <v>5</v>
      </c>
      <c s="6" t="s">
        <v>3963</v>
      </c>
      <c s="36" t="s">
        <v>940</v>
      </c>
      <c s="37">
        <v>1</v>
      </c>
      <c s="36">
        <v>0</v>
      </c>
      <c s="36">
        <f>ROUND(G223*H223,6)</f>
      </c>
      <c r="L223" s="38">
        <v>0</v>
      </c>
      <c s="32">
        <f>ROUND(ROUND(L223,2)*ROUND(G223,3),2)</f>
      </c>
      <c s="36" t="s">
        <v>388</v>
      </c>
      <c>
        <f>(M223*21)/100</f>
      </c>
      <c t="s">
        <v>27</v>
      </c>
    </row>
    <row r="224" spans="1:5" ht="25.5">
      <c r="A224" s="35" t="s">
        <v>54</v>
      </c>
      <c r="E224" s="39" t="s">
        <v>3957</v>
      </c>
    </row>
    <row r="225" spans="1:5" ht="12.75">
      <c r="A225" s="35" t="s">
        <v>55</v>
      </c>
      <c r="E225" s="40" t="s">
        <v>5</v>
      </c>
    </row>
    <row r="226" spans="1:5" ht="12.75">
      <c r="A226" t="s">
        <v>57</v>
      </c>
      <c r="E226" s="39" t="s">
        <v>3858</v>
      </c>
    </row>
    <row r="227" spans="1:16" ht="12.75">
      <c r="A227" t="s">
        <v>49</v>
      </c>
      <c s="34" t="s">
        <v>381</v>
      </c>
      <c s="34" t="s">
        <v>3964</v>
      </c>
      <c s="35" t="s">
        <v>5</v>
      </c>
      <c s="6" t="s">
        <v>3965</v>
      </c>
      <c s="36" t="s">
        <v>940</v>
      </c>
      <c s="37">
        <v>6</v>
      </c>
      <c s="36">
        <v>0</v>
      </c>
      <c s="36">
        <f>ROUND(G227*H227,6)</f>
      </c>
      <c r="L227" s="38">
        <v>0</v>
      </c>
      <c s="32">
        <f>ROUND(ROUND(L227,2)*ROUND(G227,3),2)</f>
      </c>
      <c s="36" t="s">
        <v>388</v>
      </c>
      <c>
        <f>(M227*21)/100</f>
      </c>
      <c t="s">
        <v>27</v>
      </c>
    </row>
    <row r="228" spans="1:5" ht="25.5">
      <c r="A228" s="35" t="s">
        <v>54</v>
      </c>
      <c r="E228" s="39" t="s">
        <v>3957</v>
      </c>
    </row>
    <row r="229" spans="1:5" ht="12.75">
      <c r="A229" s="35" t="s">
        <v>55</v>
      </c>
      <c r="E229" s="40" t="s">
        <v>5</v>
      </c>
    </row>
    <row r="230" spans="1:5" ht="12.75">
      <c r="A230" t="s">
        <v>57</v>
      </c>
      <c r="E230" s="39" t="s">
        <v>3858</v>
      </c>
    </row>
    <row r="231" spans="1:16" ht="12.75">
      <c r="A231" t="s">
        <v>49</v>
      </c>
      <c s="34" t="s">
        <v>384</v>
      </c>
      <c s="34" t="s">
        <v>3966</v>
      </c>
      <c s="35" t="s">
        <v>5</v>
      </c>
      <c s="6" t="s">
        <v>3967</v>
      </c>
      <c s="36" t="s">
        <v>940</v>
      </c>
      <c s="37">
        <v>1</v>
      </c>
      <c s="36">
        <v>0</v>
      </c>
      <c s="36">
        <f>ROUND(G231*H231,6)</f>
      </c>
      <c r="L231" s="38">
        <v>0</v>
      </c>
      <c s="32">
        <f>ROUND(ROUND(L231,2)*ROUND(G231,3),2)</f>
      </c>
      <c s="36" t="s">
        <v>388</v>
      </c>
      <c>
        <f>(M231*21)/100</f>
      </c>
      <c t="s">
        <v>27</v>
      </c>
    </row>
    <row r="232" spans="1:5" ht="12.75">
      <c r="A232" s="35" t="s">
        <v>54</v>
      </c>
      <c r="E232" s="39" t="s">
        <v>5</v>
      </c>
    </row>
    <row r="233" spans="1:5" ht="12.75">
      <c r="A233" s="35" t="s">
        <v>55</v>
      </c>
      <c r="E233" s="40" t="s">
        <v>5</v>
      </c>
    </row>
    <row r="234" spans="1:5" ht="12.75">
      <c r="A234" t="s">
        <v>57</v>
      </c>
      <c r="E234" s="39" t="s">
        <v>3858</v>
      </c>
    </row>
    <row r="235" spans="1:16" ht="12.75">
      <c r="A235" t="s">
        <v>49</v>
      </c>
      <c s="34" t="s">
        <v>391</v>
      </c>
      <c s="34" t="s">
        <v>3968</v>
      </c>
      <c s="35" t="s">
        <v>5</v>
      </c>
      <c s="6" t="s">
        <v>3969</v>
      </c>
      <c s="36" t="s">
        <v>940</v>
      </c>
      <c s="37">
        <v>1</v>
      </c>
      <c s="36">
        <v>0</v>
      </c>
      <c s="36">
        <f>ROUND(G235*H235,6)</f>
      </c>
      <c r="L235" s="38">
        <v>0</v>
      </c>
      <c s="32">
        <f>ROUND(ROUND(L235,2)*ROUND(G235,3),2)</f>
      </c>
      <c s="36" t="s">
        <v>388</v>
      </c>
      <c>
        <f>(M235*21)/100</f>
      </c>
      <c t="s">
        <v>27</v>
      </c>
    </row>
    <row r="236" spans="1:5" ht="12.75">
      <c r="A236" s="35" t="s">
        <v>54</v>
      </c>
      <c r="E236" s="39" t="s">
        <v>5</v>
      </c>
    </row>
    <row r="237" spans="1:5" ht="12.75">
      <c r="A237" s="35" t="s">
        <v>55</v>
      </c>
      <c r="E237" s="40" t="s">
        <v>5</v>
      </c>
    </row>
    <row r="238" spans="1:5" ht="12.75">
      <c r="A238" t="s">
        <v>57</v>
      </c>
      <c r="E238" s="39" t="s">
        <v>3858</v>
      </c>
    </row>
    <row r="239" spans="1:16" ht="12.75">
      <c r="A239" t="s">
        <v>49</v>
      </c>
      <c s="34" t="s">
        <v>394</v>
      </c>
      <c s="34" t="s">
        <v>3970</v>
      </c>
      <c s="35" t="s">
        <v>5</v>
      </c>
      <c s="6" t="s">
        <v>3971</v>
      </c>
      <c s="36" t="s">
        <v>940</v>
      </c>
      <c s="37">
        <v>3</v>
      </c>
      <c s="36">
        <v>0</v>
      </c>
      <c s="36">
        <f>ROUND(G239*H239,6)</f>
      </c>
      <c r="L239" s="38">
        <v>0</v>
      </c>
      <c s="32">
        <f>ROUND(ROUND(L239,2)*ROUND(G239,3),2)</f>
      </c>
      <c s="36" t="s">
        <v>388</v>
      </c>
      <c>
        <f>(M239*21)/100</f>
      </c>
      <c t="s">
        <v>27</v>
      </c>
    </row>
    <row r="240" spans="1:5" ht="25.5">
      <c r="A240" s="35" t="s">
        <v>54</v>
      </c>
      <c r="E240" s="39" t="s">
        <v>3972</v>
      </c>
    </row>
    <row r="241" spans="1:5" ht="12.75">
      <c r="A241" s="35" t="s">
        <v>55</v>
      </c>
      <c r="E241" s="40" t="s">
        <v>5</v>
      </c>
    </row>
    <row r="242" spans="1:5" ht="12.75">
      <c r="A242" t="s">
        <v>57</v>
      </c>
      <c r="E242" s="39" t="s">
        <v>3858</v>
      </c>
    </row>
    <row r="243" spans="1:16" ht="12.75">
      <c r="A243" t="s">
        <v>49</v>
      </c>
      <c s="34" t="s">
        <v>397</v>
      </c>
      <c s="34" t="s">
        <v>3973</v>
      </c>
      <c s="35" t="s">
        <v>5</v>
      </c>
      <c s="6" t="s">
        <v>3974</v>
      </c>
      <c s="36" t="s">
        <v>940</v>
      </c>
      <c s="37">
        <v>1</v>
      </c>
      <c s="36">
        <v>0</v>
      </c>
      <c s="36">
        <f>ROUND(G243*H243,6)</f>
      </c>
      <c r="L243" s="38">
        <v>0</v>
      </c>
      <c s="32">
        <f>ROUND(ROUND(L243,2)*ROUND(G243,3),2)</f>
      </c>
      <c s="36" t="s">
        <v>388</v>
      </c>
      <c>
        <f>(M243*21)/100</f>
      </c>
      <c t="s">
        <v>27</v>
      </c>
    </row>
    <row r="244" spans="1:5" ht="38.25">
      <c r="A244" s="35" t="s">
        <v>54</v>
      </c>
      <c r="E244" s="39" t="s">
        <v>3975</v>
      </c>
    </row>
    <row r="245" spans="1:5" ht="12.75">
      <c r="A245" s="35" t="s">
        <v>55</v>
      </c>
      <c r="E245" s="40" t="s">
        <v>5</v>
      </c>
    </row>
    <row r="246" spans="1:5" ht="12.75">
      <c r="A246" t="s">
        <v>57</v>
      </c>
      <c r="E246" s="39" t="s">
        <v>3858</v>
      </c>
    </row>
    <row r="247" spans="1:16" ht="12.75">
      <c r="A247" t="s">
        <v>49</v>
      </c>
      <c s="34" t="s">
        <v>400</v>
      </c>
      <c s="34" t="s">
        <v>3976</v>
      </c>
      <c s="35" t="s">
        <v>5</v>
      </c>
      <c s="6" t="s">
        <v>3977</v>
      </c>
      <c s="36" t="s">
        <v>940</v>
      </c>
      <c s="37">
        <v>1</v>
      </c>
      <c s="36">
        <v>0</v>
      </c>
      <c s="36">
        <f>ROUND(G247*H247,6)</f>
      </c>
      <c r="L247" s="38">
        <v>0</v>
      </c>
      <c s="32">
        <f>ROUND(ROUND(L247,2)*ROUND(G247,3),2)</f>
      </c>
      <c s="36" t="s">
        <v>388</v>
      </c>
      <c>
        <f>(M247*21)/100</f>
      </c>
      <c t="s">
        <v>27</v>
      </c>
    </row>
    <row r="248" spans="1:5" ht="51">
      <c r="A248" s="35" t="s">
        <v>54</v>
      </c>
      <c r="E248" s="39" t="s">
        <v>3978</v>
      </c>
    </row>
    <row r="249" spans="1:5" ht="12.75">
      <c r="A249" s="35" t="s">
        <v>55</v>
      </c>
      <c r="E249" s="40" t="s">
        <v>5</v>
      </c>
    </row>
    <row r="250" spans="1:5" ht="12.75">
      <c r="A250" t="s">
        <v>57</v>
      </c>
      <c r="E250" s="39" t="s">
        <v>3858</v>
      </c>
    </row>
    <row r="251" spans="1:13" ht="12.75">
      <c r="A251" t="s">
        <v>46</v>
      </c>
      <c r="C251" s="31" t="s">
        <v>3979</v>
      </c>
      <c r="E251" s="33" t="s">
        <v>3980</v>
      </c>
      <c r="J251" s="32">
        <f>0</f>
      </c>
      <c s="32">
        <f>0</f>
      </c>
      <c s="32">
        <f>0+L252+L256+L260+L264+L268+L272+L276+L280+L284+L288+L292+L296+L300+L304+L308+L312+L316+L320+L324+L328+L332+L336+L340</f>
      </c>
      <c s="32">
        <f>0+M252+M256+M260+M264+M268+M272+M276+M280+M284+M288+M292+M296+M300+M304+M308+M312+M316+M320+M324+M328+M332+M336+M340</f>
      </c>
    </row>
    <row r="252" spans="1:16" ht="12.75">
      <c r="A252" t="s">
        <v>49</v>
      </c>
      <c s="34" t="s">
        <v>403</v>
      </c>
      <c s="34" t="s">
        <v>3981</v>
      </c>
      <c s="35" t="s">
        <v>5</v>
      </c>
      <c s="6" t="s">
        <v>3982</v>
      </c>
      <c s="36" t="s">
        <v>940</v>
      </c>
      <c s="37">
        <v>1</v>
      </c>
      <c s="36">
        <v>0</v>
      </c>
      <c s="36">
        <f>ROUND(G252*H252,6)</f>
      </c>
      <c r="L252" s="38">
        <v>0</v>
      </c>
      <c s="32">
        <f>ROUND(ROUND(L252,2)*ROUND(G252,3),2)</f>
      </c>
      <c s="36" t="s">
        <v>1048</v>
      </c>
      <c>
        <f>(M252*21)/100</f>
      </c>
      <c t="s">
        <v>27</v>
      </c>
    </row>
    <row r="253" spans="1:5" ht="12.75">
      <c r="A253" s="35" t="s">
        <v>54</v>
      </c>
      <c r="E253" s="39" t="s">
        <v>5</v>
      </c>
    </row>
    <row r="254" spans="1:5" ht="12.75">
      <c r="A254" s="35" t="s">
        <v>55</v>
      </c>
      <c r="E254" s="40" t="s">
        <v>5</v>
      </c>
    </row>
    <row r="255" spans="1:5" ht="12.75">
      <c r="A255" t="s">
        <v>57</v>
      </c>
      <c r="E255" s="39" t="s">
        <v>3858</v>
      </c>
    </row>
    <row r="256" spans="1:16" ht="12.75">
      <c r="A256" t="s">
        <v>49</v>
      </c>
      <c s="34" t="s">
        <v>406</v>
      </c>
      <c s="34" t="s">
        <v>3983</v>
      </c>
      <c s="35" t="s">
        <v>5</v>
      </c>
      <c s="6" t="s">
        <v>3984</v>
      </c>
      <c s="36" t="s">
        <v>940</v>
      </c>
      <c s="37">
        <v>3</v>
      </c>
      <c s="36">
        <v>0</v>
      </c>
      <c s="36">
        <f>ROUND(G256*H256,6)</f>
      </c>
      <c r="L256" s="38">
        <v>0</v>
      </c>
      <c s="32">
        <f>ROUND(ROUND(L256,2)*ROUND(G256,3),2)</f>
      </c>
      <c s="36" t="s">
        <v>1048</v>
      </c>
      <c>
        <f>(M256*21)/100</f>
      </c>
      <c t="s">
        <v>27</v>
      </c>
    </row>
    <row r="257" spans="1:5" ht="12.75">
      <c r="A257" s="35" t="s">
        <v>54</v>
      </c>
      <c r="E257" s="39" t="s">
        <v>5</v>
      </c>
    </row>
    <row r="258" spans="1:5" ht="12.75">
      <c r="A258" s="35" t="s">
        <v>55</v>
      </c>
      <c r="E258" s="40" t="s">
        <v>5</v>
      </c>
    </row>
    <row r="259" spans="1:5" ht="12.75">
      <c r="A259" t="s">
        <v>57</v>
      </c>
      <c r="E259" s="39" t="s">
        <v>3858</v>
      </c>
    </row>
    <row r="260" spans="1:16" ht="12.75">
      <c r="A260" t="s">
        <v>49</v>
      </c>
      <c s="34" t="s">
        <v>409</v>
      </c>
      <c s="34" t="s">
        <v>3985</v>
      </c>
      <c s="35" t="s">
        <v>5</v>
      </c>
      <c s="6" t="s">
        <v>3986</v>
      </c>
      <c s="36" t="s">
        <v>940</v>
      </c>
      <c s="37">
        <v>28</v>
      </c>
      <c s="36">
        <v>0</v>
      </c>
      <c s="36">
        <f>ROUND(G260*H260,6)</f>
      </c>
      <c r="L260" s="38">
        <v>0</v>
      </c>
      <c s="32">
        <f>ROUND(ROUND(L260,2)*ROUND(G260,3),2)</f>
      </c>
      <c s="36" t="s">
        <v>1048</v>
      </c>
      <c>
        <f>(M260*21)/100</f>
      </c>
      <c t="s">
        <v>27</v>
      </c>
    </row>
    <row r="261" spans="1:5" ht="12.75">
      <c r="A261" s="35" t="s">
        <v>54</v>
      </c>
      <c r="E261" s="39" t="s">
        <v>5</v>
      </c>
    </row>
    <row r="262" spans="1:5" ht="12.75">
      <c r="A262" s="35" t="s">
        <v>55</v>
      </c>
      <c r="E262" s="40" t="s">
        <v>5</v>
      </c>
    </row>
    <row r="263" spans="1:5" ht="12.75">
      <c r="A263" t="s">
        <v>57</v>
      </c>
      <c r="E263" s="39" t="s">
        <v>5</v>
      </c>
    </row>
    <row r="264" spans="1:16" ht="12.75">
      <c r="A264" t="s">
        <v>49</v>
      </c>
      <c s="34" t="s">
        <v>412</v>
      </c>
      <c s="34" t="s">
        <v>3987</v>
      </c>
      <c s="35" t="s">
        <v>5</v>
      </c>
      <c s="6" t="s">
        <v>3988</v>
      </c>
      <c s="36" t="s">
        <v>98</v>
      </c>
      <c s="37">
        <v>3</v>
      </c>
      <c s="36">
        <v>0</v>
      </c>
      <c s="36">
        <f>ROUND(G264*H264,6)</f>
      </c>
      <c r="L264" s="38">
        <v>0</v>
      </c>
      <c s="32">
        <f>ROUND(ROUND(L264,2)*ROUND(G264,3),2)</f>
      </c>
      <c s="36" t="s">
        <v>1048</v>
      </c>
      <c>
        <f>(M264*21)/100</f>
      </c>
      <c t="s">
        <v>27</v>
      </c>
    </row>
    <row r="265" spans="1:5" ht="12.75">
      <c r="A265" s="35" t="s">
        <v>54</v>
      </c>
      <c r="E265" s="39" t="s">
        <v>5</v>
      </c>
    </row>
    <row r="266" spans="1:5" ht="12.75">
      <c r="A266" s="35" t="s">
        <v>55</v>
      </c>
      <c r="E266" s="40" t="s">
        <v>5</v>
      </c>
    </row>
    <row r="267" spans="1:5" ht="12.75">
      <c r="A267" t="s">
        <v>57</v>
      </c>
      <c r="E267" s="39" t="s">
        <v>5</v>
      </c>
    </row>
    <row r="268" spans="1:16" ht="12.75">
      <c r="A268" t="s">
        <v>49</v>
      </c>
      <c s="34" t="s">
        <v>416</v>
      </c>
      <c s="34" t="s">
        <v>3989</v>
      </c>
      <c s="35" t="s">
        <v>5</v>
      </c>
      <c s="6" t="s">
        <v>3990</v>
      </c>
      <c s="36" t="s">
        <v>940</v>
      </c>
      <c s="37">
        <v>1</v>
      </c>
      <c s="36">
        <v>0</v>
      </c>
      <c s="36">
        <f>ROUND(G268*H268,6)</f>
      </c>
      <c r="L268" s="38">
        <v>0</v>
      </c>
      <c s="32">
        <f>ROUND(ROUND(L268,2)*ROUND(G268,3),2)</f>
      </c>
      <c s="36" t="s">
        <v>388</v>
      </c>
      <c>
        <f>(M268*21)/100</f>
      </c>
      <c t="s">
        <v>27</v>
      </c>
    </row>
    <row r="269" spans="1:5" ht="12.75">
      <c r="A269" s="35" t="s">
        <v>54</v>
      </c>
      <c r="E269" s="39" t="s">
        <v>5</v>
      </c>
    </row>
    <row r="270" spans="1:5" ht="12.75">
      <c r="A270" s="35" t="s">
        <v>55</v>
      </c>
      <c r="E270" s="40" t="s">
        <v>5</v>
      </c>
    </row>
    <row r="271" spans="1:5" ht="12.75">
      <c r="A271" t="s">
        <v>57</v>
      </c>
      <c r="E271" s="39" t="s">
        <v>3858</v>
      </c>
    </row>
    <row r="272" spans="1:16" ht="12.75">
      <c r="A272" t="s">
        <v>49</v>
      </c>
      <c s="34" t="s">
        <v>419</v>
      </c>
      <c s="34" t="s">
        <v>3991</v>
      </c>
      <c s="35" t="s">
        <v>5</v>
      </c>
      <c s="6" t="s">
        <v>3992</v>
      </c>
      <c s="36" t="s">
        <v>940</v>
      </c>
      <c s="37">
        <v>1</v>
      </c>
      <c s="36">
        <v>0</v>
      </c>
      <c s="36">
        <f>ROUND(G272*H272,6)</f>
      </c>
      <c r="L272" s="38">
        <v>0</v>
      </c>
      <c s="32">
        <f>ROUND(ROUND(L272,2)*ROUND(G272,3),2)</f>
      </c>
      <c s="36" t="s">
        <v>388</v>
      </c>
      <c>
        <f>(M272*21)/100</f>
      </c>
      <c t="s">
        <v>27</v>
      </c>
    </row>
    <row r="273" spans="1:5" ht="38.25">
      <c r="A273" s="35" t="s">
        <v>54</v>
      </c>
      <c r="E273" s="39" t="s">
        <v>3993</v>
      </c>
    </row>
    <row r="274" spans="1:5" ht="76.5">
      <c r="A274" s="35" t="s">
        <v>55</v>
      </c>
      <c r="E274" s="40" t="s">
        <v>3994</v>
      </c>
    </row>
    <row r="275" spans="1:5" ht="12.75">
      <c r="A275" t="s">
        <v>57</v>
      </c>
      <c r="E275" s="39" t="s">
        <v>3858</v>
      </c>
    </row>
    <row r="276" spans="1:16" ht="12.75">
      <c r="A276" t="s">
        <v>49</v>
      </c>
      <c s="34" t="s">
        <v>422</v>
      </c>
      <c s="34" t="s">
        <v>3995</v>
      </c>
      <c s="35" t="s">
        <v>5</v>
      </c>
      <c s="6" t="s">
        <v>3996</v>
      </c>
      <c s="36" t="s">
        <v>940</v>
      </c>
      <c s="37">
        <v>5</v>
      </c>
      <c s="36">
        <v>0</v>
      </c>
      <c s="36">
        <f>ROUND(G276*H276,6)</f>
      </c>
      <c r="L276" s="38">
        <v>0</v>
      </c>
      <c s="32">
        <f>ROUND(ROUND(L276,2)*ROUND(G276,3),2)</f>
      </c>
      <c s="36" t="s">
        <v>388</v>
      </c>
      <c>
        <f>(M276*21)/100</f>
      </c>
      <c t="s">
        <v>27</v>
      </c>
    </row>
    <row r="277" spans="1:5" ht="12.75">
      <c r="A277" s="35" t="s">
        <v>54</v>
      </c>
      <c r="E277" s="39" t="s">
        <v>3997</v>
      </c>
    </row>
    <row r="278" spans="1:5" ht="51">
      <c r="A278" s="35" t="s">
        <v>55</v>
      </c>
      <c r="E278" s="40" t="s">
        <v>3998</v>
      </c>
    </row>
    <row r="279" spans="1:5" ht="12.75">
      <c r="A279" t="s">
        <v>57</v>
      </c>
      <c r="E279" s="39" t="s">
        <v>3858</v>
      </c>
    </row>
    <row r="280" spans="1:16" ht="12.75">
      <c r="A280" t="s">
        <v>49</v>
      </c>
      <c s="34" t="s">
        <v>425</v>
      </c>
      <c s="34" t="s">
        <v>3999</v>
      </c>
      <c s="35" t="s">
        <v>5</v>
      </c>
      <c s="6" t="s">
        <v>4000</v>
      </c>
      <c s="36" t="s">
        <v>940</v>
      </c>
      <c s="37">
        <v>1</v>
      </c>
      <c s="36">
        <v>0</v>
      </c>
      <c s="36">
        <f>ROUND(G280*H280,6)</f>
      </c>
      <c r="L280" s="38">
        <v>0</v>
      </c>
      <c s="32">
        <f>ROUND(ROUND(L280,2)*ROUND(G280,3),2)</f>
      </c>
      <c s="36" t="s">
        <v>388</v>
      </c>
      <c>
        <f>(M280*21)/100</f>
      </c>
      <c t="s">
        <v>27</v>
      </c>
    </row>
    <row r="281" spans="1:5" ht="25.5">
      <c r="A281" s="35" t="s">
        <v>54</v>
      </c>
      <c r="E281" s="39" t="s">
        <v>4001</v>
      </c>
    </row>
    <row r="282" spans="1:5" ht="51">
      <c r="A282" s="35" t="s">
        <v>55</v>
      </c>
      <c r="E282" s="40" t="s">
        <v>4002</v>
      </c>
    </row>
    <row r="283" spans="1:5" ht="12.75">
      <c r="A283" t="s">
        <v>57</v>
      </c>
      <c r="E283" s="39" t="s">
        <v>3858</v>
      </c>
    </row>
    <row r="284" spans="1:16" ht="12.75">
      <c r="A284" t="s">
        <v>49</v>
      </c>
      <c s="34" t="s">
        <v>428</v>
      </c>
      <c s="34" t="s">
        <v>4003</v>
      </c>
      <c s="35" t="s">
        <v>5</v>
      </c>
      <c s="6" t="s">
        <v>4004</v>
      </c>
      <c s="36" t="s">
        <v>940</v>
      </c>
      <c s="37">
        <v>7</v>
      </c>
      <c s="36">
        <v>0</v>
      </c>
      <c s="36">
        <f>ROUND(G284*H284,6)</f>
      </c>
      <c r="L284" s="38">
        <v>0</v>
      </c>
      <c s="32">
        <f>ROUND(ROUND(L284,2)*ROUND(G284,3),2)</f>
      </c>
      <c s="36" t="s">
        <v>388</v>
      </c>
      <c>
        <f>(M284*21)/100</f>
      </c>
      <c t="s">
        <v>27</v>
      </c>
    </row>
    <row r="285" spans="1:5" ht="12.75">
      <c r="A285" s="35" t="s">
        <v>54</v>
      </c>
      <c r="E285" s="39" t="s">
        <v>5</v>
      </c>
    </row>
    <row r="286" spans="1:5" ht="12.75">
      <c r="A286" s="35" t="s">
        <v>55</v>
      </c>
      <c r="E286" s="40" t="s">
        <v>5</v>
      </c>
    </row>
    <row r="287" spans="1:5" ht="12.75">
      <c r="A287" t="s">
        <v>57</v>
      </c>
      <c r="E287" s="39" t="s">
        <v>3858</v>
      </c>
    </row>
    <row r="288" spans="1:16" ht="12.75">
      <c r="A288" t="s">
        <v>49</v>
      </c>
      <c s="34" t="s">
        <v>598</v>
      </c>
      <c s="34" t="s">
        <v>4005</v>
      </c>
      <c s="35" t="s">
        <v>5</v>
      </c>
      <c s="6" t="s">
        <v>4006</v>
      </c>
      <c s="36" t="s">
        <v>940</v>
      </c>
      <c s="37">
        <v>1</v>
      </c>
      <c s="36">
        <v>0</v>
      </c>
      <c s="36">
        <f>ROUND(G288*H288,6)</f>
      </c>
      <c r="L288" s="38">
        <v>0</v>
      </c>
      <c s="32">
        <f>ROUND(ROUND(L288,2)*ROUND(G288,3),2)</f>
      </c>
      <c s="36" t="s">
        <v>388</v>
      </c>
      <c>
        <f>(M288*21)/100</f>
      </c>
      <c t="s">
        <v>27</v>
      </c>
    </row>
    <row r="289" spans="1:5" ht="25.5">
      <c r="A289" s="35" t="s">
        <v>54</v>
      </c>
      <c r="E289" s="39" t="s">
        <v>4007</v>
      </c>
    </row>
    <row r="290" spans="1:5" ht="51">
      <c r="A290" s="35" t="s">
        <v>55</v>
      </c>
      <c r="E290" s="40" t="s">
        <v>4008</v>
      </c>
    </row>
    <row r="291" spans="1:5" ht="12.75">
      <c r="A291" t="s">
        <v>57</v>
      </c>
      <c r="E291" s="39" t="s">
        <v>3858</v>
      </c>
    </row>
    <row r="292" spans="1:16" ht="12.75">
      <c r="A292" t="s">
        <v>49</v>
      </c>
      <c s="34" t="s">
        <v>601</v>
      </c>
      <c s="34" t="s">
        <v>4009</v>
      </c>
      <c s="35" t="s">
        <v>5</v>
      </c>
      <c s="6" t="s">
        <v>4010</v>
      </c>
      <c s="36" t="s">
        <v>940</v>
      </c>
      <c s="37">
        <v>5</v>
      </c>
      <c s="36">
        <v>0</v>
      </c>
      <c s="36">
        <f>ROUND(G292*H292,6)</f>
      </c>
      <c r="L292" s="38">
        <v>0</v>
      </c>
      <c s="32">
        <f>ROUND(ROUND(L292,2)*ROUND(G292,3),2)</f>
      </c>
      <c s="36" t="s">
        <v>388</v>
      </c>
      <c>
        <f>(M292*21)/100</f>
      </c>
      <c t="s">
        <v>27</v>
      </c>
    </row>
    <row r="293" spans="1:5" ht="12.75">
      <c r="A293" s="35" t="s">
        <v>54</v>
      </c>
      <c r="E293" s="39" t="s">
        <v>4011</v>
      </c>
    </row>
    <row r="294" spans="1:5" ht="63.75">
      <c r="A294" s="35" t="s">
        <v>55</v>
      </c>
      <c r="E294" s="40" t="s">
        <v>4012</v>
      </c>
    </row>
    <row r="295" spans="1:5" ht="12.75">
      <c r="A295" t="s">
        <v>57</v>
      </c>
      <c r="E295" s="39" t="s">
        <v>3858</v>
      </c>
    </row>
    <row r="296" spans="1:16" ht="12.75">
      <c r="A296" t="s">
        <v>49</v>
      </c>
      <c s="34" t="s">
        <v>602</v>
      </c>
      <c s="34" t="s">
        <v>4013</v>
      </c>
      <c s="35" t="s">
        <v>5</v>
      </c>
      <c s="6" t="s">
        <v>4014</v>
      </c>
      <c s="36" t="s">
        <v>940</v>
      </c>
      <c s="37">
        <v>1</v>
      </c>
      <c s="36">
        <v>0</v>
      </c>
      <c s="36">
        <f>ROUND(G296*H296,6)</f>
      </c>
      <c r="L296" s="38">
        <v>0</v>
      </c>
      <c s="32">
        <f>ROUND(ROUND(L296,2)*ROUND(G296,3),2)</f>
      </c>
      <c s="36" t="s">
        <v>388</v>
      </c>
      <c>
        <f>(M296*21)/100</f>
      </c>
      <c t="s">
        <v>27</v>
      </c>
    </row>
    <row r="297" spans="1:5" ht="12.75">
      <c r="A297" s="35" t="s">
        <v>54</v>
      </c>
      <c r="E297" s="39" t="s">
        <v>4015</v>
      </c>
    </row>
    <row r="298" spans="1:5" ht="51">
      <c r="A298" s="35" t="s">
        <v>55</v>
      </c>
      <c r="E298" s="40" t="s">
        <v>4008</v>
      </c>
    </row>
    <row r="299" spans="1:5" ht="12.75">
      <c r="A299" t="s">
        <v>57</v>
      </c>
      <c r="E299" s="39" t="s">
        <v>3858</v>
      </c>
    </row>
    <row r="300" spans="1:16" ht="12.75">
      <c r="A300" t="s">
        <v>49</v>
      </c>
      <c s="34" t="s">
        <v>603</v>
      </c>
      <c s="34" t="s">
        <v>4016</v>
      </c>
      <c s="35" t="s">
        <v>5</v>
      </c>
      <c s="6" t="s">
        <v>4017</v>
      </c>
      <c s="36" t="s">
        <v>940</v>
      </c>
      <c s="37">
        <v>7</v>
      </c>
      <c s="36">
        <v>0</v>
      </c>
      <c s="36">
        <f>ROUND(G300*H300,6)</f>
      </c>
      <c r="L300" s="38">
        <v>0</v>
      </c>
      <c s="32">
        <f>ROUND(ROUND(L300,2)*ROUND(G300,3),2)</f>
      </c>
      <c s="36" t="s">
        <v>388</v>
      </c>
      <c>
        <f>(M300*21)/100</f>
      </c>
      <c t="s">
        <v>27</v>
      </c>
    </row>
    <row r="301" spans="1:5" ht="12.75">
      <c r="A301" s="35" t="s">
        <v>54</v>
      </c>
      <c r="E301" s="39" t="s">
        <v>5</v>
      </c>
    </row>
    <row r="302" spans="1:5" ht="12.75">
      <c r="A302" s="35" t="s">
        <v>55</v>
      </c>
      <c r="E302" s="40" t="s">
        <v>5</v>
      </c>
    </row>
    <row r="303" spans="1:5" ht="12.75">
      <c r="A303" t="s">
        <v>57</v>
      </c>
      <c r="E303" s="39" t="s">
        <v>3858</v>
      </c>
    </row>
    <row r="304" spans="1:16" ht="12.75">
      <c r="A304" t="s">
        <v>49</v>
      </c>
      <c s="34" t="s">
        <v>604</v>
      </c>
      <c s="34" t="s">
        <v>4018</v>
      </c>
      <c s="35" t="s">
        <v>5</v>
      </c>
      <c s="6" t="s">
        <v>4019</v>
      </c>
      <c s="36" t="s">
        <v>940</v>
      </c>
      <c s="37">
        <v>2</v>
      </c>
      <c s="36">
        <v>0</v>
      </c>
      <c s="36">
        <f>ROUND(G304*H304,6)</f>
      </c>
      <c r="L304" s="38">
        <v>0</v>
      </c>
      <c s="32">
        <f>ROUND(ROUND(L304,2)*ROUND(G304,3),2)</f>
      </c>
      <c s="36" t="s">
        <v>388</v>
      </c>
      <c>
        <f>(M304*21)/100</f>
      </c>
      <c t="s">
        <v>27</v>
      </c>
    </row>
    <row r="305" spans="1:5" ht="12.75">
      <c r="A305" s="35" t="s">
        <v>54</v>
      </c>
      <c r="E305" s="39" t="s">
        <v>4020</v>
      </c>
    </row>
    <row r="306" spans="1:5" ht="63.75">
      <c r="A306" s="35" t="s">
        <v>55</v>
      </c>
      <c r="E306" s="40" t="s">
        <v>4021</v>
      </c>
    </row>
    <row r="307" spans="1:5" ht="12.75">
      <c r="A307" t="s">
        <v>57</v>
      </c>
      <c r="E307" s="39" t="s">
        <v>3858</v>
      </c>
    </row>
    <row r="308" spans="1:16" ht="12.75">
      <c r="A308" t="s">
        <v>49</v>
      </c>
      <c s="34" t="s">
        <v>605</v>
      </c>
      <c s="34" t="s">
        <v>4022</v>
      </c>
      <c s="35" t="s">
        <v>5</v>
      </c>
      <c s="6" t="s">
        <v>4023</v>
      </c>
      <c s="36" t="s">
        <v>940</v>
      </c>
      <c s="37">
        <v>1</v>
      </c>
      <c s="36">
        <v>0</v>
      </c>
      <c s="36">
        <f>ROUND(G308*H308,6)</f>
      </c>
      <c r="L308" s="38">
        <v>0</v>
      </c>
      <c s="32">
        <f>ROUND(ROUND(L308,2)*ROUND(G308,3),2)</f>
      </c>
      <c s="36" t="s">
        <v>388</v>
      </c>
      <c>
        <f>(M308*21)/100</f>
      </c>
      <c t="s">
        <v>27</v>
      </c>
    </row>
    <row r="309" spans="1:5" ht="12.75">
      <c r="A309" s="35" t="s">
        <v>54</v>
      </c>
      <c r="E309" s="39" t="s">
        <v>4024</v>
      </c>
    </row>
    <row r="310" spans="1:5" ht="63.75">
      <c r="A310" s="35" t="s">
        <v>55</v>
      </c>
      <c r="E310" s="40" t="s">
        <v>4025</v>
      </c>
    </row>
    <row r="311" spans="1:5" ht="12.75">
      <c r="A311" t="s">
        <v>57</v>
      </c>
      <c r="E311" s="39" t="s">
        <v>3858</v>
      </c>
    </row>
    <row r="312" spans="1:16" ht="12.75">
      <c r="A312" t="s">
        <v>49</v>
      </c>
      <c s="34" t="s">
        <v>606</v>
      </c>
      <c s="34" t="s">
        <v>4026</v>
      </c>
      <c s="35" t="s">
        <v>5</v>
      </c>
      <c s="6" t="s">
        <v>4027</v>
      </c>
      <c s="36" t="s">
        <v>940</v>
      </c>
      <c s="37">
        <v>3</v>
      </c>
      <c s="36">
        <v>0</v>
      </c>
      <c s="36">
        <f>ROUND(G312*H312,6)</f>
      </c>
      <c r="L312" s="38">
        <v>0</v>
      </c>
      <c s="32">
        <f>ROUND(ROUND(L312,2)*ROUND(G312,3),2)</f>
      </c>
      <c s="36" t="s">
        <v>388</v>
      </c>
      <c>
        <f>(M312*21)/100</f>
      </c>
      <c t="s">
        <v>27</v>
      </c>
    </row>
    <row r="313" spans="1:5" ht="12.75">
      <c r="A313" s="35" t="s">
        <v>54</v>
      </c>
      <c r="E313" s="39" t="s">
        <v>5</v>
      </c>
    </row>
    <row r="314" spans="1:5" ht="12.75">
      <c r="A314" s="35" t="s">
        <v>55</v>
      </c>
      <c r="E314" s="40" t="s">
        <v>5</v>
      </c>
    </row>
    <row r="315" spans="1:5" ht="12.75">
      <c r="A315" t="s">
        <v>57</v>
      </c>
      <c r="E315" s="39" t="s">
        <v>3858</v>
      </c>
    </row>
    <row r="316" spans="1:16" ht="12.75">
      <c r="A316" t="s">
        <v>49</v>
      </c>
      <c s="34" t="s">
        <v>607</v>
      </c>
      <c s="34" t="s">
        <v>4028</v>
      </c>
      <c s="35" t="s">
        <v>5</v>
      </c>
      <c s="6" t="s">
        <v>4029</v>
      </c>
      <c s="36" t="s">
        <v>940</v>
      </c>
      <c s="37">
        <v>7</v>
      </c>
      <c s="36">
        <v>0</v>
      </c>
      <c s="36">
        <f>ROUND(G316*H316,6)</f>
      </c>
      <c r="L316" s="38">
        <v>0</v>
      </c>
      <c s="32">
        <f>ROUND(ROUND(L316,2)*ROUND(G316,3),2)</f>
      </c>
      <c s="36" t="s">
        <v>388</v>
      </c>
      <c>
        <f>(M316*21)/100</f>
      </c>
      <c t="s">
        <v>27</v>
      </c>
    </row>
    <row r="317" spans="1:5" ht="12.75">
      <c r="A317" s="35" t="s">
        <v>54</v>
      </c>
      <c r="E317" s="39" t="s">
        <v>4030</v>
      </c>
    </row>
    <row r="318" spans="1:5" ht="51">
      <c r="A318" s="35" t="s">
        <v>55</v>
      </c>
      <c r="E318" s="40" t="s">
        <v>4031</v>
      </c>
    </row>
    <row r="319" spans="1:5" ht="12.75">
      <c r="A319" t="s">
        <v>57</v>
      </c>
      <c r="E319" s="39" t="s">
        <v>3858</v>
      </c>
    </row>
    <row r="320" spans="1:16" ht="12.75">
      <c r="A320" t="s">
        <v>49</v>
      </c>
      <c s="34" t="s">
        <v>608</v>
      </c>
      <c s="34" t="s">
        <v>4032</v>
      </c>
      <c s="35" t="s">
        <v>5</v>
      </c>
      <c s="6" t="s">
        <v>4033</v>
      </c>
      <c s="36" t="s">
        <v>940</v>
      </c>
      <c s="37">
        <v>1</v>
      </c>
      <c s="36">
        <v>0</v>
      </c>
      <c s="36">
        <f>ROUND(G320*H320,6)</f>
      </c>
      <c r="L320" s="38">
        <v>0</v>
      </c>
      <c s="32">
        <f>ROUND(ROUND(L320,2)*ROUND(G320,3),2)</f>
      </c>
      <c s="36" t="s">
        <v>388</v>
      </c>
      <c>
        <f>(M320*21)/100</f>
      </c>
      <c t="s">
        <v>27</v>
      </c>
    </row>
    <row r="321" spans="1:5" ht="25.5">
      <c r="A321" s="35" t="s">
        <v>54</v>
      </c>
      <c r="E321" s="39" t="s">
        <v>4034</v>
      </c>
    </row>
    <row r="322" spans="1:5" ht="25.5">
      <c r="A322" s="35" t="s">
        <v>55</v>
      </c>
      <c r="E322" s="40" t="s">
        <v>4035</v>
      </c>
    </row>
    <row r="323" spans="1:5" ht="12.75">
      <c r="A323" t="s">
        <v>57</v>
      </c>
      <c r="E323" s="39" t="s">
        <v>3858</v>
      </c>
    </row>
    <row r="324" spans="1:16" ht="12.75">
      <c r="A324" t="s">
        <v>49</v>
      </c>
      <c s="34" t="s">
        <v>609</v>
      </c>
      <c s="34" t="s">
        <v>4036</v>
      </c>
      <c s="35" t="s">
        <v>5</v>
      </c>
      <c s="6" t="s">
        <v>4037</v>
      </c>
      <c s="36" t="s">
        <v>940</v>
      </c>
      <c s="37">
        <v>14</v>
      </c>
      <c s="36">
        <v>0</v>
      </c>
      <c s="36">
        <f>ROUND(G324*H324,6)</f>
      </c>
      <c r="L324" s="38">
        <v>0</v>
      </c>
      <c s="32">
        <f>ROUND(ROUND(L324,2)*ROUND(G324,3),2)</f>
      </c>
      <c s="36" t="s">
        <v>388</v>
      </c>
      <c>
        <f>(M324*21)/100</f>
      </c>
      <c t="s">
        <v>27</v>
      </c>
    </row>
    <row r="325" spans="1:5" ht="12.75">
      <c r="A325" s="35" t="s">
        <v>54</v>
      </c>
      <c r="E325" s="39" t="s">
        <v>5</v>
      </c>
    </row>
    <row r="326" spans="1:5" ht="12.75">
      <c r="A326" s="35" t="s">
        <v>55</v>
      </c>
      <c r="E326" s="40" t="s">
        <v>5</v>
      </c>
    </row>
    <row r="327" spans="1:5" ht="12.75">
      <c r="A327" t="s">
        <v>57</v>
      </c>
      <c r="E327" s="39" t="s">
        <v>3858</v>
      </c>
    </row>
    <row r="328" spans="1:16" ht="12.75">
      <c r="A328" t="s">
        <v>49</v>
      </c>
      <c s="34" t="s">
        <v>610</v>
      </c>
      <c s="34" t="s">
        <v>4038</v>
      </c>
      <c s="35" t="s">
        <v>5</v>
      </c>
      <c s="6" t="s">
        <v>4039</v>
      </c>
      <c s="36" t="s">
        <v>940</v>
      </c>
      <c s="37">
        <v>1</v>
      </c>
      <c s="36">
        <v>0</v>
      </c>
      <c s="36">
        <f>ROUND(G328*H328,6)</f>
      </c>
      <c r="L328" s="38">
        <v>0</v>
      </c>
      <c s="32">
        <f>ROUND(ROUND(L328,2)*ROUND(G328,3),2)</f>
      </c>
      <c s="36" t="s">
        <v>388</v>
      </c>
      <c>
        <f>(M328*21)/100</f>
      </c>
      <c t="s">
        <v>27</v>
      </c>
    </row>
    <row r="329" spans="1:5" ht="25.5">
      <c r="A329" s="35" t="s">
        <v>54</v>
      </c>
      <c r="E329" s="39" t="s">
        <v>4040</v>
      </c>
    </row>
    <row r="330" spans="1:5" ht="12.75">
      <c r="A330" s="35" t="s">
        <v>55</v>
      </c>
      <c r="E330" s="40" t="s">
        <v>5</v>
      </c>
    </row>
    <row r="331" spans="1:5" ht="12.75">
      <c r="A331" t="s">
        <v>57</v>
      </c>
      <c r="E331" s="39" t="s">
        <v>3858</v>
      </c>
    </row>
    <row r="332" spans="1:16" ht="12.75">
      <c r="A332" t="s">
        <v>49</v>
      </c>
      <c s="34" t="s">
        <v>614</v>
      </c>
      <c s="34" t="s">
        <v>4041</v>
      </c>
      <c s="35" t="s">
        <v>5</v>
      </c>
      <c s="6" t="s">
        <v>4042</v>
      </c>
      <c s="36" t="s">
        <v>940</v>
      </c>
      <c s="37">
        <v>2</v>
      </c>
      <c s="36">
        <v>0</v>
      </c>
      <c s="36">
        <f>ROUND(G332*H332,6)</f>
      </c>
      <c r="L332" s="38">
        <v>0</v>
      </c>
      <c s="32">
        <f>ROUND(ROUND(L332,2)*ROUND(G332,3),2)</f>
      </c>
      <c s="36" t="s">
        <v>388</v>
      </c>
      <c>
        <f>(M332*21)/100</f>
      </c>
      <c t="s">
        <v>27</v>
      </c>
    </row>
    <row r="333" spans="1:5" ht="12.75">
      <c r="A333" s="35" t="s">
        <v>54</v>
      </c>
      <c r="E333" s="39" t="s">
        <v>5</v>
      </c>
    </row>
    <row r="334" spans="1:5" ht="12.75">
      <c r="A334" s="35" t="s">
        <v>55</v>
      </c>
      <c r="E334" s="40" t="s">
        <v>5</v>
      </c>
    </row>
    <row r="335" spans="1:5" ht="12.75">
      <c r="A335" t="s">
        <v>57</v>
      </c>
      <c r="E335" s="39" t="s">
        <v>3858</v>
      </c>
    </row>
    <row r="336" spans="1:16" ht="12.75">
      <c r="A336" t="s">
        <v>49</v>
      </c>
      <c s="34" t="s">
        <v>751</v>
      </c>
      <c s="34" t="s">
        <v>4043</v>
      </c>
      <c s="35" t="s">
        <v>5</v>
      </c>
      <c s="6" t="s">
        <v>4044</v>
      </c>
      <c s="36" t="s">
        <v>940</v>
      </c>
      <c s="37">
        <v>5</v>
      </c>
      <c s="36">
        <v>0</v>
      </c>
      <c s="36">
        <f>ROUND(G336*H336,6)</f>
      </c>
      <c r="L336" s="38">
        <v>0</v>
      </c>
      <c s="32">
        <f>ROUND(ROUND(L336,2)*ROUND(G336,3),2)</f>
      </c>
      <c s="36" t="s">
        <v>388</v>
      </c>
      <c>
        <f>(M336*21)/100</f>
      </c>
      <c t="s">
        <v>27</v>
      </c>
    </row>
    <row r="337" spans="1:5" ht="12.75">
      <c r="A337" s="35" t="s">
        <v>54</v>
      </c>
      <c r="E337" s="39" t="s">
        <v>5</v>
      </c>
    </row>
    <row r="338" spans="1:5" ht="12.75">
      <c r="A338" s="35" t="s">
        <v>55</v>
      </c>
      <c r="E338" s="40" t="s">
        <v>5</v>
      </c>
    </row>
    <row r="339" spans="1:5" ht="12.75">
      <c r="A339" t="s">
        <v>57</v>
      </c>
      <c r="E339" s="39" t="s">
        <v>3858</v>
      </c>
    </row>
    <row r="340" spans="1:16" ht="12.75">
      <c r="A340" t="s">
        <v>49</v>
      </c>
      <c s="34" t="s">
        <v>754</v>
      </c>
      <c s="34" t="s">
        <v>4045</v>
      </c>
      <c s="35" t="s">
        <v>5</v>
      </c>
      <c s="6" t="s">
        <v>4046</v>
      </c>
      <c s="36" t="s">
        <v>940</v>
      </c>
      <c s="37">
        <v>1</v>
      </c>
      <c s="36">
        <v>0</v>
      </c>
      <c s="36">
        <f>ROUND(G340*H340,6)</f>
      </c>
      <c r="L340" s="38">
        <v>0</v>
      </c>
      <c s="32">
        <f>ROUND(ROUND(L340,2)*ROUND(G340,3),2)</f>
      </c>
      <c s="36" t="s">
        <v>388</v>
      </c>
      <c>
        <f>(M340*21)/100</f>
      </c>
      <c t="s">
        <v>27</v>
      </c>
    </row>
    <row r="341" spans="1:5" ht="12.75">
      <c r="A341" s="35" t="s">
        <v>54</v>
      </c>
      <c r="E341" s="39" t="s">
        <v>4047</v>
      </c>
    </row>
    <row r="342" spans="1:5" ht="38.25">
      <c r="A342" s="35" t="s">
        <v>55</v>
      </c>
      <c r="E342" s="40" t="s">
        <v>4048</v>
      </c>
    </row>
    <row r="343" spans="1:5" ht="12.75">
      <c r="A343" t="s">
        <v>57</v>
      </c>
      <c r="E343" s="39" t="s">
        <v>3858</v>
      </c>
    </row>
    <row r="344" spans="1:13" ht="12.75">
      <c r="A344" t="s">
        <v>46</v>
      </c>
      <c r="C344" s="31" t="s">
        <v>4049</v>
      </c>
      <c r="E344" s="33" t="s">
        <v>4050</v>
      </c>
      <c r="J344" s="32">
        <f>0</f>
      </c>
      <c s="32">
        <f>0</f>
      </c>
      <c s="32">
        <f>0+L345</f>
      </c>
      <c s="32">
        <f>0+M345</f>
      </c>
    </row>
    <row r="345" spans="1:16" ht="12.75">
      <c r="A345" t="s">
        <v>49</v>
      </c>
      <c s="34" t="s">
        <v>755</v>
      </c>
      <c s="34" t="s">
        <v>4051</v>
      </c>
      <c s="35" t="s">
        <v>5</v>
      </c>
      <c s="6" t="s">
        <v>4052</v>
      </c>
      <c s="36" t="s">
        <v>940</v>
      </c>
      <c s="37">
        <v>10</v>
      </c>
      <c s="36">
        <v>0</v>
      </c>
      <c s="36">
        <f>ROUND(G345*H345,6)</f>
      </c>
      <c r="L345" s="38">
        <v>0</v>
      </c>
      <c s="32">
        <f>ROUND(ROUND(L345,2)*ROUND(G345,3),2)</f>
      </c>
      <c s="36" t="s">
        <v>388</v>
      </c>
      <c>
        <f>(M345*21)/100</f>
      </c>
      <c t="s">
        <v>27</v>
      </c>
    </row>
    <row r="346" spans="1:5" ht="12.75">
      <c r="A346" s="35" t="s">
        <v>54</v>
      </c>
      <c r="E346" s="39" t="s">
        <v>5</v>
      </c>
    </row>
    <row r="347" spans="1:5" ht="12.75">
      <c r="A347" s="35" t="s">
        <v>55</v>
      </c>
      <c r="E347" s="40" t="s">
        <v>5</v>
      </c>
    </row>
    <row r="348" spans="1:5" ht="12.75">
      <c r="A348" t="s">
        <v>57</v>
      </c>
      <c r="E3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COUNTIFS(L8:L251,"=0",A8:A251,"P")+COUNTIFS(L8:L251,"",A8:A251,"P")+SUM(Q8:Q251)</f>
      </c>
    </row>
    <row r="8" spans="1:13" ht="12.75">
      <c r="A8" t="s">
        <v>44</v>
      </c>
      <c r="C8" s="28" t="s">
        <v>4055</v>
      </c>
      <c r="E8" s="30" t="s">
        <v>4054</v>
      </c>
      <c r="J8" s="29">
        <f>0+J9+J106+J143+J184+J201+J214</f>
      </c>
      <c s="29">
        <f>0+K9+K106+K143+K184+K201+K214</f>
      </c>
      <c s="29">
        <f>0+L9+L106+L143+L184+L201+L214</f>
      </c>
      <c s="29">
        <f>0+M9+M106+M143+M184+M201+M214</f>
      </c>
    </row>
    <row r="9" spans="1:13" ht="12.75">
      <c r="A9" t="s">
        <v>46</v>
      </c>
      <c r="C9" s="31" t="s">
        <v>4</v>
      </c>
      <c r="E9" s="33" t="s">
        <v>4056</v>
      </c>
      <c r="J9" s="32">
        <f>0</f>
      </c>
      <c s="32">
        <f>0</f>
      </c>
      <c s="32">
        <f>0+L10+L14+L18+L22+L26+L30+L34+L38+L42+L46+L50+L54+L58+L62+L66+L70+L74+L78+L82+L86+L90+L94+L98+L102</f>
      </c>
      <c s="32">
        <f>0+M10+M14+M18+M22+M26+M30+M34+M38+M42+M46+M50+M54+M58+M62+M66+M70+M74+M78+M82+M86+M90+M94+M98+M102</f>
      </c>
    </row>
    <row r="10" spans="1:16" ht="12.75">
      <c r="A10" t="s">
        <v>49</v>
      </c>
      <c s="34" t="s">
        <v>4</v>
      </c>
      <c s="34" t="s">
        <v>4057</v>
      </c>
      <c s="35" t="s">
        <v>5</v>
      </c>
      <c s="6" t="s">
        <v>4058</v>
      </c>
      <c s="36" t="s">
        <v>940</v>
      </c>
      <c s="37">
        <v>1</v>
      </c>
      <c s="36">
        <v>0</v>
      </c>
      <c s="36">
        <f>ROUND(G10*H10,6)</f>
      </c>
      <c r="L10" s="38">
        <v>0</v>
      </c>
      <c s="32">
        <f>ROUND(ROUND(L10,2)*ROUND(G10,3),2)</f>
      </c>
      <c s="36" t="s">
        <v>1048</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4059</v>
      </c>
      <c s="35" t="s">
        <v>5</v>
      </c>
      <c s="6" t="s">
        <v>4060</v>
      </c>
      <c s="36" t="s">
        <v>940</v>
      </c>
      <c s="37">
        <v>1</v>
      </c>
      <c s="36">
        <v>0</v>
      </c>
      <c s="36">
        <f>ROUND(G14*H14,6)</f>
      </c>
      <c r="L14" s="38">
        <v>0</v>
      </c>
      <c s="32">
        <f>ROUND(ROUND(L14,2)*ROUND(G14,3),2)</f>
      </c>
      <c s="36" t="s">
        <v>1048</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4061</v>
      </c>
      <c s="35" t="s">
        <v>5</v>
      </c>
      <c s="6" t="s">
        <v>4062</v>
      </c>
      <c s="36" t="s">
        <v>529</v>
      </c>
      <c s="37">
        <v>1</v>
      </c>
      <c s="36">
        <v>0</v>
      </c>
      <c s="36">
        <f>ROUND(G18*H18,6)</f>
      </c>
      <c r="L18" s="38">
        <v>0</v>
      </c>
      <c s="32">
        <f>ROUND(ROUND(L18,2)*ROUND(G18,3),2)</f>
      </c>
      <c s="36" t="s">
        <v>1048</v>
      </c>
      <c>
        <f>(M18*21)/100</f>
      </c>
      <c t="s">
        <v>27</v>
      </c>
    </row>
    <row r="19" spans="1:5" ht="12.75">
      <c r="A19" s="35" t="s">
        <v>54</v>
      </c>
      <c r="E19" s="39" t="s">
        <v>4063</v>
      </c>
    </row>
    <row r="20" spans="1:5" ht="12.75">
      <c r="A20" s="35" t="s">
        <v>55</v>
      </c>
      <c r="E20" s="40" t="s">
        <v>5</v>
      </c>
    </row>
    <row r="21" spans="1:5" ht="12.75">
      <c r="A21" t="s">
        <v>57</v>
      </c>
      <c r="E21" s="39" t="s">
        <v>5</v>
      </c>
    </row>
    <row r="22" spans="1:16" ht="12.75">
      <c r="A22" t="s">
        <v>49</v>
      </c>
      <c s="34" t="s">
        <v>64</v>
      </c>
      <c s="34" t="s">
        <v>4064</v>
      </c>
      <c s="35" t="s">
        <v>5</v>
      </c>
      <c s="6" t="s">
        <v>4065</v>
      </c>
      <c s="36" t="s">
        <v>940</v>
      </c>
      <c s="37">
        <v>1</v>
      </c>
      <c s="36">
        <v>0</v>
      </c>
      <c s="36">
        <f>ROUND(G22*H22,6)</f>
      </c>
      <c r="L22" s="38">
        <v>0</v>
      </c>
      <c s="32">
        <f>ROUND(ROUND(L22,2)*ROUND(G22,3),2)</f>
      </c>
      <c s="36" t="s">
        <v>1048</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4066</v>
      </c>
      <c s="35" t="s">
        <v>5</v>
      </c>
      <c s="6" t="s">
        <v>4067</v>
      </c>
      <c s="36" t="s">
        <v>940</v>
      </c>
      <c s="37">
        <v>1</v>
      </c>
      <c s="36">
        <v>0</v>
      </c>
      <c s="36">
        <f>ROUND(G26*H26,6)</f>
      </c>
      <c r="L26" s="38">
        <v>0</v>
      </c>
      <c s="32">
        <f>ROUND(ROUND(L26,2)*ROUND(G26,3),2)</f>
      </c>
      <c s="36" t="s">
        <v>1048</v>
      </c>
      <c>
        <f>(M26*21)/100</f>
      </c>
      <c t="s">
        <v>27</v>
      </c>
    </row>
    <row r="27" spans="1:5" ht="12.75">
      <c r="A27" s="35" t="s">
        <v>54</v>
      </c>
      <c r="E27" s="39" t="s">
        <v>4068</v>
      </c>
    </row>
    <row r="28" spans="1:5" ht="12.75">
      <c r="A28" s="35" t="s">
        <v>55</v>
      </c>
      <c r="E28" s="40" t="s">
        <v>5</v>
      </c>
    </row>
    <row r="29" spans="1:5" ht="12.75">
      <c r="A29" t="s">
        <v>57</v>
      </c>
      <c r="E29" s="39" t="s">
        <v>5</v>
      </c>
    </row>
    <row r="30" spans="1:16" ht="25.5">
      <c r="A30" t="s">
        <v>49</v>
      </c>
      <c s="34" t="s">
        <v>72</v>
      </c>
      <c s="34" t="s">
        <v>4069</v>
      </c>
      <c s="35" t="s">
        <v>5</v>
      </c>
      <c s="6" t="s">
        <v>4070</v>
      </c>
      <c s="36" t="s">
        <v>529</v>
      </c>
      <c s="37">
        <v>1</v>
      </c>
      <c s="36">
        <v>0</v>
      </c>
      <c s="36">
        <f>ROUND(G30*H30,6)</f>
      </c>
      <c r="L30" s="38">
        <v>0</v>
      </c>
      <c s="32">
        <f>ROUND(ROUND(L30,2)*ROUND(G30,3),2)</f>
      </c>
      <c s="36" t="s">
        <v>1048</v>
      </c>
      <c>
        <f>(M30*21)/100</f>
      </c>
      <c t="s">
        <v>27</v>
      </c>
    </row>
    <row r="31" spans="1:5" ht="12.75">
      <c r="A31" s="35" t="s">
        <v>54</v>
      </c>
      <c r="E31" s="39" t="s">
        <v>5</v>
      </c>
    </row>
    <row r="32" spans="1:5" ht="12.75">
      <c r="A32" s="35" t="s">
        <v>55</v>
      </c>
      <c r="E32" s="40" t="s">
        <v>5</v>
      </c>
    </row>
    <row r="33" spans="1:5" ht="12.75">
      <c r="A33" t="s">
        <v>57</v>
      </c>
      <c r="E33" s="39" t="s">
        <v>5</v>
      </c>
    </row>
    <row r="34" spans="1:16" ht="25.5">
      <c r="A34" t="s">
        <v>49</v>
      </c>
      <c s="34" t="s">
        <v>76</v>
      </c>
      <c s="34" t="s">
        <v>4071</v>
      </c>
      <c s="35" t="s">
        <v>5</v>
      </c>
      <c s="6" t="s">
        <v>4072</v>
      </c>
      <c s="36" t="s">
        <v>529</v>
      </c>
      <c s="37">
        <v>1</v>
      </c>
      <c s="36">
        <v>0</v>
      </c>
      <c s="36">
        <f>ROUND(G34*H34,6)</f>
      </c>
      <c r="L34" s="38">
        <v>0</v>
      </c>
      <c s="32">
        <f>ROUND(ROUND(L34,2)*ROUND(G34,3),2)</f>
      </c>
      <c s="36" t="s">
        <v>1048</v>
      </c>
      <c>
        <f>(M34*21)/100</f>
      </c>
      <c t="s">
        <v>27</v>
      </c>
    </row>
    <row r="35" spans="1:5" ht="63.75">
      <c r="A35" s="35" t="s">
        <v>54</v>
      </c>
      <c r="E35" s="39" t="s">
        <v>4073</v>
      </c>
    </row>
    <row r="36" spans="1:5" ht="12.75">
      <c r="A36" s="35" t="s">
        <v>55</v>
      </c>
      <c r="E36" s="40" t="s">
        <v>5</v>
      </c>
    </row>
    <row r="37" spans="1:5" ht="12.75">
      <c r="A37" t="s">
        <v>57</v>
      </c>
      <c r="E37" s="39" t="s">
        <v>5</v>
      </c>
    </row>
    <row r="38" spans="1:16" ht="12.75">
      <c r="A38" t="s">
        <v>49</v>
      </c>
      <c s="34" t="s">
        <v>80</v>
      </c>
      <c s="34" t="s">
        <v>4074</v>
      </c>
      <c s="35" t="s">
        <v>5</v>
      </c>
      <c s="6" t="s">
        <v>4075</v>
      </c>
      <c s="36" t="s">
        <v>940</v>
      </c>
      <c s="37">
        <v>4</v>
      </c>
      <c s="36">
        <v>0</v>
      </c>
      <c s="36">
        <f>ROUND(G38*H38,6)</f>
      </c>
      <c r="L38" s="38">
        <v>0</v>
      </c>
      <c s="32">
        <f>ROUND(ROUND(L38,2)*ROUND(G38,3),2)</f>
      </c>
      <c s="36" t="s">
        <v>1048</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4076</v>
      </c>
      <c s="35" t="s">
        <v>5</v>
      </c>
      <c s="6" t="s">
        <v>4077</v>
      </c>
      <c s="36" t="s">
        <v>940</v>
      </c>
      <c s="37">
        <v>5</v>
      </c>
      <c s="36">
        <v>0</v>
      </c>
      <c s="36">
        <f>ROUND(G42*H42,6)</f>
      </c>
      <c r="L42" s="38">
        <v>0</v>
      </c>
      <c s="32">
        <f>ROUND(ROUND(L42,2)*ROUND(G42,3),2)</f>
      </c>
      <c s="36" t="s">
        <v>1048</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4078</v>
      </c>
      <c s="35" t="s">
        <v>5</v>
      </c>
      <c s="6" t="s">
        <v>4079</v>
      </c>
      <c s="36" t="s">
        <v>940</v>
      </c>
      <c s="37">
        <v>8</v>
      </c>
      <c s="36">
        <v>0</v>
      </c>
      <c s="36">
        <f>ROUND(G46*H46,6)</f>
      </c>
      <c r="L46" s="38">
        <v>0</v>
      </c>
      <c s="32">
        <f>ROUND(ROUND(L46,2)*ROUND(G46,3),2)</f>
      </c>
      <c s="36" t="s">
        <v>1048</v>
      </c>
      <c>
        <f>(M46*21)/100</f>
      </c>
      <c t="s">
        <v>27</v>
      </c>
    </row>
    <row r="47" spans="1:5" ht="12.75">
      <c r="A47" s="35" t="s">
        <v>54</v>
      </c>
      <c r="E47" s="39" t="s">
        <v>5</v>
      </c>
    </row>
    <row r="48" spans="1:5" ht="12.75">
      <c r="A48" s="35" t="s">
        <v>55</v>
      </c>
      <c r="E48" s="40" t="s">
        <v>5</v>
      </c>
    </row>
    <row r="49" spans="1:5" ht="12.75">
      <c r="A49" t="s">
        <v>57</v>
      </c>
      <c r="E49" s="39" t="s">
        <v>5</v>
      </c>
    </row>
    <row r="50" spans="1:16" ht="25.5">
      <c r="A50" t="s">
        <v>49</v>
      </c>
      <c s="34" t="s">
        <v>91</v>
      </c>
      <c s="34" t="s">
        <v>4080</v>
      </c>
      <c s="35" t="s">
        <v>5</v>
      </c>
      <c s="6" t="s">
        <v>4081</v>
      </c>
      <c s="36" t="s">
        <v>940</v>
      </c>
      <c s="37">
        <v>3</v>
      </c>
      <c s="36">
        <v>0</v>
      </c>
      <c s="36">
        <f>ROUND(G50*H50,6)</f>
      </c>
      <c r="L50" s="38">
        <v>0</v>
      </c>
      <c s="32">
        <f>ROUND(ROUND(L50,2)*ROUND(G50,3),2)</f>
      </c>
      <c s="36" t="s">
        <v>1048</v>
      </c>
      <c>
        <f>(M50*21)/100</f>
      </c>
      <c t="s">
        <v>27</v>
      </c>
    </row>
    <row r="51" spans="1:5" ht="12.75">
      <c r="A51" s="35" t="s">
        <v>54</v>
      </c>
      <c r="E51" s="39" t="s">
        <v>5</v>
      </c>
    </row>
    <row r="52" spans="1:5" ht="12.75">
      <c r="A52" s="35" t="s">
        <v>55</v>
      </c>
      <c r="E52" s="40" t="s">
        <v>5</v>
      </c>
    </row>
    <row r="53" spans="1:5" ht="12.75">
      <c r="A53" t="s">
        <v>57</v>
      </c>
      <c r="E53" s="39" t="s">
        <v>5</v>
      </c>
    </row>
    <row r="54" spans="1:16" ht="25.5">
      <c r="A54" t="s">
        <v>49</v>
      </c>
      <c s="34" t="s">
        <v>95</v>
      </c>
      <c s="34" t="s">
        <v>4082</v>
      </c>
      <c s="35" t="s">
        <v>5</v>
      </c>
      <c s="6" t="s">
        <v>4083</v>
      </c>
      <c s="36" t="s">
        <v>940</v>
      </c>
      <c s="37">
        <v>5</v>
      </c>
      <c s="36">
        <v>0</v>
      </c>
      <c s="36">
        <f>ROUND(G54*H54,6)</f>
      </c>
      <c r="L54" s="38">
        <v>0</v>
      </c>
      <c s="32">
        <f>ROUND(ROUND(L54,2)*ROUND(G54,3),2)</f>
      </c>
      <c s="36" t="s">
        <v>1048</v>
      </c>
      <c>
        <f>(M54*21)/100</f>
      </c>
      <c t="s">
        <v>27</v>
      </c>
    </row>
    <row r="55" spans="1:5" ht="12.75">
      <c r="A55" s="35" t="s">
        <v>54</v>
      </c>
      <c r="E55" s="39" t="s">
        <v>5</v>
      </c>
    </row>
    <row r="56" spans="1:5" ht="12.75">
      <c r="A56" s="35" t="s">
        <v>55</v>
      </c>
      <c r="E56" s="40" t="s">
        <v>5</v>
      </c>
    </row>
    <row r="57" spans="1:5" ht="12.75">
      <c r="A57" t="s">
        <v>57</v>
      </c>
      <c r="E57" s="39" t="s">
        <v>5</v>
      </c>
    </row>
    <row r="58" spans="1:16" ht="38.25">
      <c r="A58" t="s">
        <v>49</v>
      </c>
      <c s="34" t="s">
        <v>100</v>
      </c>
      <c s="34" t="s">
        <v>4084</v>
      </c>
      <c s="35" t="s">
        <v>5</v>
      </c>
      <c s="6" t="s">
        <v>4085</v>
      </c>
      <c s="36" t="s">
        <v>529</v>
      </c>
      <c s="37">
        <v>1</v>
      </c>
      <c s="36">
        <v>0</v>
      </c>
      <c s="36">
        <f>ROUND(G58*H58,6)</f>
      </c>
      <c r="L58" s="38">
        <v>0</v>
      </c>
      <c s="32">
        <f>ROUND(ROUND(L58,2)*ROUND(G58,3),2)</f>
      </c>
      <c s="36" t="s">
        <v>388</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4086</v>
      </c>
      <c s="35" t="s">
        <v>5</v>
      </c>
      <c s="6" t="s">
        <v>4087</v>
      </c>
      <c s="36" t="s">
        <v>529</v>
      </c>
      <c s="37">
        <v>1</v>
      </c>
      <c s="36">
        <v>0</v>
      </c>
      <c s="36">
        <f>ROUND(G62*H62,6)</f>
      </c>
      <c r="L62" s="38">
        <v>0</v>
      </c>
      <c s="32">
        <f>ROUND(ROUND(L62,2)*ROUND(G62,3),2)</f>
      </c>
      <c s="36" t="s">
        <v>388</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4088</v>
      </c>
      <c s="35" t="s">
        <v>5</v>
      </c>
      <c s="6" t="s">
        <v>4089</v>
      </c>
      <c s="36" t="s">
        <v>940</v>
      </c>
      <c s="37">
        <v>1</v>
      </c>
      <c s="36">
        <v>0</v>
      </c>
      <c s="36">
        <f>ROUND(G66*H66,6)</f>
      </c>
      <c r="L66" s="38">
        <v>0</v>
      </c>
      <c s="32">
        <f>ROUND(ROUND(L66,2)*ROUND(G66,3),2)</f>
      </c>
      <c s="36" t="s">
        <v>388</v>
      </c>
      <c>
        <f>(M66*21)/100</f>
      </c>
      <c t="s">
        <v>27</v>
      </c>
    </row>
    <row r="67" spans="1:5" ht="12.75">
      <c r="A67" s="35" t="s">
        <v>54</v>
      </c>
      <c r="E67" s="39" t="s">
        <v>5</v>
      </c>
    </row>
    <row r="68" spans="1:5" ht="12.75">
      <c r="A68" s="35" t="s">
        <v>55</v>
      </c>
      <c r="E68" s="40" t="s">
        <v>5</v>
      </c>
    </row>
    <row r="69" spans="1:5" ht="12.75">
      <c r="A69" t="s">
        <v>57</v>
      </c>
      <c r="E69" s="39" t="s">
        <v>5</v>
      </c>
    </row>
    <row r="70" spans="1:16" ht="25.5">
      <c r="A70" t="s">
        <v>49</v>
      </c>
      <c s="34" t="s">
        <v>116</v>
      </c>
      <c s="34" t="s">
        <v>4090</v>
      </c>
      <c s="35" t="s">
        <v>5</v>
      </c>
      <c s="6" t="s">
        <v>4091</v>
      </c>
      <c s="36" t="s">
        <v>529</v>
      </c>
      <c s="37">
        <v>1</v>
      </c>
      <c s="36">
        <v>0</v>
      </c>
      <c s="36">
        <f>ROUND(G70*H70,6)</f>
      </c>
      <c r="L70" s="38">
        <v>0</v>
      </c>
      <c s="32">
        <f>ROUND(ROUND(L70,2)*ROUND(G70,3),2)</f>
      </c>
      <c s="36" t="s">
        <v>388</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4092</v>
      </c>
      <c s="35" t="s">
        <v>5</v>
      </c>
      <c s="6" t="s">
        <v>4093</v>
      </c>
      <c s="36" t="s">
        <v>529</v>
      </c>
      <c s="37">
        <v>1</v>
      </c>
      <c s="36">
        <v>0</v>
      </c>
      <c s="36">
        <f>ROUND(G74*H74,6)</f>
      </c>
      <c r="L74" s="38">
        <v>0</v>
      </c>
      <c s="32">
        <f>ROUND(ROUND(L74,2)*ROUND(G74,3),2)</f>
      </c>
      <c s="36" t="s">
        <v>388</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4094</v>
      </c>
      <c s="35" t="s">
        <v>5</v>
      </c>
      <c s="6" t="s">
        <v>4095</v>
      </c>
      <c s="36" t="s">
        <v>940</v>
      </c>
      <c s="37">
        <v>1</v>
      </c>
      <c s="36">
        <v>0</v>
      </c>
      <c s="36">
        <f>ROUND(G78*H78,6)</f>
      </c>
      <c r="L78" s="38">
        <v>0</v>
      </c>
      <c s="32">
        <f>ROUND(ROUND(L78,2)*ROUND(G78,3),2)</f>
      </c>
      <c s="36" t="s">
        <v>388</v>
      </c>
      <c>
        <f>(M78*21)/100</f>
      </c>
      <c t="s">
        <v>27</v>
      </c>
    </row>
    <row r="79" spans="1:5" ht="12.75">
      <c r="A79" s="35" t="s">
        <v>54</v>
      </c>
      <c r="E79" s="39" t="s">
        <v>5</v>
      </c>
    </row>
    <row r="80" spans="1:5" ht="12.75">
      <c r="A80" s="35" t="s">
        <v>55</v>
      </c>
      <c r="E80" s="40" t="s">
        <v>5</v>
      </c>
    </row>
    <row r="81" spans="1:5" ht="12.75">
      <c r="A81" t="s">
        <v>57</v>
      </c>
      <c r="E81" s="39" t="s">
        <v>5</v>
      </c>
    </row>
    <row r="82" spans="1:16" ht="38.25">
      <c r="A82" t="s">
        <v>49</v>
      </c>
      <c s="34" t="s">
        <v>126</v>
      </c>
      <c s="34" t="s">
        <v>4096</v>
      </c>
      <c s="35" t="s">
        <v>5</v>
      </c>
      <c s="6" t="s">
        <v>4097</v>
      </c>
      <c s="36" t="s">
        <v>940</v>
      </c>
      <c s="37">
        <v>1</v>
      </c>
      <c s="36">
        <v>0</v>
      </c>
      <c s="36">
        <f>ROUND(G82*H82,6)</f>
      </c>
      <c r="L82" s="38">
        <v>0</v>
      </c>
      <c s="32">
        <f>ROUND(ROUND(L82,2)*ROUND(G82,3),2)</f>
      </c>
      <c s="36" t="s">
        <v>388</v>
      </c>
      <c>
        <f>(M82*21)/100</f>
      </c>
      <c t="s">
        <v>27</v>
      </c>
    </row>
    <row r="83" spans="1:5" ht="12.75">
      <c r="A83" s="35" t="s">
        <v>54</v>
      </c>
      <c r="E83" s="39" t="s">
        <v>5</v>
      </c>
    </row>
    <row r="84" spans="1:5" ht="12.75">
      <c r="A84" s="35" t="s">
        <v>55</v>
      </c>
      <c r="E84" s="40" t="s">
        <v>5</v>
      </c>
    </row>
    <row r="85" spans="1:5" ht="12.75">
      <c r="A85" t="s">
        <v>57</v>
      </c>
      <c r="E85" s="39" t="s">
        <v>5</v>
      </c>
    </row>
    <row r="86" spans="1:16" ht="25.5">
      <c r="A86" t="s">
        <v>49</v>
      </c>
      <c s="34" t="s">
        <v>130</v>
      </c>
      <c s="34" t="s">
        <v>4098</v>
      </c>
      <c s="35" t="s">
        <v>5</v>
      </c>
      <c s="6" t="s">
        <v>4099</v>
      </c>
      <c s="36" t="s">
        <v>529</v>
      </c>
      <c s="37">
        <v>1</v>
      </c>
      <c s="36">
        <v>0</v>
      </c>
      <c s="36">
        <f>ROUND(G86*H86,6)</f>
      </c>
      <c r="L86" s="38">
        <v>0</v>
      </c>
      <c s="32">
        <f>ROUND(ROUND(L86,2)*ROUND(G86,3),2)</f>
      </c>
      <c s="36" t="s">
        <v>388</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4100</v>
      </c>
      <c s="35" t="s">
        <v>5</v>
      </c>
      <c s="6" t="s">
        <v>4101</v>
      </c>
      <c s="36" t="s">
        <v>529</v>
      </c>
      <c s="37">
        <v>1</v>
      </c>
      <c s="36">
        <v>0</v>
      </c>
      <c s="36">
        <f>ROUND(G90*H90,6)</f>
      </c>
      <c r="L90" s="38">
        <v>0</v>
      </c>
      <c s="32">
        <f>ROUND(ROUND(L90,2)*ROUND(G90,3),2)</f>
      </c>
      <c s="36" t="s">
        <v>388</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4102</v>
      </c>
      <c s="35" t="s">
        <v>5</v>
      </c>
      <c s="6" t="s">
        <v>4103</v>
      </c>
      <c s="36" t="s">
        <v>529</v>
      </c>
      <c s="37">
        <v>1</v>
      </c>
      <c s="36">
        <v>0</v>
      </c>
      <c s="36">
        <f>ROUND(G94*H94,6)</f>
      </c>
      <c r="L94" s="38">
        <v>0</v>
      </c>
      <c s="32">
        <f>ROUND(ROUND(L94,2)*ROUND(G94,3),2)</f>
      </c>
      <c s="36" t="s">
        <v>388</v>
      </c>
      <c>
        <f>(M94*21)/100</f>
      </c>
      <c t="s">
        <v>27</v>
      </c>
    </row>
    <row r="95" spans="1:5" ht="12.75">
      <c r="A95" s="35" t="s">
        <v>54</v>
      </c>
      <c r="E95" s="39" t="s">
        <v>5</v>
      </c>
    </row>
    <row r="96" spans="1:5" ht="12.75">
      <c r="A96" s="35" t="s">
        <v>55</v>
      </c>
      <c r="E96" s="40" t="s">
        <v>5</v>
      </c>
    </row>
    <row r="97" spans="1:5" ht="12.75">
      <c r="A97" t="s">
        <v>57</v>
      </c>
      <c r="E97" s="39" t="s">
        <v>5</v>
      </c>
    </row>
    <row r="98" spans="1:16" ht="25.5">
      <c r="A98" t="s">
        <v>49</v>
      </c>
      <c s="34" t="s">
        <v>140</v>
      </c>
      <c s="34" t="s">
        <v>4104</v>
      </c>
      <c s="35" t="s">
        <v>5</v>
      </c>
      <c s="6" t="s">
        <v>4105</v>
      </c>
      <c s="36" t="s">
        <v>940</v>
      </c>
      <c s="37">
        <v>1</v>
      </c>
      <c s="36">
        <v>0</v>
      </c>
      <c s="36">
        <f>ROUND(G98*H98,6)</f>
      </c>
      <c r="L98" s="38">
        <v>0</v>
      </c>
      <c s="32">
        <f>ROUND(ROUND(L98,2)*ROUND(G98,3),2)</f>
      </c>
      <c s="36" t="s">
        <v>388</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4106</v>
      </c>
      <c s="35" t="s">
        <v>5</v>
      </c>
      <c s="6" t="s">
        <v>4107</v>
      </c>
      <c s="36" t="s">
        <v>529</v>
      </c>
      <c s="37">
        <v>8</v>
      </c>
      <c s="36">
        <v>0</v>
      </c>
      <c s="36">
        <f>ROUND(G102*H102,6)</f>
      </c>
      <c r="L102" s="38">
        <v>0</v>
      </c>
      <c s="32">
        <f>ROUND(ROUND(L102,2)*ROUND(G102,3),2)</f>
      </c>
      <c s="36" t="s">
        <v>388</v>
      </c>
      <c>
        <f>(M102*21)/100</f>
      </c>
      <c t="s">
        <v>27</v>
      </c>
    </row>
    <row r="103" spans="1:5" ht="12.75">
      <c r="A103" s="35" t="s">
        <v>54</v>
      </c>
      <c r="E103" s="39" t="s">
        <v>5</v>
      </c>
    </row>
    <row r="104" spans="1:5" ht="12.75">
      <c r="A104" s="35" t="s">
        <v>55</v>
      </c>
      <c r="E104" s="40" t="s">
        <v>5</v>
      </c>
    </row>
    <row r="105" spans="1:5" ht="12.75">
      <c r="A105" t="s">
        <v>57</v>
      </c>
      <c r="E105" s="39" t="s">
        <v>5</v>
      </c>
    </row>
    <row r="106" spans="1:13" ht="12.75">
      <c r="A106" t="s">
        <v>46</v>
      </c>
      <c r="C106" s="31" t="s">
        <v>27</v>
      </c>
      <c r="E106" s="33" t="s">
        <v>4108</v>
      </c>
      <c r="J106" s="32">
        <f>0</f>
      </c>
      <c s="32">
        <f>0</f>
      </c>
      <c s="32">
        <f>0+L107+L111+L115+L119+L123+L127+L131+L135+L139</f>
      </c>
      <c s="32">
        <f>0+M107+M111+M115+M119+M123+M127+M131+M135+M139</f>
      </c>
    </row>
    <row r="107" spans="1:16" ht="12.75">
      <c r="A107" t="s">
        <v>49</v>
      </c>
      <c s="34" t="s">
        <v>148</v>
      </c>
      <c s="34" t="s">
        <v>4109</v>
      </c>
      <c s="35" t="s">
        <v>5</v>
      </c>
      <c s="6" t="s">
        <v>4110</v>
      </c>
      <c s="36" t="s">
        <v>262</v>
      </c>
      <c s="37">
        <v>14</v>
      </c>
      <c s="36">
        <v>0</v>
      </c>
      <c s="36">
        <f>ROUND(G107*H107,6)</f>
      </c>
      <c r="L107" s="38">
        <v>0</v>
      </c>
      <c s="32">
        <f>ROUND(ROUND(L107,2)*ROUND(G107,3),2)</f>
      </c>
      <c s="36" t="s">
        <v>1048</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4111</v>
      </c>
      <c s="35" t="s">
        <v>5</v>
      </c>
      <c s="6" t="s">
        <v>4112</v>
      </c>
      <c s="36" t="s">
        <v>262</v>
      </c>
      <c s="37">
        <v>60</v>
      </c>
      <c s="36">
        <v>0</v>
      </c>
      <c s="36">
        <f>ROUND(G111*H111,6)</f>
      </c>
      <c r="L111" s="38">
        <v>0</v>
      </c>
      <c s="32">
        <f>ROUND(ROUND(L111,2)*ROUND(G111,3),2)</f>
      </c>
      <c s="36" t="s">
        <v>1048</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4113</v>
      </c>
      <c s="35" t="s">
        <v>5</v>
      </c>
      <c s="6" t="s">
        <v>4114</v>
      </c>
      <c s="36" t="s">
        <v>262</v>
      </c>
      <c s="37">
        <v>44</v>
      </c>
      <c s="36">
        <v>0</v>
      </c>
      <c s="36">
        <f>ROUND(G115*H115,6)</f>
      </c>
      <c r="L115" s="38">
        <v>0</v>
      </c>
      <c s="32">
        <f>ROUND(ROUND(L115,2)*ROUND(G115,3),2)</f>
      </c>
      <c s="36" t="s">
        <v>1048</v>
      </c>
      <c>
        <f>(M115*21)/100</f>
      </c>
      <c t="s">
        <v>27</v>
      </c>
    </row>
    <row r="116" spans="1:5" ht="12.75">
      <c r="A116" s="35" t="s">
        <v>54</v>
      </c>
      <c r="E116" s="39" t="s">
        <v>5</v>
      </c>
    </row>
    <row r="117" spans="1:5" ht="12.75">
      <c r="A117" s="35" t="s">
        <v>55</v>
      </c>
      <c r="E117" s="40" t="s">
        <v>5</v>
      </c>
    </row>
    <row r="118" spans="1:5" ht="12.75">
      <c r="A118" t="s">
        <v>57</v>
      </c>
      <c r="E118" s="39" t="s">
        <v>5</v>
      </c>
    </row>
    <row r="119" spans="1:16" ht="25.5">
      <c r="A119" t="s">
        <v>49</v>
      </c>
      <c s="34" t="s">
        <v>158</v>
      </c>
      <c s="34" t="s">
        <v>4115</v>
      </c>
      <c s="35" t="s">
        <v>5</v>
      </c>
      <c s="6" t="s">
        <v>4116</v>
      </c>
      <c s="36" t="s">
        <v>262</v>
      </c>
      <c s="37">
        <v>14</v>
      </c>
      <c s="36">
        <v>0</v>
      </c>
      <c s="36">
        <f>ROUND(G119*H119,6)</f>
      </c>
      <c r="L119" s="38">
        <v>0</v>
      </c>
      <c s="32">
        <f>ROUND(ROUND(L119,2)*ROUND(G119,3),2)</f>
      </c>
      <c s="36" t="s">
        <v>1048</v>
      </c>
      <c>
        <f>(M119*21)/100</f>
      </c>
      <c t="s">
        <v>27</v>
      </c>
    </row>
    <row r="120" spans="1:5" ht="12.75">
      <c r="A120" s="35" t="s">
        <v>54</v>
      </c>
      <c r="E120" s="39" t="s">
        <v>5</v>
      </c>
    </row>
    <row r="121" spans="1:5" ht="12.75">
      <c r="A121" s="35" t="s">
        <v>55</v>
      </c>
      <c r="E121" s="40" t="s">
        <v>5</v>
      </c>
    </row>
    <row r="122" spans="1:5" ht="12.75">
      <c r="A122" t="s">
        <v>57</v>
      </c>
      <c r="E122" s="39" t="s">
        <v>5</v>
      </c>
    </row>
    <row r="123" spans="1:16" ht="25.5">
      <c r="A123" t="s">
        <v>49</v>
      </c>
      <c s="34" t="s">
        <v>162</v>
      </c>
      <c s="34" t="s">
        <v>4117</v>
      </c>
      <c s="35" t="s">
        <v>5</v>
      </c>
      <c s="6" t="s">
        <v>4118</v>
      </c>
      <c s="36" t="s">
        <v>262</v>
      </c>
      <c s="37">
        <v>60</v>
      </c>
      <c s="36">
        <v>0</v>
      </c>
      <c s="36">
        <f>ROUND(G123*H123,6)</f>
      </c>
      <c r="L123" s="38">
        <v>0</v>
      </c>
      <c s="32">
        <f>ROUND(ROUND(L123,2)*ROUND(G123,3),2)</f>
      </c>
      <c s="36" t="s">
        <v>1048</v>
      </c>
      <c>
        <f>(M123*21)/100</f>
      </c>
      <c t="s">
        <v>27</v>
      </c>
    </row>
    <row r="124" spans="1:5" ht="12.75">
      <c r="A124" s="35" t="s">
        <v>54</v>
      </c>
      <c r="E124" s="39" t="s">
        <v>5</v>
      </c>
    </row>
    <row r="125" spans="1:5" ht="12.75">
      <c r="A125" s="35" t="s">
        <v>55</v>
      </c>
      <c r="E125" s="40" t="s">
        <v>5</v>
      </c>
    </row>
    <row r="126" spans="1:5" ht="12.75">
      <c r="A126" t="s">
        <v>57</v>
      </c>
      <c r="E126" s="39" t="s">
        <v>5</v>
      </c>
    </row>
    <row r="127" spans="1:16" ht="25.5">
      <c r="A127" t="s">
        <v>49</v>
      </c>
      <c s="34" t="s">
        <v>165</v>
      </c>
      <c s="34" t="s">
        <v>4119</v>
      </c>
      <c s="35" t="s">
        <v>5</v>
      </c>
      <c s="6" t="s">
        <v>4120</v>
      </c>
      <c s="36" t="s">
        <v>262</v>
      </c>
      <c s="37">
        <v>44</v>
      </c>
      <c s="36">
        <v>0</v>
      </c>
      <c s="36">
        <f>ROUND(G127*H127,6)</f>
      </c>
      <c r="L127" s="38">
        <v>0</v>
      </c>
      <c s="32">
        <f>ROUND(ROUND(L127,2)*ROUND(G127,3),2)</f>
      </c>
      <c s="36" t="s">
        <v>1048</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4121</v>
      </c>
      <c s="35" t="s">
        <v>5</v>
      </c>
      <c s="6" t="s">
        <v>4122</v>
      </c>
      <c s="36" t="s">
        <v>262</v>
      </c>
      <c s="37">
        <v>70</v>
      </c>
      <c s="36">
        <v>0</v>
      </c>
      <c s="36">
        <f>ROUND(G131*H131,6)</f>
      </c>
      <c r="L131" s="38">
        <v>0</v>
      </c>
      <c s="32">
        <f>ROUND(ROUND(L131,2)*ROUND(G131,3),2)</f>
      </c>
      <c s="36" t="s">
        <v>388</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4123</v>
      </c>
      <c s="35" t="s">
        <v>5</v>
      </c>
      <c s="6" t="s">
        <v>4124</v>
      </c>
      <c s="36" t="s">
        <v>262</v>
      </c>
      <c s="37">
        <v>20</v>
      </c>
      <c s="36">
        <v>0</v>
      </c>
      <c s="36">
        <f>ROUND(G135*H135,6)</f>
      </c>
      <c r="L135" s="38">
        <v>0</v>
      </c>
      <c s="32">
        <f>ROUND(ROUND(L135,2)*ROUND(G135,3),2)</f>
      </c>
      <c s="36" t="s">
        <v>388</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4125</v>
      </c>
      <c s="35" t="s">
        <v>5</v>
      </c>
      <c s="6" t="s">
        <v>4126</v>
      </c>
      <c s="36" t="s">
        <v>262</v>
      </c>
      <c s="37">
        <v>34</v>
      </c>
      <c s="36">
        <v>0</v>
      </c>
      <c s="36">
        <f>ROUND(G139*H139,6)</f>
      </c>
      <c r="L139" s="38">
        <v>0</v>
      </c>
      <c s="32">
        <f>ROUND(ROUND(L139,2)*ROUND(G139,3),2)</f>
      </c>
      <c s="36" t="s">
        <v>388</v>
      </c>
      <c>
        <f>(M139*21)/100</f>
      </c>
      <c t="s">
        <v>27</v>
      </c>
    </row>
    <row r="140" spans="1:5" ht="12.75">
      <c r="A140" s="35" t="s">
        <v>54</v>
      </c>
      <c r="E140" s="39" t="s">
        <v>5</v>
      </c>
    </row>
    <row r="141" spans="1:5" ht="12.75">
      <c r="A141" s="35" t="s">
        <v>55</v>
      </c>
      <c r="E141" s="40" t="s">
        <v>5</v>
      </c>
    </row>
    <row r="142" spans="1:5" ht="12.75">
      <c r="A142" t="s">
        <v>57</v>
      </c>
      <c r="E142" s="39" t="s">
        <v>5</v>
      </c>
    </row>
    <row r="143" spans="1:13" ht="25.5">
      <c r="A143" t="s">
        <v>46</v>
      </c>
      <c r="C143" s="31" t="s">
        <v>26</v>
      </c>
      <c r="E143" s="33" t="s">
        <v>4127</v>
      </c>
      <c r="J143" s="32">
        <f>0</f>
      </c>
      <c s="32">
        <f>0</f>
      </c>
      <c s="32">
        <f>0+L144+L148+L152+L156+L160+L164+L168+L172+L176+L180</f>
      </c>
      <c s="32">
        <f>0+M144+M148+M152+M156+M160+M164+M168+M172+M176+M180</f>
      </c>
    </row>
    <row r="144" spans="1:16" ht="12.75">
      <c r="A144" t="s">
        <v>49</v>
      </c>
      <c s="34" t="s">
        <v>182</v>
      </c>
      <c s="34" t="s">
        <v>4128</v>
      </c>
      <c s="35" t="s">
        <v>5</v>
      </c>
      <c s="6" t="s">
        <v>4129</v>
      </c>
      <c s="36" t="s">
        <v>940</v>
      </c>
      <c s="37">
        <v>24</v>
      </c>
      <c s="36">
        <v>0</v>
      </c>
      <c s="36">
        <f>ROUND(G144*H144,6)</f>
      </c>
      <c r="L144" s="38">
        <v>0</v>
      </c>
      <c s="32">
        <f>ROUND(ROUND(L144,2)*ROUND(G144,3),2)</f>
      </c>
      <c s="36" t="s">
        <v>1048</v>
      </c>
      <c>
        <f>(M144*21)/100</f>
      </c>
      <c t="s">
        <v>27</v>
      </c>
    </row>
    <row r="145" spans="1:5" ht="12.75">
      <c r="A145" s="35" t="s">
        <v>54</v>
      </c>
      <c r="E145" s="39" t="s">
        <v>5</v>
      </c>
    </row>
    <row r="146" spans="1:5" ht="12.75">
      <c r="A146" s="35" t="s">
        <v>55</v>
      </c>
      <c r="E146" s="40" t="s">
        <v>5</v>
      </c>
    </row>
    <row r="147" spans="1:5" ht="12.75">
      <c r="A147" t="s">
        <v>57</v>
      </c>
      <c r="E147" s="39" t="s">
        <v>5</v>
      </c>
    </row>
    <row r="148" spans="1:16" ht="12.75">
      <c r="A148" t="s">
        <v>49</v>
      </c>
      <c s="34" t="s">
        <v>187</v>
      </c>
      <c s="34" t="s">
        <v>4130</v>
      </c>
      <c s="35" t="s">
        <v>5</v>
      </c>
      <c s="6" t="s">
        <v>4131</v>
      </c>
      <c s="36" t="s">
        <v>940</v>
      </c>
      <c s="37">
        <v>12</v>
      </c>
      <c s="36">
        <v>0</v>
      </c>
      <c s="36">
        <f>ROUND(G148*H148,6)</f>
      </c>
      <c r="L148" s="38">
        <v>0</v>
      </c>
      <c s="32">
        <f>ROUND(ROUND(L148,2)*ROUND(G148,3),2)</f>
      </c>
      <c s="36" t="s">
        <v>1048</v>
      </c>
      <c>
        <f>(M148*21)/100</f>
      </c>
      <c t="s">
        <v>27</v>
      </c>
    </row>
    <row r="149" spans="1:5" ht="12.75">
      <c r="A149" s="35" t="s">
        <v>54</v>
      </c>
      <c r="E149" s="39" t="s">
        <v>5</v>
      </c>
    </row>
    <row r="150" spans="1:5" ht="12.75">
      <c r="A150" s="35" t="s">
        <v>55</v>
      </c>
      <c r="E150" s="40" t="s">
        <v>5</v>
      </c>
    </row>
    <row r="151" spans="1:5" ht="12.75">
      <c r="A151" t="s">
        <v>57</v>
      </c>
      <c r="E151" s="39" t="s">
        <v>5</v>
      </c>
    </row>
    <row r="152" spans="1:16" ht="12.75">
      <c r="A152" t="s">
        <v>49</v>
      </c>
      <c s="34" t="s">
        <v>192</v>
      </c>
      <c s="34" t="s">
        <v>4132</v>
      </c>
      <c s="35" t="s">
        <v>5</v>
      </c>
      <c s="6" t="s">
        <v>4133</v>
      </c>
      <c s="36" t="s">
        <v>940</v>
      </c>
      <c s="37">
        <v>12</v>
      </c>
      <c s="36">
        <v>0</v>
      </c>
      <c s="36">
        <f>ROUND(G152*H152,6)</f>
      </c>
      <c r="L152" s="38">
        <v>0</v>
      </c>
      <c s="32">
        <f>ROUND(ROUND(L152,2)*ROUND(G152,3),2)</f>
      </c>
      <c s="36" t="s">
        <v>1048</v>
      </c>
      <c>
        <f>(M152*21)/100</f>
      </c>
      <c t="s">
        <v>27</v>
      </c>
    </row>
    <row r="153" spans="1:5" ht="12.75">
      <c r="A153" s="35" t="s">
        <v>54</v>
      </c>
      <c r="E153" s="39" t="s">
        <v>4134</v>
      </c>
    </row>
    <row r="154" spans="1:5" ht="12.75">
      <c r="A154" s="35" t="s">
        <v>55</v>
      </c>
      <c r="E154" s="40" t="s">
        <v>5</v>
      </c>
    </row>
    <row r="155" spans="1:5" ht="12.75">
      <c r="A155" t="s">
        <v>57</v>
      </c>
      <c r="E155" s="39" t="s">
        <v>5</v>
      </c>
    </row>
    <row r="156" spans="1:16" ht="25.5">
      <c r="A156" t="s">
        <v>49</v>
      </c>
      <c s="34" t="s">
        <v>196</v>
      </c>
      <c s="34" t="s">
        <v>4135</v>
      </c>
      <c s="35" t="s">
        <v>5</v>
      </c>
      <c s="6" t="s">
        <v>4136</v>
      </c>
      <c s="36" t="s">
        <v>940</v>
      </c>
      <c s="37">
        <v>1</v>
      </c>
      <c s="36">
        <v>0</v>
      </c>
      <c s="36">
        <f>ROUND(G156*H156,6)</f>
      </c>
      <c r="L156" s="38">
        <v>0</v>
      </c>
      <c s="32">
        <f>ROUND(ROUND(L156,2)*ROUND(G156,3),2)</f>
      </c>
      <c s="36" t="s">
        <v>1048</v>
      </c>
      <c>
        <f>(M156*21)/100</f>
      </c>
      <c t="s">
        <v>27</v>
      </c>
    </row>
    <row r="157" spans="1:5" ht="12.75">
      <c r="A157" s="35" t="s">
        <v>54</v>
      </c>
      <c r="E157" s="39" t="s">
        <v>4137</v>
      </c>
    </row>
    <row r="158" spans="1:5" ht="12.75">
      <c r="A158" s="35" t="s">
        <v>55</v>
      </c>
      <c r="E158" s="40" t="s">
        <v>5</v>
      </c>
    </row>
    <row r="159" spans="1:5" ht="12.75">
      <c r="A159" t="s">
        <v>57</v>
      </c>
      <c r="E159" s="39" t="s">
        <v>5</v>
      </c>
    </row>
    <row r="160" spans="1:16" ht="25.5">
      <c r="A160" t="s">
        <v>49</v>
      </c>
      <c s="34" t="s">
        <v>200</v>
      </c>
      <c s="34" t="s">
        <v>4138</v>
      </c>
      <c s="35" t="s">
        <v>5</v>
      </c>
      <c s="6" t="s">
        <v>4139</v>
      </c>
      <c s="36" t="s">
        <v>940</v>
      </c>
      <c s="37">
        <v>2</v>
      </c>
      <c s="36">
        <v>0</v>
      </c>
      <c s="36">
        <f>ROUND(G160*H160,6)</f>
      </c>
      <c r="L160" s="38">
        <v>0</v>
      </c>
      <c s="32">
        <f>ROUND(ROUND(L160,2)*ROUND(G160,3),2)</f>
      </c>
      <c s="36" t="s">
        <v>1048</v>
      </c>
      <c>
        <f>(M160*21)/100</f>
      </c>
      <c t="s">
        <v>27</v>
      </c>
    </row>
    <row r="161" spans="1:5" ht="12.75">
      <c r="A161" s="35" t="s">
        <v>54</v>
      </c>
      <c r="E161" s="39" t="s">
        <v>4140</v>
      </c>
    </row>
    <row r="162" spans="1:5" ht="12.75">
      <c r="A162" s="35" t="s">
        <v>55</v>
      </c>
      <c r="E162" s="40" t="s">
        <v>5</v>
      </c>
    </row>
    <row r="163" spans="1:5" ht="12.75">
      <c r="A163" t="s">
        <v>57</v>
      </c>
      <c r="E163" s="39" t="s">
        <v>5</v>
      </c>
    </row>
    <row r="164" spans="1:16" ht="25.5">
      <c r="A164" t="s">
        <v>49</v>
      </c>
      <c s="34" t="s">
        <v>205</v>
      </c>
      <c s="34" t="s">
        <v>4141</v>
      </c>
      <c s="35" t="s">
        <v>5</v>
      </c>
      <c s="6" t="s">
        <v>4142</v>
      </c>
      <c s="36" t="s">
        <v>940</v>
      </c>
      <c s="37">
        <v>2</v>
      </c>
      <c s="36">
        <v>0</v>
      </c>
      <c s="36">
        <f>ROUND(G164*H164,6)</f>
      </c>
      <c r="L164" s="38">
        <v>0</v>
      </c>
      <c s="32">
        <f>ROUND(ROUND(L164,2)*ROUND(G164,3),2)</f>
      </c>
      <c s="36" t="s">
        <v>1048</v>
      </c>
      <c>
        <f>(M164*21)/100</f>
      </c>
      <c t="s">
        <v>27</v>
      </c>
    </row>
    <row r="165" spans="1:5" ht="12.75">
      <c r="A165" s="35" t="s">
        <v>54</v>
      </c>
      <c r="E165" s="39" t="s">
        <v>4143</v>
      </c>
    </row>
    <row r="166" spans="1:5" ht="12.75">
      <c r="A166" s="35" t="s">
        <v>55</v>
      </c>
      <c r="E166" s="40" t="s">
        <v>5</v>
      </c>
    </row>
    <row r="167" spans="1:5" ht="12.75">
      <c r="A167" t="s">
        <v>57</v>
      </c>
      <c r="E167" s="39" t="s">
        <v>5</v>
      </c>
    </row>
    <row r="168" spans="1:16" ht="25.5">
      <c r="A168" t="s">
        <v>49</v>
      </c>
      <c s="34" t="s">
        <v>209</v>
      </c>
      <c s="34" t="s">
        <v>4144</v>
      </c>
      <c s="35" t="s">
        <v>5</v>
      </c>
      <c s="6" t="s">
        <v>4145</v>
      </c>
      <c s="36" t="s">
        <v>940</v>
      </c>
      <c s="37">
        <v>2</v>
      </c>
      <c s="36">
        <v>0</v>
      </c>
      <c s="36">
        <f>ROUND(G168*H168,6)</f>
      </c>
      <c r="L168" s="38">
        <v>0</v>
      </c>
      <c s="32">
        <f>ROUND(ROUND(L168,2)*ROUND(G168,3),2)</f>
      </c>
      <c s="36" t="s">
        <v>1048</v>
      </c>
      <c>
        <f>(M168*21)/100</f>
      </c>
      <c t="s">
        <v>27</v>
      </c>
    </row>
    <row r="169" spans="1:5" ht="12.75">
      <c r="A169" s="35" t="s">
        <v>54</v>
      </c>
      <c r="E169" s="39" t="s">
        <v>4146</v>
      </c>
    </row>
    <row r="170" spans="1:5" ht="12.75">
      <c r="A170" s="35" t="s">
        <v>55</v>
      </c>
      <c r="E170" s="40" t="s">
        <v>5</v>
      </c>
    </row>
    <row r="171" spans="1:5" ht="12.75">
      <c r="A171" t="s">
        <v>57</v>
      </c>
      <c r="E171" s="39" t="s">
        <v>5</v>
      </c>
    </row>
    <row r="172" spans="1:16" ht="25.5">
      <c r="A172" t="s">
        <v>49</v>
      </c>
      <c s="34" t="s">
        <v>213</v>
      </c>
      <c s="34" t="s">
        <v>4147</v>
      </c>
      <c s="35" t="s">
        <v>5</v>
      </c>
      <c s="6" t="s">
        <v>4148</v>
      </c>
      <c s="36" t="s">
        <v>940</v>
      </c>
      <c s="37">
        <v>2</v>
      </c>
      <c s="36">
        <v>0</v>
      </c>
      <c s="36">
        <f>ROUND(G172*H172,6)</f>
      </c>
      <c r="L172" s="38">
        <v>0</v>
      </c>
      <c s="32">
        <f>ROUND(ROUND(L172,2)*ROUND(G172,3),2)</f>
      </c>
      <c s="36" t="s">
        <v>1048</v>
      </c>
      <c>
        <f>(M172*21)/100</f>
      </c>
      <c t="s">
        <v>27</v>
      </c>
    </row>
    <row r="173" spans="1:5" ht="12.75">
      <c r="A173" s="35" t="s">
        <v>54</v>
      </c>
      <c r="E173" s="39" t="s">
        <v>4149</v>
      </c>
    </row>
    <row r="174" spans="1:5" ht="12.75">
      <c r="A174" s="35" t="s">
        <v>55</v>
      </c>
      <c r="E174" s="40" t="s">
        <v>5</v>
      </c>
    </row>
    <row r="175" spans="1:5" ht="12.75">
      <c r="A175" t="s">
        <v>57</v>
      </c>
      <c r="E175" s="39" t="s">
        <v>5</v>
      </c>
    </row>
    <row r="176" spans="1:16" ht="25.5">
      <c r="A176" t="s">
        <v>49</v>
      </c>
      <c s="34" t="s">
        <v>218</v>
      </c>
      <c s="34" t="s">
        <v>4150</v>
      </c>
      <c s="35" t="s">
        <v>5</v>
      </c>
      <c s="6" t="s">
        <v>4151</v>
      </c>
      <c s="36" t="s">
        <v>940</v>
      </c>
      <c s="37">
        <v>2</v>
      </c>
      <c s="36">
        <v>0</v>
      </c>
      <c s="36">
        <f>ROUND(G176*H176,6)</f>
      </c>
      <c r="L176" s="38">
        <v>0</v>
      </c>
      <c s="32">
        <f>ROUND(ROUND(L176,2)*ROUND(G176,3),2)</f>
      </c>
      <c s="36" t="s">
        <v>1048</v>
      </c>
      <c>
        <f>(M176*21)/100</f>
      </c>
      <c t="s">
        <v>27</v>
      </c>
    </row>
    <row r="177" spans="1:5" ht="12.75">
      <c r="A177" s="35" t="s">
        <v>54</v>
      </c>
      <c r="E177" s="39" t="s">
        <v>4152</v>
      </c>
    </row>
    <row r="178" spans="1:5" ht="12.75">
      <c r="A178" s="35" t="s">
        <v>55</v>
      </c>
      <c r="E178" s="40" t="s">
        <v>5</v>
      </c>
    </row>
    <row r="179" spans="1:5" ht="12.75">
      <c r="A179" t="s">
        <v>57</v>
      </c>
      <c r="E179" s="39" t="s">
        <v>5</v>
      </c>
    </row>
    <row r="180" spans="1:16" ht="25.5">
      <c r="A180" t="s">
        <v>49</v>
      </c>
      <c s="34" t="s">
        <v>222</v>
      </c>
      <c s="34" t="s">
        <v>4153</v>
      </c>
      <c s="35" t="s">
        <v>5</v>
      </c>
      <c s="6" t="s">
        <v>4154</v>
      </c>
      <c s="36" t="s">
        <v>940</v>
      </c>
      <c s="37">
        <v>1</v>
      </c>
      <c s="36">
        <v>0</v>
      </c>
      <c s="36">
        <f>ROUND(G180*H180,6)</f>
      </c>
      <c r="L180" s="38">
        <v>0</v>
      </c>
      <c s="32">
        <f>ROUND(ROUND(L180,2)*ROUND(G180,3),2)</f>
      </c>
      <c s="36" t="s">
        <v>1048</v>
      </c>
      <c>
        <f>(M180*21)/100</f>
      </c>
      <c t="s">
        <v>27</v>
      </c>
    </row>
    <row r="181" spans="1:5" ht="12.75">
      <c r="A181" s="35" t="s">
        <v>54</v>
      </c>
      <c r="E181" s="39" t="s">
        <v>4155</v>
      </c>
    </row>
    <row r="182" spans="1:5" ht="12.75">
      <c r="A182" s="35" t="s">
        <v>55</v>
      </c>
      <c r="E182" s="40" t="s">
        <v>5</v>
      </c>
    </row>
    <row r="183" spans="1:5" ht="12.75">
      <c r="A183" t="s">
        <v>57</v>
      </c>
      <c r="E183" s="39" t="s">
        <v>5</v>
      </c>
    </row>
    <row r="184" spans="1:13" ht="12.75">
      <c r="A184" t="s">
        <v>46</v>
      </c>
      <c r="C184" s="31" t="s">
        <v>64</v>
      </c>
      <c r="E184" s="33" t="s">
        <v>4156</v>
      </c>
      <c r="J184" s="32">
        <f>0</f>
      </c>
      <c s="32">
        <f>0</f>
      </c>
      <c s="32">
        <f>0+L185+L189+L193+L197</f>
      </c>
      <c s="32">
        <f>0+M185+M189+M193+M197</f>
      </c>
    </row>
    <row r="185" spans="1:16" ht="12.75">
      <c r="A185" t="s">
        <v>49</v>
      </c>
      <c s="34" t="s">
        <v>225</v>
      </c>
      <c s="34" t="s">
        <v>4157</v>
      </c>
      <c s="35" t="s">
        <v>4</v>
      </c>
      <c s="6" t="s">
        <v>4158</v>
      </c>
      <c s="36" t="s">
        <v>940</v>
      </c>
      <c s="37">
        <v>1</v>
      </c>
      <c s="36">
        <v>0</v>
      </c>
      <c s="36">
        <f>ROUND(G185*H185,6)</f>
      </c>
      <c r="L185" s="38">
        <v>0</v>
      </c>
      <c s="32">
        <f>ROUND(ROUND(L185,2)*ROUND(G185,3),2)</f>
      </c>
      <c s="36" t="s">
        <v>1048</v>
      </c>
      <c>
        <f>(M185*21)/100</f>
      </c>
      <c t="s">
        <v>27</v>
      </c>
    </row>
    <row r="186" spans="1:5" ht="63.75">
      <c r="A186" s="35" t="s">
        <v>54</v>
      </c>
      <c r="E186" s="39" t="s">
        <v>4159</v>
      </c>
    </row>
    <row r="187" spans="1:5" ht="12.75">
      <c r="A187" s="35" t="s">
        <v>55</v>
      </c>
      <c r="E187" s="40" t="s">
        <v>5</v>
      </c>
    </row>
    <row r="188" spans="1:5" ht="12.75">
      <c r="A188" t="s">
        <v>57</v>
      </c>
      <c r="E188" s="39" t="s">
        <v>5</v>
      </c>
    </row>
    <row r="189" spans="1:16" ht="12.75">
      <c r="A189" t="s">
        <v>49</v>
      </c>
      <c s="34" t="s">
        <v>230</v>
      </c>
      <c s="34" t="s">
        <v>4160</v>
      </c>
      <c s="35" t="s">
        <v>5</v>
      </c>
      <c s="6" t="s">
        <v>4161</v>
      </c>
      <c s="36" t="s">
        <v>262</v>
      </c>
      <c s="37">
        <v>200</v>
      </c>
      <c s="36">
        <v>0</v>
      </c>
      <c s="36">
        <f>ROUND(G189*H189,6)</f>
      </c>
      <c r="L189" s="38">
        <v>0</v>
      </c>
      <c s="32">
        <f>ROUND(ROUND(L189,2)*ROUND(G189,3),2)</f>
      </c>
      <c s="36" t="s">
        <v>388</v>
      </c>
      <c>
        <f>(M189*21)/100</f>
      </c>
      <c t="s">
        <v>27</v>
      </c>
    </row>
    <row r="190" spans="1:5" ht="12.75">
      <c r="A190" s="35" t="s">
        <v>54</v>
      </c>
      <c r="E190" s="39" t="s">
        <v>5</v>
      </c>
    </row>
    <row r="191" spans="1:5" ht="12.75">
      <c r="A191" s="35" t="s">
        <v>55</v>
      </c>
      <c r="E191" s="40" t="s">
        <v>5</v>
      </c>
    </row>
    <row r="192" spans="1:5" ht="12.75">
      <c r="A192" t="s">
        <v>57</v>
      </c>
      <c r="E192" s="39" t="s">
        <v>5</v>
      </c>
    </row>
    <row r="193" spans="1:16" ht="25.5">
      <c r="A193" t="s">
        <v>49</v>
      </c>
      <c s="34" t="s">
        <v>235</v>
      </c>
      <c s="34" t="s">
        <v>4162</v>
      </c>
      <c s="35" t="s">
        <v>5</v>
      </c>
      <c s="6" t="s">
        <v>4163</v>
      </c>
      <c s="36" t="s">
        <v>1202</v>
      </c>
      <c s="37">
        <v>26</v>
      </c>
      <c s="36">
        <v>0</v>
      </c>
      <c s="36">
        <f>ROUND(G193*H193,6)</f>
      </c>
      <c r="L193" s="38">
        <v>0</v>
      </c>
      <c s="32">
        <f>ROUND(ROUND(L193,2)*ROUND(G193,3),2)</f>
      </c>
      <c s="36" t="s">
        <v>388</v>
      </c>
      <c>
        <f>(M193*21)/100</f>
      </c>
      <c t="s">
        <v>27</v>
      </c>
    </row>
    <row r="194" spans="1:5" ht="12.75">
      <c r="A194" s="35" t="s">
        <v>54</v>
      </c>
      <c r="E194" s="39" t="s">
        <v>5</v>
      </c>
    </row>
    <row r="195" spans="1:5" ht="12.75">
      <c r="A195" s="35" t="s">
        <v>55</v>
      </c>
      <c r="E195" s="40" t="s">
        <v>5</v>
      </c>
    </row>
    <row r="196" spans="1:5" ht="12.75">
      <c r="A196" t="s">
        <v>57</v>
      </c>
      <c r="E196" s="39" t="s">
        <v>5</v>
      </c>
    </row>
    <row r="197" spans="1:16" ht="12.75">
      <c r="A197" t="s">
        <v>49</v>
      </c>
      <c s="34" t="s">
        <v>241</v>
      </c>
      <c s="34" t="s">
        <v>4164</v>
      </c>
      <c s="35" t="s">
        <v>5</v>
      </c>
      <c s="6" t="s">
        <v>4165</v>
      </c>
      <c s="36" t="s">
        <v>940</v>
      </c>
      <c s="37">
        <v>1</v>
      </c>
      <c s="36">
        <v>0</v>
      </c>
      <c s="36">
        <f>ROUND(G197*H197,6)</f>
      </c>
      <c r="L197" s="38">
        <v>0</v>
      </c>
      <c s="32">
        <f>ROUND(ROUND(L197,2)*ROUND(G197,3),2)</f>
      </c>
      <c s="36" t="s">
        <v>388</v>
      </c>
      <c>
        <f>(M197*21)/100</f>
      </c>
      <c t="s">
        <v>27</v>
      </c>
    </row>
    <row r="198" spans="1:5" ht="12.75">
      <c r="A198" s="35" t="s">
        <v>54</v>
      </c>
      <c r="E198" s="39" t="s">
        <v>5</v>
      </c>
    </row>
    <row r="199" spans="1:5" ht="12.75">
      <c r="A199" s="35" t="s">
        <v>55</v>
      </c>
      <c r="E199" s="40" t="s">
        <v>5</v>
      </c>
    </row>
    <row r="200" spans="1:5" ht="12.75">
      <c r="A200" t="s">
        <v>57</v>
      </c>
      <c r="E200" s="39" t="s">
        <v>5</v>
      </c>
    </row>
    <row r="201" spans="1:13" ht="12.75">
      <c r="A201" t="s">
        <v>46</v>
      </c>
      <c r="C201" s="31" t="s">
        <v>68</v>
      </c>
      <c r="E201" s="33" t="s">
        <v>4166</v>
      </c>
      <c r="J201" s="32">
        <f>0</f>
      </c>
      <c s="32">
        <f>0</f>
      </c>
      <c s="32">
        <f>0+L202+L206+L210</f>
      </c>
      <c s="32">
        <f>0+M202+M206+M210</f>
      </c>
    </row>
    <row r="202" spans="1:16" ht="12.75">
      <c r="A202" t="s">
        <v>49</v>
      </c>
      <c s="34" t="s">
        <v>357</v>
      </c>
      <c s="34" t="s">
        <v>4157</v>
      </c>
      <c s="35" t="s">
        <v>5</v>
      </c>
      <c s="6" t="s">
        <v>4167</v>
      </c>
      <c s="36" t="s">
        <v>940</v>
      </c>
      <c s="37">
        <v>4</v>
      </c>
      <c s="36">
        <v>0</v>
      </c>
      <c s="36">
        <f>ROUND(G202*H202,6)</f>
      </c>
      <c r="L202" s="38">
        <v>0</v>
      </c>
      <c s="32">
        <f>ROUND(ROUND(L202,2)*ROUND(G202,3),2)</f>
      </c>
      <c s="36" t="s">
        <v>1048</v>
      </c>
      <c>
        <f>(M202*21)/100</f>
      </c>
      <c t="s">
        <v>27</v>
      </c>
    </row>
    <row r="203" spans="1:5" ht="12.75">
      <c r="A203" s="35" t="s">
        <v>54</v>
      </c>
      <c r="E203" s="39" t="s">
        <v>4168</v>
      </c>
    </row>
    <row r="204" spans="1:5" ht="12.75">
      <c r="A204" s="35" t="s">
        <v>55</v>
      </c>
      <c r="E204" s="40" t="s">
        <v>5</v>
      </c>
    </row>
    <row r="205" spans="1:5" ht="12.75">
      <c r="A205" t="s">
        <v>57</v>
      </c>
      <c r="E205" s="39" t="s">
        <v>5</v>
      </c>
    </row>
    <row r="206" spans="1:16" ht="12.75">
      <c r="A206" t="s">
        <v>49</v>
      </c>
      <c s="34" t="s">
        <v>360</v>
      </c>
      <c s="34" t="s">
        <v>4169</v>
      </c>
      <c s="35" t="s">
        <v>5</v>
      </c>
      <c s="6" t="s">
        <v>4170</v>
      </c>
      <c s="36" t="s">
        <v>940</v>
      </c>
      <c s="37">
        <v>4</v>
      </c>
      <c s="36">
        <v>0</v>
      </c>
      <c s="36">
        <f>ROUND(G206*H206,6)</f>
      </c>
      <c r="L206" s="38">
        <v>0</v>
      </c>
      <c s="32">
        <f>ROUND(ROUND(L206,2)*ROUND(G206,3),2)</f>
      </c>
      <c s="36" t="s">
        <v>388</v>
      </c>
      <c>
        <f>(M206*21)/100</f>
      </c>
      <c t="s">
        <v>27</v>
      </c>
    </row>
    <row r="207" spans="1:5" ht="12.75">
      <c r="A207" s="35" t="s">
        <v>54</v>
      </c>
      <c r="E207" s="39" t="s">
        <v>5</v>
      </c>
    </row>
    <row r="208" spans="1:5" ht="12.75">
      <c r="A208" s="35" t="s">
        <v>55</v>
      </c>
      <c r="E208" s="40" t="s">
        <v>5</v>
      </c>
    </row>
    <row r="209" spans="1:5" ht="12.75">
      <c r="A209" t="s">
        <v>57</v>
      </c>
      <c r="E209" s="39" t="s">
        <v>5</v>
      </c>
    </row>
    <row r="210" spans="1:16" ht="12.75">
      <c r="A210" t="s">
        <v>49</v>
      </c>
      <c s="34" t="s">
        <v>363</v>
      </c>
      <c s="34" t="s">
        <v>4171</v>
      </c>
      <c s="35" t="s">
        <v>5</v>
      </c>
      <c s="6" t="s">
        <v>4172</v>
      </c>
      <c s="36" t="s">
        <v>940</v>
      </c>
      <c s="37">
        <v>1</v>
      </c>
      <c s="36">
        <v>0</v>
      </c>
      <c s="36">
        <f>ROUND(G210*H210,6)</f>
      </c>
      <c r="L210" s="38">
        <v>0</v>
      </c>
      <c s="32">
        <f>ROUND(ROUND(L210,2)*ROUND(G210,3),2)</f>
      </c>
      <c s="36" t="s">
        <v>388</v>
      </c>
      <c>
        <f>(M210*21)/100</f>
      </c>
      <c t="s">
        <v>27</v>
      </c>
    </row>
    <row r="211" spans="1:5" ht="12.75">
      <c r="A211" s="35" t="s">
        <v>54</v>
      </c>
      <c r="E211" s="39" t="s">
        <v>5</v>
      </c>
    </row>
    <row r="212" spans="1:5" ht="12.75">
      <c r="A212" s="35" t="s">
        <v>55</v>
      </c>
      <c r="E212" s="40" t="s">
        <v>5</v>
      </c>
    </row>
    <row r="213" spans="1:5" ht="12.75">
      <c r="A213" t="s">
        <v>57</v>
      </c>
      <c r="E213" s="39" t="s">
        <v>5</v>
      </c>
    </row>
    <row r="214" spans="1:13" ht="12.75">
      <c r="A214" t="s">
        <v>46</v>
      </c>
      <c r="C214" s="31" t="s">
        <v>72</v>
      </c>
      <c r="E214" s="33" t="s">
        <v>4173</v>
      </c>
      <c r="J214" s="32">
        <f>0</f>
      </c>
      <c s="32">
        <f>0</f>
      </c>
      <c s="32">
        <f>0+L215+L219+L223+L227+L231+L235+L239+L243+L247+L251</f>
      </c>
      <c s="32">
        <f>0+M215+M219+M223+M227+M231+M235+M239+M243+M247+M251</f>
      </c>
    </row>
    <row r="215" spans="1:16" ht="12.75">
      <c r="A215" t="s">
        <v>49</v>
      </c>
      <c s="34" t="s">
        <v>366</v>
      </c>
      <c s="34" t="s">
        <v>4174</v>
      </c>
      <c s="35" t="s">
        <v>5</v>
      </c>
      <c s="6" t="s">
        <v>4175</v>
      </c>
      <c s="36" t="s">
        <v>262</v>
      </c>
      <c s="37">
        <v>50</v>
      </c>
      <c s="36">
        <v>0</v>
      </c>
      <c s="36">
        <f>ROUND(G215*H215,6)</f>
      </c>
      <c r="L215" s="38">
        <v>0</v>
      </c>
      <c s="32">
        <f>ROUND(ROUND(L215,2)*ROUND(G215,3),2)</f>
      </c>
      <c s="36" t="s">
        <v>1048</v>
      </c>
      <c>
        <f>(M215*21)/100</f>
      </c>
      <c t="s">
        <v>27</v>
      </c>
    </row>
    <row r="216" spans="1:5" ht="12.75">
      <c r="A216" s="35" t="s">
        <v>54</v>
      </c>
      <c r="E216" s="39" t="s">
        <v>5</v>
      </c>
    </row>
    <row r="217" spans="1:5" ht="12.75">
      <c r="A217" s="35" t="s">
        <v>55</v>
      </c>
      <c r="E217" s="40" t="s">
        <v>5</v>
      </c>
    </row>
    <row r="218" spans="1:5" ht="12.75">
      <c r="A218" t="s">
        <v>57</v>
      </c>
      <c r="E218" s="39" t="s">
        <v>5</v>
      </c>
    </row>
    <row r="219" spans="1:16" ht="25.5">
      <c r="A219" t="s">
        <v>49</v>
      </c>
      <c s="34" t="s">
        <v>371</v>
      </c>
      <c s="34" t="s">
        <v>4176</v>
      </c>
      <c s="35" t="s">
        <v>5</v>
      </c>
      <c s="6" t="s">
        <v>4177</v>
      </c>
      <c s="36" t="s">
        <v>262</v>
      </c>
      <c s="37">
        <v>82</v>
      </c>
      <c s="36">
        <v>0</v>
      </c>
      <c s="36">
        <f>ROUND(G219*H219,6)</f>
      </c>
      <c r="L219" s="38">
        <v>0</v>
      </c>
      <c s="32">
        <f>ROUND(ROUND(L219,2)*ROUND(G219,3),2)</f>
      </c>
      <c s="36" t="s">
        <v>388</v>
      </c>
      <c>
        <f>(M219*21)/100</f>
      </c>
      <c t="s">
        <v>27</v>
      </c>
    </row>
    <row r="220" spans="1:5" ht="12.75">
      <c r="A220" s="35" t="s">
        <v>54</v>
      </c>
      <c r="E220" s="39" t="s">
        <v>5</v>
      </c>
    </row>
    <row r="221" spans="1:5" ht="12.75">
      <c r="A221" s="35" t="s">
        <v>55</v>
      </c>
      <c r="E221" s="40" t="s">
        <v>5</v>
      </c>
    </row>
    <row r="222" spans="1:5" ht="12.75">
      <c r="A222" t="s">
        <v>57</v>
      </c>
      <c r="E222" s="39" t="s">
        <v>5</v>
      </c>
    </row>
    <row r="223" spans="1:16" ht="12.75">
      <c r="A223" t="s">
        <v>49</v>
      </c>
      <c s="34" t="s">
        <v>375</v>
      </c>
      <c s="34" t="s">
        <v>4178</v>
      </c>
      <c s="35" t="s">
        <v>5</v>
      </c>
      <c s="6" t="s">
        <v>4179</v>
      </c>
      <c s="36" t="s">
        <v>529</v>
      </c>
      <c s="37">
        <v>1</v>
      </c>
      <c s="36">
        <v>0</v>
      </c>
      <c s="36">
        <f>ROUND(G223*H223,6)</f>
      </c>
      <c r="L223" s="38">
        <v>0</v>
      </c>
      <c s="32">
        <f>ROUND(ROUND(L223,2)*ROUND(G223,3),2)</f>
      </c>
      <c s="36" t="s">
        <v>388</v>
      </c>
      <c>
        <f>(M223*21)/100</f>
      </c>
      <c t="s">
        <v>27</v>
      </c>
    </row>
    <row r="224" spans="1:5" ht="51">
      <c r="A224" s="35" t="s">
        <v>54</v>
      </c>
      <c r="E224" s="39" t="s">
        <v>4180</v>
      </c>
    </row>
    <row r="225" spans="1:5" ht="12.75">
      <c r="A225" s="35" t="s">
        <v>55</v>
      </c>
      <c r="E225" s="40" t="s">
        <v>5</v>
      </c>
    </row>
    <row r="226" spans="1:5" ht="12.75">
      <c r="A226" t="s">
        <v>57</v>
      </c>
      <c r="E226" s="39" t="s">
        <v>5</v>
      </c>
    </row>
    <row r="227" spans="1:16" ht="12.75">
      <c r="A227" t="s">
        <v>49</v>
      </c>
      <c s="34" t="s">
        <v>378</v>
      </c>
      <c s="34" t="s">
        <v>4181</v>
      </c>
      <c s="35" t="s">
        <v>5</v>
      </c>
      <c s="6" t="s">
        <v>4182</v>
      </c>
      <c s="36" t="s">
        <v>529</v>
      </c>
      <c s="37">
        <v>1</v>
      </c>
      <c s="36">
        <v>0</v>
      </c>
      <c s="36">
        <f>ROUND(G227*H227,6)</f>
      </c>
      <c r="L227" s="38">
        <v>0</v>
      </c>
      <c s="32">
        <f>ROUND(ROUND(L227,2)*ROUND(G227,3),2)</f>
      </c>
      <c s="36" t="s">
        <v>388</v>
      </c>
      <c>
        <f>(M227*21)/100</f>
      </c>
      <c t="s">
        <v>27</v>
      </c>
    </row>
    <row r="228" spans="1:5" ht="12.75">
      <c r="A228" s="35" t="s">
        <v>54</v>
      </c>
      <c r="E228" s="39" t="s">
        <v>5</v>
      </c>
    </row>
    <row r="229" spans="1:5" ht="12.75">
      <c r="A229" s="35" t="s">
        <v>55</v>
      </c>
      <c r="E229" s="40" t="s">
        <v>5</v>
      </c>
    </row>
    <row r="230" spans="1:5" ht="12.75">
      <c r="A230" t="s">
        <v>57</v>
      </c>
      <c r="E230" s="39" t="s">
        <v>5</v>
      </c>
    </row>
    <row r="231" spans="1:16" ht="25.5">
      <c r="A231" t="s">
        <v>49</v>
      </c>
      <c s="34" t="s">
        <v>381</v>
      </c>
      <c s="34" t="s">
        <v>4183</v>
      </c>
      <c s="35" t="s">
        <v>5</v>
      </c>
      <c s="6" t="s">
        <v>4184</v>
      </c>
      <c s="36" t="s">
        <v>529</v>
      </c>
      <c s="37">
        <v>1</v>
      </c>
      <c s="36">
        <v>0</v>
      </c>
      <c s="36">
        <f>ROUND(G231*H231,6)</f>
      </c>
      <c r="L231" s="38">
        <v>0</v>
      </c>
      <c s="32">
        <f>ROUND(ROUND(L231,2)*ROUND(G231,3),2)</f>
      </c>
      <c s="36" t="s">
        <v>388</v>
      </c>
      <c>
        <f>(M231*21)/100</f>
      </c>
      <c t="s">
        <v>27</v>
      </c>
    </row>
    <row r="232" spans="1:5" ht="12.75">
      <c r="A232" s="35" t="s">
        <v>54</v>
      </c>
      <c r="E232" s="39" t="s">
        <v>5</v>
      </c>
    </row>
    <row r="233" spans="1:5" ht="12.75">
      <c r="A233" s="35" t="s">
        <v>55</v>
      </c>
      <c r="E233" s="40" t="s">
        <v>5</v>
      </c>
    </row>
    <row r="234" spans="1:5" ht="12.75">
      <c r="A234" t="s">
        <v>57</v>
      </c>
      <c r="E234" s="39" t="s">
        <v>5</v>
      </c>
    </row>
    <row r="235" spans="1:16" ht="12.75">
      <c r="A235" t="s">
        <v>49</v>
      </c>
      <c s="34" t="s">
        <v>384</v>
      </c>
      <c s="34" t="s">
        <v>4185</v>
      </c>
      <c s="35" t="s">
        <v>5</v>
      </c>
      <c s="6" t="s">
        <v>4186</v>
      </c>
      <c s="36" t="s">
        <v>529</v>
      </c>
      <c s="37">
        <v>1</v>
      </c>
      <c s="36">
        <v>0</v>
      </c>
      <c s="36">
        <f>ROUND(G235*H235,6)</f>
      </c>
      <c r="L235" s="38">
        <v>0</v>
      </c>
      <c s="32">
        <f>ROUND(ROUND(L235,2)*ROUND(G235,3),2)</f>
      </c>
      <c s="36" t="s">
        <v>388</v>
      </c>
      <c>
        <f>(M235*21)/100</f>
      </c>
      <c t="s">
        <v>27</v>
      </c>
    </row>
    <row r="236" spans="1:5" ht="12.75">
      <c r="A236" s="35" t="s">
        <v>54</v>
      </c>
      <c r="E236" s="39" t="s">
        <v>5</v>
      </c>
    </row>
    <row r="237" spans="1:5" ht="12.75">
      <c r="A237" s="35" t="s">
        <v>55</v>
      </c>
      <c r="E237" s="40" t="s">
        <v>5</v>
      </c>
    </row>
    <row r="238" spans="1:5" ht="12.75">
      <c r="A238" t="s">
        <v>57</v>
      </c>
      <c r="E238" s="39" t="s">
        <v>5</v>
      </c>
    </row>
    <row r="239" spans="1:16" ht="12.75">
      <c r="A239" t="s">
        <v>49</v>
      </c>
      <c s="34" t="s">
        <v>391</v>
      </c>
      <c s="34" t="s">
        <v>4187</v>
      </c>
      <c s="35" t="s">
        <v>5</v>
      </c>
      <c s="6" t="s">
        <v>4188</v>
      </c>
      <c s="36" t="s">
        <v>529</v>
      </c>
      <c s="37">
        <v>1</v>
      </c>
      <c s="36">
        <v>0</v>
      </c>
      <c s="36">
        <f>ROUND(G239*H239,6)</f>
      </c>
      <c r="L239" s="38">
        <v>0</v>
      </c>
      <c s="32">
        <f>ROUND(ROUND(L239,2)*ROUND(G239,3),2)</f>
      </c>
      <c s="36" t="s">
        <v>388</v>
      </c>
      <c>
        <f>(M239*21)/100</f>
      </c>
      <c t="s">
        <v>27</v>
      </c>
    </row>
    <row r="240" spans="1:5" ht="12.75">
      <c r="A240" s="35" t="s">
        <v>54</v>
      </c>
      <c r="E240" s="39" t="s">
        <v>5</v>
      </c>
    </row>
    <row r="241" spans="1:5" ht="12.75">
      <c r="A241" s="35" t="s">
        <v>55</v>
      </c>
      <c r="E241" s="40" t="s">
        <v>5</v>
      </c>
    </row>
    <row r="242" spans="1:5" ht="12.75">
      <c r="A242" t="s">
        <v>57</v>
      </c>
      <c r="E242" s="39" t="s">
        <v>5</v>
      </c>
    </row>
    <row r="243" spans="1:16" ht="12.75">
      <c r="A243" t="s">
        <v>49</v>
      </c>
      <c s="34" t="s">
        <v>394</v>
      </c>
      <c s="34" t="s">
        <v>4189</v>
      </c>
      <c s="35" t="s">
        <v>5</v>
      </c>
      <c s="6" t="s">
        <v>4190</v>
      </c>
      <c s="36" t="s">
        <v>529</v>
      </c>
      <c s="37">
        <v>1</v>
      </c>
      <c s="36">
        <v>0</v>
      </c>
      <c s="36">
        <f>ROUND(G243*H243,6)</f>
      </c>
      <c r="L243" s="38">
        <v>0</v>
      </c>
      <c s="32">
        <f>ROUND(ROUND(L243,2)*ROUND(G243,3),2)</f>
      </c>
      <c s="36" t="s">
        <v>388</v>
      </c>
      <c>
        <f>(M243*21)/100</f>
      </c>
      <c t="s">
        <v>27</v>
      </c>
    </row>
    <row r="244" spans="1:5" ht="12.75">
      <c r="A244" s="35" t="s">
        <v>54</v>
      </c>
      <c r="E244" s="39" t="s">
        <v>5</v>
      </c>
    </row>
    <row r="245" spans="1:5" ht="12.75">
      <c r="A245" s="35" t="s">
        <v>55</v>
      </c>
      <c r="E245" s="40" t="s">
        <v>5</v>
      </c>
    </row>
    <row r="246" spans="1:5" ht="12.75">
      <c r="A246" t="s">
        <v>57</v>
      </c>
      <c r="E246" s="39" t="s">
        <v>5</v>
      </c>
    </row>
    <row r="247" spans="1:16" ht="12.75">
      <c r="A247" t="s">
        <v>49</v>
      </c>
      <c s="34" t="s">
        <v>397</v>
      </c>
      <c s="34" t="s">
        <v>4191</v>
      </c>
      <c s="35" t="s">
        <v>5</v>
      </c>
      <c s="6" t="s">
        <v>4192</v>
      </c>
      <c s="36" t="s">
        <v>529</v>
      </c>
      <c s="37">
        <v>1</v>
      </c>
      <c s="36">
        <v>0</v>
      </c>
      <c s="36">
        <f>ROUND(G247*H247,6)</f>
      </c>
      <c r="L247" s="38">
        <v>0</v>
      </c>
      <c s="32">
        <f>ROUND(ROUND(L247,2)*ROUND(G247,3),2)</f>
      </c>
      <c s="36" t="s">
        <v>388</v>
      </c>
      <c>
        <f>(M247*21)/100</f>
      </c>
      <c t="s">
        <v>27</v>
      </c>
    </row>
    <row r="248" spans="1:5" ht="12.75">
      <c r="A248" s="35" t="s">
        <v>54</v>
      </c>
      <c r="E248" s="39" t="s">
        <v>5</v>
      </c>
    </row>
    <row r="249" spans="1:5" ht="12.75">
      <c r="A249" s="35" t="s">
        <v>55</v>
      </c>
      <c r="E249" s="40" t="s">
        <v>5</v>
      </c>
    </row>
    <row r="250" spans="1:5" ht="12.75">
      <c r="A250" t="s">
        <v>57</v>
      </c>
      <c r="E250" s="39" t="s">
        <v>5</v>
      </c>
    </row>
    <row r="251" spans="1:16" ht="12.75">
      <c r="A251" t="s">
        <v>49</v>
      </c>
      <c s="34" t="s">
        <v>400</v>
      </c>
      <c s="34" t="s">
        <v>4193</v>
      </c>
      <c s="35" t="s">
        <v>5</v>
      </c>
      <c s="6" t="s">
        <v>4194</v>
      </c>
      <c s="36" t="s">
        <v>529</v>
      </c>
      <c s="37">
        <v>1</v>
      </c>
      <c s="36">
        <v>0</v>
      </c>
      <c s="36">
        <f>ROUND(G251*H251,6)</f>
      </c>
      <c r="L251" s="38">
        <v>0</v>
      </c>
      <c s="32">
        <f>ROUND(ROUND(L251,2)*ROUND(G251,3),2)</f>
      </c>
      <c s="36" t="s">
        <v>388</v>
      </c>
      <c>
        <f>(M251*21)/100</f>
      </c>
      <c t="s">
        <v>27</v>
      </c>
    </row>
    <row r="252" spans="1:5" ht="12.75">
      <c r="A252" s="35" t="s">
        <v>54</v>
      </c>
      <c r="E252" s="39" t="s">
        <v>5</v>
      </c>
    </row>
    <row r="253" spans="1:5" ht="12.75">
      <c r="A253" s="35" t="s">
        <v>55</v>
      </c>
      <c r="E253" s="40" t="s">
        <v>5</v>
      </c>
    </row>
    <row r="254" spans="1:5" ht="12.75">
      <c r="A254" t="s">
        <v>57</v>
      </c>
      <c r="E2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7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COUNTIFS(L8:L762,"=0",A8:A762,"P")+COUNTIFS(L8:L762,"",A8:A762,"P")+SUM(Q8:Q762)</f>
      </c>
    </row>
    <row r="8" spans="1:13" ht="12.75">
      <c r="A8" t="s">
        <v>44</v>
      </c>
      <c r="C8" s="28" t="s">
        <v>4197</v>
      </c>
      <c r="E8" s="30" t="s">
        <v>4196</v>
      </c>
      <c r="J8" s="29">
        <f>0+J9+J90+J111+J128+J165+J190+J215+J272+J457+J558+J643+J684+J725</f>
      </c>
      <c s="29">
        <f>0+K9+K90+K111+K128+K165+K190+K215+K272+K457+K558+K643+K684+K725</f>
      </c>
      <c s="29">
        <f>0+L9+L90+L111+L128+L165+L190+L215+L272+L457+L558+L643+L684+L725</f>
      </c>
      <c s="29">
        <f>0+M9+M90+M111+M128+M165+M190+M215+M272+M457+M558+M643+M684+M725</f>
      </c>
    </row>
    <row r="9" spans="1:13" ht="12.75">
      <c r="A9" t="s">
        <v>46</v>
      </c>
      <c r="C9" s="31" t="s">
        <v>4</v>
      </c>
      <c r="E9" s="33" t="s">
        <v>4198</v>
      </c>
      <c r="J9" s="32">
        <f>0</f>
      </c>
      <c s="32">
        <f>0</f>
      </c>
      <c s="32">
        <f>0+L10+L14+L18+L22+L26+L30+L34+L38+L42+L46+L50+L54+L58+L62+L66+L70+L74+L78+L82+L86</f>
      </c>
      <c s="32">
        <f>0+M10+M14+M18+M22+M26+M30+M34+M38+M42+M46+M50+M54+M58+M62+M66+M70+M74+M78+M82+M86</f>
      </c>
    </row>
    <row r="10" spans="1:16" ht="12.75">
      <c r="A10" t="s">
        <v>49</v>
      </c>
      <c s="34" t="s">
        <v>4</v>
      </c>
      <c s="34" t="s">
        <v>4199</v>
      </c>
      <c s="35" t="s">
        <v>4</v>
      </c>
      <c s="6" t="s">
        <v>4200</v>
      </c>
      <c s="36" t="s">
        <v>940</v>
      </c>
      <c s="37">
        <v>1</v>
      </c>
      <c s="36">
        <v>0</v>
      </c>
      <c s="36">
        <f>ROUND(G10*H10,6)</f>
      </c>
      <c r="L10" s="38">
        <v>0</v>
      </c>
      <c s="32">
        <f>ROUND(ROUND(L10,2)*ROUND(G10,3),2)</f>
      </c>
      <c s="36" t="s">
        <v>4201</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4202</v>
      </c>
      <c s="35" t="s">
        <v>4</v>
      </c>
      <c s="6" t="s">
        <v>4203</v>
      </c>
      <c s="36" t="s">
        <v>940</v>
      </c>
      <c s="37">
        <v>7</v>
      </c>
      <c s="36">
        <v>0</v>
      </c>
      <c s="36">
        <f>ROUND(G14*H14,6)</f>
      </c>
      <c r="L14" s="38">
        <v>0</v>
      </c>
      <c s="32">
        <f>ROUND(ROUND(L14,2)*ROUND(G14,3),2)</f>
      </c>
      <c s="36" t="s">
        <v>4201</v>
      </c>
      <c>
        <f>(M14*21)/100</f>
      </c>
      <c t="s">
        <v>27</v>
      </c>
    </row>
    <row r="15" spans="1:5" ht="12.75">
      <c r="A15" s="35" t="s">
        <v>54</v>
      </c>
      <c r="E15" s="39" t="s">
        <v>5</v>
      </c>
    </row>
    <row r="16" spans="1:5" ht="12.75">
      <c r="A16" s="35" t="s">
        <v>55</v>
      </c>
      <c r="E16" s="40" t="s">
        <v>5</v>
      </c>
    </row>
    <row r="17" spans="1:5" ht="12.75">
      <c r="A17" t="s">
        <v>57</v>
      </c>
      <c r="E17" s="39" t="s">
        <v>5</v>
      </c>
    </row>
    <row r="18" spans="1:16" ht="25.5">
      <c r="A18" t="s">
        <v>49</v>
      </c>
      <c s="34" t="s">
        <v>26</v>
      </c>
      <c s="34" t="s">
        <v>4204</v>
      </c>
      <c s="35" t="s">
        <v>4</v>
      </c>
      <c s="6" t="s">
        <v>4205</v>
      </c>
      <c s="36" t="s">
        <v>940</v>
      </c>
      <c s="37">
        <v>2</v>
      </c>
      <c s="36">
        <v>0</v>
      </c>
      <c s="36">
        <f>ROUND(G18*H18,6)</f>
      </c>
      <c r="L18" s="38">
        <v>0</v>
      </c>
      <c s="32">
        <f>ROUND(ROUND(L18,2)*ROUND(G18,3),2)</f>
      </c>
      <c s="36" t="s">
        <v>4201</v>
      </c>
      <c>
        <f>(M18*21)/100</f>
      </c>
      <c t="s">
        <v>27</v>
      </c>
    </row>
    <row r="19" spans="1:5" ht="12.75">
      <c r="A19" s="35" t="s">
        <v>54</v>
      </c>
      <c r="E19" s="39" t="s">
        <v>5</v>
      </c>
    </row>
    <row r="20" spans="1:5" ht="12.75">
      <c r="A20" s="35" t="s">
        <v>55</v>
      </c>
      <c r="E20" s="40" t="s">
        <v>5</v>
      </c>
    </row>
    <row r="21" spans="1:5" ht="12.75">
      <c r="A21" t="s">
        <v>57</v>
      </c>
      <c r="E21" s="39" t="s">
        <v>5</v>
      </c>
    </row>
    <row r="22" spans="1:16" ht="25.5">
      <c r="A22" t="s">
        <v>49</v>
      </c>
      <c s="34" t="s">
        <v>64</v>
      </c>
      <c s="34" t="s">
        <v>4206</v>
      </c>
      <c s="35" t="s">
        <v>4</v>
      </c>
      <c s="6" t="s">
        <v>4207</v>
      </c>
      <c s="36" t="s">
        <v>1202</v>
      </c>
      <c s="37">
        <v>300</v>
      </c>
      <c s="36">
        <v>0</v>
      </c>
      <c s="36">
        <f>ROUND(G22*H22,6)</f>
      </c>
      <c r="L22" s="38">
        <v>0</v>
      </c>
      <c s="32">
        <f>ROUND(ROUND(L22,2)*ROUND(G22,3),2)</f>
      </c>
      <c s="36" t="s">
        <v>4201</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4208</v>
      </c>
      <c s="35" t="s">
        <v>4</v>
      </c>
      <c s="6" t="s">
        <v>4209</v>
      </c>
      <c s="36" t="s">
        <v>940</v>
      </c>
      <c s="37">
        <v>1</v>
      </c>
      <c s="36">
        <v>0</v>
      </c>
      <c s="36">
        <f>ROUND(G26*H26,6)</f>
      </c>
      <c r="L26" s="38">
        <v>0</v>
      </c>
      <c s="32">
        <f>ROUND(ROUND(L26,2)*ROUND(G26,3),2)</f>
      </c>
      <c s="36" t="s">
        <v>4201</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1014</v>
      </c>
      <c s="35" t="s">
        <v>4</v>
      </c>
      <c s="6" t="s">
        <v>4210</v>
      </c>
      <c s="36" t="s">
        <v>940</v>
      </c>
      <c s="37">
        <v>1</v>
      </c>
      <c s="36">
        <v>0</v>
      </c>
      <c s="36">
        <f>ROUND(G30*H30,6)</f>
      </c>
      <c r="L30" s="38">
        <v>0</v>
      </c>
      <c s="32">
        <f>ROUND(ROUND(L30,2)*ROUND(G30,3),2)</f>
      </c>
      <c s="36" t="s">
        <v>388</v>
      </c>
      <c>
        <f>(M30*21)/100</f>
      </c>
      <c t="s">
        <v>27</v>
      </c>
    </row>
    <row r="31" spans="1:5" ht="25.5">
      <c r="A31" s="35" t="s">
        <v>54</v>
      </c>
      <c r="E31" s="39" t="s">
        <v>4211</v>
      </c>
    </row>
    <row r="32" spans="1:5" ht="12.75">
      <c r="A32" s="35" t="s">
        <v>55</v>
      </c>
      <c r="E32" s="40" t="s">
        <v>5</v>
      </c>
    </row>
    <row r="33" spans="1:5" ht="12.75">
      <c r="A33" t="s">
        <v>57</v>
      </c>
      <c r="E33" s="39" t="s">
        <v>5</v>
      </c>
    </row>
    <row r="34" spans="1:16" ht="12.75">
      <c r="A34" t="s">
        <v>49</v>
      </c>
      <c s="34" t="s">
        <v>76</v>
      </c>
      <c s="34" t="s">
        <v>1120</v>
      </c>
      <c s="35" t="s">
        <v>4</v>
      </c>
      <c s="6" t="s">
        <v>4212</v>
      </c>
      <c s="36" t="s">
        <v>940</v>
      </c>
      <c s="37">
        <v>1</v>
      </c>
      <c s="36">
        <v>0</v>
      </c>
      <c s="36">
        <f>ROUND(G34*H34,6)</f>
      </c>
      <c r="L34" s="38">
        <v>0</v>
      </c>
      <c s="32">
        <f>ROUND(ROUND(L34,2)*ROUND(G34,3),2)</f>
      </c>
      <c s="36" t="s">
        <v>388</v>
      </c>
      <c>
        <f>(M34*21)/100</f>
      </c>
      <c t="s">
        <v>27</v>
      </c>
    </row>
    <row r="35" spans="1:5" ht="12.75">
      <c r="A35" s="35" t="s">
        <v>54</v>
      </c>
      <c r="E35" s="39" t="s">
        <v>4213</v>
      </c>
    </row>
    <row r="36" spans="1:5" ht="12.75">
      <c r="A36" s="35" t="s">
        <v>55</v>
      </c>
      <c r="E36" s="40" t="s">
        <v>5</v>
      </c>
    </row>
    <row r="37" spans="1:5" ht="12.75">
      <c r="A37" t="s">
        <v>57</v>
      </c>
      <c r="E37" s="39" t="s">
        <v>5</v>
      </c>
    </row>
    <row r="38" spans="1:16" ht="12.75">
      <c r="A38" t="s">
        <v>49</v>
      </c>
      <c s="34" t="s">
        <v>80</v>
      </c>
      <c s="34" t="s">
        <v>1124</v>
      </c>
      <c s="35" t="s">
        <v>4</v>
      </c>
      <c s="6" t="s">
        <v>4214</v>
      </c>
      <c s="36" t="s">
        <v>940</v>
      </c>
      <c s="37">
        <v>1</v>
      </c>
      <c s="36">
        <v>0</v>
      </c>
      <c s="36">
        <f>ROUND(G38*H38,6)</f>
      </c>
      <c r="L38" s="38">
        <v>0</v>
      </c>
      <c s="32">
        <f>ROUND(ROUND(L38,2)*ROUND(G38,3),2)</f>
      </c>
      <c s="36" t="s">
        <v>388</v>
      </c>
      <c>
        <f>(M38*21)/100</f>
      </c>
      <c t="s">
        <v>27</v>
      </c>
    </row>
    <row r="39" spans="1:5" ht="12.75">
      <c r="A39" s="35" t="s">
        <v>54</v>
      </c>
      <c r="E39" s="39" t="s">
        <v>4215</v>
      </c>
    </row>
    <row r="40" spans="1:5" ht="12.75">
      <c r="A40" s="35" t="s">
        <v>55</v>
      </c>
      <c r="E40" s="40" t="s">
        <v>5</v>
      </c>
    </row>
    <row r="41" spans="1:5" ht="12.75">
      <c r="A41" t="s">
        <v>57</v>
      </c>
      <c r="E41" s="39" t="s">
        <v>5</v>
      </c>
    </row>
    <row r="42" spans="1:16" ht="12.75">
      <c r="A42" t="s">
        <v>49</v>
      </c>
      <c s="34" t="s">
        <v>84</v>
      </c>
      <c s="34" t="s">
        <v>1127</v>
      </c>
      <c s="35" t="s">
        <v>4</v>
      </c>
      <c s="6" t="s">
        <v>4214</v>
      </c>
      <c s="36" t="s">
        <v>940</v>
      </c>
      <c s="37">
        <v>1</v>
      </c>
      <c s="36">
        <v>0</v>
      </c>
      <c s="36">
        <f>ROUND(G42*H42,6)</f>
      </c>
      <c r="L42" s="38">
        <v>0</v>
      </c>
      <c s="32">
        <f>ROUND(ROUND(L42,2)*ROUND(G42,3),2)</f>
      </c>
      <c s="36" t="s">
        <v>388</v>
      </c>
      <c>
        <f>(M42*21)/100</f>
      </c>
      <c t="s">
        <v>27</v>
      </c>
    </row>
    <row r="43" spans="1:5" ht="12.75">
      <c r="A43" s="35" t="s">
        <v>54</v>
      </c>
      <c r="E43" s="39" t="s">
        <v>4216</v>
      </c>
    </row>
    <row r="44" spans="1:5" ht="12.75">
      <c r="A44" s="35" t="s">
        <v>55</v>
      </c>
      <c r="E44" s="40" t="s">
        <v>5</v>
      </c>
    </row>
    <row r="45" spans="1:5" ht="12.75">
      <c r="A45" t="s">
        <v>57</v>
      </c>
      <c r="E45" s="39" t="s">
        <v>5</v>
      </c>
    </row>
    <row r="46" spans="1:16" ht="12.75">
      <c r="A46" t="s">
        <v>49</v>
      </c>
      <c s="34" t="s">
        <v>88</v>
      </c>
      <c s="34" t="s">
        <v>1056</v>
      </c>
      <c s="35" t="s">
        <v>4</v>
      </c>
      <c s="6" t="s">
        <v>4217</v>
      </c>
      <c s="36" t="s">
        <v>940</v>
      </c>
      <c s="37">
        <v>1</v>
      </c>
      <c s="36">
        <v>0</v>
      </c>
      <c s="36">
        <f>ROUND(G46*H46,6)</f>
      </c>
      <c r="L46" s="38">
        <v>0</v>
      </c>
      <c s="32">
        <f>ROUND(ROUND(L46,2)*ROUND(G46,3),2)</f>
      </c>
      <c s="36" t="s">
        <v>388</v>
      </c>
      <c>
        <f>(M46*21)/100</f>
      </c>
      <c t="s">
        <v>27</v>
      </c>
    </row>
    <row r="47" spans="1:5" ht="12.75">
      <c r="A47" s="35" t="s">
        <v>54</v>
      </c>
      <c r="E47" s="39" t="s">
        <v>4218</v>
      </c>
    </row>
    <row r="48" spans="1:5" ht="12.75">
      <c r="A48" s="35" t="s">
        <v>55</v>
      </c>
      <c r="E48" s="40" t="s">
        <v>5</v>
      </c>
    </row>
    <row r="49" spans="1:5" ht="12.75">
      <c r="A49" t="s">
        <v>57</v>
      </c>
      <c r="E49" s="39" t="s">
        <v>5</v>
      </c>
    </row>
    <row r="50" spans="1:16" ht="12.75">
      <c r="A50" t="s">
        <v>49</v>
      </c>
      <c s="34" t="s">
        <v>91</v>
      </c>
      <c s="34" t="s">
        <v>1060</v>
      </c>
      <c s="35" t="s">
        <v>4</v>
      </c>
      <c s="6" t="s">
        <v>4219</v>
      </c>
      <c s="36" t="s">
        <v>940</v>
      </c>
      <c s="37">
        <v>1</v>
      </c>
      <c s="36">
        <v>0</v>
      </c>
      <c s="36">
        <f>ROUND(G50*H50,6)</f>
      </c>
      <c r="L50" s="38">
        <v>0</v>
      </c>
      <c s="32">
        <f>ROUND(ROUND(L50,2)*ROUND(G50,3),2)</f>
      </c>
      <c s="36" t="s">
        <v>388</v>
      </c>
      <c>
        <f>(M50*21)/100</f>
      </c>
      <c t="s">
        <v>27</v>
      </c>
    </row>
    <row r="51" spans="1:5" ht="25.5">
      <c r="A51" s="35" t="s">
        <v>54</v>
      </c>
      <c r="E51" s="39" t="s">
        <v>4220</v>
      </c>
    </row>
    <row r="52" spans="1:5" ht="12.75">
      <c r="A52" s="35" t="s">
        <v>55</v>
      </c>
      <c r="E52" s="40" t="s">
        <v>5</v>
      </c>
    </row>
    <row r="53" spans="1:5" ht="12.75">
      <c r="A53" t="s">
        <v>57</v>
      </c>
      <c r="E53" s="39" t="s">
        <v>5</v>
      </c>
    </row>
    <row r="54" spans="1:16" ht="12.75">
      <c r="A54" t="s">
        <v>49</v>
      </c>
      <c s="34" t="s">
        <v>95</v>
      </c>
      <c s="34" t="s">
        <v>1063</v>
      </c>
      <c s="35" t="s">
        <v>4</v>
      </c>
      <c s="6" t="s">
        <v>4219</v>
      </c>
      <c s="36" t="s">
        <v>940</v>
      </c>
      <c s="37">
        <v>1</v>
      </c>
      <c s="36">
        <v>0</v>
      </c>
      <c s="36">
        <f>ROUND(G54*H54,6)</f>
      </c>
      <c r="L54" s="38">
        <v>0</v>
      </c>
      <c s="32">
        <f>ROUND(ROUND(L54,2)*ROUND(G54,3),2)</f>
      </c>
      <c s="36" t="s">
        <v>388</v>
      </c>
      <c>
        <f>(M54*21)/100</f>
      </c>
      <c t="s">
        <v>27</v>
      </c>
    </row>
    <row r="55" spans="1:5" ht="25.5">
      <c r="A55" s="35" t="s">
        <v>54</v>
      </c>
      <c r="E55" s="39" t="s">
        <v>4221</v>
      </c>
    </row>
    <row r="56" spans="1:5" ht="12.75">
      <c r="A56" s="35" t="s">
        <v>55</v>
      </c>
      <c r="E56" s="40" t="s">
        <v>5</v>
      </c>
    </row>
    <row r="57" spans="1:5" ht="12.75">
      <c r="A57" t="s">
        <v>57</v>
      </c>
      <c r="E57" s="39" t="s">
        <v>5</v>
      </c>
    </row>
    <row r="58" spans="1:16" ht="12.75">
      <c r="A58" t="s">
        <v>49</v>
      </c>
      <c s="34" t="s">
        <v>100</v>
      </c>
      <c s="34" t="s">
        <v>4222</v>
      </c>
      <c s="35" t="s">
        <v>4</v>
      </c>
      <c s="6" t="s">
        <v>4219</v>
      </c>
      <c s="36" t="s">
        <v>940</v>
      </c>
      <c s="37">
        <v>1</v>
      </c>
      <c s="36">
        <v>0</v>
      </c>
      <c s="36">
        <f>ROUND(G58*H58,6)</f>
      </c>
      <c r="L58" s="38">
        <v>0</v>
      </c>
      <c s="32">
        <f>ROUND(ROUND(L58,2)*ROUND(G58,3),2)</f>
      </c>
      <c s="36" t="s">
        <v>388</v>
      </c>
      <c>
        <f>(M58*21)/100</f>
      </c>
      <c t="s">
        <v>27</v>
      </c>
    </row>
    <row r="59" spans="1:5" ht="25.5">
      <c r="A59" s="35" t="s">
        <v>54</v>
      </c>
      <c r="E59" s="39" t="s">
        <v>4223</v>
      </c>
    </row>
    <row r="60" spans="1:5" ht="12.75">
      <c r="A60" s="35" t="s">
        <v>55</v>
      </c>
      <c r="E60" s="40" t="s">
        <v>5</v>
      </c>
    </row>
    <row r="61" spans="1:5" ht="12.75">
      <c r="A61" t="s">
        <v>57</v>
      </c>
      <c r="E61" s="39" t="s">
        <v>5</v>
      </c>
    </row>
    <row r="62" spans="1:16" ht="12.75">
      <c r="A62" t="s">
        <v>49</v>
      </c>
      <c s="34" t="s">
        <v>106</v>
      </c>
      <c s="34" t="s">
        <v>4224</v>
      </c>
      <c s="35" t="s">
        <v>4</v>
      </c>
      <c s="6" t="s">
        <v>4225</v>
      </c>
      <c s="36" t="s">
        <v>940</v>
      </c>
      <c s="37">
        <v>1</v>
      </c>
      <c s="36">
        <v>0</v>
      </c>
      <c s="36">
        <f>ROUND(G62*H62,6)</f>
      </c>
      <c r="L62" s="38">
        <v>0</v>
      </c>
      <c s="32">
        <f>ROUND(ROUND(L62,2)*ROUND(G62,3),2)</f>
      </c>
      <c s="36" t="s">
        <v>388</v>
      </c>
      <c>
        <f>(M62*21)/100</f>
      </c>
      <c t="s">
        <v>27</v>
      </c>
    </row>
    <row r="63" spans="1:5" ht="12.75">
      <c r="A63" s="35" t="s">
        <v>54</v>
      </c>
      <c r="E63" s="39" t="s">
        <v>4226</v>
      </c>
    </row>
    <row r="64" spans="1:5" ht="12.75">
      <c r="A64" s="35" t="s">
        <v>55</v>
      </c>
      <c r="E64" s="40" t="s">
        <v>5</v>
      </c>
    </row>
    <row r="65" spans="1:5" ht="12.75">
      <c r="A65" t="s">
        <v>57</v>
      </c>
      <c r="E65" s="39" t="s">
        <v>5</v>
      </c>
    </row>
    <row r="66" spans="1:16" ht="12.75">
      <c r="A66" t="s">
        <v>49</v>
      </c>
      <c s="34" t="s">
        <v>111</v>
      </c>
      <c s="34" t="s">
        <v>4227</v>
      </c>
      <c s="35" t="s">
        <v>4</v>
      </c>
      <c s="6" t="s">
        <v>4225</v>
      </c>
      <c s="36" t="s">
        <v>940</v>
      </c>
      <c s="37">
        <v>6</v>
      </c>
      <c s="36">
        <v>0</v>
      </c>
      <c s="36">
        <f>ROUND(G66*H66,6)</f>
      </c>
      <c r="L66" s="38">
        <v>0</v>
      </c>
      <c s="32">
        <f>ROUND(ROUND(L66,2)*ROUND(G66,3),2)</f>
      </c>
      <c s="36" t="s">
        <v>388</v>
      </c>
      <c>
        <f>(M66*21)/100</f>
      </c>
      <c t="s">
        <v>27</v>
      </c>
    </row>
    <row r="67" spans="1:5" ht="12.75">
      <c r="A67" s="35" t="s">
        <v>54</v>
      </c>
      <c r="E67" s="39" t="s">
        <v>4228</v>
      </c>
    </row>
    <row r="68" spans="1:5" ht="12.75">
      <c r="A68" s="35" t="s">
        <v>55</v>
      </c>
      <c r="E68" s="40" t="s">
        <v>5</v>
      </c>
    </row>
    <row r="69" spans="1:5" ht="12.75">
      <c r="A69" t="s">
        <v>57</v>
      </c>
      <c r="E69" s="39" t="s">
        <v>5</v>
      </c>
    </row>
    <row r="70" spans="1:16" ht="12.75">
      <c r="A70" t="s">
        <v>49</v>
      </c>
      <c s="34" t="s">
        <v>116</v>
      </c>
      <c s="34" t="s">
        <v>4229</v>
      </c>
      <c s="35" t="s">
        <v>4</v>
      </c>
      <c s="6" t="s">
        <v>4230</v>
      </c>
      <c s="36" t="s">
        <v>1202</v>
      </c>
      <c s="37">
        <v>300</v>
      </c>
      <c s="36">
        <v>0</v>
      </c>
      <c s="36">
        <f>ROUND(G70*H70,6)</f>
      </c>
      <c r="L70" s="38">
        <v>0</v>
      </c>
      <c s="32">
        <f>ROUND(ROUND(L70,2)*ROUND(G70,3),2)</f>
      </c>
      <c s="36" t="s">
        <v>388</v>
      </c>
      <c>
        <f>(M70*21)/100</f>
      </c>
      <c t="s">
        <v>27</v>
      </c>
    </row>
    <row r="71" spans="1:5" ht="25.5">
      <c r="A71" s="35" t="s">
        <v>54</v>
      </c>
      <c r="E71" s="39" t="s">
        <v>4231</v>
      </c>
    </row>
    <row r="72" spans="1:5" ht="25.5">
      <c r="A72" s="35" t="s">
        <v>55</v>
      </c>
      <c r="E72" s="40" t="s">
        <v>4232</v>
      </c>
    </row>
    <row r="73" spans="1:5" ht="12.75">
      <c r="A73" t="s">
        <v>57</v>
      </c>
      <c r="E73" s="39" t="s">
        <v>5</v>
      </c>
    </row>
    <row r="74" spans="1:16" ht="12.75">
      <c r="A74" t="s">
        <v>49</v>
      </c>
      <c s="34" t="s">
        <v>119</v>
      </c>
      <c s="34" t="s">
        <v>4233</v>
      </c>
      <c s="35" t="s">
        <v>4</v>
      </c>
      <c s="6" t="s">
        <v>4234</v>
      </c>
      <c s="36" t="s">
        <v>1202</v>
      </c>
      <c s="37">
        <v>30</v>
      </c>
      <c s="36">
        <v>0</v>
      </c>
      <c s="36">
        <f>ROUND(G74*H74,6)</f>
      </c>
      <c r="L74" s="38">
        <v>0</v>
      </c>
      <c s="32">
        <f>ROUND(ROUND(L74,2)*ROUND(G74,3),2)</f>
      </c>
      <c s="36" t="s">
        <v>388</v>
      </c>
      <c>
        <f>(M74*21)/100</f>
      </c>
      <c t="s">
        <v>27</v>
      </c>
    </row>
    <row r="75" spans="1:5" ht="12.75">
      <c r="A75" s="35" t="s">
        <v>54</v>
      </c>
      <c r="E75" s="39" t="s">
        <v>4235</v>
      </c>
    </row>
    <row r="76" spans="1:5" ht="12.75">
      <c r="A76" s="35" t="s">
        <v>55</v>
      </c>
      <c r="E76" s="40" t="s">
        <v>5</v>
      </c>
    </row>
    <row r="77" spans="1:5" ht="12.75">
      <c r="A77" t="s">
        <v>57</v>
      </c>
      <c r="E77" s="39" t="s">
        <v>5</v>
      </c>
    </row>
    <row r="78" spans="1:16" ht="12.75">
      <c r="A78" t="s">
        <v>49</v>
      </c>
      <c s="34" t="s">
        <v>122</v>
      </c>
      <c s="34" t="s">
        <v>4236</v>
      </c>
      <c s="35" t="s">
        <v>4</v>
      </c>
      <c s="6" t="s">
        <v>4237</v>
      </c>
      <c s="36" t="s">
        <v>1202</v>
      </c>
      <c s="37">
        <v>140</v>
      </c>
      <c s="36">
        <v>0</v>
      </c>
      <c s="36">
        <f>ROUND(G78*H78,6)</f>
      </c>
      <c r="L78" s="38">
        <v>0</v>
      </c>
      <c s="32">
        <f>ROUND(ROUND(L78,2)*ROUND(G78,3),2)</f>
      </c>
      <c s="36" t="s">
        <v>388</v>
      </c>
      <c>
        <f>(M78*21)/100</f>
      </c>
      <c t="s">
        <v>27</v>
      </c>
    </row>
    <row r="79" spans="1:5" ht="12.75">
      <c r="A79" s="35" t="s">
        <v>54</v>
      </c>
      <c r="E79" s="39" t="s">
        <v>4238</v>
      </c>
    </row>
    <row r="80" spans="1:5" ht="12.75">
      <c r="A80" s="35" t="s">
        <v>55</v>
      </c>
      <c r="E80" s="40" t="s">
        <v>5</v>
      </c>
    </row>
    <row r="81" spans="1:5" ht="12.75">
      <c r="A81" t="s">
        <v>57</v>
      </c>
      <c r="E81" s="39" t="s">
        <v>5</v>
      </c>
    </row>
    <row r="82" spans="1:16" ht="12.75">
      <c r="A82" t="s">
        <v>49</v>
      </c>
      <c s="34" t="s">
        <v>126</v>
      </c>
      <c s="34" t="s">
        <v>4239</v>
      </c>
      <c s="35" t="s">
        <v>4</v>
      </c>
      <c s="6" t="s">
        <v>4234</v>
      </c>
      <c s="36" t="s">
        <v>1202</v>
      </c>
      <c s="37">
        <v>6</v>
      </c>
      <c s="36">
        <v>0</v>
      </c>
      <c s="36">
        <f>ROUND(G82*H82,6)</f>
      </c>
      <c r="L82" s="38">
        <v>0</v>
      </c>
      <c s="32">
        <f>ROUND(ROUND(L82,2)*ROUND(G82,3),2)</f>
      </c>
      <c s="36" t="s">
        <v>388</v>
      </c>
      <c>
        <f>(M82*21)/100</f>
      </c>
      <c t="s">
        <v>27</v>
      </c>
    </row>
    <row r="83" spans="1:5" ht="12.75">
      <c r="A83" s="35" t="s">
        <v>54</v>
      </c>
      <c r="E83" s="39" t="s">
        <v>4240</v>
      </c>
    </row>
    <row r="84" spans="1:5" ht="12.75">
      <c r="A84" s="35" t="s">
        <v>55</v>
      </c>
      <c r="E84" s="40" t="s">
        <v>5</v>
      </c>
    </row>
    <row r="85" spans="1:5" ht="12.75">
      <c r="A85" t="s">
        <v>57</v>
      </c>
      <c r="E85" s="39" t="s">
        <v>5</v>
      </c>
    </row>
    <row r="86" spans="1:16" ht="12.75">
      <c r="A86" t="s">
        <v>49</v>
      </c>
      <c s="34" t="s">
        <v>130</v>
      </c>
      <c s="34" t="s">
        <v>4241</v>
      </c>
      <c s="35" t="s">
        <v>4</v>
      </c>
      <c s="6" t="s">
        <v>4234</v>
      </c>
      <c s="36" t="s">
        <v>1202</v>
      </c>
      <c s="37">
        <v>41</v>
      </c>
      <c s="36">
        <v>0</v>
      </c>
      <c s="36">
        <f>ROUND(G86*H86,6)</f>
      </c>
      <c r="L86" s="38">
        <v>0</v>
      </c>
      <c s="32">
        <f>ROUND(ROUND(L86,2)*ROUND(G86,3),2)</f>
      </c>
      <c s="36" t="s">
        <v>388</v>
      </c>
      <c>
        <f>(M86*21)/100</f>
      </c>
      <c t="s">
        <v>27</v>
      </c>
    </row>
    <row r="87" spans="1:5" ht="12.75">
      <c r="A87" s="35" t="s">
        <v>54</v>
      </c>
      <c r="E87" s="39" t="s">
        <v>4242</v>
      </c>
    </row>
    <row r="88" spans="1:5" ht="12.75">
      <c r="A88" s="35" t="s">
        <v>55</v>
      </c>
      <c r="E88" s="40" t="s">
        <v>5</v>
      </c>
    </row>
    <row r="89" spans="1:5" ht="12.75">
      <c r="A89" t="s">
        <v>57</v>
      </c>
      <c r="E89" s="39" t="s">
        <v>5</v>
      </c>
    </row>
    <row r="90" spans="1:13" ht="12.75">
      <c r="A90" t="s">
        <v>46</v>
      </c>
      <c r="C90" s="31" t="s">
        <v>88</v>
      </c>
      <c r="E90" s="33" t="s">
        <v>4243</v>
      </c>
      <c r="J90" s="32">
        <f>0</f>
      </c>
      <c s="32">
        <f>0</f>
      </c>
      <c s="32">
        <f>0+L91+L95+L99+L103+L107</f>
      </c>
      <c s="32">
        <f>0+M91+M95+M99+M103+M107</f>
      </c>
    </row>
    <row r="91" spans="1:16" ht="25.5">
      <c r="A91" t="s">
        <v>49</v>
      </c>
      <c s="34" t="s">
        <v>133</v>
      </c>
      <c s="34" t="s">
        <v>4244</v>
      </c>
      <c s="35" t="s">
        <v>4245</v>
      </c>
      <c s="6" t="s">
        <v>4246</v>
      </c>
      <c s="36" t="s">
        <v>940</v>
      </c>
      <c s="37">
        <v>2</v>
      </c>
      <c s="36">
        <v>0</v>
      </c>
      <c s="36">
        <f>ROUND(G91*H91,6)</f>
      </c>
      <c r="L91" s="38">
        <v>0</v>
      </c>
      <c s="32">
        <f>ROUND(ROUND(L91,2)*ROUND(G91,3),2)</f>
      </c>
      <c s="36" t="s">
        <v>4201</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4247</v>
      </c>
      <c s="35" t="s">
        <v>4245</v>
      </c>
      <c s="6" t="s">
        <v>4248</v>
      </c>
      <c s="36" t="s">
        <v>4249</v>
      </c>
      <c s="37">
        <v>45</v>
      </c>
      <c s="36">
        <v>0</v>
      </c>
      <c s="36">
        <f>ROUND(G95*H95,6)</f>
      </c>
      <c r="L95" s="38">
        <v>0</v>
      </c>
      <c s="32">
        <f>ROUND(ROUND(L95,2)*ROUND(G95,3),2)</f>
      </c>
      <c s="36" t="s">
        <v>4201</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1014</v>
      </c>
      <c s="35" t="s">
        <v>4245</v>
      </c>
      <c s="6" t="s">
        <v>4250</v>
      </c>
      <c s="36" t="s">
        <v>940</v>
      </c>
      <c s="37">
        <v>1</v>
      </c>
      <c s="36">
        <v>0</v>
      </c>
      <c s="36">
        <f>ROUND(G99*H99,6)</f>
      </c>
      <c r="L99" s="38">
        <v>0</v>
      </c>
      <c s="32">
        <f>ROUND(ROUND(L99,2)*ROUND(G99,3),2)</f>
      </c>
      <c s="36" t="s">
        <v>388</v>
      </c>
      <c>
        <f>(M99*21)/100</f>
      </c>
      <c t="s">
        <v>27</v>
      </c>
    </row>
    <row r="100" spans="1:5" ht="25.5">
      <c r="A100" s="35" t="s">
        <v>54</v>
      </c>
      <c r="E100" s="39" t="s">
        <v>4251</v>
      </c>
    </row>
    <row r="101" spans="1:5" ht="12.75">
      <c r="A101" s="35" t="s">
        <v>55</v>
      </c>
      <c r="E101" s="40" t="s">
        <v>5</v>
      </c>
    </row>
    <row r="102" spans="1:5" ht="12.75">
      <c r="A102" t="s">
        <v>57</v>
      </c>
      <c r="E102" s="39" t="s">
        <v>5</v>
      </c>
    </row>
    <row r="103" spans="1:16" ht="12.75">
      <c r="A103" t="s">
        <v>49</v>
      </c>
      <c s="34" t="s">
        <v>144</v>
      </c>
      <c s="34" t="s">
        <v>1120</v>
      </c>
      <c s="35" t="s">
        <v>4245</v>
      </c>
      <c s="6" t="s">
        <v>4250</v>
      </c>
      <c s="36" t="s">
        <v>940</v>
      </c>
      <c s="37">
        <v>1</v>
      </c>
      <c s="36">
        <v>0</v>
      </c>
      <c s="36">
        <f>ROUND(G103*H103,6)</f>
      </c>
      <c r="L103" s="38">
        <v>0</v>
      </c>
      <c s="32">
        <f>ROUND(ROUND(L103,2)*ROUND(G103,3),2)</f>
      </c>
      <c s="36" t="s">
        <v>388</v>
      </c>
      <c>
        <f>(M103*21)/100</f>
      </c>
      <c t="s">
        <v>27</v>
      </c>
    </row>
    <row r="104" spans="1:5" ht="25.5">
      <c r="A104" s="35" t="s">
        <v>54</v>
      </c>
      <c r="E104" s="39" t="s">
        <v>4251</v>
      </c>
    </row>
    <row r="105" spans="1:5" ht="12.75">
      <c r="A105" s="35" t="s">
        <v>55</v>
      </c>
      <c r="E105" s="40" t="s">
        <v>5</v>
      </c>
    </row>
    <row r="106" spans="1:5" ht="12.75">
      <c r="A106" t="s">
        <v>57</v>
      </c>
      <c r="E106" s="39" t="s">
        <v>5</v>
      </c>
    </row>
    <row r="107" spans="1:16" ht="12.75">
      <c r="A107" t="s">
        <v>49</v>
      </c>
      <c s="34" t="s">
        <v>148</v>
      </c>
      <c s="34" t="s">
        <v>1124</v>
      </c>
      <c s="35" t="s">
        <v>4245</v>
      </c>
      <c s="6" t="s">
        <v>4252</v>
      </c>
      <c s="36" t="s">
        <v>4249</v>
      </c>
      <c s="37">
        <v>45</v>
      </c>
      <c s="36">
        <v>0</v>
      </c>
      <c s="36">
        <f>ROUND(G107*H107,6)</f>
      </c>
      <c r="L107" s="38">
        <v>0</v>
      </c>
      <c s="32">
        <f>ROUND(ROUND(L107,2)*ROUND(G107,3),2)</f>
      </c>
      <c s="36" t="s">
        <v>388</v>
      </c>
      <c>
        <f>(M107*21)/100</f>
      </c>
      <c t="s">
        <v>27</v>
      </c>
    </row>
    <row r="108" spans="1:5" ht="25.5">
      <c r="A108" s="35" t="s">
        <v>54</v>
      </c>
      <c r="E108" s="39" t="s">
        <v>4253</v>
      </c>
    </row>
    <row r="109" spans="1:5" ht="12.75">
      <c r="A109" s="35" t="s">
        <v>55</v>
      </c>
      <c r="E109" s="40" t="s">
        <v>5</v>
      </c>
    </row>
    <row r="110" spans="1:5" ht="12.75">
      <c r="A110" t="s">
        <v>57</v>
      </c>
      <c r="E110" s="39" t="s">
        <v>5</v>
      </c>
    </row>
    <row r="111" spans="1:13" ht="12.75">
      <c r="A111" t="s">
        <v>46</v>
      </c>
      <c r="C111" s="31" t="s">
        <v>91</v>
      </c>
      <c r="E111" s="33" t="s">
        <v>4254</v>
      </c>
      <c r="J111" s="32">
        <f>0</f>
      </c>
      <c s="32">
        <f>0</f>
      </c>
      <c s="32">
        <f>0+L112+L116+L120+L124</f>
      </c>
      <c s="32">
        <f>0+M112+M116+M120+M124</f>
      </c>
    </row>
    <row r="112" spans="1:16" ht="25.5">
      <c r="A112" t="s">
        <v>49</v>
      </c>
      <c s="34" t="s">
        <v>151</v>
      </c>
      <c s="34" t="s">
        <v>4244</v>
      </c>
      <c s="35" t="s">
        <v>91</v>
      </c>
      <c s="6" t="s">
        <v>4246</v>
      </c>
      <c s="36" t="s">
        <v>940</v>
      </c>
      <c s="37">
        <v>1</v>
      </c>
      <c s="36">
        <v>0</v>
      </c>
      <c s="36">
        <f>ROUND(G112*H112,6)</f>
      </c>
      <c r="L112" s="38">
        <v>0</v>
      </c>
      <c s="32">
        <f>ROUND(ROUND(L112,2)*ROUND(G112,3),2)</f>
      </c>
      <c s="36" t="s">
        <v>4201</v>
      </c>
      <c>
        <f>(M112*21)/100</f>
      </c>
      <c t="s">
        <v>27</v>
      </c>
    </row>
    <row r="113" spans="1:5" ht="12.75">
      <c r="A113" s="35" t="s">
        <v>54</v>
      </c>
      <c r="E113" s="39" t="s">
        <v>5</v>
      </c>
    </row>
    <row r="114" spans="1:5" ht="12.75">
      <c r="A114" s="35" t="s">
        <v>55</v>
      </c>
      <c r="E114" s="40" t="s">
        <v>5</v>
      </c>
    </row>
    <row r="115" spans="1:5" ht="12.75">
      <c r="A115" t="s">
        <v>57</v>
      </c>
      <c r="E115" s="39" t="s">
        <v>5</v>
      </c>
    </row>
    <row r="116" spans="1:16" ht="12.75">
      <c r="A116" t="s">
        <v>49</v>
      </c>
      <c s="34" t="s">
        <v>155</v>
      </c>
      <c s="34" t="s">
        <v>4247</v>
      </c>
      <c s="35" t="s">
        <v>91</v>
      </c>
      <c s="6" t="s">
        <v>4255</v>
      </c>
      <c s="36" t="s">
        <v>4249</v>
      </c>
      <c s="37">
        <v>30</v>
      </c>
      <c s="36">
        <v>0</v>
      </c>
      <c s="36">
        <f>ROUND(G116*H116,6)</f>
      </c>
      <c r="L116" s="38">
        <v>0</v>
      </c>
      <c s="32">
        <f>ROUND(ROUND(L116,2)*ROUND(G116,3),2)</f>
      </c>
      <c s="36" t="s">
        <v>4201</v>
      </c>
      <c>
        <f>(M116*21)/100</f>
      </c>
      <c t="s">
        <v>27</v>
      </c>
    </row>
    <row r="117" spans="1:5" ht="12.75">
      <c r="A117" s="35" t="s">
        <v>54</v>
      </c>
      <c r="E117" s="39" t="s">
        <v>5</v>
      </c>
    </row>
    <row r="118" spans="1:5" ht="12.75">
      <c r="A118" s="35" t="s">
        <v>55</v>
      </c>
      <c r="E118" s="40" t="s">
        <v>5</v>
      </c>
    </row>
    <row r="119" spans="1:5" ht="12.75">
      <c r="A119" t="s">
        <v>57</v>
      </c>
      <c r="E119" s="39" t="s">
        <v>5</v>
      </c>
    </row>
    <row r="120" spans="1:16" ht="12.75">
      <c r="A120" t="s">
        <v>49</v>
      </c>
      <c s="34" t="s">
        <v>158</v>
      </c>
      <c s="34" t="s">
        <v>1014</v>
      </c>
      <c s="35" t="s">
        <v>91</v>
      </c>
      <c s="6" t="s">
        <v>4250</v>
      </c>
      <c s="36" t="s">
        <v>940</v>
      </c>
      <c s="37">
        <v>1</v>
      </c>
      <c s="36">
        <v>0</v>
      </c>
      <c s="36">
        <f>ROUND(G120*H120,6)</f>
      </c>
      <c r="L120" s="38">
        <v>0</v>
      </c>
      <c s="32">
        <f>ROUND(ROUND(L120,2)*ROUND(G120,3),2)</f>
      </c>
      <c s="36" t="s">
        <v>388</v>
      </c>
      <c>
        <f>(M120*21)/100</f>
      </c>
      <c t="s">
        <v>27</v>
      </c>
    </row>
    <row r="121" spans="1:5" ht="25.5">
      <c r="A121" s="35" t="s">
        <v>54</v>
      </c>
      <c r="E121" s="39" t="s">
        <v>4256</v>
      </c>
    </row>
    <row r="122" spans="1:5" ht="12.75">
      <c r="A122" s="35" t="s">
        <v>55</v>
      </c>
      <c r="E122" s="40" t="s">
        <v>5</v>
      </c>
    </row>
    <row r="123" spans="1:5" ht="12.75">
      <c r="A123" t="s">
        <v>57</v>
      </c>
      <c r="E123" s="39" t="s">
        <v>5</v>
      </c>
    </row>
    <row r="124" spans="1:16" ht="12.75">
      <c r="A124" t="s">
        <v>49</v>
      </c>
      <c s="34" t="s">
        <v>162</v>
      </c>
      <c s="34" t="s">
        <v>1120</v>
      </c>
      <c s="35" t="s">
        <v>91</v>
      </c>
      <c s="6" t="s">
        <v>4252</v>
      </c>
      <c s="36" t="s">
        <v>4249</v>
      </c>
      <c s="37">
        <v>30</v>
      </c>
      <c s="36">
        <v>0</v>
      </c>
      <c s="36">
        <f>ROUND(G124*H124,6)</f>
      </c>
      <c r="L124" s="38">
        <v>0</v>
      </c>
      <c s="32">
        <f>ROUND(ROUND(L124,2)*ROUND(G124,3),2)</f>
      </c>
      <c s="36" t="s">
        <v>388</v>
      </c>
      <c>
        <f>(M124*21)/100</f>
      </c>
      <c t="s">
        <v>27</v>
      </c>
    </row>
    <row r="125" spans="1:5" ht="25.5">
      <c r="A125" s="35" t="s">
        <v>54</v>
      </c>
      <c r="E125" s="39" t="s">
        <v>4257</v>
      </c>
    </row>
    <row r="126" spans="1:5" ht="12.75">
      <c r="A126" s="35" t="s">
        <v>55</v>
      </c>
      <c r="E126" s="40" t="s">
        <v>5</v>
      </c>
    </row>
    <row r="127" spans="1:5" ht="12.75">
      <c r="A127" t="s">
        <v>57</v>
      </c>
      <c r="E127" s="39" t="s">
        <v>5</v>
      </c>
    </row>
    <row r="128" spans="1:13" ht="12.75">
      <c r="A128" t="s">
        <v>46</v>
      </c>
      <c r="C128" s="31" t="s">
        <v>95</v>
      </c>
      <c r="E128" s="33" t="s">
        <v>4258</v>
      </c>
      <c r="J128" s="32">
        <f>0</f>
      </c>
      <c s="32">
        <f>0</f>
      </c>
      <c s="32">
        <f>0+L129+L133+L137+L141+L145+L149+L153+L157+L161</f>
      </c>
      <c s="32">
        <f>0+M129+M133+M137+M141+M145+M149+M153+M157+M161</f>
      </c>
    </row>
    <row r="129" spans="1:16" ht="12.75">
      <c r="A129" t="s">
        <v>49</v>
      </c>
      <c s="34" t="s">
        <v>165</v>
      </c>
      <c s="34" t="s">
        <v>4259</v>
      </c>
      <c s="35" t="s">
        <v>95</v>
      </c>
      <c s="6" t="s">
        <v>4260</v>
      </c>
      <c s="36" t="s">
        <v>940</v>
      </c>
      <c s="37">
        <v>2</v>
      </c>
      <c s="36">
        <v>0</v>
      </c>
      <c s="36">
        <f>ROUND(G129*H129,6)</f>
      </c>
      <c r="L129" s="38">
        <v>0</v>
      </c>
      <c s="32">
        <f>ROUND(ROUND(L129,2)*ROUND(G129,3),2)</f>
      </c>
      <c s="36" t="s">
        <v>4201</v>
      </c>
      <c>
        <f>(M129*21)/100</f>
      </c>
      <c t="s">
        <v>27</v>
      </c>
    </row>
    <row r="130" spans="1:5" ht="12.75">
      <c r="A130" s="35" t="s">
        <v>54</v>
      </c>
      <c r="E130" s="39" t="s">
        <v>5</v>
      </c>
    </row>
    <row r="131" spans="1:5" ht="12.75">
      <c r="A131" s="35" t="s">
        <v>55</v>
      </c>
      <c r="E131" s="40" t="s">
        <v>5</v>
      </c>
    </row>
    <row r="132" spans="1:5" ht="12.75">
      <c r="A132" t="s">
        <v>57</v>
      </c>
      <c r="E132" s="39" t="s">
        <v>5</v>
      </c>
    </row>
    <row r="133" spans="1:16" ht="25.5">
      <c r="A133" t="s">
        <v>49</v>
      </c>
      <c s="34" t="s">
        <v>170</v>
      </c>
      <c s="34" t="s">
        <v>4244</v>
      </c>
      <c s="35" t="s">
        <v>95</v>
      </c>
      <c s="6" t="s">
        <v>4246</v>
      </c>
      <c s="36" t="s">
        <v>940</v>
      </c>
      <c s="37">
        <v>6</v>
      </c>
      <c s="36">
        <v>0</v>
      </c>
      <c s="36">
        <f>ROUND(G133*H133,6)</f>
      </c>
      <c r="L133" s="38">
        <v>0</v>
      </c>
      <c s="32">
        <f>ROUND(ROUND(L133,2)*ROUND(G133,3),2)</f>
      </c>
      <c s="36" t="s">
        <v>4201</v>
      </c>
      <c>
        <f>(M133*21)/100</f>
      </c>
      <c t="s">
        <v>27</v>
      </c>
    </row>
    <row r="134" spans="1:5" ht="12.75">
      <c r="A134" s="35" t="s">
        <v>54</v>
      </c>
      <c r="E134" s="39" t="s">
        <v>5</v>
      </c>
    </row>
    <row r="135" spans="1:5" ht="12.75">
      <c r="A135" s="35" t="s">
        <v>55</v>
      </c>
      <c r="E135" s="40" t="s">
        <v>5</v>
      </c>
    </row>
    <row r="136" spans="1:5" ht="12.75">
      <c r="A136" t="s">
        <v>57</v>
      </c>
      <c r="E136" s="39" t="s">
        <v>5</v>
      </c>
    </row>
    <row r="137" spans="1:16" ht="12.75">
      <c r="A137" t="s">
        <v>49</v>
      </c>
      <c s="34" t="s">
        <v>174</v>
      </c>
      <c s="34" t="s">
        <v>4261</v>
      </c>
      <c s="35" t="s">
        <v>95</v>
      </c>
      <c s="6" t="s">
        <v>4262</v>
      </c>
      <c s="36" t="s">
        <v>4249</v>
      </c>
      <c s="37">
        <v>90</v>
      </c>
      <c s="36">
        <v>0</v>
      </c>
      <c s="36">
        <f>ROUND(G137*H137,6)</f>
      </c>
      <c r="L137" s="38">
        <v>0</v>
      </c>
      <c s="32">
        <f>ROUND(ROUND(L137,2)*ROUND(G137,3),2)</f>
      </c>
      <c s="36" t="s">
        <v>4201</v>
      </c>
      <c>
        <f>(M137*21)/100</f>
      </c>
      <c t="s">
        <v>27</v>
      </c>
    </row>
    <row r="138" spans="1:5" ht="12.75">
      <c r="A138" s="35" t="s">
        <v>54</v>
      </c>
      <c r="E138" s="39" t="s">
        <v>5</v>
      </c>
    </row>
    <row r="139" spans="1:5" ht="12.75">
      <c r="A139" s="35" t="s">
        <v>55</v>
      </c>
      <c r="E139" s="40" t="s">
        <v>5</v>
      </c>
    </row>
    <row r="140" spans="1:5" ht="12.75">
      <c r="A140" t="s">
        <v>57</v>
      </c>
      <c r="E140" s="39" t="s">
        <v>5</v>
      </c>
    </row>
    <row r="141" spans="1:16" ht="12.75">
      <c r="A141" t="s">
        <v>49</v>
      </c>
      <c s="34" t="s">
        <v>178</v>
      </c>
      <c s="34" t="s">
        <v>1014</v>
      </c>
      <c s="35" t="s">
        <v>95</v>
      </c>
      <c s="6" t="s">
        <v>4263</v>
      </c>
      <c s="36" t="s">
        <v>940</v>
      </c>
      <c s="37">
        <v>2</v>
      </c>
      <c s="36">
        <v>0</v>
      </c>
      <c s="36">
        <f>ROUND(G141*H141,6)</f>
      </c>
      <c r="L141" s="38">
        <v>0</v>
      </c>
      <c s="32">
        <f>ROUND(ROUND(L141,2)*ROUND(G141,3),2)</f>
      </c>
      <c s="36" t="s">
        <v>388</v>
      </c>
      <c>
        <f>(M141*21)/100</f>
      </c>
      <c t="s">
        <v>27</v>
      </c>
    </row>
    <row r="142" spans="1:5" ht="51">
      <c r="A142" s="35" t="s">
        <v>54</v>
      </c>
      <c r="E142" s="39" t="s">
        <v>4264</v>
      </c>
    </row>
    <row r="143" spans="1:5" ht="12.75">
      <c r="A143" s="35" t="s">
        <v>55</v>
      </c>
      <c r="E143" s="40" t="s">
        <v>5</v>
      </c>
    </row>
    <row r="144" spans="1:5" ht="12.75">
      <c r="A144" t="s">
        <v>57</v>
      </c>
      <c r="E144" s="39" t="s">
        <v>5</v>
      </c>
    </row>
    <row r="145" spans="1:16" ht="12.75">
      <c r="A145" t="s">
        <v>49</v>
      </c>
      <c s="34" t="s">
        <v>182</v>
      </c>
      <c s="34" t="s">
        <v>1120</v>
      </c>
      <c s="35" t="s">
        <v>95</v>
      </c>
      <c s="6" t="s">
        <v>4263</v>
      </c>
      <c s="36" t="s">
        <v>940</v>
      </c>
      <c s="37">
        <v>2</v>
      </c>
      <c s="36">
        <v>0</v>
      </c>
      <c s="36">
        <f>ROUND(G145*H145,6)</f>
      </c>
      <c r="L145" s="38">
        <v>0</v>
      </c>
      <c s="32">
        <f>ROUND(ROUND(L145,2)*ROUND(G145,3),2)</f>
      </c>
      <c s="36" t="s">
        <v>388</v>
      </c>
      <c>
        <f>(M145*21)/100</f>
      </c>
      <c t="s">
        <v>27</v>
      </c>
    </row>
    <row r="146" spans="1:5" ht="38.25">
      <c r="A146" s="35" t="s">
        <v>54</v>
      </c>
      <c r="E146" s="39" t="s">
        <v>4265</v>
      </c>
    </row>
    <row r="147" spans="1:5" ht="12.75">
      <c r="A147" s="35" t="s">
        <v>55</v>
      </c>
      <c r="E147" s="40" t="s">
        <v>5</v>
      </c>
    </row>
    <row r="148" spans="1:5" ht="12.75">
      <c r="A148" t="s">
        <v>57</v>
      </c>
      <c r="E148" s="39" t="s">
        <v>5</v>
      </c>
    </row>
    <row r="149" spans="1:16" ht="12.75">
      <c r="A149" t="s">
        <v>49</v>
      </c>
      <c s="34" t="s">
        <v>187</v>
      </c>
      <c s="34" t="s">
        <v>1124</v>
      </c>
      <c s="35" t="s">
        <v>95</v>
      </c>
      <c s="6" t="s">
        <v>4263</v>
      </c>
      <c s="36" t="s">
        <v>940</v>
      </c>
      <c s="37">
        <v>2</v>
      </c>
      <c s="36">
        <v>0</v>
      </c>
      <c s="36">
        <f>ROUND(G149*H149,6)</f>
      </c>
      <c r="L149" s="38">
        <v>0</v>
      </c>
      <c s="32">
        <f>ROUND(ROUND(L149,2)*ROUND(G149,3),2)</f>
      </c>
      <c s="36" t="s">
        <v>388</v>
      </c>
      <c>
        <f>(M149*21)/100</f>
      </c>
      <c t="s">
        <v>27</v>
      </c>
    </row>
    <row r="150" spans="1:5" ht="51">
      <c r="A150" s="35" t="s">
        <v>54</v>
      </c>
      <c r="E150" s="39" t="s">
        <v>4266</v>
      </c>
    </row>
    <row r="151" spans="1:5" ht="12.75">
      <c r="A151" s="35" t="s">
        <v>55</v>
      </c>
      <c r="E151" s="40" t="s">
        <v>5</v>
      </c>
    </row>
    <row r="152" spans="1:5" ht="12.75">
      <c r="A152" t="s">
        <v>57</v>
      </c>
      <c r="E152" s="39" t="s">
        <v>5</v>
      </c>
    </row>
    <row r="153" spans="1:16" ht="12.75">
      <c r="A153" t="s">
        <v>49</v>
      </c>
      <c s="34" t="s">
        <v>192</v>
      </c>
      <c s="34" t="s">
        <v>1127</v>
      </c>
      <c s="35" t="s">
        <v>95</v>
      </c>
      <c s="6" t="s">
        <v>4263</v>
      </c>
      <c s="36" t="s">
        <v>940</v>
      </c>
      <c s="37">
        <v>2</v>
      </c>
      <c s="36">
        <v>0</v>
      </c>
      <c s="36">
        <f>ROUND(G153*H153,6)</f>
      </c>
      <c r="L153" s="38">
        <v>0</v>
      </c>
      <c s="32">
        <f>ROUND(ROUND(L153,2)*ROUND(G153,3),2)</f>
      </c>
      <c s="36" t="s">
        <v>388</v>
      </c>
      <c>
        <f>(M153*21)/100</f>
      </c>
      <c t="s">
        <v>27</v>
      </c>
    </row>
    <row r="154" spans="1:5" ht="38.25">
      <c r="A154" s="35" t="s">
        <v>54</v>
      </c>
      <c r="E154" s="39" t="s">
        <v>4267</v>
      </c>
    </row>
    <row r="155" spans="1:5" ht="12.75">
      <c r="A155" s="35" t="s">
        <v>55</v>
      </c>
      <c r="E155" s="40" t="s">
        <v>5</v>
      </c>
    </row>
    <row r="156" spans="1:5" ht="12.75">
      <c r="A156" t="s">
        <v>57</v>
      </c>
      <c r="E156" s="39" t="s">
        <v>5</v>
      </c>
    </row>
    <row r="157" spans="1:16" ht="12.75">
      <c r="A157" t="s">
        <v>49</v>
      </c>
      <c s="34" t="s">
        <v>196</v>
      </c>
      <c s="34" t="s">
        <v>1056</v>
      </c>
      <c s="35" t="s">
        <v>95</v>
      </c>
      <c s="6" t="s">
        <v>4252</v>
      </c>
      <c s="36" t="s">
        <v>4249</v>
      </c>
      <c s="37">
        <v>45</v>
      </c>
      <c s="36">
        <v>0</v>
      </c>
      <c s="36">
        <f>ROUND(G157*H157,6)</f>
      </c>
      <c r="L157" s="38">
        <v>0</v>
      </c>
      <c s="32">
        <f>ROUND(ROUND(L157,2)*ROUND(G157,3),2)</f>
      </c>
      <c s="36" t="s">
        <v>388</v>
      </c>
      <c>
        <f>(M157*21)/100</f>
      </c>
      <c t="s">
        <v>27</v>
      </c>
    </row>
    <row r="158" spans="1:5" ht="25.5">
      <c r="A158" s="35" t="s">
        <v>54</v>
      </c>
      <c r="E158" s="39" t="s">
        <v>4268</v>
      </c>
    </row>
    <row r="159" spans="1:5" ht="12.75">
      <c r="A159" s="35" t="s">
        <v>55</v>
      </c>
      <c r="E159" s="40" t="s">
        <v>5</v>
      </c>
    </row>
    <row r="160" spans="1:5" ht="12.75">
      <c r="A160" t="s">
        <v>57</v>
      </c>
      <c r="E160" s="39" t="s">
        <v>5</v>
      </c>
    </row>
    <row r="161" spans="1:16" ht="12.75">
      <c r="A161" t="s">
        <v>49</v>
      </c>
      <c s="34" t="s">
        <v>200</v>
      </c>
      <c s="34" t="s">
        <v>1060</v>
      </c>
      <c s="35" t="s">
        <v>95</v>
      </c>
      <c s="6" t="s">
        <v>4252</v>
      </c>
      <c s="36" t="s">
        <v>4249</v>
      </c>
      <c s="37">
        <v>45</v>
      </c>
      <c s="36">
        <v>0</v>
      </c>
      <c s="36">
        <f>ROUND(G161*H161,6)</f>
      </c>
      <c r="L161" s="38">
        <v>0</v>
      </c>
      <c s="32">
        <f>ROUND(ROUND(L161,2)*ROUND(G161,3),2)</f>
      </c>
      <c s="36" t="s">
        <v>388</v>
      </c>
      <c>
        <f>(M161*21)/100</f>
      </c>
      <c t="s">
        <v>27</v>
      </c>
    </row>
    <row r="162" spans="1:5" ht="25.5">
      <c r="A162" s="35" t="s">
        <v>54</v>
      </c>
      <c r="E162" s="39" t="s">
        <v>4269</v>
      </c>
    </row>
    <row r="163" spans="1:5" ht="12.75">
      <c r="A163" s="35" t="s">
        <v>55</v>
      </c>
      <c r="E163" s="40" t="s">
        <v>5</v>
      </c>
    </row>
    <row r="164" spans="1:5" ht="12.75">
      <c r="A164" t="s">
        <v>57</v>
      </c>
      <c r="E164" s="39" t="s">
        <v>5</v>
      </c>
    </row>
    <row r="165" spans="1:13" ht="12.75">
      <c r="A165" t="s">
        <v>46</v>
      </c>
      <c r="C165" s="31" t="s">
        <v>100</v>
      </c>
      <c r="E165" s="33" t="s">
        <v>4270</v>
      </c>
      <c r="J165" s="32">
        <f>0</f>
      </c>
      <c s="32">
        <f>0</f>
      </c>
      <c s="32">
        <f>0+L166+L170+L174+L178+L182+L186</f>
      </c>
      <c s="32">
        <f>0+M166+M170+M174+M178+M182+M186</f>
      </c>
    </row>
    <row r="166" spans="1:16" ht="12.75">
      <c r="A166" t="s">
        <v>49</v>
      </c>
      <c s="34" t="s">
        <v>205</v>
      </c>
      <c s="34" t="s">
        <v>4259</v>
      </c>
      <c s="35" t="s">
        <v>100</v>
      </c>
      <c s="6" t="s">
        <v>4260</v>
      </c>
      <c s="36" t="s">
        <v>940</v>
      </c>
      <c s="37">
        <v>3</v>
      </c>
      <c s="36">
        <v>0</v>
      </c>
      <c s="36">
        <f>ROUND(G166*H166,6)</f>
      </c>
      <c r="L166" s="38">
        <v>0</v>
      </c>
      <c s="32">
        <f>ROUND(ROUND(L166,2)*ROUND(G166,3),2)</f>
      </c>
      <c s="36" t="s">
        <v>4201</v>
      </c>
      <c>
        <f>(M166*21)/100</f>
      </c>
      <c t="s">
        <v>27</v>
      </c>
    </row>
    <row r="167" spans="1:5" ht="12.75">
      <c r="A167" s="35" t="s">
        <v>54</v>
      </c>
      <c r="E167" s="39" t="s">
        <v>5</v>
      </c>
    </row>
    <row r="168" spans="1:5" ht="12.75">
      <c r="A168" s="35" t="s">
        <v>55</v>
      </c>
      <c r="E168" s="40" t="s">
        <v>5</v>
      </c>
    </row>
    <row r="169" spans="1:5" ht="12.75">
      <c r="A169" t="s">
        <v>57</v>
      </c>
      <c r="E169" s="39" t="s">
        <v>5</v>
      </c>
    </row>
    <row r="170" spans="1:16" ht="25.5">
      <c r="A170" t="s">
        <v>49</v>
      </c>
      <c s="34" t="s">
        <v>209</v>
      </c>
      <c s="34" t="s">
        <v>4244</v>
      </c>
      <c s="35" t="s">
        <v>100</v>
      </c>
      <c s="6" t="s">
        <v>4246</v>
      </c>
      <c s="36" t="s">
        <v>940</v>
      </c>
      <c s="37">
        <v>3</v>
      </c>
      <c s="36">
        <v>0</v>
      </c>
      <c s="36">
        <f>ROUND(G170*H170,6)</f>
      </c>
      <c r="L170" s="38">
        <v>0</v>
      </c>
      <c s="32">
        <f>ROUND(ROUND(L170,2)*ROUND(G170,3),2)</f>
      </c>
      <c s="36" t="s">
        <v>4201</v>
      </c>
      <c>
        <f>(M170*21)/100</f>
      </c>
      <c t="s">
        <v>27</v>
      </c>
    </row>
    <row r="171" spans="1:5" ht="12.75">
      <c r="A171" s="35" t="s">
        <v>54</v>
      </c>
      <c r="E171" s="39" t="s">
        <v>5</v>
      </c>
    </row>
    <row r="172" spans="1:5" ht="12.75">
      <c r="A172" s="35" t="s">
        <v>55</v>
      </c>
      <c r="E172" s="40" t="s">
        <v>5</v>
      </c>
    </row>
    <row r="173" spans="1:5" ht="12.75">
      <c r="A173" t="s">
        <v>57</v>
      </c>
      <c r="E173" s="39" t="s">
        <v>5</v>
      </c>
    </row>
    <row r="174" spans="1:16" ht="12.75">
      <c r="A174" t="s">
        <v>49</v>
      </c>
      <c s="34" t="s">
        <v>213</v>
      </c>
      <c s="34" t="s">
        <v>4261</v>
      </c>
      <c s="35" t="s">
        <v>100</v>
      </c>
      <c s="6" t="s">
        <v>4262</v>
      </c>
      <c s="36" t="s">
        <v>4249</v>
      </c>
      <c s="37">
        <v>40</v>
      </c>
      <c s="36">
        <v>0</v>
      </c>
      <c s="36">
        <f>ROUND(G174*H174,6)</f>
      </c>
      <c r="L174" s="38">
        <v>0</v>
      </c>
      <c s="32">
        <f>ROUND(ROUND(L174,2)*ROUND(G174,3),2)</f>
      </c>
      <c s="36" t="s">
        <v>4201</v>
      </c>
      <c>
        <f>(M174*21)/100</f>
      </c>
      <c t="s">
        <v>27</v>
      </c>
    </row>
    <row r="175" spans="1:5" ht="12.75">
      <c r="A175" s="35" t="s">
        <v>54</v>
      </c>
      <c r="E175" s="39" t="s">
        <v>5</v>
      </c>
    </row>
    <row r="176" spans="1:5" ht="12.75">
      <c r="A176" s="35" t="s">
        <v>55</v>
      </c>
      <c r="E176" s="40" t="s">
        <v>5</v>
      </c>
    </row>
    <row r="177" spans="1:5" ht="12.75">
      <c r="A177" t="s">
        <v>57</v>
      </c>
      <c r="E177" s="39" t="s">
        <v>5</v>
      </c>
    </row>
    <row r="178" spans="1:16" ht="12.75">
      <c r="A178" t="s">
        <v>49</v>
      </c>
      <c s="34" t="s">
        <v>218</v>
      </c>
      <c s="34" t="s">
        <v>1014</v>
      </c>
      <c s="35" t="s">
        <v>100</v>
      </c>
      <c s="6" t="s">
        <v>4263</v>
      </c>
      <c s="36" t="s">
        <v>940</v>
      </c>
      <c s="37">
        <v>3</v>
      </c>
      <c s="36">
        <v>0</v>
      </c>
      <c s="36">
        <f>ROUND(G178*H178,6)</f>
      </c>
      <c r="L178" s="38">
        <v>0</v>
      </c>
      <c s="32">
        <f>ROUND(ROUND(L178,2)*ROUND(G178,3),2)</f>
      </c>
      <c s="36" t="s">
        <v>388</v>
      </c>
      <c>
        <f>(M178*21)/100</f>
      </c>
      <c t="s">
        <v>27</v>
      </c>
    </row>
    <row r="179" spans="1:5" ht="51">
      <c r="A179" s="35" t="s">
        <v>54</v>
      </c>
      <c r="E179" s="39" t="s">
        <v>4264</v>
      </c>
    </row>
    <row r="180" spans="1:5" ht="12.75">
      <c r="A180" s="35" t="s">
        <v>55</v>
      </c>
      <c r="E180" s="40" t="s">
        <v>5</v>
      </c>
    </row>
    <row r="181" spans="1:5" ht="12.75">
      <c r="A181" t="s">
        <v>57</v>
      </c>
      <c r="E181" s="39" t="s">
        <v>5</v>
      </c>
    </row>
    <row r="182" spans="1:16" ht="12.75">
      <c r="A182" t="s">
        <v>49</v>
      </c>
      <c s="34" t="s">
        <v>222</v>
      </c>
      <c s="34" t="s">
        <v>1120</v>
      </c>
      <c s="35" t="s">
        <v>100</v>
      </c>
      <c s="6" t="s">
        <v>4263</v>
      </c>
      <c s="36" t="s">
        <v>940</v>
      </c>
      <c s="37">
        <v>3</v>
      </c>
      <c s="36">
        <v>0</v>
      </c>
      <c s="36">
        <f>ROUND(G182*H182,6)</f>
      </c>
      <c r="L182" s="38">
        <v>0</v>
      </c>
      <c s="32">
        <f>ROUND(ROUND(L182,2)*ROUND(G182,3),2)</f>
      </c>
      <c s="36" t="s">
        <v>388</v>
      </c>
      <c>
        <f>(M182*21)/100</f>
      </c>
      <c t="s">
        <v>27</v>
      </c>
    </row>
    <row r="183" spans="1:5" ht="38.25">
      <c r="A183" s="35" t="s">
        <v>54</v>
      </c>
      <c r="E183" s="39" t="s">
        <v>4265</v>
      </c>
    </row>
    <row r="184" spans="1:5" ht="12.75">
      <c r="A184" s="35" t="s">
        <v>55</v>
      </c>
      <c r="E184" s="40" t="s">
        <v>5</v>
      </c>
    </row>
    <row r="185" spans="1:5" ht="12.75">
      <c r="A185" t="s">
        <v>57</v>
      </c>
      <c r="E185" s="39" t="s">
        <v>5</v>
      </c>
    </row>
    <row r="186" spans="1:16" ht="12.75">
      <c r="A186" t="s">
        <v>49</v>
      </c>
      <c s="34" t="s">
        <v>225</v>
      </c>
      <c s="34" t="s">
        <v>1127</v>
      </c>
      <c s="35" t="s">
        <v>100</v>
      </c>
      <c s="6" t="s">
        <v>4252</v>
      </c>
      <c s="36" t="s">
        <v>4249</v>
      </c>
      <c s="37">
        <v>40</v>
      </c>
      <c s="36">
        <v>0</v>
      </c>
      <c s="36">
        <f>ROUND(G186*H186,6)</f>
      </c>
      <c r="L186" s="38">
        <v>0</v>
      </c>
      <c s="32">
        <f>ROUND(ROUND(L186,2)*ROUND(G186,3),2)</f>
      </c>
      <c s="36" t="s">
        <v>388</v>
      </c>
      <c>
        <f>(M186*21)/100</f>
      </c>
      <c t="s">
        <v>27</v>
      </c>
    </row>
    <row r="187" spans="1:5" ht="25.5">
      <c r="A187" s="35" t="s">
        <v>54</v>
      </c>
      <c r="E187" s="39" t="s">
        <v>4268</v>
      </c>
    </row>
    <row r="188" spans="1:5" ht="12.75">
      <c r="A188" s="35" t="s">
        <v>55</v>
      </c>
      <c r="E188" s="40" t="s">
        <v>5</v>
      </c>
    </row>
    <row r="189" spans="1:5" ht="12.75">
      <c r="A189" t="s">
        <v>57</v>
      </c>
      <c r="E189" s="39" t="s">
        <v>5</v>
      </c>
    </row>
    <row r="190" spans="1:13" ht="12.75">
      <c r="A190" t="s">
        <v>46</v>
      </c>
      <c r="C190" s="31" t="s">
        <v>111</v>
      </c>
      <c r="E190" s="33" t="s">
        <v>4271</v>
      </c>
      <c r="J190" s="32">
        <f>0</f>
      </c>
      <c s="32">
        <f>0</f>
      </c>
      <c s="32">
        <f>0+L191+L195+L199+L203+L207+L211</f>
      </c>
      <c s="32">
        <f>0+M191+M195+M199+M203+M207+M211</f>
      </c>
    </row>
    <row r="191" spans="1:16" ht="12.75">
      <c r="A191" t="s">
        <v>49</v>
      </c>
      <c s="34" t="s">
        <v>230</v>
      </c>
      <c s="34" t="s">
        <v>4272</v>
      </c>
      <c s="35" t="s">
        <v>111</v>
      </c>
      <c s="6" t="s">
        <v>4273</v>
      </c>
      <c s="36" t="s">
        <v>940</v>
      </c>
      <c s="37">
        <v>3</v>
      </c>
      <c s="36">
        <v>0</v>
      </c>
      <c s="36">
        <f>ROUND(G191*H191,6)</f>
      </c>
      <c r="L191" s="38">
        <v>0</v>
      </c>
      <c s="32">
        <f>ROUND(ROUND(L191,2)*ROUND(G191,3),2)</f>
      </c>
      <c s="36" t="s">
        <v>4201</v>
      </c>
      <c>
        <f>(M191*21)/100</f>
      </c>
      <c t="s">
        <v>27</v>
      </c>
    </row>
    <row r="192" spans="1:5" ht="12.75">
      <c r="A192" s="35" t="s">
        <v>54</v>
      </c>
      <c r="E192" s="39" t="s">
        <v>5</v>
      </c>
    </row>
    <row r="193" spans="1:5" ht="12.75">
      <c r="A193" s="35" t="s">
        <v>55</v>
      </c>
      <c r="E193" s="40" t="s">
        <v>5</v>
      </c>
    </row>
    <row r="194" spans="1:5" ht="12.75">
      <c r="A194" t="s">
        <v>57</v>
      </c>
      <c r="E194" s="39" t="s">
        <v>5</v>
      </c>
    </row>
    <row r="195" spans="1:16" ht="25.5">
      <c r="A195" t="s">
        <v>49</v>
      </c>
      <c s="34" t="s">
        <v>235</v>
      </c>
      <c s="34" t="s">
        <v>4244</v>
      </c>
      <c s="35" t="s">
        <v>111</v>
      </c>
      <c s="6" t="s">
        <v>4246</v>
      </c>
      <c s="36" t="s">
        <v>940</v>
      </c>
      <c s="37">
        <v>3</v>
      </c>
      <c s="36">
        <v>0</v>
      </c>
      <c s="36">
        <f>ROUND(G195*H195,6)</f>
      </c>
      <c r="L195" s="38">
        <v>0</v>
      </c>
      <c s="32">
        <f>ROUND(ROUND(L195,2)*ROUND(G195,3),2)</f>
      </c>
      <c s="36" t="s">
        <v>4201</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241</v>
      </c>
      <c s="34" t="s">
        <v>4247</v>
      </c>
      <c s="35" t="s">
        <v>111</v>
      </c>
      <c s="6" t="s">
        <v>4255</v>
      </c>
      <c s="36" t="s">
        <v>4249</v>
      </c>
      <c s="37">
        <v>90</v>
      </c>
      <c s="36">
        <v>0</v>
      </c>
      <c s="36">
        <f>ROUND(G199*H199,6)</f>
      </c>
      <c r="L199" s="38">
        <v>0</v>
      </c>
      <c s="32">
        <f>ROUND(ROUND(L199,2)*ROUND(G199,3),2)</f>
      </c>
      <c s="36" t="s">
        <v>4201</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357</v>
      </c>
      <c s="34" t="s">
        <v>1014</v>
      </c>
      <c s="35" t="s">
        <v>111</v>
      </c>
      <c s="6" t="s">
        <v>4263</v>
      </c>
      <c s="36" t="s">
        <v>940</v>
      </c>
      <c s="37">
        <v>3</v>
      </c>
      <c s="36">
        <v>0</v>
      </c>
      <c s="36">
        <f>ROUND(G203*H203,6)</f>
      </c>
      <c r="L203" s="38">
        <v>0</v>
      </c>
      <c s="32">
        <f>ROUND(ROUND(L203,2)*ROUND(G203,3),2)</f>
      </c>
      <c s="36" t="s">
        <v>388</v>
      </c>
      <c>
        <f>(M203*21)/100</f>
      </c>
      <c t="s">
        <v>27</v>
      </c>
    </row>
    <row r="204" spans="1:5" ht="51">
      <c r="A204" s="35" t="s">
        <v>54</v>
      </c>
      <c r="E204" s="39" t="s">
        <v>4274</v>
      </c>
    </row>
    <row r="205" spans="1:5" ht="12.75">
      <c r="A205" s="35" t="s">
        <v>55</v>
      </c>
      <c r="E205" s="40" t="s">
        <v>5</v>
      </c>
    </row>
    <row r="206" spans="1:5" ht="12.75">
      <c r="A206" t="s">
        <v>57</v>
      </c>
      <c r="E206" s="39" t="s">
        <v>5</v>
      </c>
    </row>
    <row r="207" spans="1:16" ht="12.75">
      <c r="A207" t="s">
        <v>49</v>
      </c>
      <c s="34" t="s">
        <v>360</v>
      </c>
      <c s="34" t="s">
        <v>1120</v>
      </c>
      <c s="35" t="s">
        <v>111</v>
      </c>
      <c s="6" t="s">
        <v>4263</v>
      </c>
      <c s="36" t="s">
        <v>940</v>
      </c>
      <c s="37">
        <v>3</v>
      </c>
      <c s="36">
        <v>0</v>
      </c>
      <c s="36">
        <f>ROUND(G207*H207,6)</f>
      </c>
      <c r="L207" s="38">
        <v>0</v>
      </c>
      <c s="32">
        <f>ROUND(ROUND(L207,2)*ROUND(G207,3),2)</f>
      </c>
      <c s="36" t="s">
        <v>388</v>
      </c>
      <c>
        <f>(M207*21)/100</f>
      </c>
      <c t="s">
        <v>27</v>
      </c>
    </row>
    <row r="208" spans="1:5" ht="38.25">
      <c r="A208" s="35" t="s">
        <v>54</v>
      </c>
      <c r="E208" s="39" t="s">
        <v>4275</v>
      </c>
    </row>
    <row r="209" spans="1:5" ht="12.75">
      <c r="A209" s="35" t="s">
        <v>55</v>
      </c>
      <c r="E209" s="40" t="s">
        <v>5</v>
      </c>
    </row>
    <row r="210" spans="1:5" ht="12.75">
      <c r="A210" t="s">
        <v>57</v>
      </c>
      <c r="E210" s="39" t="s">
        <v>5</v>
      </c>
    </row>
    <row r="211" spans="1:16" ht="12.75">
      <c r="A211" t="s">
        <v>49</v>
      </c>
      <c s="34" t="s">
        <v>363</v>
      </c>
      <c s="34" t="s">
        <v>1127</v>
      </c>
      <c s="35" t="s">
        <v>111</v>
      </c>
      <c s="6" t="s">
        <v>4252</v>
      </c>
      <c s="36" t="s">
        <v>4249</v>
      </c>
      <c s="37">
        <v>90</v>
      </c>
      <c s="36">
        <v>0</v>
      </c>
      <c s="36">
        <f>ROUND(G211*H211,6)</f>
      </c>
      <c r="L211" s="38">
        <v>0</v>
      </c>
      <c s="32">
        <f>ROUND(ROUND(L211,2)*ROUND(G211,3),2)</f>
      </c>
      <c s="36" t="s">
        <v>388</v>
      </c>
      <c>
        <f>(M211*21)/100</f>
      </c>
      <c t="s">
        <v>27</v>
      </c>
    </row>
    <row r="212" spans="1:5" ht="25.5">
      <c r="A212" s="35" t="s">
        <v>54</v>
      </c>
      <c r="E212" s="39" t="s">
        <v>4276</v>
      </c>
    </row>
    <row r="213" spans="1:5" ht="12.75">
      <c r="A213" s="35" t="s">
        <v>55</v>
      </c>
      <c r="E213" s="40" t="s">
        <v>5</v>
      </c>
    </row>
    <row r="214" spans="1:5" ht="12.75">
      <c r="A214" t="s">
        <v>57</v>
      </c>
      <c r="E214" s="39" t="s">
        <v>5</v>
      </c>
    </row>
    <row r="215" spans="1:13" ht="12.75">
      <c r="A215" t="s">
        <v>46</v>
      </c>
      <c r="C215" s="31" t="s">
        <v>116</v>
      </c>
      <c r="E215" s="33" t="s">
        <v>4277</v>
      </c>
      <c r="J215" s="32">
        <f>0</f>
      </c>
      <c s="32">
        <f>0</f>
      </c>
      <c s="32">
        <f>0+L216+L220+L224+L228+L232+L236+L240+L244+L248+L252+L256+L260+L264+L268</f>
      </c>
      <c s="32">
        <f>0+M216+M220+M224+M228+M232+M236+M240+M244+M248+M252+M256+M260+M264+M268</f>
      </c>
    </row>
    <row r="216" spans="1:16" ht="25.5">
      <c r="A216" t="s">
        <v>49</v>
      </c>
      <c s="34" t="s">
        <v>366</v>
      </c>
      <c s="34" t="s">
        <v>4278</v>
      </c>
      <c s="35" t="s">
        <v>116</v>
      </c>
      <c s="6" t="s">
        <v>4279</v>
      </c>
      <c s="36" t="s">
        <v>940</v>
      </c>
      <c s="37">
        <v>1</v>
      </c>
      <c s="36">
        <v>0</v>
      </c>
      <c s="36">
        <f>ROUND(G216*H216,6)</f>
      </c>
      <c r="L216" s="38">
        <v>0</v>
      </c>
      <c s="32">
        <f>ROUND(ROUND(L216,2)*ROUND(G216,3),2)</f>
      </c>
      <c s="36" t="s">
        <v>4201</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371</v>
      </c>
      <c s="34" t="s">
        <v>4280</v>
      </c>
      <c s="35" t="s">
        <v>116</v>
      </c>
      <c s="6" t="s">
        <v>4281</v>
      </c>
      <c s="36" t="s">
        <v>940</v>
      </c>
      <c s="37">
        <v>4</v>
      </c>
      <c s="36">
        <v>0</v>
      </c>
      <c s="36">
        <f>ROUND(G220*H220,6)</f>
      </c>
      <c r="L220" s="38">
        <v>0</v>
      </c>
      <c s="32">
        <f>ROUND(ROUND(L220,2)*ROUND(G220,3),2)</f>
      </c>
      <c s="36" t="s">
        <v>4201</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375</v>
      </c>
      <c s="34" t="s">
        <v>4282</v>
      </c>
      <c s="35" t="s">
        <v>116</v>
      </c>
      <c s="6" t="s">
        <v>4283</v>
      </c>
      <c s="36" t="s">
        <v>940</v>
      </c>
      <c s="37">
        <v>2</v>
      </c>
      <c s="36">
        <v>0</v>
      </c>
      <c s="36">
        <f>ROUND(G224*H224,6)</f>
      </c>
      <c r="L224" s="38">
        <v>0</v>
      </c>
      <c s="32">
        <f>ROUND(ROUND(L224,2)*ROUND(G224,3),2)</f>
      </c>
      <c s="36" t="s">
        <v>4201</v>
      </c>
      <c>
        <f>(M224*21)/100</f>
      </c>
      <c t="s">
        <v>27</v>
      </c>
    </row>
    <row r="225" spans="1:5" ht="12.75">
      <c r="A225" s="35" t="s">
        <v>54</v>
      </c>
      <c r="E225" s="39" t="s">
        <v>5</v>
      </c>
    </row>
    <row r="226" spans="1:5" ht="12.75">
      <c r="A226" s="35" t="s">
        <v>55</v>
      </c>
      <c r="E226" s="40" t="s">
        <v>5</v>
      </c>
    </row>
    <row r="227" spans="1:5" ht="12.75">
      <c r="A227" t="s">
        <v>57</v>
      </c>
      <c r="E227" s="39" t="s">
        <v>5</v>
      </c>
    </row>
    <row r="228" spans="1:16" ht="25.5">
      <c r="A228" t="s">
        <v>49</v>
      </c>
      <c s="34" t="s">
        <v>378</v>
      </c>
      <c s="34" t="s">
        <v>4284</v>
      </c>
      <c s="35" t="s">
        <v>116</v>
      </c>
      <c s="6" t="s">
        <v>4285</v>
      </c>
      <c s="36" t="s">
        <v>4249</v>
      </c>
      <c s="37">
        <v>12</v>
      </c>
      <c s="36">
        <v>0</v>
      </c>
      <c s="36">
        <f>ROUND(G228*H228,6)</f>
      </c>
      <c r="L228" s="38">
        <v>0</v>
      </c>
      <c s="32">
        <f>ROUND(ROUND(L228,2)*ROUND(G228,3),2)</f>
      </c>
      <c s="36" t="s">
        <v>4201</v>
      </c>
      <c>
        <f>(M228*21)/100</f>
      </c>
      <c t="s">
        <v>27</v>
      </c>
    </row>
    <row r="229" spans="1:5" ht="12.75">
      <c r="A229" s="35" t="s">
        <v>54</v>
      </c>
      <c r="E229" s="39" t="s">
        <v>5</v>
      </c>
    </row>
    <row r="230" spans="1:5" ht="12.75">
      <c r="A230" s="35" t="s">
        <v>55</v>
      </c>
      <c r="E230" s="40" t="s">
        <v>5</v>
      </c>
    </row>
    <row r="231" spans="1:5" ht="12.75">
      <c r="A231" t="s">
        <v>57</v>
      </c>
      <c r="E231" s="39" t="s">
        <v>5</v>
      </c>
    </row>
    <row r="232" spans="1:16" ht="25.5">
      <c r="A232" t="s">
        <v>49</v>
      </c>
      <c s="34" t="s">
        <v>381</v>
      </c>
      <c s="34" t="s">
        <v>4286</v>
      </c>
      <c s="35" t="s">
        <v>116</v>
      </c>
      <c s="6" t="s">
        <v>4287</v>
      </c>
      <c s="36" t="s">
        <v>4249</v>
      </c>
      <c s="37">
        <v>4</v>
      </c>
      <c s="36">
        <v>0</v>
      </c>
      <c s="36">
        <f>ROUND(G232*H232,6)</f>
      </c>
      <c r="L232" s="38">
        <v>0</v>
      </c>
      <c s="32">
        <f>ROUND(ROUND(L232,2)*ROUND(G232,3),2)</f>
      </c>
      <c s="36" t="s">
        <v>4201</v>
      </c>
      <c>
        <f>(M232*21)/100</f>
      </c>
      <c t="s">
        <v>27</v>
      </c>
    </row>
    <row r="233" spans="1:5" ht="12.75">
      <c r="A233" s="35" t="s">
        <v>54</v>
      </c>
      <c r="E233" s="39" t="s">
        <v>5</v>
      </c>
    </row>
    <row r="234" spans="1:5" ht="12.75">
      <c r="A234" s="35" t="s">
        <v>55</v>
      </c>
      <c r="E234" s="40" t="s">
        <v>5</v>
      </c>
    </row>
    <row r="235" spans="1:5" ht="12.75">
      <c r="A235" t="s">
        <v>57</v>
      </c>
      <c r="E235" s="39" t="s">
        <v>5</v>
      </c>
    </row>
    <row r="236" spans="1:16" ht="12.75">
      <c r="A236" t="s">
        <v>49</v>
      </c>
      <c s="34" t="s">
        <v>384</v>
      </c>
      <c s="34" t="s">
        <v>4288</v>
      </c>
      <c s="35" t="s">
        <v>116</v>
      </c>
      <c s="6" t="s">
        <v>4289</v>
      </c>
      <c s="36" t="s">
        <v>940</v>
      </c>
      <c s="37">
        <v>4</v>
      </c>
      <c s="36">
        <v>0</v>
      </c>
      <c s="36">
        <f>ROUND(G236*H236,6)</f>
      </c>
      <c r="L236" s="38">
        <v>0</v>
      </c>
      <c s="32">
        <f>ROUND(ROUND(L236,2)*ROUND(G236,3),2)</f>
      </c>
      <c s="36" t="s">
        <v>4201</v>
      </c>
      <c>
        <f>(M236*21)/100</f>
      </c>
      <c t="s">
        <v>27</v>
      </c>
    </row>
    <row r="237" spans="1:5" ht="12.75">
      <c r="A237" s="35" t="s">
        <v>54</v>
      </c>
      <c r="E237" s="39" t="s">
        <v>4290</v>
      </c>
    </row>
    <row r="238" spans="1:5" ht="12.75">
      <c r="A238" s="35" t="s">
        <v>55</v>
      </c>
      <c r="E238" s="40" t="s">
        <v>5</v>
      </c>
    </row>
    <row r="239" spans="1:5" ht="12.75">
      <c r="A239" t="s">
        <v>57</v>
      </c>
      <c r="E239" s="39" t="s">
        <v>5</v>
      </c>
    </row>
    <row r="240" spans="1:16" ht="12.75">
      <c r="A240" t="s">
        <v>49</v>
      </c>
      <c s="34" t="s">
        <v>391</v>
      </c>
      <c s="34" t="s">
        <v>1014</v>
      </c>
      <c s="35" t="s">
        <v>116</v>
      </c>
      <c s="6" t="s">
        <v>4291</v>
      </c>
      <c s="36" t="s">
        <v>940</v>
      </c>
      <c s="37">
        <v>1</v>
      </c>
      <c s="36">
        <v>0</v>
      </c>
      <c s="36">
        <f>ROUND(G240*H240,6)</f>
      </c>
      <c r="L240" s="38">
        <v>0</v>
      </c>
      <c s="32">
        <f>ROUND(ROUND(L240,2)*ROUND(G240,3),2)</f>
      </c>
      <c s="36" t="s">
        <v>388</v>
      </c>
      <c>
        <f>(M240*21)/100</f>
      </c>
      <c t="s">
        <v>27</v>
      </c>
    </row>
    <row r="241" spans="1:5" ht="25.5">
      <c r="A241" s="35" t="s">
        <v>54</v>
      </c>
      <c r="E241" s="39" t="s">
        <v>4292</v>
      </c>
    </row>
    <row r="242" spans="1:5" ht="12.75">
      <c r="A242" s="35" t="s">
        <v>55</v>
      </c>
      <c r="E242" s="40" t="s">
        <v>5</v>
      </c>
    </row>
    <row r="243" spans="1:5" ht="12.75">
      <c r="A243" t="s">
        <v>57</v>
      </c>
      <c r="E243" s="39" t="s">
        <v>5</v>
      </c>
    </row>
    <row r="244" spans="1:16" ht="12.75">
      <c r="A244" t="s">
        <v>49</v>
      </c>
      <c s="34" t="s">
        <v>394</v>
      </c>
      <c s="34" t="s">
        <v>1120</v>
      </c>
      <c s="35" t="s">
        <v>116</v>
      </c>
      <c s="6" t="s">
        <v>4293</v>
      </c>
      <c s="36" t="s">
        <v>940</v>
      </c>
      <c s="37">
        <v>1</v>
      </c>
      <c s="36">
        <v>0</v>
      </c>
      <c s="36">
        <f>ROUND(G244*H244,6)</f>
      </c>
      <c r="L244" s="38">
        <v>0</v>
      </c>
      <c s="32">
        <f>ROUND(ROUND(L244,2)*ROUND(G244,3),2)</f>
      </c>
      <c s="36" t="s">
        <v>388</v>
      </c>
      <c>
        <f>(M244*21)/100</f>
      </c>
      <c t="s">
        <v>27</v>
      </c>
    </row>
    <row r="245" spans="1:5" ht="12.75">
      <c r="A245" s="35" t="s">
        <v>54</v>
      </c>
      <c r="E245" s="39" t="s">
        <v>4294</v>
      </c>
    </row>
    <row r="246" spans="1:5" ht="12.75">
      <c r="A246" s="35" t="s">
        <v>55</v>
      </c>
      <c r="E246" s="40" t="s">
        <v>5</v>
      </c>
    </row>
    <row r="247" spans="1:5" ht="12.75">
      <c r="A247" t="s">
        <v>57</v>
      </c>
      <c r="E247" s="39" t="s">
        <v>5</v>
      </c>
    </row>
    <row r="248" spans="1:16" ht="12.75">
      <c r="A248" t="s">
        <v>49</v>
      </c>
      <c s="34" t="s">
        <v>397</v>
      </c>
      <c s="34" t="s">
        <v>1124</v>
      </c>
      <c s="35" t="s">
        <v>116</v>
      </c>
      <c s="6" t="s">
        <v>4225</v>
      </c>
      <c s="36" t="s">
        <v>940</v>
      </c>
      <c s="37">
        <v>2</v>
      </c>
      <c s="36">
        <v>0</v>
      </c>
      <c s="36">
        <f>ROUND(G248*H248,6)</f>
      </c>
      <c r="L248" s="38">
        <v>0</v>
      </c>
      <c s="32">
        <f>ROUND(ROUND(L248,2)*ROUND(G248,3),2)</f>
      </c>
      <c s="36" t="s">
        <v>388</v>
      </c>
      <c>
        <f>(M248*21)/100</f>
      </c>
      <c t="s">
        <v>27</v>
      </c>
    </row>
    <row r="249" spans="1:5" ht="12.75">
      <c r="A249" s="35" t="s">
        <v>54</v>
      </c>
      <c r="E249" s="39" t="s">
        <v>4295</v>
      </c>
    </row>
    <row r="250" spans="1:5" ht="12.75">
      <c r="A250" s="35" t="s">
        <v>55</v>
      </c>
      <c r="E250" s="40" t="s">
        <v>5</v>
      </c>
    </row>
    <row r="251" spans="1:5" ht="12.75">
      <c r="A251" t="s">
        <v>57</v>
      </c>
      <c r="E251" s="39" t="s">
        <v>5</v>
      </c>
    </row>
    <row r="252" spans="1:16" ht="12.75">
      <c r="A252" t="s">
        <v>49</v>
      </c>
      <c s="34" t="s">
        <v>400</v>
      </c>
      <c s="34" t="s">
        <v>1127</v>
      </c>
      <c s="35" t="s">
        <v>116</v>
      </c>
      <c s="6" t="s">
        <v>4296</v>
      </c>
      <c s="36" t="s">
        <v>4249</v>
      </c>
      <c s="37">
        <v>4</v>
      </c>
      <c s="36">
        <v>0</v>
      </c>
      <c s="36">
        <f>ROUND(G252*H252,6)</f>
      </c>
      <c r="L252" s="38">
        <v>0</v>
      </c>
      <c s="32">
        <f>ROUND(ROUND(L252,2)*ROUND(G252,3),2)</f>
      </c>
      <c s="36" t="s">
        <v>388</v>
      </c>
      <c>
        <f>(M252*21)/100</f>
      </c>
      <c t="s">
        <v>27</v>
      </c>
    </row>
    <row r="253" spans="1:5" ht="25.5">
      <c r="A253" s="35" t="s">
        <v>54</v>
      </c>
      <c r="E253" s="39" t="s">
        <v>4297</v>
      </c>
    </row>
    <row r="254" spans="1:5" ht="25.5">
      <c r="A254" s="35" t="s">
        <v>55</v>
      </c>
      <c r="E254" s="40" t="s">
        <v>4298</v>
      </c>
    </row>
    <row r="255" spans="1:5" ht="12.75">
      <c r="A255" t="s">
        <v>57</v>
      </c>
      <c r="E255" s="39" t="s">
        <v>5</v>
      </c>
    </row>
    <row r="256" spans="1:16" ht="12.75">
      <c r="A256" t="s">
        <v>49</v>
      </c>
      <c s="34" t="s">
        <v>403</v>
      </c>
      <c s="34" t="s">
        <v>1056</v>
      </c>
      <c s="35" t="s">
        <v>116</v>
      </c>
      <c s="6" t="s">
        <v>4296</v>
      </c>
      <c s="36" t="s">
        <v>4249</v>
      </c>
      <c s="37">
        <v>3</v>
      </c>
      <c s="36">
        <v>0</v>
      </c>
      <c s="36">
        <f>ROUND(G256*H256,6)</f>
      </c>
      <c r="L256" s="38">
        <v>0</v>
      </c>
      <c s="32">
        <f>ROUND(ROUND(L256,2)*ROUND(G256,3),2)</f>
      </c>
      <c s="36" t="s">
        <v>388</v>
      </c>
      <c>
        <f>(M256*21)/100</f>
      </c>
      <c t="s">
        <v>27</v>
      </c>
    </row>
    <row r="257" spans="1:5" ht="25.5">
      <c r="A257" s="35" t="s">
        <v>54</v>
      </c>
      <c r="E257" s="39" t="s">
        <v>4297</v>
      </c>
    </row>
    <row r="258" spans="1:5" ht="25.5">
      <c r="A258" s="35" t="s">
        <v>55</v>
      </c>
      <c r="E258" s="40" t="s">
        <v>4299</v>
      </c>
    </row>
    <row r="259" spans="1:5" ht="12.75">
      <c r="A259" t="s">
        <v>57</v>
      </c>
      <c r="E259" s="39" t="s">
        <v>5</v>
      </c>
    </row>
    <row r="260" spans="1:16" ht="12.75">
      <c r="A260" t="s">
        <v>49</v>
      </c>
      <c s="34" t="s">
        <v>406</v>
      </c>
      <c s="34" t="s">
        <v>1060</v>
      </c>
      <c s="35" t="s">
        <v>116</v>
      </c>
      <c s="6" t="s">
        <v>4296</v>
      </c>
      <c s="36" t="s">
        <v>4249</v>
      </c>
      <c s="37">
        <v>5</v>
      </c>
      <c s="36">
        <v>0</v>
      </c>
      <c s="36">
        <f>ROUND(G260*H260,6)</f>
      </c>
      <c r="L260" s="38">
        <v>0</v>
      </c>
      <c s="32">
        <f>ROUND(ROUND(L260,2)*ROUND(G260,3),2)</f>
      </c>
      <c s="36" t="s">
        <v>388</v>
      </c>
      <c>
        <f>(M260*21)/100</f>
      </c>
      <c t="s">
        <v>27</v>
      </c>
    </row>
    <row r="261" spans="1:5" ht="25.5">
      <c r="A261" s="35" t="s">
        <v>54</v>
      </c>
      <c r="E261" s="39" t="s">
        <v>4297</v>
      </c>
    </row>
    <row r="262" spans="1:5" ht="25.5">
      <c r="A262" s="35" t="s">
        <v>55</v>
      </c>
      <c r="E262" s="40" t="s">
        <v>4300</v>
      </c>
    </row>
    <row r="263" spans="1:5" ht="12.75">
      <c r="A263" t="s">
        <v>57</v>
      </c>
      <c r="E263" s="39" t="s">
        <v>5</v>
      </c>
    </row>
    <row r="264" spans="1:16" ht="12.75">
      <c r="A264" t="s">
        <v>49</v>
      </c>
      <c s="34" t="s">
        <v>409</v>
      </c>
      <c s="34" t="s">
        <v>1063</v>
      </c>
      <c s="35" t="s">
        <v>116</v>
      </c>
      <c s="6" t="s">
        <v>4301</v>
      </c>
      <c s="36" t="s">
        <v>4249</v>
      </c>
      <c s="37">
        <v>4</v>
      </c>
      <c s="36">
        <v>0</v>
      </c>
      <c s="36">
        <f>ROUND(G264*H264,6)</f>
      </c>
      <c r="L264" s="38">
        <v>0</v>
      </c>
      <c s="32">
        <f>ROUND(ROUND(L264,2)*ROUND(G264,3),2)</f>
      </c>
      <c s="36" t="s">
        <v>388</v>
      </c>
      <c>
        <f>(M264*21)/100</f>
      </c>
      <c t="s">
        <v>27</v>
      </c>
    </row>
    <row r="265" spans="1:5" ht="12.75">
      <c r="A265" s="35" t="s">
        <v>54</v>
      </c>
      <c r="E265" s="39" t="s">
        <v>4302</v>
      </c>
    </row>
    <row r="266" spans="1:5" ht="12.75">
      <c r="A266" s="35" t="s">
        <v>55</v>
      </c>
      <c r="E266" s="40" t="s">
        <v>5</v>
      </c>
    </row>
    <row r="267" spans="1:5" ht="12.75">
      <c r="A267" t="s">
        <v>57</v>
      </c>
      <c r="E267" s="39" t="s">
        <v>5</v>
      </c>
    </row>
    <row r="268" spans="1:16" ht="12.75">
      <c r="A268" t="s">
        <v>49</v>
      </c>
      <c s="34" t="s">
        <v>412</v>
      </c>
      <c s="34" t="s">
        <v>4222</v>
      </c>
      <c s="35" t="s">
        <v>116</v>
      </c>
      <c s="6" t="s">
        <v>4234</v>
      </c>
      <c s="36" t="s">
        <v>1202</v>
      </c>
      <c s="37">
        <v>2</v>
      </c>
      <c s="36">
        <v>0</v>
      </c>
      <c s="36">
        <f>ROUND(G268*H268,6)</f>
      </c>
      <c r="L268" s="38">
        <v>0</v>
      </c>
      <c s="32">
        <f>ROUND(ROUND(L268,2)*ROUND(G268,3),2)</f>
      </c>
      <c s="36" t="s">
        <v>388</v>
      </c>
      <c>
        <f>(M268*21)/100</f>
      </c>
      <c t="s">
        <v>27</v>
      </c>
    </row>
    <row r="269" spans="1:5" ht="12.75">
      <c r="A269" s="35" t="s">
        <v>54</v>
      </c>
      <c r="E269" s="39" t="s">
        <v>4235</v>
      </c>
    </row>
    <row r="270" spans="1:5" ht="12.75">
      <c r="A270" s="35" t="s">
        <v>55</v>
      </c>
      <c r="E270" s="40" t="s">
        <v>5</v>
      </c>
    </row>
    <row r="271" spans="1:5" ht="12.75">
      <c r="A271" t="s">
        <v>57</v>
      </c>
      <c r="E271" s="39" t="s">
        <v>5</v>
      </c>
    </row>
    <row r="272" spans="1:13" ht="12.75">
      <c r="A272" t="s">
        <v>46</v>
      </c>
      <c r="C272" s="31" t="s">
        <v>27</v>
      </c>
      <c r="E272" s="33" t="s">
        <v>4303</v>
      </c>
      <c r="J272" s="32">
        <f>0</f>
      </c>
      <c s="32">
        <f>0</f>
      </c>
      <c s="32">
        <f>0+L273+L277+L281+L285+L289+L293+L297+L301+L305+L309+L313+L317+L321+L325+L329+L333+L337+L341+L345+L349+L353+L357+L361+L365+L369+L373+L377+L381+L385+L389+L393+L397+L401+L405+L409+L413+L417+L421+L425+L429+L433+L437+L441+L445+L449+L453</f>
      </c>
      <c s="32">
        <f>0+M273+M277+M281+M285+M289+M293+M297+M301+M305+M309+M313+M317+M321+M325+M329+M333+M337+M341+M345+M349+M353+M357+M361+M365+M369+M373+M377+M381+M385+M389+M393+M397+M401+M405+M409+M413+M417+M421+M425+M429+M433+M437+M441+M445+M449+M453</f>
      </c>
    </row>
    <row r="273" spans="1:16" ht="12.75">
      <c r="A273" t="s">
        <v>49</v>
      </c>
      <c s="34" t="s">
        <v>416</v>
      </c>
      <c s="34" t="s">
        <v>4280</v>
      </c>
      <c s="35" t="s">
        <v>27</v>
      </c>
      <c s="6" t="s">
        <v>4281</v>
      </c>
      <c s="36" t="s">
        <v>940</v>
      </c>
      <c s="37">
        <v>16</v>
      </c>
      <c s="36">
        <v>0</v>
      </c>
      <c s="36">
        <f>ROUND(G273*H273,6)</f>
      </c>
      <c r="L273" s="38">
        <v>0</v>
      </c>
      <c s="32">
        <f>ROUND(ROUND(L273,2)*ROUND(G273,3),2)</f>
      </c>
      <c s="36" t="s">
        <v>4201</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419</v>
      </c>
      <c s="34" t="s">
        <v>4304</v>
      </c>
      <c s="35" t="s">
        <v>27</v>
      </c>
      <c s="6" t="s">
        <v>4305</v>
      </c>
      <c s="36" t="s">
        <v>940</v>
      </c>
      <c s="37">
        <v>3</v>
      </c>
      <c s="36">
        <v>0</v>
      </c>
      <c s="36">
        <f>ROUND(G277*H277,6)</f>
      </c>
      <c r="L277" s="38">
        <v>0</v>
      </c>
      <c s="32">
        <f>ROUND(ROUND(L277,2)*ROUND(G277,3),2)</f>
      </c>
      <c s="36" t="s">
        <v>4201</v>
      </c>
      <c>
        <f>(M277*21)/100</f>
      </c>
      <c t="s">
        <v>27</v>
      </c>
    </row>
    <row r="278" spans="1:5" ht="12.75">
      <c r="A278" s="35" t="s">
        <v>54</v>
      </c>
      <c r="E278" s="39" t="s">
        <v>5</v>
      </c>
    </row>
    <row r="279" spans="1:5" ht="12.75">
      <c r="A279" s="35" t="s">
        <v>55</v>
      </c>
      <c r="E279" s="40" t="s">
        <v>5</v>
      </c>
    </row>
    <row r="280" spans="1:5" ht="12.75">
      <c r="A280" t="s">
        <v>57</v>
      </c>
      <c r="E280" s="39" t="s">
        <v>5</v>
      </c>
    </row>
    <row r="281" spans="1:16" ht="12.75">
      <c r="A281" t="s">
        <v>49</v>
      </c>
      <c s="34" t="s">
        <v>422</v>
      </c>
      <c s="34" t="s">
        <v>4306</v>
      </c>
      <c s="35" t="s">
        <v>27</v>
      </c>
      <c s="6" t="s">
        <v>4307</v>
      </c>
      <c s="36" t="s">
        <v>940</v>
      </c>
      <c s="37">
        <v>6</v>
      </c>
      <c s="36">
        <v>0</v>
      </c>
      <c s="36">
        <f>ROUND(G281*H281,6)</f>
      </c>
      <c r="L281" s="38">
        <v>0</v>
      </c>
      <c s="32">
        <f>ROUND(ROUND(L281,2)*ROUND(G281,3),2)</f>
      </c>
      <c s="36" t="s">
        <v>4201</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425</v>
      </c>
      <c s="34" t="s">
        <v>4308</v>
      </c>
      <c s="35" t="s">
        <v>27</v>
      </c>
      <c s="6" t="s">
        <v>4309</v>
      </c>
      <c s="36" t="s">
        <v>940</v>
      </c>
      <c s="37">
        <v>1</v>
      </c>
      <c s="36">
        <v>0</v>
      </c>
      <c s="36">
        <f>ROUND(G285*H285,6)</f>
      </c>
      <c r="L285" s="38">
        <v>0</v>
      </c>
      <c s="32">
        <f>ROUND(ROUND(L285,2)*ROUND(G285,3),2)</f>
      </c>
      <c s="36" t="s">
        <v>4201</v>
      </c>
      <c>
        <f>(M285*21)/100</f>
      </c>
      <c t="s">
        <v>27</v>
      </c>
    </row>
    <row r="286" spans="1:5" ht="12.75">
      <c r="A286" s="35" t="s">
        <v>54</v>
      </c>
      <c r="E286" s="39" t="s">
        <v>5</v>
      </c>
    </row>
    <row r="287" spans="1:5" ht="12.75">
      <c r="A287" s="35" t="s">
        <v>55</v>
      </c>
      <c r="E287" s="40" t="s">
        <v>5</v>
      </c>
    </row>
    <row r="288" spans="1:5" ht="12.75">
      <c r="A288" t="s">
        <v>57</v>
      </c>
      <c r="E288" s="39" t="s">
        <v>5</v>
      </c>
    </row>
    <row r="289" spans="1:16" ht="25.5">
      <c r="A289" t="s">
        <v>49</v>
      </c>
      <c s="34" t="s">
        <v>428</v>
      </c>
      <c s="34" t="s">
        <v>4310</v>
      </c>
      <c s="35" t="s">
        <v>27</v>
      </c>
      <c s="6" t="s">
        <v>4311</v>
      </c>
      <c s="36" t="s">
        <v>940</v>
      </c>
      <c s="37">
        <v>1</v>
      </c>
      <c s="36">
        <v>0</v>
      </c>
      <c s="36">
        <f>ROUND(G289*H289,6)</f>
      </c>
      <c r="L289" s="38">
        <v>0</v>
      </c>
      <c s="32">
        <f>ROUND(ROUND(L289,2)*ROUND(G289,3),2)</f>
      </c>
      <c s="36" t="s">
        <v>4201</v>
      </c>
      <c>
        <f>(M289*21)/100</f>
      </c>
      <c t="s">
        <v>27</v>
      </c>
    </row>
    <row r="290" spans="1:5" ht="12.75">
      <c r="A290" s="35" t="s">
        <v>54</v>
      </c>
      <c r="E290" s="39" t="s">
        <v>5</v>
      </c>
    </row>
    <row r="291" spans="1:5" ht="12.75">
      <c r="A291" s="35" t="s">
        <v>55</v>
      </c>
      <c r="E291" s="40" t="s">
        <v>5</v>
      </c>
    </row>
    <row r="292" spans="1:5" ht="12.75">
      <c r="A292" t="s">
        <v>57</v>
      </c>
      <c r="E292" s="39" t="s">
        <v>5</v>
      </c>
    </row>
    <row r="293" spans="1:16" ht="12.75">
      <c r="A293" t="s">
        <v>49</v>
      </c>
      <c s="34" t="s">
        <v>598</v>
      </c>
      <c s="34" t="s">
        <v>4312</v>
      </c>
      <c s="35" t="s">
        <v>27</v>
      </c>
      <c s="6" t="s">
        <v>4313</v>
      </c>
      <c s="36" t="s">
        <v>940</v>
      </c>
      <c s="37">
        <v>6</v>
      </c>
      <c s="36">
        <v>0</v>
      </c>
      <c s="36">
        <f>ROUND(G293*H293,6)</f>
      </c>
      <c r="L293" s="38">
        <v>0</v>
      </c>
      <c s="32">
        <f>ROUND(ROUND(L293,2)*ROUND(G293,3),2)</f>
      </c>
      <c s="36" t="s">
        <v>4201</v>
      </c>
      <c>
        <f>(M293*21)/100</f>
      </c>
      <c t="s">
        <v>27</v>
      </c>
    </row>
    <row r="294" spans="1:5" ht="12.75">
      <c r="A294" s="35" t="s">
        <v>54</v>
      </c>
      <c r="E294" s="39" t="s">
        <v>5</v>
      </c>
    </row>
    <row r="295" spans="1:5" ht="12.75">
      <c r="A295" s="35" t="s">
        <v>55</v>
      </c>
      <c r="E295" s="40" t="s">
        <v>5</v>
      </c>
    </row>
    <row r="296" spans="1:5" ht="12.75">
      <c r="A296" t="s">
        <v>57</v>
      </c>
      <c r="E296" s="39" t="s">
        <v>5</v>
      </c>
    </row>
    <row r="297" spans="1:16" ht="12.75">
      <c r="A297" t="s">
        <v>49</v>
      </c>
      <c s="34" t="s">
        <v>601</v>
      </c>
      <c s="34" t="s">
        <v>4314</v>
      </c>
      <c s="35" t="s">
        <v>27</v>
      </c>
      <c s="6" t="s">
        <v>4315</v>
      </c>
      <c s="36" t="s">
        <v>940</v>
      </c>
      <c s="37">
        <v>2</v>
      </c>
      <c s="36">
        <v>0</v>
      </c>
      <c s="36">
        <f>ROUND(G297*H297,6)</f>
      </c>
      <c r="L297" s="38">
        <v>0</v>
      </c>
      <c s="32">
        <f>ROUND(ROUND(L297,2)*ROUND(G297,3),2)</f>
      </c>
      <c s="36" t="s">
        <v>4201</v>
      </c>
      <c>
        <f>(M297*21)/100</f>
      </c>
      <c t="s">
        <v>27</v>
      </c>
    </row>
    <row r="298" spans="1:5" ht="12.75">
      <c r="A298" s="35" t="s">
        <v>54</v>
      </c>
      <c r="E298" s="39" t="s">
        <v>5</v>
      </c>
    </row>
    <row r="299" spans="1:5" ht="12.75">
      <c r="A299" s="35" t="s">
        <v>55</v>
      </c>
      <c r="E299" s="40" t="s">
        <v>5</v>
      </c>
    </row>
    <row r="300" spans="1:5" ht="12.75">
      <c r="A300" t="s">
        <v>57</v>
      </c>
      <c r="E300" s="39" t="s">
        <v>5</v>
      </c>
    </row>
    <row r="301" spans="1:16" ht="25.5">
      <c r="A301" t="s">
        <v>49</v>
      </c>
      <c s="34" t="s">
        <v>602</v>
      </c>
      <c s="34" t="s">
        <v>4206</v>
      </c>
      <c s="35" t="s">
        <v>27</v>
      </c>
      <c s="6" t="s">
        <v>4207</v>
      </c>
      <c s="36" t="s">
        <v>1202</v>
      </c>
      <c s="37">
        <v>75</v>
      </c>
      <c s="36">
        <v>0</v>
      </c>
      <c s="36">
        <f>ROUND(G301*H301,6)</f>
      </c>
      <c r="L301" s="38">
        <v>0</v>
      </c>
      <c s="32">
        <f>ROUND(ROUND(L301,2)*ROUND(G301,3),2)</f>
      </c>
      <c s="36" t="s">
        <v>4201</v>
      </c>
      <c>
        <f>(M301*21)/100</f>
      </c>
      <c t="s">
        <v>27</v>
      </c>
    </row>
    <row r="302" spans="1:5" ht="12.75">
      <c r="A302" s="35" t="s">
        <v>54</v>
      </c>
      <c r="E302" s="39" t="s">
        <v>5</v>
      </c>
    </row>
    <row r="303" spans="1:5" ht="12.75">
      <c r="A303" s="35" t="s">
        <v>55</v>
      </c>
      <c r="E303" s="40" t="s">
        <v>5</v>
      </c>
    </row>
    <row r="304" spans="1:5" ht="12.75">
      <c r="A304" t="s">
        <v>57</v>
      </c>
      <c r="E304" s="39" t="s">
        <v>5</v>
      </c>
    </row>
    <row r="305" spans="1:16" ht="25.5">
      <c r="A305" t="s">
        <v>49</v>
      </c>
      <c s="34" t="s">
        <v>603</v>
      </c>
      <c s="34" t="s">
        <v>4316</v>
      </c>
      <c s="35" t="s">
        <v>27</v>
      </c>
      <c s="6" t="s">
        <v>4317</v>
      </c>
      <c s="36" t="s">
        <v>4249</v>
      </c>
      <c s="37">
        <v>1</v>
      </c>
      <c s="36">
        <v>0</v>
      </c>
      <c s="36">
        <f>ROUND(G305*H305,6)</f>
      </c>
      <c r="L305" s="38">
        <v>0</v>
      </c>
      <c s="32">
        <f>ROUND(ROUND(L305,2)*ROUND(G305,3),2)</f>
      </c>
      <c s="36" t="s">
        <v>4201</v>
      </c>
      <c>
        <f>(M305*21)/100</f>
      </c>
      <c t="s">
        <v>27</v>
      </c>
    </row>
    <row r="306" spans="1:5" ht="12.75">
      <c r="A306" s="35" t="s">
        <v>54</v>
      </c>
      <c r="E306" s="39" t="s">
        <v>5</v>
      </c>
    </row>
    <row r="307" spans="1:5" ht="12.75">
      <c r="A307" s="35" t="s">
        <v>55</v>
      </c>
      <c r="E307" s="40" t="s">
        <v>5</v>
      </c>
    </row>
    <row r="308" spans="1:5" ht="12.75">
      <c r="A308" t="s">
        <v>57</v>
      </c>
      <c r="E308" s="39" t="s">
        <v>5</v>
      </c>
    </row>
    <row r="309" spans="1:16" ht="25.5">
      <c r="A309" t="s">
        <v>49</v>
      </c>
      <c s="34" t="s">
        <v>604</v>
      </c>
      <c s="34" t="s">
        <v>4284</v>
      </c>
      <c s="35" t="s">
        <v>27</v>
      </c>
      <c s="6" t="s">
        <v>4285</v>
      </c>
      <c s="36" t="s">
        <v>4249</v>
      </c>
      <c s="37">
        <v>56</v>
      </c>
      <c s="36">
        <v>0</v>
      </c>
      <c s="36">
        <f>ROUND(G309*H309,6)</f>
      </c>
      <c r="L309" s="38">
        <v>0</v>
      </c>
      <c s="32">
        <f>ROUND(ROUND(L309,2)*ROUND(G309,3),2)</f>
      </c>
      <c s="36" t="s">
        <v>4201</v>
      </c>
      <c>
        <f>(M309*21)/100</f>
      </c>
      <c t="s">
        <v>27</v>
      </c>
    </row>
    <row r="310" spans="1:5" ht="12.75">
      <c r="A310" s="35" t="s">
        <v>54</v>
      </c>
      <c r="E310" s="39" t="s">
        <v>5</v>
      </c>
    </row>
    <row r="311" spans="1:5" ht="12.75">
      <c r="A311" s="35" t="s">
        <v>55</v>
      </c>
      <c r="E311" s="40" t="s">
        <v>5</v>
      </c>
    </row>
    <row r="312" spans="1:5" ht="12.75">
      <c r="A312" t="s">
        <v>57</v>
      </c>
      <c r="E312" s="39" t="s">
        <v>5</v>
      </c>
    </row>
    <row r="313" spans="1:16" ht="25.5">
      <c r="A313" t="s">
        <v>49</v>
      </c>
      <c s="34" t="s">
        <v>605</v>
      </c>
      <c s="34" t="s">
        <v>4318</v>
      </c>
      <c s="35" t="s">
        <v>27</v>
      </c>
      <c s="6" t="s">
        <v>4319</v>
      </c>
      <c s="36" t="s">
        <v>4249</v>
      </c>
      <c s="37">
        <v>35</v>
      </c>
      <c s="36">
        <v>0</v>
      </c>
      <c s="36">
        <f>ROUND(G313*H313,6)</f>
      </c>
      <c r="L313" s="38">
        <v>0</v>
      </c>
      <c s="32">
        <f>ROUND(ROUND(L313,2)*ROUND(G313,3),2)</f>
      </c>
      <c s="36" t="s">
        <v>4201</v>
      </c>
      <c>
        <f>(M313*21)/100</f>
      </c>
      <c t="s">
        <v>27</v>
      </c>
    </row>
    <row r="314" spans="1:5" ht="12.75">
      <c r="A314" s="35" t="s">
        <v>54</v>
      </c>
      <c r="E314" s="39" t="s">
        <v>5</v>
      </c>
    </row>
    <row r="315" spans="1:5" ht="12.75">
      <c r="A315" s="35" t="s">
        <v>55</v>
      </c>
      <c r="E315" s="40" t="s">
        <v>5</v>
      </c>
    </row>
    <row r="316" spans="1:5" ht="12.75">
      <c r="A316" t="s">
        <v>57</v>
      </c>
      <c r="E316" s="39" t="s">
        <v>5</v>
      </c>
    </row>
    <row r="317" spans="1:16" ht="25.5">
      <c r="A317" t="s">
        <v>49</v>
      </c>
      <c s="34" t="s">
        <v>606</v>
      </c>
      <c s="34" t="s">
        <v>4286</v>
      </c>
      <c s="35" t="s">
        <v>27</v>
      </c>
      <c s="6" t="s">
        <v>4287</v>
      </c>
      <c s="36" t="s">
        <v>4249</v>
      </c>
      <c s="37">
        <v>5</v>
      </c>
      <c s="36">
        <v>0</v>
      </c>
      <c s="36">
        <f>ROUND(G317*H317,6)</f>
      </c>
      <c r="L317" s="38">
        <v>0</v>
      </c>
      <c s="32">
        <f>ROUND(ROUND(L317,2)*ROUND(G317,3),2)</f>
      </c>
      <c s="36" t="s">
        <v>4201</v>
      </c>
      <c>
        <f>(M317*21)/100</f>
      </c>
      <c t="s">
        <v>27</v>
      </c>
    </row>
    <row r="318" spans="1:5" ht="12.75">
      <c r="A318" s="35" t="s">
        <v>54</v>
      </c>
      <c r="E318" s="39" t="s">
        <v>5</v>
      </c>
    </row>
    <row r="319" spans="1:5" ht="12.75">
      <c r="A319" s="35" t="s">
        <v>55</v>
      </c>
      <c r="E319" s="40" t="s">
        <v>5</v>
      </c>
    </row>
    <row r="320" spans="1:5" ht="12.75">
      <c r="A320" t="s">
        <v>57</v>
      </c>
      <c r="E320" s="39" t="s">
        <v>5</v>
      </c>
    </row>
    <row r="321" spans="1:16" ht="25.5">
      <c r="A321" t="s">
        <v>49</v>
      </c>
      <c s="34" t="s">
        <v>607</v>
      </c>
      <c s="34" t="s">
        <v>4320</v>
      </c>
      <c s="35" t="s">
        <v>27</v>
      </c>
      <c s="6" t="s">
        <v>4321</v>
      </c>
      <c s="36" t="s">
        <v>4249</v>
      </c>
      <c s="37">
        <v>9</v>
      </c>
      <c s="36">
        <v>0</v>
      </c>
      <c s="36">
        <f>ROUND(G321*H321,6)</f>
      </c>
      <c r="L321" s="38">
        <v>0</v>
      </c>
      <c s="32">
        <f>ROUND(ROUND(L321,2)*ROUND(G321,3),2)</f>
      </c>
      <c s="36" t="s">
        <v>4201</v>
      </c>
      <c>
        <f>(M321*21)/100</f>
      </c>
      <c t="s">
        <v>27</v>
      </c>
    </row>
    <row r="322" spans="1:5" ht="12.75">
      <c r="A322" s="35" t="s">
        <v>54</v>
      </c>
      <c r="E322" s="39" t="s">
        <v>5</v>
      </c>
    </row>
    <row r="323" spans="1:5" ht="12.75">
      <c r="A323" s="35" t="s">
        <v>55</v>
      </c>
      <c r="E323" s="40" t="s">
        <v>5</v>
      </c>
    </row>
    <row r="324" spans="1:5" ht="12.75">
      <c r="A324" t="s">
        <v>57</v>
      </c>
      <c r="E324" s="39" t="s">
        <v>5</v>
      </c>
    </row>
    <row r="325" spans="1:16" ht="25.5">
      <c r="A325" t="s">
        <v>49</v>
      </c>
      <c s="34" t="s">
        <v>608</v>
      </c>
      <c s="34" t="s">
        <v>4322</v>
      </c>
      <c s="35" t="s">
        <v>27</v>
      </c>
      <c s="6" t="s">
        <v>4323</v>
      </c>
      <c s="36" t="s">
        <v>4249</v>
      </c>
      <c s="37">
        <v>2</v>
      </c>
      <c s="36">
        <v>0</v>
      </c>
      <c s="36">
        <f>ROUND(G325*H325,6)</f>
      </c>
      <c r="L325" s="38">
        <v>0</v>
      </c>
      <c s="32">
        <f>ROUND(ROUND(L325,2)*ROUND(G325,3),2)</f>
      </c>
      <c s="36" t="s">
        <v>4201</v>
      </c>
      <c>
        <f>(M325*21)/100</f>
      </c>
      <c t="s">
        <v>27</v>
      </c>
    </row>
    <row r="326" spans="1:5" ht="12.75">
      <c r="A326" s="35" t="s">
        <v>54</v>
      </c>
      <c r="E326" s="39" t="s">
        <v>5</v>
      </c>
    </row>
    <row r="327" spans="1:5" ht="12.75">
      <c r="A327" s="35" t="s">
        <v>55</v>
      </c>
      <c r="E327" s="40" t="s">
        <v>5</v>
      </c>
    </row>
    <row r="328" spans="1:5" ht="12.75">
      <c r="A328" t="s">
        <v>57</v>
      </c>
      <c r="E328" s="39" t="s">
        <v>5</v>
      </c>
    </row>
    <row r="329" spans="1:16" ht="25.5">
      <c r="A329" t="s">
        <v>49</v>
      </c>
      <c s="34" t="s">
        <v>609</v>
      </c>
      <c s="34" t="s">
        <v>4324</v>
      </c>
      <c s="35" t="s">
        <v>27</v>
      </c>
      <c s="6" t="s">
        <v>4325</v>
      </c>
      <c s="36" t="s">
        <v>940</v>
      </c>
      <c s="37">
        <v>1</v>
      </c>
      <c s="36">
        <v>0</v>
      </c>
      <c s="36">
        <f>ROUND(G329*H329,6)</f>
      </c>
      <c r="L329" s="38">
        <v>0</v>
      </c>
      <c s="32">
        <f>ROUND(ROUND(L329,2)*ROUND(G329,3),2)</f>
      </c>
      <c s="36" t="s">
        <v>4201</v>
      </c>
      <c>
        <f>(M329*21)/100</f>
      </c>
      <c t="s">
        <v>27</v>
      </c>
    </row>
    <row r="330" spans="1:5" ht="12.75">
      <c r="A330" s="35" t="s">
        <v>54</v>
      </c>
      <c r="E330" s="39" t="s">
        <v>5</v>
      </c>
    </row>
    <row r="331" spans="1:5" ht="12.75">
      <c r="A331" s="35" t="s">
        <v>55</v>
      </c>
      <c r="E331" s="40" t="s">
        <v>5</v>
      </c>
    </row>
    <row r="332" spans="1:5" ht="12.75">
      <c r="A332" t="s">
        <v>57</v>
      </c>
      <c r="E332" s="39" t="s">
        <v>5</v>
      </c>
    </row>
    <row r="333" spans="1:16" ht="12.75">
      <c r="A333" t="s">
        <v>49</v>
      </c>
      <c s="34" t="s">
        <v>610</v>
      </c>
      <c s="34" t="s">
        <v>4288</v>
      </c>
      <c s="35" t="s">
        <v>27</v>
      </c>
      <c s="6" t="s">
        <v>4289</v>
      </c>
      <c s="36" t="s">
        <v>940</v>
      </c>
      <c s="37">
        <v>8</v>
      </c>
      <c s="36">
        <v>0</v>
      </c>
      <c s="36">
        <f>ROUND(G333*H333,6)</f>
      </c>
      <c r="L333" s="38">
        <v>0</v>
      </c>
      <c s="32">
        <f>ROUND(ROUND(L333,2)*ROUND(G333,3),2)</f>
      </c>
      <c s="36" t="s">
        <v>4201</v>
      </c>
      <c>
        <f>(M333*21)/100</f>
      </c>
      <c t="s">
        <v>27</v>
      </c>
    </row>
    <row r="334" spans="1:5" ht="12.75">
      <c r="A334" s="35" t="s">
        <v>54</v>
      </c>
      <c r="E334" s="39" t="s">
        <v>4326</v>
      </c>
    </row>
    <row r="335" spans="1:5" ht="12.75">
      <c r="A335" s="35" t="s">
        <v>55</v>
      </c>
      <c r="E335" s="40" t="s">
        <v>5</v>
      </c>
    </row>
    <row r="336" spans="1:5" ht="12.75">
      <c r="A336" t="s">
        <v>57</v>
      </c>
      <c r="E336" s="39" t="s">
        <v>5</v>
      </c>
    </row>
    <row r="337" spans="1:16" ht="12.75">
      <c r="A337" t="s">
        <v>49</v>
      </c>
      <c s="34" t="s">
        <v>614</v>
      </c>
      <c s="34" t="s">
        <v>1014</v>
      </c>
      <c s="35" t="s">
        <v>27</v>
      </c>
      <c s="6" t="s">
        <v>4210</v>
      </c>
      <c s="36" t="s">
        <v>940</v>
      </c>
      <c s="37">
        <v>1</v>
      </c>
      <c s="36">
        <v>0</v>
      </c>
      <c s="36">
        <f>ROUND(G337*H337,6)</f>
      </c>
      <c r="L337" s="38">
        <v>0</v>
      </c>
      <c s="32">
        <f>ROUND(ROUND(L337,2)*ROUND(G337,3),2)</f>
      </c>
      <c s="36" t="s">
        <v>388</v>
      </c>
      <c>
        <f>(M337*21)/100</f>
      </c>
      <c t="s">
        <v>27</v>
      </c>
    </row>
    <row r="338" spans="1:5" ht="25.5">
      <c r="A338" s="35" t="s">
        <v>54</v>
      </c>
      <c r="E338" s="39" t="s">
        <v>4327</v>
      </c>
    </row>
    <row r="339" spans="1:5" ht="12.75">
      <c r="A339" s="35" t="s">
        <v>55</v>
      </c>
      <c r="E339" s="40" t="s">
        <v>5</v>
      </c>
    </row>
    <row r="340" spans="1:5" ht="12.75">
      <c r="A340" t="s">
        <v>57</v>
      </c>
      <c r="E340" s="39" t="s">
        <v>5</v>
      </c>
    </row>
    <row r="341" spans="1:16" ht="12.75">
      <c r="A341" t="s">
        <v>49</v>
      </c>
      <c s="34" t="s">
        <v>751</v>
      </c>
      <c s="34" t="s">
        <v>1120</v>
      </c>
      <c s="35" t="s">
        <v>27</v>
      </c>
      <c s="6" t="s">
        <v>4214</v>
      </c>
      <c s="36" t="s">
        <v>940</v>
      </c>
      <c s="37">
        <v>1</v>
      </c>
      <c s="36">
        <v>0</v>
      </c>
      <c s="36">
        <f>ROUND(G341*H341,6)</f>
      </c>
      <c r="L341" s="38">
        <v>0</v>
      </c>
      <c s="32">
        <f>ROUND(ROUND(L341,2)*ROUND(G341,3),2)</f>
      </c>
      <c s="36" t="s">
        <v>388</v>
      </c>
      <c>
        <f>(M341*21)/100</f>
      </c>
      <c t="s">
        <v>27</v>
      </c>
    </row>
    <row r="342" spans="1:5" ht="12.75">
      <c r="A342" s="35" t="s">
        <v>54</v>
      </c>
      <c r="E342" s="39" t="s">
        <v>4328</v>
      </c>
    </row>
    <row r="343" spans="1:5" ht="12.75">
      <c r="A343" s="35" t="s">
        <v>55</v>
      </c>
      <c r="E343" s="40" t="s">
        <v>5</v>
      </c>
    </row>
    <row r="344" spans="1:5" ht="12.75">
      <c r="A344" t="s">
        <v>57</v>
      </c>
      <c r="E344" s="39" t="s">
        <v>5</v>
      </c>
    </row>
    <row r="345" spans="1:16" ht="12.75">
      <c r="A345" t="s">
        <v>49</v>
      </c>
      <c s="34" t="s">
        <v>754</v>
      </c>
      <c s="34" t="s">
        <v>1124</v>
      </c>
      <c s="35" t="s">
        <v>27</v>
      </c>
      <c s="6" t="s">
        <v>4289</v>
      </c>
      <c s="36" t="s">
        <v>940</v>
      </c>
      <c s="37">
        <v>4</v>
      </c>
      <c s="36">
        <v>0</v>
      </c>
      <c s="36">
        <f>ROUND(G345*H345,6)</f>
      </c>
      <c r="L345" s="38">
        <v>0</v>
      </c>
      <c s="32">
        <f>ROUND(ROUND(L345,2)*ROUND(G345,3),2)</f>
      </c>
      <c s="36" t="s">
        <v>388</v>
      </c>
      <c>
        <f>(M345*21)/100</f>
      </c>
      <c t="s">
        <v>27</v>
      </c>
    </row>
    <row r="346" spans="1:5" ht="12.75">
      <c r="A346" s="35" t="s">
        <v>54</v>
      </c>
      <c r="E346" s="39" t="s">
        <v>4329</v>
      </c>
    </row>
    <row r="347" spans="1:5" ht="12.75">
      <c r="A347" s="35" t="s">
        <v>55</v>
      </c>
      <c r="E347" s="40" t="s">
        <v>5</v>
      </c>
    </row>
    <row r="348" spans="1:5" ht="12.75">
      <c r="A348" t="s">
        <v>57</v>
      </c>
      <c r="E348" s="39" t="s">
        <v>5</v>
      </c>
    </row>
    <row r="349" spans="1:16" ht="12.75">
      <c r="A349" t="s">
        <v>49</v>
      </c>
      <c s="34" t="s">
        <v>755</v>
      </c>
      <c s="34" t="s">
        <v>1127</v>
      </c>
      <c s="35" t="s">
        <v>27</v>
      </c>
      <c s="6" t="s">
        <v>4289</v>
      </c>
      <c s="36" t="s">
        <v>940</v>
      </c>
      <c s="37">
        <v>4</v>
      </c>
      <c s="36">
        <v>0</v>
      </c>
      <c s="36">
        <f>ROUND(G349*H349,6)</f>
      </c>
      <c r="L349" s="38">
        <v>0</v>
      </c>
      <c s="32">
        <f>ROUND(ROUND(L349,2)*ROUND(G349,3),2)</f>
      </c>
      <c s="36" t="s">
        <v>388</v>
      </c>
      <c>
        <f>(M349*21)/100</f>
      </c>
      <c t="s">
        <v>27</v>
      </c>
    </row>
    <row r="350" spans="1:5" ht="12.75">
      <c r="A350" s="35" t="s">
        <v>54</v>
      </c>
      <c r="E350" s="39" t="s">
        <v>4330</v>
      </c>
    </row>
    <row r="351" spans="1:5" ht="12.75">
      <c r="A351" s="35" t="s">
        <v>55</v>
      </c>
      <c r="E351" s="40" t="s">
        <v>5</v>
      </c>
    </row>
    <row r="352" spans="1:5" ht="12.75">
      <c r="A352" t="s">
        <v>57</v>
      </c>
      <c r="E352" s="39" t="s">
        <v>5</v>
      </c>
    </row>
    <row r="353" spans="1:16" ht="12.75">
      <c r="A353" t="s">
        <v>49</v>
      </c>
      <c s="34" t="s">
        <v>756</v>
      </c>
      <c s="34" t="s">
        <v>1056</v>
      </c>
      <c s="35" t="s">
        <v>27</v>
      </c>
      <c s="6" t="s">
        <v>4331</v>
      </c>
      <c s="36" t="s">
        <v>940</v>
      </c>
      <c s="37">
        <v>3</v>
      </c>
      <c s="36">
        <v>0</v>
      </c>
      <c s="36">
        <f>ROUND(G353*H353,6)</f>
      </c>
      <c r="L353" s="38">
        <v>0</v>
      </c>
      <c s="32">
        <f>ROUND(ROUND(L353,2)*ROUND(G353,3),2)</f>
      </c>
      <c s="36" t="s">
        <v>388</v>
      </c>
      <c>
        <f>(M353*21)/100</f>
      </c>
      <c t="s">
        <v>27</v>
      </c>
    </row>
    <row r="354" spans="1:5" ht="12.75">
      <c r="A354" s="35" t="s">
        <v>54</v>
      </c>
      <c r="E354" s="39" t="s">
        <v>4332</v>
      </c>
    </row>
    <row r="355" spans="1:5" ht="12.75">
      <c r="A355" s="35" t="s">
        <v>55</v>
      </c>
      <c r="E355" s="40" t="s">
        <v>5</v>
      </c>
    </row>
    <row r="356" spans="1:5" ht="12.75">
      <c r="A356" t="s">
        <v>57</v>
      </c>
      <c r="E356" s="39" t="s">
        <v>5</v>
      </c>
    </row>
    <row r="357" spans="1:16" ht="12.75">
      <c r="A357" t="s">
        <v>49</v>
      </c>
      <c s="34" t="s">
        <v>757</v>
      </c>
      <c s="34" t="s">
        <v>1060</v>
      </c>
      <c s="35" t="s">
        <v>27</v>
      </c>
      <c s="6" t="s">
        <v>4219</v>
      </c>
      <c s="36" t="s">
        <v>940</v>
      </c>
      <c s="37">
        <v>1</v>
      </c>
      <c s="36">
        <v>0</v>
      </c>
      <c s="36">
        <f>ROUND(G357*H357,6)</f>
      </c>
      <c r="L357" s="38">
        <v>0</v>
      </c>
      <c s="32">
        <f>ROUND(ROUND(L357,2)*ROUND(G357,3),2)</f>
      </c>
      <c s="36" t="s">
        <v>388</v>
      </c>
      <c>
        <f>(M357*21)/100</f>
      </c>
      <c t="s">
        <v>27</v>
      </c>
    </row>
    <row r="358" spans="1:5" ht="25.5">
      <c r="A358" s="35" t="s">
        <v>54</v>
      </c>
      <c r="E358" s="39" t="s">
        <v>4223</v>
      </c>
    </row>
    <row r="359" spans="1:5" ht="12.75">
      <c r="A359" s="35" t="s">
        <v>55</v>
      </c>
      <c r="E359" s="40" t="s">
        <v>5</v>
      </c>
    </row>
    <row r="360" spans="1:5" ht="12.75">
      <c r="A360" t="s">
        <v>57</v>
      </c>
      <c r="E360" s="39" t="s">
        <v>5</v>
      </c>
    </row>
    <row r="361" spans="1:16" ht="12.75">
      <c r="A361" t="s">
        <v>49</v>
      </c>
      <c s="34" t="s">
        <v>758</v>
      </c>
      <c s="34" t="s">
        <v>1063</v>
      </c>
      <c s="35" t="s">
        <v>27</v>
      </c>
      <c s="6" t="s">
        <v>4219</v>
      </c>
      <c s="36" t="s">
        <v>940</v>
      </c>
      <c s="37">
        <v>1</v>
      </c>
      <c s="36">
        <v>0</v>
      </c>
      <c s="36">
        <f>ROUND(G361*H361,6)</f>
      </c>
      <c r="L361" s="38">
        <v>0</v>
      </c>
      <c s="32">
        <f>ROUND(ROUND(L361,2)*ROUND(G361,3),2)</f>
      </c>
      <c s="36" t="s">
        <v>388</v>
      </c>
      <c>
        <f>(M361*21)/100</f>
      </c>
      <c t="s">
        <v>27</v>
      </c>
    </row>
    <row r="362" spans="1:5" ht="25.5">
      <c r="A362" s="35" t="s">
        <v>54</v>
      </c>
      <c r="E362" s="39" t="s">
        <v>4223</v>
      </c>
    </row>
    <row r="363" spans="1:5" ht="12.75">
      <c r="A363" s="35" t="s">
        <v>55</v>
      </c>
      <c r="E363" s="40" t="s">
        <v>5</v>
      </c>
    </row>
    <row r="364" spans="1:5" ht="12.75">
      <c r="A364" t="s">
        <v>57</v>
      </c>
      <c r="E364" s="39" t="s">
        <v>5</v>
      </c>
    </row>
    <row r="365" spans="1:16" ht="12.75">
      <c r="A365" t="s">
        <v>49</v>
      </c>
      <c s="34" t="s">
        <v>759</v>
      </c>
      <c s="34" t="s">
        <v>4222</v>
      </c>
      <c s="35" t="s">
        <v>27</v>
      </c>
      <c s="6" t="s">
        <v>4219</v>
      </c>
      <c s="36" t="s">
        <v>940</v>
      </c>
      <c s="37">
        <v>1</v>
      </c>
      <c s="36">
        <v>0</v>
      </c>
      <c s="36">
        <f>ROUND(G365*H365,6)</f>
      </c>
      <c r="L365" s="38">
        <v>0</v>
      </c>
      <c s="32">
        <f>ROUND(ROUND(L365,2)*ROUND(G365,3),2)</f>
      </c>
      <c s="36" t="s">
        <v>388</v>
      </c>
      <c>
        <f>(M365*21)/100</f>
      </c>
      <c t="s">
        <v>27</v>
      </c>
    </row>
    <row r="366" spans="1:5" ht="25.5">
      <c r="A366" s="35" t="s">
        <v>54</v>
      </c>
      <c r="E366" s="39" t="s">
        <v>4223</v>
      </c>
    </row>
    <row r="367" spans="1:5" ht="12.75">
      <c r="A367" s="35" t="s">
        <v>55</v>
      </c>
      <c r="E367" s="40" t="s">
        <v>5</v>
      </c>
    </row>
    <row r="368" spans="1:5" ht="12.75">
      <c r="A368" t="s">
        <v>57</v>
      </c>
      <c r="E368" s="39" t="s">
        <v>5</v>
      </c>
    </row>
    <row r="369" spans="1:16" ht="12.75">
      <c r="A369" t="s">
        <v>49</v>
      </c>
      <c s="34" t="s">
        <v>760</v>
      </c>
      <c s="34" t="s">
        <v>4224</v>
      </c>
      <c s="35" t="s">
        <v>27</v>
      </c>
      <c s="6" t="s">
        <v>4333</v>
      </c>
      <c s="36" t="s">
        <v>940</v>
      </c>
      <c s="37">
        <v>1</v>
      </c>
      <c s="36">
        <v>0</v>
      </c>
      <c s="36">
        <f>ROUND(G369*H369,6)</f>
      </c>
      <c r="L369" s="38">
        <v>0</v>
      </c>
      <c s="32">
        <f>ROUND(ROUND(L369,2)*ROUND(G369,3),2)</f>
      </c>
      <c s="36" t="s">
        <v>388</v>
      </c>
      <c>
        <f>(M369*21)/100</f>
      </c>
      <c t="s">
        <v>27</v>
      </c>
    </row>
    <row r="370" spans="1:5" ht="12.75">
      <c r="A370" s="35" t="s">
        <v>54</v>
      </c>
      <c r="E370" s="39" t="s">
        <v>4334</v>
      </c>
    </row>
    <row r="371" spans="1:5" ht="12.75">
      <c r="A371" s="35" t="s">
        <v>55</v>
      </c>
      <c r="E371" s="40" t="s">
        <v>5</v>
      </c>
    </row>
    <row r="372" spans="1:5" ht="12.75">
      <c r="A372" t="s">
        <v>57</v>
      </c>
      <c r="E372" s="39" t="s">
        <v>5</v>
      </c>
    </row>
    <row r="373" spans="1:16" ht="12.75">
      <c r="A373" t="s">
        <v>49</v>
      </c>
      <c s="34" t="s">
        <v>761</v>
      </c>
      <c s="34" t="s">
        <v>4227</v>
      </c>
      <c s="35" t="s">
        <v>27</v>
      </c>
      <c s="6" t="s">
        <v>4335</v>
      </c>
      <c s="36" t="s">
        <v>940</v>
      </c>
      <c s="37">
        <v>2</v>
      </c>
      <c s="36">
        <v>0</v>
      </c>
      <c s="36">
        <f>ROUND(G373*H373,6)</f>
      </c>
      <c r="L373" s="38">
        <v>0</v>
      </c>
      <c s="32">
        <f>ROUND(ROUND(L373,2)*ROUND(G373,3),2)</f>
      </c>
      <c s="36" t="s">
        <v>388</v>
      </c>
      <c>
        <f>(M373*21)/100</f>
      </c>
      <c t="s">
        <v>27</v>
      </c>
    </row>
    <row r="374" spans="1:5" ht="12.75">
      <c r="A374" s="35" t="s">
        <v>54</v>
      </c>
      <c r="E374" s="39" t="s">
        <v>4336</v>
      </c>
    </row>
    <row r="375" spans="1:5" ht="12.75">
      <c r="A375" s="35" t="s">
        <v>55</v>
      </c>
      <c r="E375" s="40" t="s">
        <v>5</v>
      </c>
    </row>
    <row r="376" spans="1:5" ht="12.75">
      <c r="A376" t="s">
        <v>57</v>
      </c>
      <c r="E376" s="39" t="s">
        <v>5</v>
      </c>
    </row>
    <row r="377" spans="1:16" ht="12.75">
      <c r="A377" t="s">
        <v>49</v>
      </c>
      <c s="34" t="s">
        <v>762</v>
      </c>
      <c s="34" t="s">
        <v>4229</v>
      </c>
      <c s="35" t="s">
        <v>27</v>
      </c>
      <c s="6" t="s">
        <v>4337</v>
      </c>
      <c s="36" t="s">
        <v>940</v>
      </c>
      <c s="37">
        <v>2</v>
      </c>
      <c s="36">
        <v>0</v>
      </c>
      <c s="36">
        <f>ROUND(G377*H377,6)</f>
      </c>
      <c r="L377" s="38">
        <v>0</v>
      </c>
      <c s="32">
        <f>ROUND(ROUND(L377,2)*ROUND(G377,3),2)</f>
      </c>
      <c s="36" t="s">
        <v>388</v>
      </c>
      <c>
        <f>(M377*21)/100</f>
      </c>
      <c t="s">
        <v>27</v>
      </c>
    </row>
    <row r="378" spans="1:5" ht="25.5">
      <c r="A378" s="35" t="s">
        <v>54</v>
      </c>
      <c r="E378" s="39" t="s">
        <v>4338</v>
      </c>
    </row>
    <row r="379" spans="1:5" ht="12.75">
      <c r="A379" s="35" t="s">
        <v>55</v>
      </c>
      <c r="E379" s="40" t="s">
        <v>5</v>
      </c>
    </row>
    <row r="380" spans="1:5" ht="12.75">
      <c r="A380" t="s">
        <v>57</v>
      </c>
      <c r="E380" s="39" t="s">
        <v>5</v>
      </c>
    </row>
    <row r="381" spans="1:16" ht="12.75">
      <c r="A381" t="s">
        <v>49</v>
      </c>
      <c s="34" t="s">
        <v>763</v>
      </c>
      <c s="34" t="s">
        <v>4233</v>
      </c>
      <c s="35" t="s">
        <v>27</v>
      </c>
      <c s="6" t="s">
        <v>4337</v>
      </c>
      <c s="36" t="s">
        <v>940</v>
      </c>
      <c s="37">
        <v>4</v>
      </c>
      <c s="36">
        <v>0</v>
      </c>
      <c s="36">
        <f>ROUND(G381*H381,6)</f>
      </c>
      <c r="L381" s="38">
        <v>0</v>
      </c>
      <c s="32">
        <f>ROUND(ROUND(L381,2)*ROUND(G381,3),2)</f>
      </c>
      <c s="36" t="s">
        <v>388</v>
      </c>
      <c>
        <f>(M381*21)/100</f>
      </c>
      <c t="s">
        <v>27</v>
      </c>
    </row>
    <row r="382" spans="1:5" ht="25.5">
      <c r="A382" s="35" t="s">
        <v>54</v>
      </c>
      <c r="E382" s="39" t="s">
        <v>4339</v>
      </c>
    </row>
    <row r="383" spans="1:5" ht="12.75">
      <c r="A383" s="35" t="s">
        <v>55</v>
      </c>
      <c r="E383" s="40" t="s">
        <v>5</v>
      </c>
    </row>
    <row r="384" spans="1:5" ht="12.75">
      <c r="A384" t="s">
        <v>57</v>
      </c>
      <c r="E384" s="39" t="s">
        <v>5</v>
      </c>
    </row>
    <row r="385" spans="1:16" ht="12.75">
      <c r="A385" t="s">
        <v>49</v>
      </c>
      <c s="34" t="s">
        <v>766</v>
      </c>
      <c s="34" t="s">
        <v>4236</v>
      </c>
      <c s="35" t="s">
        <v>27</v>
      </c>
      <c s="6" t="s">
        <v>4337</v>
      </c>
      <c s="36" t="s">
        <v>940</v>
      </c>
      <c s="37">
        <v>2</v>
      </c>
      <c s="36">
        <v>0</v>
      </c>
      <c s="36">
        <f>ROUND(G385*H385,6)</f>
      </c>
      <c r="L385" s="38">
        <v>0</v>
      </c>
      <c s="32">
        <f>ROUND(ROUND(L385,2)*ROUND(G385,3),2)</f>
      </c>
      <c s="36" t="s">
        <v>388</v>
      </c>
      <c>
        <f>(M385*21)/100</f>
      </c>
      <c t="s">
        <v>27</v>
      </c>
    </row>
    <row r="386" spans="1:5" ht="25.5">
      <c r="A386" s="35" t="s">
        <v>54</v>
      </c>
      <c r="E386" s="39" t="s">
        <v>4340</v>
      </c>
    </row>
    <row r="387" spans="1:5" ht="12.75">
      <c r="A387" s="35" t="s">
        <v>55</v>
      </c>
      <c r="E387" s="40" t="s">
        <v>5</v>
      </c>
    </row>
    <row r="388" spans="1:5" ht="12.75">
      <c r="A388" t="s">
        <v>57</v>
      </c>
      <c r="E388" s="39" t="s">
        <v>5</v>
      </c>
    </row>
    <row r="389" spans="1:16" ht="12.75">
      <c r="A389" t="s">
        <v>49</v>
      </c>
      <c s="34" t="s">
        <v>978</v>
      </c>
      <c s="34" t="s">
        <v>4239</v>
      </c>
      <c s="35" t="s">
        <v>27</v>
      </c>
      <c s="6" t="s">
        <v>4225</v>
      </c>
      <c s="36" t="s">
        <v>940</v>
      </c>
      <c s="37">
        <v>1</v>
      </c>
      <c s="36">
        <v>0</v>
      </c>
      <c s="36">
        <f>ROUND(G389*H389,6)</f>
      </c>
      <c r="L389" s="38">
        <v>0</v>
      </c>
      <c s="32">
        <f>ROUND(ROUND(L389,2)*ROUND(G389,3),2)</f>
      </c>
      <c s="36" t="s">
        <v>388</v>
      </c>
      <c>
        <f>(M389*21)/100</f>
      </c>
      <c t="s">
        <v>27</v>
      </c>
    </row>
    <row r="390" spans="1:5" ht="12.75">
      <c r="A390" s="35" t="s">
        <v>54</v>
      </c>
      <c r="E390" s="39" t="s">
        <v>4341</v>
      </c>
    </row>
    <row r="391" spans="1:5" ht="12.75">
      <c r="A391" s="35" t="s">
        <v>55</v>
      </c>
      <c r="E391" s="40" t="s">
        <v>5</v>
      </c>
    </row>
    <row r="392" spans="1:5" ht="12.75">
      <c r="A392" t="s">
        <v>57</v>
      </c>
      <c r="E392" s="39" t="s">
        <v>5</v>
      </c>
    </row>
    <row r="393" spans="1:16" ht="12.75">
      <c r="A393" t="s">
        <v>49</v>
      </c>
      <c s="34" t="s">
        <v>981</v>
      </c>
      <c s="34" t="s">
        <v>4241</v>
      </c>
      <c s="35" t="s">
        <v>27</v>
      </c>
      <c s="6" t="s">
        <v>4225</v>
      </c>
      <c s="36" t="s">
        <v>940</v>
      </c>
      <c s="37">
        <v>5</v>
      </c>
      <c s="36">
        <v>0</v>
      </c>
      <c s="36">
        <f>ROUND(G393*H393,6)</f>
      </c>
      <c r="L393" s="38">
        <v>0</v>
      </c>
      <c s="32">
        <f>ROUND(ROUND(L393,2)*ROUND(G393,3),2)</f>
      </c>
      <c s="36" t="s">
        <v>388</v>
      </c>
      <c>
        <f>(M393*21)/100</f>
      </c>
      <c t="s">
        <v>27</v>
      </c>
    </row>
    <row r="394" spans="1:5" ht="12.75">
      <c r="A394" s="35" t="s">
        <v>54</v>
      </c>
      <c r="E394" s="39" t="s">
        <v>4342</v>
      </c>
    </row>
    <row r="395" spans="1:5" ht="12.75">
      <c r="A395" s="35" t="s">
        <v>55</v>
      </c>
      <c r="E395" s="40" t="s">
        <v>5</v>
      </c>
    </row>
    <row r="396" spans="1:5" ht="12.75">
      <c r="A396" t="s">
        <v>57</v>
      </c>
      <c r="E396" s="39" t="s">
        <v>5</v>
      </c>
    </row>
    <row r="397" spans="1:16" ht="12.75">
      <c r="A397" t="s">
        <v>49</v>
      </c>
      <c s="34" t="s">
        <v>982</v>
      </c>
      <c s="34" t="s">
        <v>4343</v>
      </c>
      <c s="35" t="s">
        <v>27</v>
      </c>
      <c s="6" t="s">
        <v>4296</v>
      </c>
      <c s="36" t="s">
        <v>4249</v>
      </c>
      <c s="37">
        <v>7</v>
      </c>
      <c s="36">
        <v>0</v>
      </c>
      <c s="36">
        <f>ROUND(G397*H397,6)</f>
      </c>
      <c r="L397" s="38">
        <v>0</v>
      </c>
      <c s="32">
        <f>ROUND(ROUND(L397,2)*ROUND(G397,3),2)</f>
      </c>
      <c s="36" t="s">
        <v>388</v>
      </c>
      <c>
        <f>(M397*21)/100</f>
      </c>
      <c t="s">
        <v>27</v>
      </c>
    </row>
    <row r="398" spans="1:5" ht="25.5">
      <c r="A398" s="35" t="s">
        <v>54</v>
      </c>
      <c r="E398" s="39" t="s">
        <v>4297</v>
      </c>
    </row>
    <row r="399" spans="1:5" ht="25.5">
      <c r="A399" s="35" t="s">
        <v>55</v>
      </c>
      <c r="E399" s="40" t="s">
        <v>4344</v>
      </c>
    </row>
    <row r="400" spans="1:5" ht="12.75">
      <c r="A400" t="s">
        <v>57</v>
      </c>
      <c r="E400" s="39" t="s">
        <v>5</v>
      </c>
    </row>
    <row r="401" spans="1:16" ht="12.75">
      <c r="A401" t="s">
        <v>49</v>
      </c>
      <c s="34" t="s">
        <v>983</v>
      </c>
      <c s="34" t="s">
        <v>4345</v>
      </c>
      <c s="35" t="s">
        <v>27</v>
      </c>
      <c s="6" t="s">
        <v>4296</v>
      </c>
      <c s="36" t="s">
        <v>4249</v>
      </c>
      <c s="37">
        <v>4</v>
      </c>
      <c s="36">
        <v>0</v>
      </c>
      <c s="36">
        <f>ROUND(G401*H401,6)</f>
      </c>
      <c r="L401" s="38">
        <v>0</v>
      </c>
      <c s="32">
        <f>ROUND(ROUND(L401,2)*ROUND(G401,3),2)</f>
      </c>
      <c s="36" t="s">
        <v>388</v>
      </c>
      <c>
        <f>(M401*21)/100</f>
      </c>
      <c t="s">
        <v>27</v>
      </c>
    </row>
    <row r="402" spans="1:5" ht="25.5">
      <c r="A402" s="35" t="s">
        <v>54</v>
      </c>
      <c r="E402" s="39" t="s">
        <v>4297</v>
      </c>
    </row>
    <row r="403" spans="1:5" ht="25.5">
      <c r="A403" s="35" t="s">
        <v>55</v>
      </c>
      <c r="E403" s="40" t="s">
        <v>4346</v>
      </c>
    </row>
    <row r="404" spans="1:5" ht="12.75">
      <c r="A404" t="s">
        <v>57</v>
      </c>
      <c r="E404" s="39" t="s">
        <v>5</v>
      </c>
    </row>
    <row r="405" spans="1:16" ht="12.75">
      <c r="A405" t="s">
        <v>49</v>
      </c>
      <c s="34" t="s">
        <v>984</v>
      </c>
      <c s="34" t="s">
        <v>4347</v>
      </c>
      <c s="35" t="s">
        <v>27</v>
      </c>
      <c s="6" t="s">
        <v>4296</v>
      </c>
      <c s="36" t="s">
        <v>4249</v>
      </c>
      <c s="37">
        <v>20</v>
      </c>
      <c s="36">
        <v>0</v>
      </c>
      <c s="36">
        <f>ROUND(G405*H405,6)</f>
      </c>
      <c r="L405" s="38">
        <v>0</v>
      </c>
      <c s="32">
        <f>ROUND(ROUND(L405,2)*ROUND(G405,3),2)</f>
      </c>
      <c s="36" t="s">
        <v>388</v>
      </c>
      <c>
        <f>(M405*21)/100</f>
      </c>
      <c t="s">
        <v>27</v>
      </c>
    </row>
    <row r="406" spans="1:5" ht="25.5">
      <c r="A406" s="35" t="s">
        <v>54</v>
      </c>
      <c r="E406" s="39" t="s">
        <v>4297</v>
      </c>
    </row>
    <row r="407" spans="1:5" ht="25.5">
      <c r="A407" s="35" t="s">
        <v>55</v>
      </c>
      <c r="E407" s="40" t="s">
        <v>4348</v>
      </c>
    </row>
    <row r="408" spans="1:5" ht="12.75">
      <c r="A408" t="s">
        <v>57</v>
      </c>
      <c r="E408" s="39" t="s">
        <v>5</v>
      </c>
    </row>
    <row r="409" spans="1:16" ht="12.75">
      <c r="A409" t="s">
        <v>49</v>
      </c>
      <c s="34" t="s">
        <v>988</v>
      </c>
      <c s="34" t="s">
        <v>4349</v>
      </c>
      <c s="35" t="s">
        <v>27</v>
      </c>
      <c s="6" t="s">
        <v>4296</v>
      </c>
      <c s="36" t="s">
        <v>4249</v>
      </c>
      <c s="37">
        <v>25</v>
      </c>
      <c s="36">
        <v>0</v>
      </c>
      <c s="36">
        <f>ROUND(G409*H409,6)</f>
      </c>
      <c r="L409" s="38">
        <v>0</v>
      </c>
      <c s="32">
        <f>ROUND(ROUND(L409,2)*ROUND(G409,3),2)</f>
      </c>
      <c s="36" t="s">
        <v>388</v>
      </c>
      <c>
        <f>(M409*21)/100</f>
      </c>
      <c t="s">
        <v>27</v>
      </c>
    </row>
    <row r="410" spans="1:5" ht="25.5">
      <c r="A410" s="35" t="s">
        <v>54</v>
      </c>
      <c r="E410" s="39" t="s">
        <v>4297</v>
      </c>
    </row>
    <row r="411" spans="1:5" ht="25.5">
      <c r="A411" s="35" t="s">
        <v>55</v>
      </c>
      <c r="E411" s="40" t="s">
        <v>4350</v>
      </c>
    </row>
    <row r="412" spans="1:5" ht="12.75">
      <c r="A412" t="s">
        <v>57</v>
      </c>
      <c r="E412" s="39" t="s">
        <v>5</v>
      </c>
    </row>
    <row r="413" spans="1:16" ht="12.75">
      <c r="A413" t="s">
        <v>49</v>
      </c>
      <c s="34" t="s">
        <v>992</v>
      </c>
      <c s="34" t="s">
        <v>4351</v>
      </c>
      <c s="35" t="s">
        <v>27</v>
      </c>
      <c s="6" t="s">
        <v>4296</v>
      </c>
      <c s="36" t="s">
        <v>4249</v>
      </c>
      <c s="37">
        <v>35</v>
      </c>
      <c s="36">
        <v>0</v>
      </c>
      <c s="36">
        <f>ROUND(G413*H413,6)</f>
      </c>
      <c r="L413" s="38">
        <v>0</v>
      </c>
      <c s="32">
        <f>ROUND(ROUND(L413,2)*ROUND(G413,3),2)</f>
      </c>
      <c s="36" t="s">
        <v>388</v>
      </c>
      <c>
        <f>(M413*21)/100</f>
      </c>
      <c t="s">
        <v>27</v>
      </c>
    </row>
    <row r="414" spans="1:5" ht="25.5">
      <c r="A414" s="35" t="s">
        <v>54</v>
      </c>
      <c r="E414" s="39" t="s">
        <v>4297</v>
      </c>
    </row>
    <row r="415" spans="1:5" ht="25.5">
      <c r="A415" s="35" t="s">
        <v>55</v>
      </c>
      <c r="E415" s="40" t="s">
        <v>4352</v>
      </c>
    </row>
    <row r="416" spans="1:5" ht="12.75">
      <c r="A416" t="s">
        <v>57</v>
      </c>
      <c r="E416" s="39" t="s">
        <v>5</v>
      </c>
    </row>
    <row r="417" spans="1:16" ht="12.75">
      <c r="A417" t="s">
        <v>49</v>
      </c>
      <c s="34" t="s">
        <v>993</v>
      </c>
      <c s="34" t="s">
        <v>4353</v>
      </c>
      <c s="35" t="s">
        <v>27</v>
      </c>
      <c s="6" t="s">
        <v>4296</v>
      </c>
      <c s="36" t="s">
        <v>4249</v>
      </c>
      <c s="37">
        <v>1</v>
      </c>
      <c s="36">
        <v>0</v>
      </c>
      <c s="36">
        <f>ROUND(G417*H417,6)</f>
      </c>
      <c r="L417" s="38">
        <v>0</v>
      </c>
      <c s="32">
        <f>ROUND(ROUND(L417,2)*ROUND(G417,3),2)</f>
      </c>
      <c s="36" t="s">
        <v>388</v>
      </c>
      <c>
        <f>(M417*21)/100</f>
      </c>
      <c t="s">
        <v>27</v>
      </c>
    </row>
    <row r="418" spans="1:5" ht="25.5">
      <c r="A418" s="35" t="s">
        <v>54</v>
      </c>
      <c r="E418" s="39" t="s">
        <v>4297</v>
      </c>
    </row>
    <row r="419" spans="1:5" ht="25.5">
      <c r="A419" s="35" t="s">
        <v>55</v>
      </c>
      <c r="E419" s="40" t="s">
        <v>4354</v>
      </c>
    </row>
    <row r="420" spans="1:5" ht="12.75">
      <c r="A420" t="s">
        <v>57</v>
      </c>
      <c r="E420" s="39" t="s">
        <v>5</v>
      </c>
    </row>
    <row r="421" spans="1:16" ht="12.75">
      <c r="A421" t="s">
        <v>49</v>
      </c>
      <c s="34" t="s">
        <v>994</v>
      </c>
      <c s="34" t="s">
        <v>4355</v>
      </c>
      <c s="35" t="s">
        <v>27</v>
      </c>
      <c s="6" t="s">
        <v>4230</v>
      </c>
      <c s="36" t="s">
        <v>1202</v>
      </c>
      <c s="37">
        <v>75</v>
      </c>
      <c s="36">
        <v>0</v>
      </c>
      <c s="36">
        <f>ROUND(G421*H421,6)</f>
      </c>
      <c r="L421" s="38">
        <v>0</v>
      </c>
      <c s="32">
        <f>ROUND(ROUND(L421,2)*ROUND(G421,3),2)</f>
      </c>
      <c s="36" t="s">
        <v>388</v>
      </c>
      <c>
        <f>(M421*21)/100</f>
      </c>
      <c t="s">
        <v>27</v>
      </c>
    </row>
    <row r="422" spans="1:5" ht="25.5">
      <c r="A422" s="35" t="s">
        <v>54</v>
      </c>
      <c r="E422" s="39" t="s">
        <v>4231</v>
      </c>
    </row>
    <row r="423" spans="1:5" ht="25.5">
      <c r="A423" s="35" t="s">
        <v>55</v>
      </c>
      <c r="E423" s="40" t="s">
        <v>4356</v>
      </c>
    </row>
    <row r="424" spans="1:5" ht="12.75">
      <c r="A424" t="s">
        <v>57</v>
      </c>
      <c r="E424" s="39" t="s">
        <v>5</v>
      </c>
    </row>
    <row r="425" spans="1:16" ht="12.75">
      <c r="A425" t="s">
        <v>49</v>
      </c>
      <c s="34" t="s">
        <v>995</v>
      </c>
      <c s="34" t="s">
        <v>4357</v>
      </c>
      <c s="35" t="s">
        <v>27</v>
      </c>
      <c s="6" t="s">
        <v>4301</v>
      </c>
      <c s="36" t="s">
        <v>4249</v>
      </c>
      <c s="37">
        <v>5</v>
      </c>
      <c s="36">
        <v>0</v>
      </c>
      <c s="36">
        <f>ROUND(G425*H425,6)</f>
      </c>
      <c r="L425" s="38">
        <v>0</v>
      </c>
      <c s="32">
        <f>ROUND(ROUND(L425,2)*ROUND(G425,3),2)</f>
      </c>
      <c s="36" t="s">
        <v>388</v>
      </c>
      <c>
        <f>(M425*21)/100</f>
      </c>
      <c t="s">
        <v>27</v>
      </c>
    </row>
    <row r="426" spans="1:5" ht="12.75">
      <c r="A426" s="35" t="s">
        <v>54</v>
      </c>
      <c r="E426" s="39" t="s">
        <v>4358</v>
      </c>
    </row>
    <row r="427" spans="1:5" ht="12.75">
      <c r="A427" s="35" t="s">
        <v>55</v>
      </c>
      <c r="E427" s="40" t="s">
        <v>5</v>
      </c>
    </row>
    <row r="428" spans="1:5" ht="12.75">
      <c r="A428" t="s">
        <v>57</v>
      </c>
      <c r="E428" s="39" t="s">
        <v>5</v>
      </c>
    </row>
    <row r="429" spans="1:16" ht="12.75">
      <c r="A429" t="s">
        <v>49</v>
      </c>
      <c s="34" t="s">
        <v>997</v>
      </c>
      <c s="34" t="s">
        <v>4359</v>
      </c>
      <c s="35" t="s">
        <v>27</v>
      </c>
      <c s="6" t="s">
        <v>4301</v>
      </c>
      <c s="36" t="s">
        <v>4249</v>
      </c>
      <c s="37">
        <v>2</v>
      </c>
      <c s="36">
        <v>0</v>
      </c>
      <c s="36">
        <f>ROUND(G429*H429,6)</f>
      </c>
      <c r="L429" s="38">
        <v>0</v>
      </c>
      <c s="32">
        <f>ROUND(ROUND(L429,2)*ROUND(G429,3),2)</f>
      </c>
      <c s="36" t="s">
        <v>388</v>
      </c>
      <c>
        <f>(M429*21)/100</f>
      </c>
      <c t="s">
        <v>27</v>
      </c>
    </row>
    <row r="430" spans="1:5" ht="12.75">
      <c r="A430" s="35" t="s">
        <v>54</v>
      </c>
      <c r="E430" s="39" t="s">
        <v>4360</v>
      </c>
    </row>
    <row r="431" spans="1:5" ht="12.75">
      <c r="A431" s="35" t="s">
        <v>55</v>
      </c>
      <c r="E431" s="40" t="s">
        <v>5</v>
      </c>
    </row>
    <row r="432" spans="1:5" ht="12.75">
      <c r="A432" t="s">
        <v>57</v>
      </c>
      <c r="E432" s="39" t="s">
        <v>5</v>
      </c>
    </row>
    <row r="433" spans="1:16" ht="12.75">
      <c r="A433" t="s">
        <v>49</v>
      </c>
      <c s="34" t="s">
        <v>1000</v>
      </c>
      <c s="34" t="s">
        <v>4361</v>
      </c>
      <c s="35" t="s">
        <v>27</v>
      </c>
      <c s="6" t="s">
        <v>4301</v>
      </c>
      <c s="36" t="s">
        <v>4249</v>
      </c>
      <c s="37">
        <v>7</v>
      </c>
      <c s="36">
        <v>0</v>
      </c>
      <c s="36">
        <f>ROUND(G433*H433,6)</f>
      </c>
      <c r="L433" s="38">
        <v>0</v>
      </c>
      <c s="32">
        <f>ROUND(ROUND(L433,2)*ROUND(G433,3),2)</f>
      </c>
      <c s="36" t="s">
        <v>388</v>
      </c>
      <c>
        <f>(M433*21)/100</f>
      </c>
      <c t="s">
        <v>27</v>
      </c>
    </row>
    <row r="434" spans="1:5" ht="12.75">
      <c r="A434" s="35" t="s">
        <v>54</v>
      </c>
      <c r="E434" s="39" t="s">
        <v>4362</v>
      </c>
    </row>
    <row r="435" spans="1:5" ht="12.75">
      <c r="A435" s="35" t="s">
        <v>55</v>
      </c>
      <c r="E435" s="40" t="s">
        <v>5</v>
      </c>
    </row>
    <row r="436" spans="1:5" ht="12.75">
      <c r="A436" t="s">
        <v>57</v>
      </c>
      <c r="E436" s="39" t="s">
        <v>5</v>
      </c>
    </row>
    <row r="437" spans="1:16" ht="12.75">
      <c r="A437" t="s">
        <v>49</v>
      </c>
      <c s="34" t="s">
        <v>1003</v>
      </c>
      <c s="34" t="s">
        <v>4363</v>
      </c>
      <c s="35" t="s">
        <v>27</v>
      </c>
      <c s="6" t="s">
        <v>4301</v>
      </c>
      <c s="36" t="s">
        <v>4249</v>
      </c>
      <c s="37">
        <v>2</v>
      </c>
      <c s="36">
        <v>0</v>
      </c>
      <c s="36">
        <f>ROUND(G437*H437,6)</f>
      </c>
      <c r="L437" s="38">
        <v>0</v>
      </c>
      <c s="32">
        <f>ROUND(ROUND(L437,2)*ROUND(G437,3),2)</f>
      </c>
      <c s="36" t="s">
        <v>388</v>
      </c>
      <c>
        <f>(M437*21)/100</f>
      </c>
      <c t="s">
        <v>27</v>
      </c>
    </row>
    <row r="438" spans="1:5" ht="12.75">
      <c r="A438" s="35" t="s">
        <v>54</v>
      </c>
      <c r="E438" s="39" t="s">
        <v>4364</v>
      </c>
    </row>
    <row r="439" spans="1:5" ht="12.75">
      <c r="A439" s="35" t="s">
        <v>55</v>
      </c>
      <c r="E439" s="40" t="s">
        <v>5</v>
      </c>
    </row>
    <row r="440" spans="1:5" ht="12.75">
      <c r="A440" t="s">
        <v>57</v>
      </c>
      <c r="E440" s="39" t="s">
        <v>5</v>
      </c>
    </row>
    <row r="441" spans="1:16" ht="12.75">
      <c r="A441" t="s">
        <v>49</v>
      </c>
      <c s="34" t="s">
        <v>1006</v>
      </c>
      <c s="34" t="s">
        <v>4365</v>
      </c>
      <c s="35" t="s">
        <v>27</v>
      </c>
      <c s="6" t="s">
        <v>4234</v>
      </c>
      <c s="36" t="s">
        <v>1202</v>
      </c>
      <c s="37">
        <v>12</v>
      </c>
      <c s="36">
        <v>0</v>
      </c>
      <c s="36">
        <f>ROUND(G441*H441,6)</f>
      </c>
      <c r="L441" s="38">
        <v>0</v>
      </c>
      <c s="32">
        <f>ROUND(ROUND(L441,2)*ROUND(G441,3),2)</f>
      </c>
      <c s="36" t="s">
        <v>388</v>
      </c>
      <c>
        <f>(M441*21)/100</f>
      </c>
      <c t="s">
        <v>27</v>
      </c>
    </row>
    <row r="442" spans="1:5" ht="12.75">
      <c r="A442" s="35" t="s">
        <v>54</v>
      </c>
      <c r="E442" s="39" t="s">
        <v>4235</v>
      </c>
    </row>
    <row r="443" spans="1:5" ht="12.75">
      <c r="A443" s="35" t="s">
        <v>55</v>
      </c>
      <c r="E443" s="40" t="s">
        <v>5</v>
      </c>
    </row>
    <row r="444" spans="1:5" ht="12.75">
      <c r="A444" t="s">
        <v>57</v>
      </c>
      <c r="E444" s="39" t="s">
        <v>5</v>
      </c>
    </row>
    <row r="445" spans="1:16" ht="12.75">
      <c r="A445" t="s">
        <v>49</v>
      </c>
      <c s="34" t="s">
        <v>1010</v>
      </c>
      <c s="34" t="s">
        <v>4366</v>
      </c>
      <c s="35" t="s">
        <v>27</v>
      </c>
      <c s="6" t="s">
        <v>4237</v>
      </c>
      <c s="36" t="s">
        <v>1202</v>
      </c>
      <c s="37">
        <v>15</v>
      </c>
      <c s="36">
        <v>0</v>
      </c>
      <c s="36">
        <f>ROUND(G445*H445,6)</f>
      </c>
      <c r="L445" s="38">
        <v>0</v>
      </c>
      <c s="32">
        <f>ROUND(ROUND(L445,2)*ROUND(G445,3),2)</f>
      </c>
      <c s="36" t="s">
        <v>388</v>
      </c>
      <c>
        <f>(M445*21)/100</f>
      </c>
      <c t="s">
        <v>27</v>
      </c>
    </row>
    <row r="446" spans="1:5" ht="12.75">
      <c r="A446" s="35" t="s">
        <v>54</v>
      </c>
      <c r="E446" s="39" t="s">
        <v>4238</v>
      </c>
    </row>
    <row r="447" spans="1:5" ht="12.75">
      <c r="A447" s="35" t="s">
        <v>55</v>
      </c>
      <c r="E447" s="40" t="s">
        <v>5</v>
      </c>
    </row>
    <row r="448" spans="1:5" ht="12.75">
      <c r="A448" t="s">
        <v>57</v>
      </c>
      <c r="E448" s="39" t="s">
        <v>5</v>
      </c>
    </row>
    <row r="449" spans="1:16" ht="12.75">
      <c r="A449" t="s">
        <v>49</v>
      </c>
      <c s="34" t="s">
        <v>1011</v>
      </c>
      <c s="34" t="s">
        <v>4367</v>
      </c>
      <c s="35" t="s">
        <v>27</v>
      </c>
      <c s="6" t="s">
        <v>4234</v>
      </c>
      <c s="36" t="s">
        <v>1202</v>
      </c>
      <c s="37">
        <v>6</v>
      </c>
      <c s="36">
        <v>0</v>
      </c>
      <c s="36">
        <f>ROUND(G449*H449,6)</f>
      </c>
      <c r="L449" s="38">
        <v>0</v>
      </c>
      <c s="32">
        <f>ROUND(ROUND(L449,2)*ROUND(G449,3),2)</f>
      </c>
      <c s="36" t="s">
        <v>388</v>
      </c>
      <c>
        <f>(M449*21)/100</f>
      </c>
      <c t="s">
        <v>27</v>
      </c>
    </row>
    <row r="450" spans="1:5" ht="12.75">
      <c r="A450" s="35" t="s">
        <v>54</v>
      </c>
      <c r="E450" s="39" t="s">
        <v>4240</v>
      </c>
    </row>
    <row r="451" spans="1:5" ht="12.75">
      <c r="A451" s="35" t="s">
        <v>55</v>
      </c>
      <c r="E451" s="40" t="s">
        <v>5</v>
      </c>
    </row>
    <row r="452" spans="1:5" ht="12.75">
      <c r="A452" t="s">
        <v>57</v>
      </c>
      <c r="E452" s="39" t="s">
        <v>5</v>
      </c>
    </row>
    <row r="453" spans="1:16" ht="12.75">
      <c r="A453" t="s">
        <v>49</v>
      </c>
      <c s="34" t="s">
        <v>1012</v>
      </c>
      <c s="34" t="s">
        <v>4368</v>
      </c>
      <c s="35" t="s">
        <v>27</v>
      </c>
      <c s="6" t="s">
        <v>4234</v>
      </c>
      <c s="36" t="s">
        <v>1202</v>
      </c>
      <c s="37">
        <v>90</v>
      </c>
      <c s="36">
        <v>0</v>
      </c>
      <c s="36">
        <f>ROUND(G453*H453,6)</f>
      </c>
      <c r="L453" s="38">
        <v>0</v>
      </c>
      <c s="32">
        <f>ROUND(ROUND(L453,2)*ROUND(G453,3),2)</f>
      </c>
      <c s="36" t="s">
        <v>388</v>
      </c>
      <c>
        <f>(M453*21)/100</f>
      </c>
      <c t="s">
        <v>27</v>
      </c>
    </row>
    <row r="454" spans="1:5" ht="12.75">
      <c r="A454" s="35" t="s">
        <v>54</v>
      </c>
      <c r="E454" s="39" t="s">
        <v>4242</v>
      </c>
    </row>
    <row r="455" spans="1:5" ht="12.75">
      <c r="A455" s="35" t="s">
        <v>55</v>
      </c>
      <c r="E455" s="40" t="s">
        <v>5</v>
      </c>
    </row>
    <row r="456" spans="1:5" ht="12.75">
      <c r="A456" t="s">
        <v>57</v>
      </c>
      <c r="E456" s="39" t="s">
        <v>5</v>
      </c>
    </row>
    <row r="457" spans="1:13" ht="12.75">
      <c r="A457" t="s">
        <v>46</v>
      </c>
      <c r="C457" s="31" t="s">
        <v>26</v>
      </c>
      <c r="E457" s="33" t="s">
        <v>4369</v>
      </c>
      <c r="J457" s="32">
        <f>0</f>
      </c>
      <c s="32">
        <f>0</f>
      </c>
      <c s="32">
        <f>0+L458+L462+L466+L470+L474+L478+L482+L486+L490+L494+L498+L502+L506+L510+L514+L518+L522+L526+L530+L534+L538+L542+L546+L550+L554</f>
      </c>
      <c s="32">
        <f>0+M458+M462+M466+M470+M474+M478+M482+M486+M490+M494+M498+M502+M506+M510+M514+M518+M522+M526+M530+M534+M538+M542+M546+M550+M554</f>
      </c>
    </row>
    <row r="458" spans="1:16" ht="12.75">
      <c r="A458" t="s">
        <v>49</v>
      </c>
      <c s="34" t="s">
        <v>1013</v>
      </c>
      <c s="34" t="s">
        <v>4280</v>
      </c>
      <c s="35" t="s">
        <v>26</v>
      </c>
      <c s="6" t="s">
        <v>4281</v>
      </c>
      <c s="36" t="s">
        <v>940</v>
      </c>
      <c s="37">
        <v>6</v>
      </c>
      <c s="36">
        <v>0</v>
      </c>
      <c s="36">
        <f>ROUND(G458*H458,6)</f>
      </c>
      <c r="L458" s="38">
        <v>0</v>
      </c>
      <c s="32">
        <f>ROUND(ROUND(L458,2)*ROUND(G458,3),2)</f>
      </c>
      <c s="36" t="s">
        <v>4201</v>
      </c>
      <c>
        <f>(M458*21)/100</f>
      </c>
      <c t="s">
        <v>27</v>
      </c>
    </row>
    <row r="459" spans="1:5" ht="12.75">
      <c r="A459" s="35" t="s">
        <v>54</v>
      </c>
      <c r="E459" s="39" t="s">
        <v>5</v>
      </c>
    </row>
    <row r="460" spans="1:5" ht="12.75">
      <c r="A460" s="35" t="s">
        <v>55</v>
      </c>
      <c r="E460" s="40" t="s">
        <v>5</v>
      </c>
    </row>
    <row r="461" spans="1:5" ht="12.75">
      <c r="A461" t="s">
        <v>57</v>
      </c>
      <c r="E461" s="39" t="s">
        <v>5</v>
      </c>
    </row>
    <row r="462" spans="1:16" ht="12.75">
      <c r="A462" t="s">
        <v>49</v>
      </c>
      <c s="34" t="s">
        <v>1016</v>
      </c>
      <c s="34" t="s">
        <v>4282</v>
      </c>
      <c s="35" t="s">
        <v>26</v>
      </c>
      <c s="6" t="s">
        <v>4283</v>
      </c>
      <c s="36" t="s">
        <v>940</v>
      </c>
      <c s="37">
        <v>4</v>
      </c>
      <c s="36">
        <v>0</v>
      </c>
      <c s="36">
        <f>ROUND(G462*H462,6)</f>
      </c>
      <c r="L462" s="38">
        <v>0</v>
      </c>
      <c s="32">
        <f>ROUND(ROUND(L462,2)*ROUND(G462,3),2)</f>
      </c>
      <c s="36" t="s">
        <v>4201</v>
      </c>
      <c>
        <f>(M462*21)/100</f>
      </c>
      <c t="s">
        <v>27</v>
      </c>
    </row>
    <row r="463" spans="1:5" ht="12.75">
      <c r="A463" s="35" t="s">
        <v>54</v>
      </c>
      <c r="E463" s="39" t="s">
        <v>5</v>
      </c>
    </row>
    <row r="464" spans="1:5" ht="12.75">
      <c r="A464" s="35" t="s">
        <v>55</v>
      </c>
      <c r="E464" s="40" t="s">
        <v>5</v>
      </c>
    </row>
    <row r="465" spans="1:5" ht="12.75">
      <c r="A465" t="s">
        <v>57</v>
      </c>
      <c r="E465" s="39" t="s">
        <v>5</v>
      </c>
    </row>
    <row r="466" spans="1:16" ht="12.75">
      <c r="A466" t="s">
        <v>49</v>
      </c>
      <c s="34" t="s">
        <v>1017</v>
      </c>
      <c s="34" t="s">
        <v>4370</v>
      </c>
      <c s="35" t="s">
        <v>26</v>
      </c>
      <c s="6" t="s">
        <v>4371</v>
      </c>
      <c s="36" t="s">
        <v>940</v>
      </c>
      <c s="37">
        <v>1</v>
      </c>
      <c s="36">
        <v>0</v>
      </c>
      <c s="36">
        <f>ROUND(G466*H466,6)</f>
      </c>
      <c r="L466" s="38">
        <v>0</v>
      </c>
      <c s="32">
        <f>ROUND(ROUND(L466,2)*ROUND(G466,3),2)</f>
      </c>
      <c s="36" t="s">
        <v>4201</v>
      </c>
      <c>
        <f>(M466*21)/100</f>
      </c>
      <c t="s">
        <v>27</v>
      </c>
    </row>
    <row r="467" spans="1:5" ht="12.75">
      <c r="A467" s="35" t="s">
        <v>54</v>
      </c>
      <c r="E467" s="39" t="s">
        <v>5</v>
      </c>
    </row>
    <row r="468" spans="1:5" ht="12.75">
      <c r="A468" s="35" t="s">
        <v>55</v>
      </c>
      <c r="E468" s="40" t="s">
        <v>5</v>
      </c>
    </row>
    <row r="469" spans="1:5" ht="12.75">
      <c r="A469" t="s">
        <v>57</v>
      </c>
      <c r="E469" s="39" t="s">
        <v>5</v>
      </c>
    </row>
    <row r="470" spans="1:16" ht="25.5">
      <c r="A470" t="s">
        <v>49</v>
      </c>
      <c s="34" t="s">
        <v>1018</v>
      </c>
      <c s="34" t="s">
        <v>4284</v>
      </c>
      <c s="35" t="s">
        <v>26</v>
      </c>
      <c s="6" t="s">
        <v>4285</v>
      </c>
      <c s="36" t="s">
        <v>4249</v>
      </c>
      <c s="37">
        <v>29</v>
      </c>
      <c s="36">
        <v>0</v>
      </c>
      <c s="36">
        <f>ROUND(G470*H470,6)</f>
      </c>
      <c r="L470" s="38">
        <v>0</v>
      </c>
      <c s="32">
        <f>ROUND(ROUND(L470,2)*ROUND(G470,3),2)</f>
      </c>
      <c s="36" t="s">
        <v>4201</v>
      </c>
      <c>
        <f>(M470*21)/100</f>
      </c>
      <c t="s">
        <v>27</v>
      </c>
    </row>
    <row r="471" spans="1:5" ht="12.75">
      <c r="A471" s="35" t="s">
        <v>54</v>
      </c>
      <c r="E471" s="39" t="s">
        <v>5</v>
      </c>
    </row>
    <row r="472" spans="1:5" ht="12.75">
      <c r="A472" s="35" t="s">
        <v>55</v>
      </c>
      <c r="E472" s="40" t="s">
        <v>5</v>
      </c>
    </row>
    <row r="473" spans="1:5" ht="12.75">
      <c r="A473" t="s">
        <v>57</v>
      </c>
      <c r="E473" s="39" t="s">
        <v>5</v>
      </c>
    </row>
    <row r="474" spans="1:16" ht="25.5">
      <c r="A474" t="s">
        <v>49</v>
      </c>
      <c s="34" t="s">
        <v>1021</v>
      </c>
      <c s="34" t="s">
        <v>4286</v>
      </c>
      <c s="35" t="s">
        <v>26</v>
      </c>
      <c s="6" t="s">
        <v>4287</v>
      </c>
      <c s="36" t="s">
        <v>4249</v>
      </c>
      <c s="37">
        <v>3</v>
      </c>
      <c s="36">
        <v>0</v>
      </c>
      <c s="36">
        <f>ROUND(G474*H474,6)</f>
      </c>
      <c r="L474" s="38">
        <v>0</v>
      </c>
      <c s="32">
        <f>ROUND(ROUND(L474,2)*ROUND(G474,3),2)</f>
      </c>
      <c s="36" t="s">
        <v>4201</v>
      </c>
      <c>
        <f>(M474*21)/100</f>
      </c>
      <c t="s">
        <v>27</v>
      </c>
    </row>
    <row r="475" spans="1:5" ht="12.75">
      <c r="A475" s="35" t="s">
        <v>54</v>
      </c>
      <c r="E475" s="39" t="s">
        <v>5</v>
      </c>
    </row>
    <row r="476" spans="1:5" ht="12.75">
      <c r="A476" s="35" t="s">
        <v>55</v>
      </c>
      <c r="E476" s="40" t="s">
        <v>5</v>
      </c>
    </row>
    <row r="477" spans="1:5" ht="12.75">
      <c r="A477" t="s">
        <v>57</v>
      </c>
      <c r="E477" s="39" t="s">
        <v>5</v>
      </c>
    </row>
    <row r="478" spans="1:16" ht="25.5">
      <c r="A478" t="s">
        <v>49</v>
      </c>
      <c s="34" t="s">
        <v>1022</v>
      </c>
      <c s="34" t="s">
        <v>4320</v>
      </c>
      <c s="35" t="s">
        <v>26</v>
      </c>
      <c s="6" t="s">
        <v>4321</v>
      </c>
      <c s="36" t="s">
        <v>4249</v>
      </c>
      <c s="37">
        <v>2</v>
      </c>
      <c s="36">
        <v>0</v>
      </c>
      <c s="36">
        <f>ROUND(G478*H478,6)</f>
      </c>
      <c r="L478" s="38">
        <v>0</v>
      </c>
      <c s="32">
        <f>ROUND(ROUND(L478,2)*ROUND(G478,3),2)</f>
      </c>
      <c s="36" t="s">
        <v>4201</v>
      </c>
      <c>
        <f>(M478*21)/100</f>
      </c>
      <c t="s">
        <v>27</v>
      </c>
    </row>
    <row r="479" spans="1:5" ht="12.75">
      <c r="A479" s="35" t="s">
        <v>54</v>
      </c>
      <c r="E479" s="39" t="s">
        <v>5</v>
      </c>
    </row>
    <row r="480" spans="1:5" ht="12.75">
      <c r="A480" s="35" t="s">
        <v>55</v>
      </c>
      <c r="E480" s="40" t="s">
        <v>5</v>
      </c>
    </row>
    <row r="481" spans="1:5" ht="12.75">
      <c r="A481" t="s">
        <v>57</v>
      </c>
      <c r="E481" s="39" t="s">
        <v>5</v>
      </c>
    </row>
    <row r="482" spans="1:16" ht="25.5">
      <c r="A482" t="s">
        <v>49</v>
      </c>
      <c s="34" t="s">
        <v>1025</v>
      </c>
      <c s="34" t="s">
        <v>4372</v>
      </c>
      <c s="35" t="s">
        <v>26</v>
      </c>
      <c s="6" t="s">
        <v>4373</v>
      </c>
      <c s="36" t="s">
        <v>940</v>
      </c>
      <c s="37">
        <v>1</v>
      </c>
      <c s="36">
        <v>0</v>
      </c>
      <c s="36">
        <f>ROUND(G482*H482,6)</f>
      </c>
      <c r="L482" s="38">
        <v>0</v>
      </c>
      <c s="32">
        <f>ROUND(ROUND(L482,2)*ROUND(G482,3),2)</f>
      </c>
      <c s="36" t="s">
        <v>4201</v>
      </c>
      <c>
        <f>(M482*21)/100</f>
      </c>
      <c t="s">
        <v>27</v>
      </c>
    </row>
    <row r="483" spans="1:5" ht="12.75">
      <c r="A483" s="35" t="s">
        <v>54</v>
      </c>
      <c r="E483" s="39" t="s">
        <v>5</v>
      </c>
    </row>
    <row r="484" spans="1:5" ht="12.75">
      <c r="A484" s="35" t="s">
        <v>55</v>
      </c>
      <c r="E484" s="40" t="s">
        <v>5</v>
      </c>
    </row>
    <row r="485" spans="1:5" ht="12.75">
      <c r="A485" t="s">
        <v>57</v>
      </c>
      <c r="E485" s="39" t="s">
        <v>5</v>
      </c>
    </row>
    <row r="486" spans="1:16" ht="12.75">
      <c r="A486" t="s">
        <v>49</v>
      </c>
      <c s="34" t="s">
        <v>1026</v>
      </c>
      <c s="34" t="s">
        <v>4288</v>
      </c>
      <c s="35" t="s">
        <v>26</v>
      </c>
      <c s="6" t="s">
        <v>4289</v>
      </c>
      <c s="36" t="s">
        <v>940</v>
      </c>
      <c s="37">
        <v>3</v>
      </c>
      <c s="36">
        <v>0</v>
      </c>
      <c s="36">
        <f>ROUND(G486*H486,6)</f>
      </c>
      <c r="L486" s="38">
        <v>0</v>
      </c>
      <c s="32">
        <f>ROUND(ROUND(L486,2)*ROUND(G486,3),2)</f>
      </c>
      <c s="36" t="s">
        <v>4201</v>
      </c>
      <c>
        <f>(M486*21)/100</f>
      </c>
      <c t="s">
        <v>27</v>
      </c>
    </row>
    <row r="487" spans="1:5" ht="12.75">
      <c r="A487" s="35" t="s">
        <v>54</v>
      </c>
      <c r="E487" s="39" t="s">
        <v>4374</v>
      </c>
    </row>
    <row r="488" spans="1:5" ht="12.75">
      <c r="A488" s="35" t="s">
        <v>55</v>
      </c>
      <c r="E488" s="40" t="s">
        <v>5</v>
      </c>
    </row>
    <row r="489" spans="1:5" ht="12.75">
      <c r="A489" t="s">
        <v>57</v>
      </c>
      <c r="E489" s="39" t="s">
        <v>5</v>
      </c>
    </row>
    <row r="490" spans="1:16" ht="12.75">
      <c r="A490" t="s">
        <v>49</v>
      </c>
      <c s="34" t="s">
        <v>1027</v>
      </c>
      <c s="34" t="s">
        <v>4375</v>
      </c>
      <c s="35" t="s">
        <v>26</v>
      </c>
      <c s="6" t="s">
        <v>4289</v>
      </c>
      <c s="36" t="s">
        <v>940</v>
      </c>
      <c s="37">
        <v>1</v>
      </c>
      <c s="36">
        <v>0</v>
      </c>
      <c s="36">
        <f>ROUND(G490*H490,6)</f>
      </c>
      <c r="L490" s="38">
        <v>0</v>
      </c>
      <c s="32">
        <f>ROUND(ROUND(L490,2)*ROUND(G490,3),2)</f>
      </c>
      <c s="36" t="s">
        <v>4201</v>
      </c>
      <c>
        <f>(M490*21)/100</f>
      </c>
      <c t="s">
        <v>27</v>
      </c>
    </row>
    <row r="491" spans="1:5" ht="12.75">
      <c r="A491" s="35" t="s">
        <v>54</v>
      </c>
      <c r="E491" s="39" t="s">
        <v>4376</v>
      </c>
    </row>
    <row r="492" spans="1:5" ht="12.75">
      <c r="A492" s="35" t="s">
        <v>55</v>
      </c>
      <c r="E492" s="40" t="s">
        <v>5</v>
      </c>
    </row>
    <row r="493" spans="1:5" ht="12.75">
      <c r="A493" t="s">
        <v>57</v>
      </c>
      <c r="E493" s="39" t="s">
        <v>5</v>
      </c>
    </row>
    <row r="494" spans="1:16" ht="12.75">
      <c r="A494" t="s">
        <v>49</v>
      </c>
      <c s="34" t="s">
        <v>1028</v>
      </c>
      <c s="34" t="s">
        <v>1014</v>
      </c>
      <c s="35" t="s">
        <v>26</v>
      </c>
      <c s="6" t="s">
        <v>4210</v>
      </c>
      <c s="36" t="s">
        <v>940</v>
      </c>
      <c s="37">
        <v>1</v>
      </c>
      <c s="36">
        <v>0</v>
      </c>
      <c s="36">
        <f>ROUND(G494*H494,6)</f>
      </c>
      <c r="L494" s="38">
        <v>0</v>
      </c>
      <c s="32">
        <f>ROUND(ROUND(L494,2)*ROUND(G494,3),2)</f>
      </c>
      <c s="36" t="s">
        <v>388</v>
      </c>
      <c>
        <f>(M494*21)/100</f>
      </c>
      <c t="s">
        <v>27</v>
      </c>
    </row>
    <row r="495" spans="1:5" ht="38.25">
      <c r="A495" s="35" t="s">
        <v>54</v>
      </c>
      <c r="E495" s="39" t="s">
        <v>4377</v>
      </c>
    </row>
    <row r="496" spans="1:5" ht="12.75">
      <c r="A496" s="35" t="s">
        <v>55</v>
      </c>
      <c r="E496" s="40" t="s">
        <v>5</v>
      </c>
    </row>
    <row r="497" spans="1:5" ht="12.75">
      <c r="A497" t="s">
        <v>57</v>
      </c>
      <c r="E497" s="39" t="s">
        <v>5</v>
      </c>
    </row>
    <row r="498" spans="1:16" ht="12.75">
      <c r="A498" t="s">
        <v>49</v>
      </c>
      <c s="34" t="s">
        <v>1029</v>
      </c>
      <c s="34" t="s">
        <v>1120</v>
      </c>
      <c s="35" t="s">
        <v>26</v>
      </c>
      <c s="6" t="s">
        <v>4289</v>
      </c>
      <c s="36" t="s">
        <v>940</v>
      </c>
      <c s="37">
        <v>1</v>
      </c>
      <c s="36">
        <v>0</v>
      </c>
      <c s="36">
        <f>ROUND(G498*H498,6)</f>
      </c>
      <c r="L498" s="38">
        <v>0</v>
      </c>
      <c s="32">
        <f>ROUND(ROUND(L498,2)*ROUND(G498,3),2)</f>
      </c>
      <c s="36" t="s">
        <v>388</v>
      </c>
      <c>
        <f>(M498*21)/100</f>
      </c>
      <c t="s">
        <v>27</v>
      </c>
    </row>
    <row r="499" spans="1:5" ht="12.75">
      <c r="A499" s="35" t="s">
        <v>54</v>
      </c>
      <c r="E499" s="39" t="s">
        <v>4329</v>
      </c>
    </row>
    <row r="500" spans="1:5" ht="12.75">
      <c r="A500" s="35" t="s">
        <v>55</v>
      </c>
      <c r="E500" s="40" t="s">
        <v>5</v>
      </c>
    </row>
    <row r="501" spans="1:5" ht="12.75">
      <c r="A501" t="s">
        <v>57</v>
      </c>
      <c r="E501" s="39" t="s">
        <v>5</v>
      </c>
    </row>
    <row r="502" spans="1:16" ht="12.75">
      <c r="A502" t="s">
        <v>49</v>
      </c>
      <c s="34" t="s">
        <v>1030</v>
      </c>
      <c s="34" t="s">
        <v>1124</v>
      </c>
      <c s="35" t="s">
        <v>26</v>
      </c>
      <c s="6" t="s">
        <v>4289</v>
      </c>
      <c s="36" t="s">
        <v>940</v>
      </c>
      <c s="37">
        <v>1</v>
      </c>
      <c s="36">
        <v>0</v>
      </c>
      <c s="36">
        <f>ROUND(G502*H502,6)</f>
      </c>
      <c r="L502" s="38">
        <v>0</v>
      </c>
      <c s="32">
        <f>ROUND(ROUND(L502,2)*ROUND(G502,3),2)</f>
      </c>
      <c s="36" t="s">
        <v>388</v>
      </c>
      <c>
        <f>(M502*21)/100</f>
      </c>
      <c t="s">
        <v>27</v>
      </c>
    </row>
    <row r="503" spans="1:5" ht="12.75">
      <c r="A503" s="35" t="s">
        <v>54</v>
      </c>
      <c r="E503" s="39" t="s">
        <v>4378</v>
      </c>
    </row>
    <row r="504" spans="1:5" ht="12.75">
      <c r="A504" s="35" t="s">
        <v>55</v>
      </c>
      <c r="E504" s="40" t="s">
        <v>5</v>
      </c>
    </row>
    <row r="505" spans="1:5" ht="12.75">
      <c r="A505" t="s">
        <v>57</v>
      </c>
      <c r="E505" s="39" t="s">
        <v>5</v>
      </c>
    </row>
    <row r="506" spans="1:16" ht="12.75">
      <c r="A506" t="s">
        <v>49</v>
      </c>
      <c s="34" t="s">
        <v>1031</v>
      </c>
      <c s="34" t="s">
        <v>1127</v>
      </c>
      <c s="35" t="s">
        <v>26</v>
      </c>
      <c s="6" t="s">
        <v>4293</v>
      </c>
      <c s="36" t="s">
        <v>940</v>
      </c>
      <c s="37">
        <v>2</v>
      </c>
      <c s="36">
        <v>0</v>
      </c>
      <c s="36">
        <f>ROUND(G506*H506,6)</f>
      </c>
      <c r="L506" s="38">
        <v>0</v>
      </c>
      <c s="32">
        <f>ROUND(ROUND(L506,2)*ROUND(G506,3),2)</f>
      </c>
      <c s="36" t="s">
        <v>388</v>
      </c>
      <c>
        <f>(M506*21)/100</f>
      </c>
      <c t="s">
        <v>27</v>
      </c>
    </row>
    <row r="507" spans="1:5" ht="12.75">
      <c r="A507" s="35" t="s">
        <v>54</v>
      </c>
      <c r="E507" s="39" t="s">
        <v>4294</v>
      </c>
    </row>
    <row r="508" spans="1:5" ht="12.75">
      <c r="A508" s="35" t="s">
        <v>55</v>
      </c>
      <c r="E508" s="40" t="s">
        <v>5</v>
      </c>
    </row>
    <row r="509" spans="1:5" ht="12.75">
      <c r="A509" t="s">
        <v>57</v>
      </c>
      <c r="E509" s="39" t="s">
        <v>5</v>
      </c>
    </row>
    <row r="510" spans="1:16" ht="12.75">
      <c r="A510" t="s">
        <v>49</v>
      </c>
      <c s="34" t="s">
        <v>1034</v>
      </c>
      <c s="34" t="s">
        <v>1056</v>
      </c>
      <c s="35" t="s">
        <v>26</v>
      </c>
      <c s="6" t="s">
        <v>4379</v>
      </c>
      <c s="36" t="s">
        <v>940</v>
      </c>
      <c s="37">
        <v>1</v>
      </c>
      <c s="36">
        <v>0</v>
      </c>
      <c s="36">
        <f>ROUND(G510*H510,6)</f>
      </c>
      <c r="L510" s="38">
        <v>0</v>
      </c>
      <c s="32">
        <f>ROUND(ROUND(L510,2)*ROUND(G510,3),2)</f>
      </c>
      <c s="36" t="s">
        <v>388</v>
      </c>
      <c>
        <f>(M510*21)/100</f>
      </c>
      <c t="s">
        <v>27</v>
      </c>
    </row>
    <row r="511" spans="1:5" ht="12.75">
      <c r="A511" s="35" t="s">
        <v>54</v>
      </c>
      <c r="E511" s="39" t="s">
        <v>4380</v>
      </c>
    </row>
    <row r="512" spans="1:5" ht="12.75">
      <c r="A512" s="35" t="s">
        <v>55</v>
      </c>
      <c r="E512" s="40" t="s">
        <v>5</v>
      </c>
    </row>
    <row r="513" spans="1:5" ht="12.75">
      <c r="A513" t="s">
        <v>57</v>
      </c>
      <c r="E513" s="39" t="s">
        <v>5</v>
      </c>
    </row>
    <row r="514" spans="1:16" ht="12.75">
      <c r="A514" t="s">
        <v>49</v>
      </c>
      <c s="34" t="s">
        <v>1037</v>
      </c>
      <c s="34" t="s">
        <v>1060</v>
      </c>
      <c s="35" t="s">
        <v>26</v>
      </c>
      <c s="6" t="s">
        <v>4225</v>
      </c>
      <c s="36" t="s">
        <v>940</v>
      </c>
      <c s="37">
        <v>4</v>
      </c>
      <c s="36">
        <v>0</v>
      </c>
      <c s="36">
        <f>ROUND(G514*H514,6)</f>
      </c>
      <c r="L514" s="38">
        <v>0</v>
      </c>
      <c s="32">
        <f>ROUND(ROUND(L514,2)*ROUND(G514,3),2)</f>
      </c>
      <c s="36" t="s">
        <v>388</v>
      </c>
      <c>
        <f>(M514*21)/100</f>
      </c>
      <c t="s">
        <v>27</v>
      </c>
    </row>
    <row r="515" spans="1:5" ht="12.75">
      <c r="A515" s="35" t="s">
        <v>54</v>
      </c>
      <c r="E515" s="39" t="s">
        <v>4381</v>
      </c>
    </row>
    <row r="516" spans="1:5" ht="12.75">
      <c r="A516" s="35" t="s">
        <v>55</v>
      </c>
      <c r="E516" s="40" t="s">
        <v>5</v>
      </c>
    </row>
    <row r="517" spans="1:5" ht="12.75">
      <c r="A517" t="s">
        <v>57</v>
      </c>
      <c r="E517" s="39" t="s">
        <v>5</v>
      </c>
    </row>
    <row r="518" spans="1:16" ht="12.75">
      <c r="A518" t="s">
        <v>49</v>
      </c>
      <c s="34" t="s">
        <v>2300</v>
      </c>
      <c s="34" t="s">
        <v>1063</v>
      </c>
      <c s="35" t="s">
        <v>26</v>
      </c>
      <c s="6" t="s">
        <v>4296</v>
      </c>
      <c s="36" t="s">
        <v>4249</v>
      </c>
      <c s="37">
        <v>2</v>
      </c>
      <c s="36">
        <v>0</v>
      </c>
      <c s="36">
        <f>ROUND(G518*H518,6)</f>
      </c>
      <c r="L518" s="38">
        <v>0</v>
      </c>
      <c s="32">
        <f>ROUND(ROUND(L518,2)*ROUND(G518,3),2)</f>
      </c>
      <c s="36" t="s">
        <v>388</v>
      </c>
      <c>
        <f>(M518*21)/100</f>
      </c>
      <c t="s">
        <v>27</v>
      </c>
    </row>
    <row r="519" spans="1:5" ht="25.5">
      <c r="A519" s="35" t="s">
        <v>54</v>
      </c>
      <c r="E519" s="39" t="s">
        <v>4297</v>
      </c>
    </row>
    <row r="520" spans="1:5" ht="25.5">
      <c r="A520" s="35" t="s">
        <v>55</v>
      </c>
      <c r="E520" s="40" t="s">
        <v>4382</v>
      </c>
    </row>
    <row r="521" spans="1:5" ht="12.75">
      <c r="A521" t="s">
        <v>57</v>
      </c>
      <c r="E521" s="39" t="s">
        <v>5</v>
      </c>
    </row>
    <row r="522" spans="1:16" ht="12.75">
      <c r="A522" t="s">
        <v>49</v>
      </c>
      <c s="34" t="s">
        <v>2305</v>
      </c>
      <c s="34" t="s">
        <v>4222</v>
      </c>
      <c s="35" t="s">
        <v>26</v>
      </c>
      <c s="6" t="s">
        <v>4296</v>
      </c>
      <c s="36" t="s">
        <v>4249</v>
      </c>
      <c s="37">
        <v>12</v>
      </c>
      <c s="36">
        <v>0</v>
      </c>
      <c s="36">
        <f>ROUND(G522*H522,6)</f>
      </c>
      <c r="L522" s="38">
        <v>0</v>
      </c>
      <c s="32">
        <f>ROUND(ROUND(L522,2)*ROUND(G522,3),2)</f>
      </c>
      <c s="36" t="s">
        <v>388</v>
      </c>
      <c>
        <f>(M522*21)/100</f>
      </c>
      <c t="s">
        <v>27</v>
      </c>
    </row>
    <row r="523" spans="1:5" ht="25.5">
      <c r="A523" s="35" t="s">
        <v>54</v>
      </c>
      <c r="E523" s="39" t="s">
        <v>4297</v>
      </c>
    </row>
    <row r="524" spans="1:5" ht="25.5">
      <c r="A524" s="35" t="s">
        <v>55</v>
      </c>
      <c r="E524" s="40" t="s">
        <v>4383</v>
      </c>
    </row>
    <row r="525" spans="1:5" ht="12.75">
      <c r="A525" t="s">
        <v>57</v>
      </c>
      <c r="E525" s="39" t="s">
        <v>5</v>
      </c>
    </row>
    <row r="526" spans="1:16" ht="12.75">
      <c r="A526" t="s">
        <v>49</v>
      </c>
      <c s="34" t="s">
        <v>2309</v>
      </c>
      <c s="34" t="s">
        <v>4224</v>
      </c>
      <c s="35" t="s">
        <v>26</v>
      </c>
      <c s="6" t="s">
        <v>4296</v>
      </c>
      <c s="36" t="s">
        <v>4249</v>
      </c>
      <c s="37">
        <v>15</v>
      </c>
      <c s="36">
        <v>0</v>
      </c>
      <c s="36">
        <f>ROUND(G526*H526,6)</f>
      </c>
      <c r="L526" s="38">
        <v>0</v>
      </c>
      <c s="32">
        <f>ROUND(ROUND(L526,2)*ROUND(G526,3),2)</f>
      </c>
      <c s="36" t="s">
        <v>388</v>
      </c>
      <c>
        <f>(M526*21)/100</f>
      </c>
      <c t="s">
        <v>27</v>
      </c>
    </row>
    <row r="527" spans="1:5" ht="25.5">
      <c r="A527" s="35" t="s">
        <v>54</v>
      </c>
      <c r="E527" s="39" t="s">
        <v>4297</v>
      </c>
    </row>
    <row r="528" spans="1:5" ht="25.5">
      <c r="A528" s="35" t="s">
        <v>55</v>
      </c>
      <c r="E528" s="40" t="s">
        <v>4384</v>
      </c>
    </row>
    <row r="529" spans="1:5" ht="12.75">
      <c r="A529" t="s">
        <v>57</v>
      </c>
      <c r="E529" s="39" t="s">
        <v>5</v>
      </c>
    </row>
    <row r="530" spans="1:16" ht="12.75">
      <c r="A530" t="s">
        <v>49</v>
      </c>
      <c s="34" t="s">
        <v>2313</v>
      </c>
      <c s="34" t="s">
        <v>4227</v>
      </c>
      <c s="35" t="s">
        <v>26</v>
      </c>
      <c s="6" t="s">
        <v>4301</v>
      </c>
      <c s="36" t="s">
        <v>4249</v>
      </c>
      <c s="37">
        <v>2</v>
      </c>
      <c s="36">
        <v>0</v>
      </c>
      <c s="36">
        <f>ROUND(G530*H530,6)</f>
      </c>
      <c r="L530" s="38">
        <v>0</v>
      </c>
      <c s="32">
        <f>ROUND(ROUND(L530,2)*ROUND(G530,3),2)</f>
      </c>
      <c s="36" t="s">
        <v>388</v>
      </c>
      <c>
        <f>(M530*21)/100</f>
      </c>
      <c t="s">
        <v>27</v>
      </c>
    </row>
    <row r="531" spans="1:5" ht="12.75">
      <c r="A531" s="35" t="s">
        <v>54</v>
      </c>
      <c r="E531" s="39" t="s">
        <v>4302</v>
      </c>
    </row>
    <row r="532" spans="1:5" ht="12.75">
      <c r="A532" s="35" t="s">
        <v>55</v>
      </c>
      <c r="E532" s="40" t="s">
        <v>5</v>
      </c>
    </row>
    <row r="533" spans="1:5" ht="12.75">
      <c r="A533" t="s">
        <v>57</v>
      </c>
      <c r="E533" s="39" t="s">
        <v>5</v>
      </c>
    </row>
    <row r="534" spans="1:16" ht="12.75">
      <c r="A534" t="s">
        <v>49</v>
      </c>
      <c s="34" t="s">
        <v>2317</v>
      </c>
      <c s="34" t="s">
        <v>4229</v>
      </c>
      <c s="35" t="s">
        <v>26</v>
      </c>
      <c s="6" t="s">
        <v>4301</v>
      </c>
      <c s="36" t="s">
        <v>4249</v>
      </c>
      <c s="37">
        <v>1</v>
      </c>
      <c s="36">
        <v>0</v>
      </c>
      <c s="36">
        <f>ROUND(G534*H534,6)</f>
      </c>
      <c r="L534" s="38">
        <v>0</v>
      </c>
      <c s="32">
        <f>ROUND(ROUND(L534,2)*ROUND(G534,3),2)</f>
      </c>
      <c s="36" t="s">
        <v>388</v>
      </c>
      <c>
        <f>(M534*21)/100</f>
      </c>
      <c t="s">
        <v>27</v>
      </c>
    </row>
    <row r="535" spans="1:5" ht="12.75">
      <c r="A535" s="35" t="s">
        <v>54</v>
      </c>
      <c r="E535" s="39" t="s">
        <v>4385</v>
      </c>
    </row>
    <row r="536" spans="1:5" ht="12.75">
      <c r="A536" s="35" t="s">
        <v>55</v>
      </c>
      <c r="E536" s="40" t="s">
        <v>5</v>
      </c>
    </row>
    <row r="537" spans="1:5" ht="12.75">
      <c r="A537" t="s">
        <v>57</v>
      </c>
      <c r="E537" s="39" t="s">
        <v>5</v>
      </c>
    </row>
    <row r="538" spans="1:16" ht="12.75">
      <c r="A538" t="s">
        <v>49</v>
      </c>
      <c s="34" t="s">
        <v>2321</v>
      </c>
      <c s="34" t="s">
        <v>4233</v>
      </c>
      <c s="35" t="s">
        <v>26</v>
      </c>
      <c s="6" t="s">
        <v>4301</v>
      </c>
      <c s="36" t="s">
        <v>4249</v>
      </c>
      <c s="37">
        <v>1</v>
      </c>
      <c s="36">
        <v>0</v>
      </c>
      <c s="36">
        <f>ROUND(G538*H538,6)</f>
      </c>
      <c r="L538" s="38">
        <v>0</v>
      </c>
      <c s="32">
        <f>ROUND(ROUND(L538,2)*ROUND(G538,3),2)</f>
      </c>
      <c s="36" t="s">
        <v>388</v>
      </c>
      <c>
        <f>(M538*21)/100</f>
      </c>
      <c t="s">
        <v>27</v>
      </c>
    </row>
    <row r="539" spans="1:5" ht="12.75">
      <c r="A539" s="35" t="s">
        <v>54</v>
      </c>
      <c r="E539" s="39" t="s">
        <v>4386</v>
      </c>
    </row>
    <row r="540" spans="1:5" ht="12.75">
      <c r="A540" s="35" t="s">
        <v>55</v>
      </c>
      <c r="E540" s="40" t="s">
        <v>5</v>
      </c>
    </row>
    <row r="541" spans="1:5" ht="12.75">
      <c r="A541" t="s">
        <v>57</v>
      </c>
      <c r="E541" s="39" t="s">
        <v>5</v>
      </c>
    </row>
    <row r="542" spans="1:16" ht="12.75">
      <c r="A542" t="s">
        <v>49</v>
      </c>
      <c s="34" t="s">
        <v>2325</v>
      </c>
      <c s="34" t="s">
        <v>4236</v>
      </c>
      <c s="35" t="s">
        <v>26</v>
      </c>
      <c s="6" t="s">
        <v>4301</v>
      </c>
      <c s="36" t="s">
        <v>4249</v>
      </c>
      <c s="37">
        <v>1</v>
      </c>
      <c s="36">
        <v>0</v>
      </c>
      <c s="36">
        <f>ROUND(G542*H542,6)</f>
      </c>
      <c r="L542" s="38">
        <v>0</v>
      </c>
      <c s="32">
        <f>ROUND(ROUND(L542,2)*ROUND(G542,3),2)</f>
      </c>
      <c s="36" t="s">
        <v>388</v>
      </c>
      <c>
        <f>(M542*21)/100</f>
      </c>
      <c t="s">
        <v>27</v>
      </c>
    </row>
    <row r="543" spans="1:5" ht="12.75">
      <c r="A543" s="35" t="s">
        <v>54</v>
      </c>
      <c r="E543" s="39" t="s">
        <v>4387</v>
      </c>
    </row>
    <row r="544" spans="1:5" ht="12.75">
      <c r="A544" s="35" t="s">
        <v>55</v>
      </c>
      <c r="E544" s="40" t="s">
        <v>5</v>
      </c>
    </row>
    <row r="545" spans="1:5" ht="12.75">
      <c r="A545" t="s">
        <v>57</v>
      </c>
      <c r="E545" s="39" t="s">
        <v>5</v>
      </c>
    </row>
    <row r="546" spans="1:16" ht="12.75">
      <c r="A546" t="s">
        <v>49</v>
      </c>
      <c s="34" t="s">
        <v>2329</v>
      </c>
      <c s="34" t="s">
        <v>4239</v>
      </c>
      <c s="35" t="s">
        <v>26</v>
      </c>
      <c s="6" t="s">
        <v>4234</v>
      </c>
      <c s="36" t="s">
        <v>1202</v>
      </c>
      <c s="37">
        <v>2</v>
      </c>
      <c s="36">
        <v>0</v>
      </c>
      <c s="36">
        <f>ROUND(G546*H546,6)</f>
      </c>
      <c r="L546" s="38">
        <v>0</v>
      </c>
      <c s="32">
        <f>ROUND(ROUND(L546,2)*ROUND(G546,3),2)</f>
      </c>
      <c s="36" t="s">
        <v>388</v>
      </c>
      <c>
        <f>(M546*21)/100</f>
      </c>
      <c t="s">
        <v>27</v>
      </c>
    </row>
    <row r="547" spans="1:5" ht="12.75">
      <c r="A547" s="35" t="s">
        <v>54</v>
      </c>
      <c r="E547" s="39" t="s">
        <v>4235</v>
      </c>
    </row>
    <row r="548" spans="1:5" ht="12.75">
      <c r="A548" s="35" t="s">
        <v>55</v>
      </c>
      <c r="E548" s="40" t="s">
        <v>5</v>
      </c>
    </row>
    <row r="549" spans="1:5" ht="12.75">
      <c r="A549" t="s">
        <v>57</v>
      </c>
      <c r="E549" s="39" t="s">
        <v>5</v>
      </c>
    </row>
    <row r="550" spans="1:16" ht="12.75">
      <c r="A550" t="s">
        <v>49</v>
      </c>
      <c s="34" t="s">
        <v>2333</v>
      </c>
      <c s="34" t="s">
        <v>4241</v>
      </c>
      <c s="35" t="s">
        <v>26</v>
      </c>
      <c s="6" t="s">
        <v>4237</v>
      </c>
      <c s="36" t="s">
        <v>1202</v>
      </c>
      <c s="37">
        <v>1</v>
      </c>
      <c s="36">
        <v>0</v>
      </c>
      <c s="36">
        <f>ROUND(G550*H550,6)</f>
      </c>
      <c r="L550" s="38">
        <v>0</v>
      </c>
      <c s="32">
        <f>ROUND(ROUND(L550,2)*ROUND(G550,3),2)</f>
      </c>
      <c s="36" t="s">
        <v>388</v>
      </c>
      <c>
        <f>(M550*21)/100</f>
      </c>
      <c t="s">
        <v>27</v>
      </c>
    </row>
    <row r="551" spans="1:5" ht="12.75">
      <c r="A551" s="35" t="s">
        <v>54</v>
      </c>
      <c r="E551" s="39" t="s">
        <v>4238</v>
      </c>
    </row>
    <row r="552" spans="1:5" ht="12.75">
      <c r="A552" s="35" t="s">
        <v>55</v>
      </c>
      <c r="E552" s="40" t="s">
        <v>5</v>
      </c>
    </row>
    <row r="553" spans="1:5" ht="12.75">
      <c r="A553" t="s">
        <v>57</v>
      </c>
      <c r="E553" s="39" t="s">
        <v>5</v>
      </c>
    </row>
    <row r="554" spans="1:16" ht="12.75">
      <c r="A554" t="s">
        <v>49</v>
      </c>
      <c s="34" t="s">
        <v>2338</v>
      </c>
      <c s="34" t="s">
        <v>4343</v>
      </c>
      <c s="35" t="s">
        <v>26</v>
      </c>
      <c s="6" t="s">
        <v>4234</v>
      </c>
      <c s="36" t="s">
        <v>1202</v>
      </c>
      <c s="37">
        <v>12</v>
      </c>
      <c s="36">
        <v>0</v>
      </c>
      <c s="36">
        <f>ROUND(G554*H554,6)</f>
      </c>
      <c r="L554" s="38">
        <v>0</v>
      </c>
      <c s="32">
        <f>ROUND(ROUND(L554,2)*ROUND(G554,3),2)</f>
      </c>
      <c s="36" t="s">
        <v>388</v>
      </c>
      <c>
        <f>(M554*21)/100</f>
      </c>
      <c t="s">
        <v>27</v>
      </c>
    </row>
    <row r="555" spans="1:5" ht="12.75">
      <c r="A555" s="35" t="s">
        <v>54</v>
      </c>
      <c r="E555" s="39" t="s">
        <v>4242</v>
      </c>
    </row>
    <row r="556" spans="1:5" ht="12.75">
      <c r="A556" s="35" t="s">
        <v>55</v>
      </c>
      <c r="E556" s="40" t="s">
        <v>5</v>
      </c>
    </row>
    <row r="557" spans="1:5" ht="12.75">
      <c r="A557" t="s">
        <v>57</v>
      </c>
      <c r="E557" s="39" t="s">
        <v>5</v>
      </c>
    </row>
    <row r="558" spans="1:13" ht="12.75">
      <c r="A558" t="s">
        <v>46</v>
      </c>
      <c r="C558" s="31" t="s">
        <v>64</v>
      </c>
      <c r="E558" s="33" t="s">
        <v>4388</v>
      </c>
      <c r="J558" s="32">
        <f>0</f>
      </c>
      <c s="32">
        <f>0</f>
      </c>
      <c s="32">
        <f>0+L559+L563+L567+L571+L575+L579+L583+L587+L591+L595+L599+L603+L607+L611+L615+L619+L623+L627+L631+L635+L639</f>
      </c>
      <c s="32">
        <f>0+M559+M563+M567+M571+M575+M579+M583+M587+M591+M595+M599+M603+M607+M611+M615+M619+M623+M627+M631+M635+M639</f>
      </c>
    </row>
    <row r="559" spans="1:16" ht="12.75">
      <c r="A559" t="s">
        <v>49</v>
      </c>
      <c s="34" t="s">
        <v>2342</v>
      </c>
      <c s="34" t="s">
        <v>4280</v>
      </c>
      <c s="35" t="s">
        <v>64</v>
      </c>
      <c s="6" t="s">
        <v>4281</v>
      </c>
      <c s="36" t="s">
        <v>940</v>
      </c>
      <c s="37">
        <v>2</v>
      </c>
      <c s="36">
        <v>0</v>
      </c>
      <c s="36">
        <f>ROUND(G559*H559,6)</f>
      </c>
      <c r="L559" s="38">
        <v>0</v>
      </c>
      <c s="32">
        <f>ROUND(ROUND(L559,2)*ROUND(G559,3),2)</f>
      </c>
      <c s="36" t="s">
        <v>4201</v>
      </c>
      <c>
        <f>(M559*21)/100</f>
      </c>
      <c t="s">
        <v>27</v>
      </c>
    </row>
    <row r="560" spans="1:5" ht="12.75">
      <c r="A560" s="35" t="s">
        <v>54</v>
      </c>
      <c r="E560" s="39" t="s">
        <v>5</v>
      </c>
    </row>
    <row r="561" spans="1:5" ht="12.75">
      <c r="A561" s="35" t="s">
        <v>55</v>
      </c>
      <c r="E561" s="40" t="s">
        <v>5</v>
      </c>
    </row>
    <row r="562" spans="1:5" ht="12.75">
      <c r="A562" t="s">
        <v>57</v>
      </c>
      <c r="E562" s="39" t="s">
        <v>5</v>
      </c>
    </row>
    <row r="563" spans="1:16" ht="12.75">
      <c r="A563" t="s">
        <v>49</v>
      </c>
      <c s="34" t="s">
        <v>2346</v>
      </c>
      <c s="34" t="s">
        <v>4389</v>
      </c>
      <c s="35" t="s">
        <v>64</v>
      </c>
      <c s="6" t="s">
        <v>4390</v>
      </c>
      <c s="36" t="s">
        <v>940</v>
      </c>
      <c s="37">
        <v>3</v>
      </c>
      <c s="36">
        <v>0</v>
      </c>
      <c s="36">
        <f>ROUND(G563*H563,6)</f>
      </c>
      <c r="L563" s="38">
        <v>0</v>
      </c>
      <c s="32">
        <f>ROUND(ROUND(L563,2)*ROUND(G563,3),2)</f>
      </c>
      <c s="36" t="s">
        <v>4201</v>
      </c>
      <c>
        <f>(M563*21)/100</f>
      </c>
      <c t="s">
        <v>27</v>
      </c>
    </row>
    <row r="564" spans="1:5" ht="12.75">
      <c r="A564" s="35" t="s">
        <v>54</v>
      </c>
      <c r="E564" s="39" t="s">
        <v>5</v>
      </c>
    </row>
    <row r="565" spans="1:5" ht="12.75">
      <c r="A565" s="35" t="s">
        <v>55</v>
      </c>
      <c r="E565" s="40" t="s">
        <v>5</v>
      </c>
    </row>
    <row r="566" spans="1:5" ht="12.75">
      <c r="A566" t="s">
        <v>57</v>
      </c>
      <c r="E566" s="39" t="s">
        <v>5</v>
      </c>
    </row>
    <row r="567" spans="1:16" ht="25.5">
      <c r="A567" t="s">
        <v>49</v>
      </c>
      <c s="34" t="s">
        <v>2351</v>
      </c>
      <c s="34" t="s">
        <v>4284</v>
      </c>
      <c s="35" t="s">
        <v>64</v>
      </c>
      <c s="6" t="s">
        <v>4285</v>
      </c>
      <c s="36" t="s">
        <v>4249</v>
      </c>
      <c s="37">
        <v>50</v>
      </c>
      <c s="36">
        <v>0</v>
      </c>
      <c s="36">
        <f>ROUND(G567*H567,6)</f>
      </c>
      <c r="L567" s="38">
        <v>0</v>
      </c>
      <c s="32">
        <f>ROUND(ROUND(L567,2)*ROUND(G567,3),2)</f>
      </c>
      <c s="36" t="s">
        <v>4201</v>
      </c>
      <c>
        <f>(M567*21)/100</f>
      </c>
      <c t="s">
        <v>27</v>
      </c>
    </row>
    <row r="568" spans="1:5" ht="12.75">
      <c r="A568" s="35" t="s">
        <v>54</v>
      </c>
      <c r="E568" s="39" t="s">
        <v>5</v>
      </c>
    </row>
    <row r="569" spans="1:5" ht="12.75">
      <c r="A569" s="35" t="s">
        <v>55</v>
      </c>
      <c r="E569" s="40" t="s">
        <v>5</v>
      </c>
    </row>
    <row r="570" spans="1:5" ht="12.75">
      <c r="A570" t="s">
        <v>57</v>
      </c>
      <c r="E570" s="39" t="s">
        <v>5</v>
      </c>
    </row>
    <row r="571" spans="1:16" ht="25.5">
      <c r="A571" t="s">
        <v>49</v>
      </c>
      <c s="34" t="s">
        <v>2356</v>
      </c>
      <c s="34" t="s">
        <v>4318</v>
      </c>
      <c s="35" t="s">
        <v>64</v>
      </c>
      <c s="6" t="s">
        <v>4319</v>
      </c>
      <c s="36" t="s">
        <v>4249</v>
      </c>
      <c s="37">
        <v>55</v>
      </c>
      <c s="36">
        <v>0</v>
      </c>
      <c s="36">
        <f>ROUND(G571*H571,6)</f>
      </c>
      <c r="L571" s="38">
        <v>0</v>
      </c>
      <c s="32">
        <f>ROUND(ROUND(L571,2)*ROUND(G571,3),2)</f>
      </c>
      <c s="36" t="s">
        <v>4201</v>
      </c>
      <c>
        <f>(M571*21)/100</f>
      </c>
      <c t="s">
        <v>27</v>
      </c>
    </row>
    <row r="572" spans="1:5" ht="12.75">
      <c r="A572" s="35" t="s">
        <v>54</v>
      </c>
      <c r="E572" s="39" t="s">
        <v>5</v>
      </c>
    </row>
    <row r="573" spans="1:5" ht="12.75">
      <c r="A573" s="35" t="s">
        <v>55</v>
      </c>
      <c r="E573" s="40" t="s">
        <v>5</v>
      </c>
    </row>
    <row r="574" spans="1:5" ht="12.75">
      <c r="A574" t="s">
        <v>57</v>
      </c>
      <c r="E574" s="39" t="s">
        <v>5</v>
      </c>
    </row>
    <row r="575" spans="1:16" ht="25.5">
      <c r="A575" t="s">
        <v>49</v>
      </c>
      <c s="34" t="s">
        <v>2360</v>
      </c>
      <c s="34" t="s">
        <v>4320</v>
      </c>
      <c s="35" t="s">
        <v>64</v>
      </c>
      <c s="6" t="s">
        <v>4321</v>
      </c>
      <c s="36" t="s">
        <v>4249</v>
      </c>
      <c s="37">
        <v>4</v>
      </c>
      <c s="36">
        <v>0</v>
      </c>
      <c s="36">
        <f>ROUND(G575*H575,6)</f>
      </c>
      <c r="L575" s="38">
        <v>0</v>
      </c>
      <c s="32">
        <f>ROUND(ROUND(L575,2)*ROUND(G575,3),2)</f>
      </c>
      <c s="36" t="s">
        <v>4201</v>
      </c>
      <c>
        <f>(M575*21)/100</f>
      </c>
      <c t="s">
        <v>27</v>
      </c>
    </row>
    <row r="576" spans="1:5" ht="12.75">
      <c r="A576" s="35" t="s">
        <v>54</v>
      </c>
      <c r="E576" s="39" t="s">
        <v>5</v>
      </c>
    </row>
    <row r="577" spans="1:5" ht="12.75">
      <c r="A577" s="35" t="s">
        <v>55</v>
      </c>
      <c r="E577" s="40" t="s">
        <v>5</v>
      </c>
    </row>
    <row r="578" spans="1:5" ht="12.75">
      <c r="A578" t="s">
        <v>57</v>
      </c>
      <c r="E578" s="39" t="s">
        <v>5</v>
      </c>
    </row>
    <row r="579" spans="1:16" ht="25.5">
      <c r="A579" t="s">
        <v>49</v>
      </c>
      <c s="34" t="s">
        <v>2364</v>
      </c>
      <c s="34" t="s">
        <v>4372</v>
      </c>
      <c s="35" t="s">
        <v>64</v>
      </c>
      <c s="6" t="s">
        <v>4373</v>
      </c>
      <c s="36" t="s">
        <v>940</v>
      </c>
      <c s="37">
        <v>1</v>
      </c>
      <c s="36">
        <v>0</v>
      </c>
      <c s="36">
        <f>ROUND(G579*H579,6)</f>
      </c>
      <c r="L579" s="38">
        <v>0</v>
      </c>
      <c s="32">
        <f>ROUND(ROUND(L579,2)*ROUND(G579,3),2)</f>
      </c>
      <c s="36" t="s">
        <v>4201</v>
      </c>
      <c>
        <f>(M579*21)/100</f>
      </c>
      <c t="s">
        <v>27</v>
      </c>
    </row>
    <row r="580" spans="1:5" ht="12.75">
      <c r="A580" s="35" t="s">
        <v>54</v>
      </c>
      <c r="E580" s="39" t="s">
        <v>5</v>
      </c>
    </row>
    <row r="581" spans="1:5" ht="12.75">
      <c r="A581" s="35" t="s">
        <v>55</v>
      </c>
      <c r="E581" s="40" t="s">
        <v>5</v>
      </c>
    </row>
    <row r="582" spans="1:5" ht="12.75">
      <c r="A582" t="s">
        <v>57</v>
      </c>
      <c r="E582" s="39" t="s">
        <v>5</v>
      </c>
    </row>
    <row r="583" spans="1:16" ht="12.75">
      <c r="A583" t="s">
        <v>49</v>
      </c>
      <c s="34" t="s">
        <v>2368</v>
      </c>
      <c s="34" t="s">
        <v>1014</v>
      </c>
      <c s="35" t="s">
        <v>64</v>
      </c>
      <c s="6" t="s">
        <v>4210</v>
      </c>
      <c s="36" t="s">
        <v>940</v>
      </c>
      <c s="37">
        <v>1</v>
      </c>
      <c s="36">
        <v>0</v>
      </c>
      <c s="36">
        <f>ROUND(G583*H583,6)</f>
      </c>
      <c r="L583" s="38">
        <v>0</v>
      </c>
      <c s="32">
        <f>ROUND(ROUND(L583,2)*ROUND(G583,3),2)</f>
      </c>
      <c s="36" t="s">
        <v>388</v>
      </c>
      <c>
        <f>(M583*21)/100</f>
      </c>
      <c t="s">
        <v>27</v>
      </c>
    </row>
    <row r="584" spans="1:5" ht="38.25">
      <c r="A584" s="35" t="s">
        <v>54</v>
      </c>
      <c r="E584" s="39" t="s">
        <v>4391</v>
      </c>
    </row>
    <row r="585" spans="1:5" ht="12.75">
      <c r="A585" s="35" t="s">
        <v>55</v>
      </c>
      <c r="E585" s="40" t="s">
        <v>5</v>
      </c>
    </row>
    <row r="586" spans="1:5" ht="12.75">
      <c r="A586" t="s">
        <v>57</v>
      </c>
      <c r="E586" s="39" t="s">
        <v>5</v>
      </c>
    </row>
    <row r="587" spans="1:16" ht="12.75">
      <c r="A587" t="s">
        <v>49</v>
      </c>
      <c s="34" t="s">
        <v>2372</v>
      </c>
      <c s="34" t="s">
        <v>1120</v>
      </c>
      <c s="35" t="s">
        <v>64</v>
      </c>
      <c s="6" t="s">
        <v>4289</v>
      </c>
      <c s="36" t="s">
        <v>940</v>
      </c>
      <c s="37">
        <v>2</v>
      </c>
      <c s="36">
        <v>0</v>
      </c>
      <c s="36">
        <f>ROUND(G587*H587,6)</f>
      </c>
      <c r="L587" s="38">
        <v>0</v>
      </c>
      <c s="32">
        <f>ROUND(ROUND(L587,2)*ROUND(G587,3),2)</f>
      </c>
      <c s="36" t="s">
        <v>388</v>
      </c>
      <c>
        <f>(M587*21)/100</f>
      </c>
      <c t="s">
        <v>27</v>
      </c>
    </row>
    <row r="588" spans="1:5" ht="12.75">
      <c r="A588" s="35" t="s">
        <v>54</v>
      </c>
      <c r="E588" s="39" t="s">
        <v>4378</v>
      </c>
    </row>
    <row r="589" spans="1:5" ht="12.75">
      <c r="A589" s="35" t="s">
        <v>55</v>
      </c>
      <c r="E589" s="40" t="s">
        <v>5</v>
      </c>
    </row>
    <row r="590" spans="1:5" ht="12.75">
      <c r="A590" t="s">
        <v>57</v>
      </c>
      <c r="E590" s="39" t="s">
        <v>5</v>
      </c>
    </row>
    <row r="591" spans="1:16" ht="12.75">
      <c r="A591" t="s">
        <v>49</v>
      </c>
      <c s="34" t="s">
        <v>2375</v>
      </c>
      <c s="34" t="s">
        <v>1124</v>
      </c>
      <c s="35" t="s">
        <v>64</v>
      </c>
      <c s="6" t="s">
        <v>4293</v>
      </c>
      <c s="36" t="s">
        <v>940</v>
      </c>
      <c s="37">
        <v>1</v>
      </c>
      <c s="36">
        <v>0</v>
      </c>
      <c s="36">
        <f>ROUND(G591*H591,6)</f>
      </c>
      <c r="L591" s="38">
        <v>0</v>
      </c>
      <c s="32">
        <f>ROUND(ROUND(L591,2)*ROUND(G591,3),2)</f>
      </c>
      <c s="36" t="s">
        <v>388</v>
      </c>
      <c>
        <f>(M591*21)/100</f>
      </c>
      <c t="s">
        <v>27</v>
      </c>
    </row>
    <row r="592" spans="1:5" ht="12.75">
      <c r="A592" s="35" t="s">
        <v>54</v>
      </c>
      <c r="E592" s="39" t="s">
        <v>4392</v>
      </c>
    </row>
    <row r="593" spans="1:5" ht="12.75">
      <c r="A593" s="35" t="s">
        <v>55</v>
      </c>
      <c r="E593" s="40" t="s">
        <v>5</v>
      </c>
    </row>
    <row r="594" spans="1:5" ht="12.75">
      <c r="A594" t="s">
        <v>57</v>
      </c>
      <c r="E594" s="39" t="s">
        <v>5</v>
      </c>
    </row>
    <row r="595" spans="1:16" ht="12.75">
      <c r="A595" t="s">
        <v>49</v>
      </c>
      <c s="34" t="s">
        <v>2379</v>
      </c>
      <c s="34" t="s">
        <v>1127</v>
      </c>
      <c s="35" t="s">
        <v>64</v>
      </c>
      <c s="6" t="s">
        <v>4393</v>
      </c>
      <c s="36" t="s">
        <v>940</v>
      </c>
      <c s="37">
        <v>2</v>
      </c>
      <c s="36">
        <v>0</v>
      </c>
      <c s="36">
        <f>ROUND(G595*H595,6)</f>
      </c>
      <c r="L595" s="38">
        <v>0</v>
      </c>
      <c s="32">
        <f>ROUND(ROUND(L595,2)*ROUND(G595,3),2)</f>
      </c>
      <c s="36" t="s">
        <v>388</v>
      </c>
      <c>
        <f>(M595*21)/100</f>
      </c>
      <c t="s">
        <v>27</v>
      </c>
    </row>
    <row r="596" spans="1:5" ht="12.75">
      <c r="A596" s="35" t="s">
        <v>54</v>
      </c>
      <c r="E596" s="39" t="s">
        <v>4394</v>
      </c>
    </row>
    <row r="597" spans="1:5" ht="12.75">
      <c r="A597" s="35" t="s">
        <v>55</v>
      </c>
      <c r="E597" s="40" t="s">
        <v>5</v>
      </c>
    </row>
    <row r="598" spans="1:5" ht="12.75">
      <c r="A598" t="s">
        <v>57</v>
      </c>
      <c r="E598" s="39" t="s">
        <v>5</v>
      </c>
    </row>
    <row r="599" spans="1:16" ht="12.75">
      <c r="A599" t="s">
        <v>49</v>
      </c>
      <c s="34" t="s">
        <v>2383</v>
      </c>
      <c s="34" t="s">
        <v>1056</v>
      </c>
      <c s="35" t="s">
        <v>64</v>
      </c>
      <c s="6" t="s">
        <v>4219</v>
      </c>
      <c s="36" t="s">
        <v>940</v>
      </c>
      <c s="37">
        <v>1</v>
      </c>
      <c s="36">
        <v>0</v>
      </c>
      <c s="36">
        <f>ROUND(G599*H599,6)</f>
      </c>
      <c r="L599" s="38">
        <v>0</v>
      </c>
      <c s="32">
        <f>ROUND(ROUND(L599,2)*ROUND(G599,3),2)</f>
      </c>
      <c s="36" t="s">
        <v>388</v>
      </c>
      <c>
        <f>(M599*21)/100</f>
      </c>
      <c t="s">
        <v>27</v>
      </c>
    </row>
    <row r="600" spans="1:5" ht="25.5">
      <c r="A600" s="35" t="s">
        <v>54</v>
      </c>
      <c r="E600" s="39" t="s">
        <v>4395</v>
      </c>
    </row>
    <row r="601" spans="1:5" ht="12.75">
      <c r="A601" s="35" t="s">
        <v>55</v>
      </c>
      <c r="E601" s="40" t="s">
        <v>5</v>
      </c>
    </row>
    <row r="602" spans="1:5" ht="12.75">
      <c r="A602" t="s">
        <v>57</v>
      </c>
      <c r="E602" s="39" t="s">
        <v>5</v>
      </c>
    </row>
    <row r="603" spans="1:16" ht="12.75">
      <c r="A603" t="s">
        <v>49</v>
      </c>
      <c s="34" t="s">
        <v>2387</v>
      </c>
      <c s="34" t="s">
        <v>1060</v>
      </c>
      <c s="35" t="s">
        <v>64</v>
      </c>
      <c s="6" t="s">
        <v>4219</v>
      </c>
      <c s="36" t="s">
        <v>940</v>
      </c>
      <c s="37">
        <v>1</v>
      </c>
      <c s="36">
        <v>0</v>
      </c>
      <c s="36">
        <f>ROUND(G603*H603,6)</f>
      </c>
      <c r="L603" s="38">
        <v>0</v>
      </c>
      <c s="32">
        <f>ROUND(ROUND(L603,2)*ROUND(G603,3),2)</f>
      </c>
      <c s="36" t="s">
        <v>388</v>
      </c>
      <c>
        <f>(M603*21)/100</f>
      </c>
      <c t="s">
        <v>27</v>
      </c>
    </row>
    <row r="604" spans="1:5" ht="25.5">
      <c r="A604" s="35" t="s">
        <v>54</v>
      </c>
      <c r="E604" s="39" t="s">
        <v>4395</v>
      </c>
    </row>
    <row r="605" spans="1:5" ht="12.75">
      <c r="A605" s="35" t="s">
        <v>55</v>
      </c>
      <c r="E605" s="40" t="s">
        <v>5</v>
      </c>
    </row>
    <row r="606" spans="1:5" ht="12.75">
      <c r="A606" t="s">
        <v>57</v>
      </c>
      <c r="E606" s="39" t="s">
        <v>5</v>
      </c>
    </row>
    <row r="607" spans="1:16" ht="12.75">
      <c r="A607" t="s">
        <v>49</v>
      </c>
      <c s="34" t="s">
        <v>2391</v>
      </c>
      <c s="34" t="s">
        <v>1063</v>
      </c>
      <c s="35" t="s">
        <v>64</v>
      </c>
      <c s="6" t="s">
        <v>4219</v>
      </c>
      <c s="36" t="s">
        <v>940</v>
      </c>
      <c s="37">
        <v>1</v>
      </c>
      <c s="36">
        <v>0</v>
      </c>
      <c s="36">
        <f>ROUND(G607*H607,6)</f>
      </c>
      <c r="L607" s="38">
        <v>0</v>
      </c>
      <c s="32">
        <f>ROUND(ROUND(L607,2)*ROUND(G607,3),2)</f>
      </c>
      <c s="36" t="s">
        <v>388</v>
      </c>
      <c>
        <f>(M607*21)/100</f>
      </c>
      <c t="s">
        <v>27</v>
      </c>
    </row>
    <row r="608" spans="1:5" ht="25.5">
      <c r="A608" s="35" t="s">
        <v>54</v>
      </c>
      <c r="E608" s="39" t="s">
        <v>4395</v>
      </c>
    </row>
    <row r="609" spans="1:5" ht="12.75">
      <c r="A609" s="35" t="s">
        <v>55</v>
      </c>
      <c r="E609" s="40" t="s">
        <v>5</v>
      </c>
    </row>
    <row r="610" spans="1:5" ht="12.75">
      <c r="A610" t="s">
        <v>57</v>
      </c>
      <c r="E610" s="39" t="s">
        <v>5</v>
      </c>
    </row>
    <row r="611" spans="1:16" ht="12.75">
      <c r="A611" t="s">
        <v>49</v>
      </c>
      <c s="34" t="s">
        <v>2396</v>
      </c>
      <c s="34" t="s">
        <v>4222</v>
      </c>
      <c s="35" t="s">
        <v>64</v>
      </c>
      <c s="6" t="s">
        <v>4225</v>
      </c>
      <c s="36" t="s">
        <v>940</v>
      </c>
      <c s="37">
        <v>3</v>
      </c>
      <c s="36">
        <v>0</v>
      </c>
      <c s="36">
        <f>ROUND(G611*H611,6)</f>
      </c>
      <c r="L611" s="38">
        <v>0</v>
      </c>
      <c s="32">
        <f>ROUND(ROUND(L611,2)*ROUND(G611,3),2)</f>
      </c>
      <c s="36" t="s">
        <v>388</v>
      </c>
      <c>
        <f>(M611*21)/100</f>
      </c>
      <c t="s">
        <v>27</v>
      </c>
    </row>
    <row r="612" spans="1:5" ht="12.75">
      <c r="A612" s="35" t="s">
        <v>54</v>
      </c>
      <c r="E612" s="39" t="s">
        <v>4396</v>
      </c>
    </row>
    <row r="613" spans="1:5" ht="12.75">
      <c r="A613" s="35" t="s">
        <v>55</v>
      </c>
      <c r="E613" s="40" t="s">
        <v>5</v>
      </c>
    </row>
    <row r="614" spans="1:5" ht="12.75">
      <c r="A614" t="s">
        <v>57</v>
      </c>
      <c r="E614" s="39" t="s">
        <v>5</v>
      </c>
    </row>
    <row r="615" spans="1:16" ht="12.75">
      <c r="A615" t="s">
        <v>49</v>
      </c>
      <c s="34" t="s">
        <v>2401</v>
      </c>
      <c s="34" t="s">
        <v>4224</v>
      </c>
      <c s="35" t="s">
        <v>64</v>
      </c>
      <c s="6" t="s">
        <v>4397</v>
      </c>
      <c s="36" t="s">
        <v>940</v>
      </c>
      <c s="37">
        <v>1</v>
      </c>
      <c s="36">
        <v>0</v>
      </c>
      <c s="36">
        <f>ROUND(G615*H615,6)</f>
      </c>
      <c r="L615" s="38">
        <v>0</v>
      </c>
      <c s="32">
        <f>ROUND(ROUND(L615,2)*ROUND(G615,3),2)</f>
      </c>
      <c s="36" t="s">
        <v>388</v>
      </c>
      <c>
        <f>(M615*21)/100</f>
      </c>
      <c t="s">
        <v>27</v>
      </c>
    </row>
    <row r="616" spans="1:5" ht="12.75">
      <c r="A616" s="35" t="s">
        <v>54</v>
      </c>
      <c r="E616" s="39" t="s">
        <v>4398</v>
      </c>
    </row>
    <row r="617" spans="1:5" ht="12.75">
      <c r="A617" s="35" t="s">
        <v>55</v>
      </c>
      <c r="E617" s="40" t="s">
        <v>5</v>
      </c>
    </row>
    <row r="618" spans="1:5" ht="12.75">
      <c r="A618" t="s">
        <v>57</v>
      </c>
      <c r="E618" s="39" t="s">
        <v>5</v>
      </c>
    </row>
    <row r="619" spans="1:16" ht="12.75">
      <c r="A619" t="s">
        <v>49</v>
      </c>
      <c s="34" t="s">
        <v>2406</v>
      </c>
      <c s="34" t="s">
        <v>4227</v>
      </c>
      <c s="35" t="s">
        <v>64</v>
      </c>
      <c s="6" t="s">
        <v>4296</v>
      </c>
      <c s="36" t="s">
        <v>4249</v>
      </c>
      <c s="37">
        <v>50</v>
      </c>
      <c s="36">
        <v>0</v>
      </c>
      <c s="36">
        <f>ROUND(G619*H619,6)</f>
      </c>
      <c r="L619" s="38">
        <v>0</v>
      </c>
      <c s="32">
        <f>ROUND(ROUND(L619,2)*ROUND(G619,3),2)</f>
      </c>
      <c s="36" t="s">
        <v>388</v>
      </c>
      <c>
        <f>(M619*21)/100</f>
      </c>
      <c t="s">
        <v>27</v>
      </c>
    </row>
    <row r="620" spans="1:5" ht="25.5">
      <c r="A620" s="35" t="s">
        <v>54</v>
      </c>
      <c r="E620" s="39" t="s">
        <v>4297</v>
      </c>
    </row>
    <row r="621" spans="1:5" ht="25.5">
      <c r="A621" s="35" t="s">
        <v>55</v>
      </c>
      <c r="E621" s="40" t="s">
        <v>4399</v>
      </c>
    </row>
    <row r="622" spans="1:5" ht="12.75">
      <c r="A622" t="s">
        <v>57</v>
      </c>
      <c r="E622" s="39" t="s">
        <v>5</v>
      </c>
    </row>
    <row r="623" spans="1:16" ht="12.75">
      <c r="A623" t="s">
        <v>49</v>
      </c>
      <c s="34" t="s">
        <v>2410</v>
      </c>
      <c s="34" t="s">
        <v>4229</v>
      </c>
      <c s="35" t="s">
        <v>64</v>
      </c>
      <c s="6" t="s">
        <v>4296</v>
      </c>
      <c s="36" t="s">
        <v>4249</v>
      </c>
      <c s="37">
        <v>55</v>
      </c>
      <c s="36">
        <v>0</v>
      </c>
      <c s="36">
        <f>ROUND(G623*H623,6)</f>
      </c>
      <c r="L623" s="38">
        <v>0</v>
      </c>
      <c s="32">
        <f>ROUND(ROUND(L623,2)*ROUND(G623,3),2)</f>
      </c>
      <c s="36" t="s">
        <v>388</v>
      </c>
      <c>
        <f>(M623*21)/100</f>
      </c>
      <c t="s">
        <v>27</v>
      </c>
    </row>
    <row r="624" spans="1:5" ht="25.5">
      <c r="A624" s="35" t="s">
        <v>54</v>
      </c>
      <c r="E624" s="39" t="s">
        <v>4297</v>
      </c>
    </row>
    <row r="625" spans="1:5" ht="25.5">
      <c r="A625" s="35" t="s">
        <v>55</v>
      </c>
      <c r="E625" s="40" t="s">
        <v>4400</v>
      </c>
    </row>
    <row r="626" spans="1:5" ht="12.75">
      <c r="A626" t="s">
        <v>57</v>
      </c>
      <c r="E626" s="39" t="s">
        <v>5</v>
      </c>
    </row>
    <row r="627" spans="1:16" ht="12.75">
      <c r="A627" t="s">
        <v>49</v>
      </c>
      <c s="34" t="s">
        <v>2414</v>
      </c>
      <c s="34" t="s">
        <v>4233</v>
      </c>
      <c s="35" t="s">
        <v>64</v>
      </c>
      <c s="6" t="s">
        <v>4301</v>
      </c>
      <c s="36" t="s">
        <v>4249</v>
      </c>
      <c s="37">
        <v>4</v>
      </c>
      <c s="36">
        <v>0</v>
      </c>
      <c s="36">
        <f>ROUND(G627*H627,6)</f>
      </c>
      <c r="L627" s="38">
        <v>0</v>
      </c>
      <c s="32">
        <f>ROUND(ROUND(L627,2)*ROUND(G627,3),2)</f>
      </c>
      <c s="36" t="s">
        <v>388</v>
      </c>
      <c>
        <f>(M627*21)/100</f>
      </c>
      <c t="s">
        <v>27</v>
      </c>
    </row>
    <row r="628" spans="1:5" ht="12.75">
      <c r="A628" s="35" t="s">
        <v>54</v>
      </c>
      <c r="E628" s="39" t="s">
        <v>4387</v>
      </c>
    </row>
    <row r="629" spans="1:5" ht="12.75">
      <c r="A629" s="35" t="s">
        <v>55</v>
      </c>
      <c r="E629" s="40" t="s">
        <v>5</v>
      </c>
    </row>
    <row r="630" spans="1:5" ht="12.75">
      <c r="A630" t="s">
        <v>57</v>
      </c>
      <c r="E630" s="39" t="s">
        <v>5</v>
      </c>
    </row>
    <row r="631" spans="1:16" ht="12.75">
      <c r="A631" t="s">
        <v>49</v>
      </c>
      <c s="34" t="s">
        <v>2415</v>
      </c>
      <c s="34" t="s">
        <v>4236</v>
      </c>
      <c s="35" t="s">
        <v>64</v>
      </c>
      <c s="6" t="s">
        <v>4234</v>
      </c>
      <c s="36" t="s">
        <v>1202</v>
      </c>
      <c s="37">
        <v>6</v>
      </c>
      <c s="36">
        <v>0</v>
      </c>
      <c s="36">
        <f>ROUND(G631*H631,6)</f>
      </c>
      <c r="L631" s="38">
        <v>0</v>
      </c>
      <c s="32">
        <f>ROUND(ROUND(L631,2)*ROUND(G631,3),2)</f>
      </c>
      <c s="36" t="s">
        <v>388</v>
      </c>
      <c>
        <f>(M631*21)/100</f>
      </c>
      <c t="s">
        <v>27</v>
      </c>
    </row>
    <row r="632" spans="1:5" ht="12.75">
      <c r="A632" s="35" t="s">
        <v>54</v>
      </c>
      <c r="E632" s="39" t="s">
        <v>4235</v>
      </c>
    </row>
    <row r="633" spans="1:5" ht="12.75">
      <c r="A633" s="35" t="s">
        <v>55</v>
      </c>
      <c r="E633" s="40" t="s">
        <v>5</v>
      </c>
    </row>
    <row r="634" spans="1:5" ht="12.75">
      <c r="A634" t="s">
        <v>57</v>
      </c>
      <c r="E634" s="39" t="s">
        <v>5</v>
      </c>
    </row>
    <row r="635" spans="1:16" ht="12.75">
      <c r="A635" t="s">
        <v>49</v>
      </c>
      <c s="34" t="s">
        <v>2420</v>
      </c>
      <c s="34" t="s">
        <v>4239</v>
      </c>
      <c s="35" t="s">
        <v>64</v>
      </c>
      <c s="6" t="s">
        <v>4237</v>
      </c>
      <c s="36" t="s">
        <v>1202</v>
      </c>
      <c s="37">
        <v>30</v>
      </c>
      <c s="36">
        <v>0</v>
      </c>
      <c s="36">
        <f>ROUND(G635*H635,6)</f>
      </c>
      <c r="L635" s="38">
        <v>0</v>
      </c>
      <c s="32">
        <f>ROUND(ROUND(L635,2)*ROUND(G635,3),2)</f>
      </c>
      <c s="36" t="s">
        <v>388</v>
      </c>
      <c>
        <f>(M635*21)/100</f>
      </c>
      <c t="s">
        <v>27</v>
      </c>
    </row>
    <row r="636" spans="1:5" ht="12.75">
      <c r="A636" s="35" t="s">
        <v>54</v>
      </c>
      <c r="E636" s="39" t="s">
        <v>4238</v>
      </c>
    </row>
    <row r="637" spans="1:5" ht="12.75">
      <c r="A637" s="35" t="s">
        <v>55</v>
      </c>
      <c r="E637" s="40" t="s">
        <v>5</v>
      </c>
    </row>
    <row r="638" spans="1:5" ht="12.75">
      <c r="A638" t="s">
        <v>57</v>
      </c>
      <c r="E638" s="39" t="s">
        <v>5</v>
      </c>
    </row>
    <row r="639" spans="1:16" ht="12.75">
      <c r="A639" t="s">
        <v>49</v>
      </c>
      <c s="34" t="s">
        <v>2423</v>
      </c>
      <c s="34" t="s">
        <v>4241</v>
      </c>
      <c s="35" t="s">
        <v>64</v>
      </c>
      <c s="6" t="s">
        <v>4234</v>
      </c>
      <c s="36" t="s">
        <v>1202</v>
      </c>
      <c s="37">
        <v>50</v>
      </c>
      <c s="36">
        <v>0</v>
      </c>
      <c s="36">
        <f>ROUND(G639*H639,6)</f>
      </c>
      <c r="L639" s="38">
        <v>0</v>
      </c>
      <c s="32">
        <f>ROUND(ROUND(L639,2)*ROUND(G639,3),2)</f>
      </c>
      <c s="36" t="s">
        <v>388</v>
      </c>
      <c>
        <f>(M639*21)/100</f>
      </c>
      <c t="s">
        <v>27</v>
      </c>
    </row>
    <row r="640" spans="1:5" ht="12.75">
      <c r="A640" s="35" t="s">
        <v>54</v>
      </c>
      <c r="E640" s="39" t="s">
        <v>4242</v>
      </c>
    </row>
    <row r="641" spans="1:5" ht="12.75">
      <c r="A641" s="35" t="s">
        <v>55</v>
      </c>
      <c r="E641" s="40" t="s">
        <v>5</v>
      </c>
    </row>
    <row r="642" spans="1:5" ht="12.75">
      <c r="A642" t="s">
        <v>57</v>
      </c>
      <c r="E642" s="39" t="s">
        <v>5</v>
      </c>
    </row>
    <row r="643" spans="1:13" ht="12.75">
      <c r="A643" t="s">
        <v>46</v>
      </c>
      <c r="C643" s="31" t="s">
        <v>76</v>
      </c>
      <c r="E643" s="33" t="s">
        <v>4401</v>
      </c>
      <c r="J643" s="32">
        <f>0</f>
      </c>
      <c s="32">
        <f>0</f>
      </c>
      <c s="32">
        <f>0+L644+L648+L652+L656+L660+L664+L668+L672+L676+L680</f>
      </c>
      <c s="32">
        <f>0+M644+M648+M652+M656+M660+M664+M668+M672+M676+M680</f>
      </c>
    </row>
    <row r="644" spans="1:16" ht="25.5">
      <c r="A644" t="s">
        <v>49</v>
      </c>
      <c s="34" t="s">
        <v>2428</v>
      </c>
      <c s="34" t="s">
        <v>4278</v>
      </c>
      <c s="35" t="s">
        <v>76</v>
      </c>
      <c s="6" t="s">
        <v>4279</v>
      </c>
      <c s="36" t="s">
        <v>940</v>
      </c>
      <c s="37">
        <v>1</v>
      </c>
      <c s="36">
        <v>0</v>
      </c>
      <c s="36">
        <f>ROUND(G644*H644,6)</f>
      </c>
      <c r="L644" s="38">
        <v>0</v>
      </c>
      <c s="32">
        <f>ROUND(ROUND(L644,2)*ROUND(G644,3),2)</f>
      </c>
      <c s="36" t="s">
        <v>4201</v>
      </c>
      <c>
        <f>(M644*21)/100</f>
      </c>
      <c t="s">
        <v>27</v>
      </c>
    </row>
    <row r="645" spans="1:5" ht="12.75">
      <c r="A645" s="35" t="s">
        <v>54</v>
      </c>
      <c r="E645" s="39" t="s">
        <v>5</v>
      </c>
    </row>
    <row r="646" spans="1:5" ht="12.75">
      <c r="A646" s="35" t="s">
        <v>55</v>
      </c>
      <c r="E646" s="40" t="s">
        <v>5</v>
      </c>
    </row>
    <row r="647" spans="1:5" ht="12.75">
      <c r="A647" t="s">
        <v>57</v>
      </c>
      <c r="E647" s="39" t="s">
        <v>5</v>
      </c>
    </row>
    <row r="648" spans="1:16" ht="12.75">
      <c r="A648" t="s">
        <v>49</v>
      </c>
      <c s="34" t="s">
        <v>2433</v>
      </c>
      <c s="34" t="s">
        <v>4282</v>
      </c>
      <c s="35" t="s">
        <v>76</v>
      </c>
      <c s="6" t="s">
        <v>4283</v>
      </c>
      <c s="36" t="s">
        <v>940</v>
      </c>
      <c s="37">
        <v>2</v>
      </c>
      <c s="36">
        <v>0</v>
      </c>
      <c s="36">
        <f>ROUND(G648*H648,6)</f>
      </c>
      <c r="L648" s="38">
        <v>0</v>
      </c>
      <c s="32">
        <f>ROUND(ROUND(L648,2)*ROUND(G648,3),2)</f>
      </c>
      <c s="36" t="s">
        <v>4201</v>
      </c>
      <c>
        <f>(M648*21)/100</f>
      </c>
      <c t="s">
        <v>27</v>
      </c>
    </row>
    <row r="649" spans="1:5" ht="12.75">
      <c r="A649" s="35" t="s">
        <v>54</v>
      </c>
      <c r="E649" s="39" t="s">
        <v>5</v>
      </c>
    </row>
    <row r="650" spans="1:5" ht="12.75">
      <c r="A650" s="35" t="s">
        <v>55</v>
      </c>
      <c r="E650" s="40" t="s">
        <v>5</v>
      </c>
    </row>
    <row r="651" spans="1:5" ht="12.75">
      <c r="A651" t="s">
        <v>57</v>
      </c>
      <c r="E651" s="39" t="s">
        <v>5</v>
      </c>
    </row>
    <row r="652" spans="1:16" ht="25.5">
      <c r="A652" t="s">
        <v>49</v>
      </c>
      <c s="34" t="s">
        <v>2438</v>
      </c>
      <c s="34" t="s">
        <v>4284</v>
      </c>
      <c s="35" t="s">
        <v>76</v>
      </c>
      <c s="6" t="s">
        <v>4285</v>
      </c>
      <c s="36" t="s">
        <v>4249</v>
      </c>
      <c s="37">
        <v>12</v>
      </c>
      <c s="36">
        <v>0</v>
      </c>
      <c s="36">
        <f>ROUND(G652*H652,6)</f>
      </c>
      <c r="L652" s="38">
        <v>0</v>
      </c>
      <c s="32">
        <f>ROUND(ROUND(L652,2)*ROUND(G652,3),2)</f>
      </c>
      <c s="36" t="s">
        <v>4201</v>
      </c>
      <c>
        <f>(M652*21)/100</f>
      </c>
      <c t="s">
        <v>27</v>
      </c>
    </row>
    <row r="653" spans="1:5" ht="12.75">
      <c r="A653" s="35" t="s">
        <v>54</v>
      </c>
      <c r="E653" s="39" t="s">
        <v>5</v>
      </c>
    </row>
    <row r="654" spans="1:5" ht="12.75">
      <c r="A654" s="35" t="s">
        <v>55</v>
      </c>
      <c r="E654" s="40" t="s">
        <v>5</v>
      </c>
    </row>
    <row r="655" spans="1:5" ht="12.75">
      <c r="A655" t="s">
        <v>57</v>
      </c>
      <c r="E655" s="39" t="s">
        <v>5</v>
      </c>
    </row>
    <row r="656" spans="1:16" ht="12.75">
      <c r="A656" t="s">
        <v>49</v>
      </c>
      <c s="34" t="s">
        <v>2442</v>
      </c>
      <c s="34" t="s">
        <v>1014</v>
      </c>
      <c s="35" t="s">
        <v>76</v>
      </c>
      <c s="6" t="s">
        <v>4291</v>
      </c>
      <c s="36" t="s">
        <v>940</v>
      </c>
      <c s="37">
        <v>1</v>
      </c>
      <c s="36">
        <v>0</v>
      </c>
      <c s="36">
        <f>ROUND(G656*H656,6)</f>
      </c>
      <c r="L656" s="38">
        <v>0</v>
      </c>
      <c s="32">
        <f>ROUND(ROUND(L656,2)*ROUND(G656,3),2)</f>
      </c>
      <c s="36" t="s">
        <v>388</v>
      </c>
      <c>
        <f>(M656*21)/100</f>
      </c>
      <c t="s">
        <v>27</v>
      </c>
    </row>
    <row r="657" spans="1:5" ht="25.5">
      <c r="A657" s="35" t="s">
        <v>54</v>
      </c>
      <c r="E657" s="39" t="s">
        <v>4402</v>
      </c>
    </row>
    <row r="658" spans="1:5" ht="12.75">
      <c r="A658" s="35" t="s">
        <v>55</v>
      </c>
      <c r="E658" s="40" t="s">
        <v>5</v>
      </c>
    </row>
    <row r="659" spans="1:5" ht="12.75">
      <c r="A659" t="s">
        <v>57</v>
      </c>
      <c r="E659" s="39" t="s">
        <v>5</v>
      </c>
    </row>
    <row r="660" spans="1:16" ht="12.75">
      <c r="A660" t="s">
        <v>49</v>
      </c>
      <c s="34" t="s">
        <v>2447</v>
      </c>
      <c s="34" t="s">
        <v>1120</v>
      </c>
      <c s="35" t="s">
        <v>76</v>
      </c>
      <c s="6" t="s">
        <v>4293</v>
      </c>
      <c s="36" t="s">
        <v>940</v>
      </c>
      <c s="37">
        <v>1</v>
      </c>
      <c s="36">
        <v>0</v>
      </c>
      <c s="36">
        <f>ROUND(G660*H660,6)</f>
      </c>
      <c r="L660" s="38">
        <v>0</v>
      </c>
      <c s="32">
        <f>ROUND(ROUND(L660,2)*ROUND(G660,3),2)</f>
      </c>
      <c s="36" t="s">
        <v>388</v>
      </c>
      <c>
        <f>(M660*21)/100</f>
      </c>
      <c t="s">
        <v>27</v>
      </c>
    </row>
    <row r="661" spans="1:5" ht="12.75">
      <c r="A661" s="35" t="s">
        <v>54</v>
      </c>
      <c r="E661" s="39" t="s">
        <v>4403</v>
      </c>
    </row>
    <row r="662" spans="1:5" ht="12.75">
      <c r="A662" s="35" t="s">
        <v>55</v>
      </c>
      <c r="E662" s="40" t="s">
        <v>5</v>
      </c>
    </row>
    <row r="663" spans="1:5" ht="12.75">
      <c r="A663" t="s">
        <v>57</v>
      </c>
      <c r="E663" s="39" t="s">
        <v>5</v>
      </c>
    </row>
    <row r="664" spans="1:16" ht="12.75">
      <c r="A664" t="s">
        <v>49</v>
      </c>
      <c s="34" t="s">
        <v>2451</v>
      </c>
      <c s="34" t="s">
        <v>1124</v>
      </c>
      <c s="35" t="s">
        <v>76</v>
      </c>
      <c s="6" t="s">
        <v>4393</v>
      </c>
      <c s="36" t="s">
        <v>940</v>
      </c>
      <c s="37">
        <v>1</v>
      </c>
      <c s="36">
        <v>0</v>
      </c>
      <c s="36">
        <f>ROUND(G664*H664,6)</f>
      </c>
      <c r="L664" s="38">
        <v>0</v>
      </c>
      <c s="32">
        <f>ROUND(ROUND(L664,2)*ROUND(G664,3),2)</f>
      </c>
      <c s="36" t="s">
        <v>388</v>
      </c>
      <c>
        <f>(M664*21)/100</f>
      </c>
      <c t="s">
        <v>27</v>
      </c>
    </row>
    <row r="665" spans="1:5" ht="12.75">
      <c r="A665" s="35" t="s">
        <v>54</v>
      </c>
      <c r="E665" s="39" t="s">
        <v>4394</v>
      </c>
    </row>
    <row r="666" spans="1:5" ht="12.75">
      <c r="A666" s="35" t="s">
        <v>55</v>
      </c>
      <c r="E666" s="40" t="s">
        <v>5</v>
      </c>
    </row>
    <row r="667" spans="1:5" ht="12.75">
      <c r="A667" t="s">
        <v>57</v>
      </c>
      <c r="E667" s="39" t="s">
        <v>5</v>
      </c>
    </row>
    <row r="668" spans="1:16" ht="12.75">
      <c r="A668" t="s">
        <v>49</v>
      </c>
      <c s="34" t="s">
        <v>2453</v>
      </c>
      <c s="34" t="s">
        <v>1127</v>
      </c>
      <c s="35" t="s">
        <v>76</v>
      </c>
      <c s="6" t="s">
        <v>4404</v>
      </c>
      <c s="36" t="s">
        <v>940</v>
      </c>
      <c s="37">
        <v>1</v>
      </c>
      <c s="36">
        <v>0</v>
      </c>
      <c s="36">
        <f>ROUND(G668*H668,6)</f>
      </c>
      <c r="L668" s="38">
        <v>0</v>
      </c>
      <c s="32">
        <f>ROUND(ROUND(L668,2)*ROUND(G668,3),2)</f>
      </c>
      <c s="36" t="s">
        <v>388</v>
      </c>
      <c>
        <f>(M668*21)/100</f>
      </c>
      <c t="s">
        <v>27</v>
      </c>
    </row>
    <row r="669" spans="1:5" ht="25.5">
      <c r="A669" s="35" t="s">
        <v>54</v>
      </c>
      <c r="E669" s="39" t="s">
        <v>4405</v>
      </c>
    </row>
    <row r="670" spans="1:5" ht="12.75">
      <c r="A670" s="35" t="s">
        <v>55</v>
      </c>
      <c r="E670" s="40" t="s">
        <v>5</v>
      </c>
    </row>
    <row r="671" spans="1:5" ht="12.75">
      <c r="A671" t="s">
        <v>57</v>
      </c>
      <c r="E671" s="39" t="s">
        <v>5</v>
      </c>
    </row>
    <row r="672" spans="1:16" ht="12.75">
      <c r="A672" t="s">
        <v>49</v>
      </c>
      <c s="34" t="s">
        <v>2456</v>
      </c>
      <c s="34" t="s">
        <v>1056</v>
      </c>
      <c s="35" t="s">
        <v>76</v>
      </c>
      <c s="6" t="s">
        <v>4225</v>
      </c>
      <c s="36" t="s">
        <v>940</v>
      </c>
      <c s="37">
        <v>2</v>
      </c>
      <c s="36">
        <v>0</v>
      </c>
      <c s="36">
        <f>ROUND(G672*H672,6)</f>
      </c>
      <c r="L672" s="38">
        <v>0</v>
      </c>
      <c s="32">
        <f>ROUND(ROUND(L672,2)*ROUND(G672,3),2)</f>
      </c>
      <c s="36" t="s">
        <v>388</v>
      </c>
      <c>
        <f>(M672*21)/100</f>
      </c>
      <c t="s">
        <v>27</v>
      </c>
    </row>
    <row r="673" spans="1:5" ht="12.75">
      <c r="A673" s="35" t="s">
        <v>54</v>
      </c>
      <c r="E673" s="39" t="s">
        <v>4295</v>
      </c>
    </row>
    <row r="674" spans="1:5" ht="12.75">
      <c r="A674" s="35" t="s">
        <v>55</v>
      </c>
      <c r="E674" s="40" t="s">
        <v>5</v>
      </c>
    </row>
    <row r="675" spans="1:5" ht="12.75">
      <c r="A675" t="s">
        <v>57</v>
      </c>
      <c r="E675" s="39" t="s">
        <v>5</v>
      </c>
    </row>
    <row r="676" spans="1:16" ht="12.75">
      <c r="A676" t="s">
        <v>49</v>
      </c>
      <c s="34" t="s">
        <v>2458</v>
      </c>
      <c s="34" t="s">
        <v>1060</v>
      </c>
      <c s="35" t="s">
        <v>76</v>
      </c>
      <c s="6" t="s">
        <v>4296</v>
      </c>
      <c s="36" t="s">
        <v>4249</v>
      </c>
      <c s="37">
        <v>12</v>
      </c>
      <c s="36">
        <v>0</v>
      </c>
      <c s="36">
        <f>ROUND(G676*H676,6)</f>
      </c>
      <c r="L676" s="38">
        <v>0</v>
      </c>
      <c s="32">
        <f>ROUND(ROUND(L676,2)*ROUND(G676,3),2)</f>
      </c>
      <c s="36" t="s">
        <v>388</v>
      </c>
      <c>
        <f>(M676*21)/100</f>
      </c>
      <c t="s">
        <v>27</v>
      </c>
    </row>
    <row r="677" spans="1:5" ht="25.5">
      <c r="A677" s="35" t="s">
        <v>54</v>
      </c>
      <c r="E677" s="39" t="s">
        <v>4297</v>
      </c>
    </row>
    <row r="678" spans="1:5" ht="25.5">
      <c r="A678" s="35" t="s">
        <v>55</v>
      </c>
      <c r="E678" s="40" t="s">
        <v>4406</v>
      </c>
    </row>
    <row r="679" spans="1:5" ht="12.75">
      <c r="A679" t="s">
        <v>57</v>
      </c>
      <c r="E679" s="39" t="s">
        <v>5</v>
      </c>
    </row>
    <row r="680" spans="1:16" ht="12.75">
      <c r="A680" t="s">
        <v>49</v>
      </c>
      <c s="34" t="s">
        <v>2462</v>
      </c>
      <c s="34" t="s">
        <v>1063</v>
      </c>
      <c s="35" t="s">
        <v>76</v>
      </c>
      <c s="6" t="s">
        <v>4234</v>
      </c>
      <c s="36" t="s">
        <v>1202</v>
      </c>
      <c s="37">
        <v>2</v>
      </c>
      <c s="36">
        <v>0</v>
      </c>
      <c s="36">
        <f>ROUND(G680*H680,6)</f>
      </c>
      <c r="L680" s="38">
        <v>0</v>
      </c>
      <c s="32">
        <f>ROUND(ROUND(L680,2)*ROUND(G680,3),2)</f>
      </c>
      <c s="36" t="s">
        <v>388</v>
      </c>
      <c>
        <f>(M680*21)/100</f>
      </c>
      <c t="s">
        <v>27</v>
      </c>
    </row>
    <row r="681" spans="1:5" ht="12.75">
      <c r="A681" s="35" t="s">
        <v>54</v>
      </c>
      <c r="E681" s="39" t="s">
        <v>4235</v>
      </c>
    </row>
    <row r="682" spans="1:5" ht="12.75">
      <c r="A682" s="35" t="s">
        <v>55</v>
      </c>
      <c r="E682" s="40" t="s">
        <v>5</v>
      </c>
    </row>
    <row r="683" spans="1:5" ht="12.75">
      <c r="A683" t="s">
        <v>57</v>
      </c>
      <c r="E683" s="39" t="s">
        <v>5</v>
      </c>
    </row>
    <row r="684" spans="1:13" ht="12.75">
      <c r="A684" t="s">
        <v>46</v>
      </c>
      <c r="C684" s="31" t="s">
        <v>80</v>
      </c>
      <c r="E684" s="33" t="s">
        <v>4407</v>
      </c>
      <c r="J684" s="32">
        <f>0</f>
      </c>
      <c s="32">
        <f>0</f>
      </c>
      <c s="32">
        <f>0+L685+L689+L693+L697+L701+L705+L709+L713+L717+L721</f>
      </c>
      <c s="32">
        <f>0+M685+M689+M693+M697+M701+M705+M709+M713+M717+M721</f>
      </c>
    </row>
    <row r="685" spans="1:16" ht="25.5">
      <c r="A685" t="s">
        <v>49</v>
      </c>
      <c s="34" t="s">
        <v>2467</v>
      </c>
      <c s="34" t="s">
        <v>4278</v>
      </c>
      <c s="35" t="s">
        <v>80</v>
      </c>
      <c s="6" t="s">
        <v>4279</v>
      </c>
      <c s="36" t="s">
        <v>940</v>
      </c>
      <c s="37">
        <v>1</v>
      </c>
      <c s="36">
        <v>0</v>
      </c>
      <c s="36">
        <f>ROUND(G685*H685,6)</f>
      </c>
      <c r="L685" s="38">
        <v>0</v>
      </c>
      <c s="32">
        <f>ROUND(ROUND(L685,2)*ROUND(G685,3),2)</f>
      </c>
      <c s="36" t="s">
        <v>4201</v>
      </c>
      <c>
        <f>(M685*21)/100</f>
      </c>
      <c t="s">
        <v>27</v>
      </c>
    </row>
    <row r="686" spans="1:5" ht="12.75">
      <c r="A686" s="35" t="s">
        <v>54</v>
      </c>
      <c r="E686" s="39" t="s">
        <v>5</v>
      </c>
    </row>
    <row r="687" spans="1:5" ht="12.75">
      <c r="A687" s="35" t="s">
        <v>55</v>
      </c>
      <c r="E687" s="40" t="s">
        <v>5</v>
      </c>
    </row>
    <row r="688" spans="1:5" ht="12.75">
      <c r="A688" t="s">
        <v>57</v>
      </c>
      <c r="E688" s="39" t="s">
        <v>5</v>
      </c>
    </row>
    <row r="689" spans="1:16" ht="12.75">
      <c r="A689" t="s">
        <v>49</v>
      </c>
      <c s="34" t="s">
        <v>2471</v>
      </c>
      <c s="34" t="s">
        <v>4282</v>
      </c>
      <c s="35" t="s">
        <v>80</v>
      </c>
      <c s="6" t="s">
        <v>4283</v>
      </c>
      <c s="36" t="s">
        <v>940</v>
      </c>
      <c s="37">
        <v>2</v>
      </c>
      <c s="36">
        <v>0</v>
      </c>
      <c s="36">
        <f>ROUND(G689*H689,6)</f>
      </c>
      <c r="L689" s="38">
        <v>0</v>
      </c>
      <c s="32">
        <f>ROUND(ROUND(L689,2)*ROUND(G689,3),2)</f>
      </c>
      <c s="36" t="s">
        <v>4201</v>
      </c>
      <c>
        <f>(M689*21)/100</f>
      </c>
      <c t="s">
        <v>27</v>
      </c>
    </row>
    <row r="690" spans="1:5" ht="12.75">
      <c r="A690" s="35" t="s">
        <v>54</v>
      </c>
      <c r="E690" s="39" t="s">
        <v>5</v>
      </c>
    </row>
    <row r="691" spans="1:5" ht="12.75">
      <c r="A691" s="35" t="s">
        <v>55</v>
      </c>
      <c r="E691" s="40" t="s">
        <v>5</v>
      </c>
    </row>
    <row r="692" spans="1:5" ht="12.75">
      <c r="A692" t="s">
        <v>57</v>
      </c>
      <c r="E692" s="39" t="s">
        <v>5</v>
      </c>
    </row>
    <row r="693" spans="1:16" ht="25.5">
      <c r="A693" t="s">
        <v>49</v>
      </c>
      <c s="34" t="s">
        <v>2477</v>
      </c>
      <c s="34" t="s">
        <v>4284</v>
      </c>
      <c s="35" t="s">
        <v>80</v>
      </c>
      <c s="6" t="s">
        <v>4285</v>
      </c>
      <c s="36" t="s">
        <v>4249</v>
      </c>
      <c s="37">
        <v>12</v>
      </c>
      <c s="36">
        <v>0</v>
      </c>
      <c s="36">
        <f>ROUND(G693*H693,6)</f>
      </c>
      <c r="L693" s="38">
        <v>0</v>
      </c>
      <c s="32">
        <f>ROUND(ROUND(L693,2)*ROUND(G693,3),2)</f>
      </c>
      <c s="36" t="s">
        <v>4201</v>
      </c>
      <c>
        <f>(M693*21)/100</f>
      </c>
      <c t="s">
        <v>27</v>
      </c>
    </row>
    <row r="694" spans="1:5" ht="12.75">
      <c r="A694" s="35" t="s">
        <v>54</v>
      </c>
      <c r="E694" s="39" t="s">
        <v>5</v>
      </c>
    </row>
    <row r="695" spans="1:5" ht="12.75">
      <c r="A695" s="35" t="s">
        <v>55</v>
      </c>
      <c r="E695" s="40" t="s">
        <v>5</v>
      </c>
    </row>
    <row r="696" spans="1:5" ht="12.75">
      <c r="A696" t="s">
        <v>57</v>
      </c>
      <c r="E696" s="39" t="s">
        <v>5</v>
      </c>
    </row>
    <row r="697" spans="1:16" ht="12.75">
      <c r="A697" t="s">
        <v>49</v>
      </c>
      <c s="34" t="s">
        <v>2481</v>
      </c>
      <c s="34" t="s">
        <v>1014</v>
      </c>
      <c s="35" t="s">
        <v>80</v>
      </c>
      <c s="6" t="s">
        <v>4291</v>
      </c>
      <c s="36" t="s">
        <v>940</v>
      </c>
      <c s="37">
        <v>1</v>
      </c>
      <c s="36">
        <v>0</v>
      </c>
      <c s="36">
        <f>ROUND(G697*H697,6)</f>
      </c>
      <c r="L697" s="38">
        <v>0</v>
      </c>
      <c s="32">
        <f>ROUND(ROUND(L697,2)*ROUND(G697,3),2)</f>
      </c>
      <c s="36" t="s">
        <v>388</v>
      </c>
      <c>
        <f>(M697*21)/100</f>
      </c>
      <c t="s">
        <v>27</v>
      </c>
    </row>
    <row r="698" spans="1:5" ht="25.5">
      <c r="A698" s="35" t="s">
        <v>54</v>
      </c>
      <c r="E698" s="39" t="s">
        <v>4408</v>
      </c>
    </row>
    <row r="699" spans="1:5" ht="12.75">
      <c r="A699" s="35" t="s">
        <v>55</v>
      </c>
      <c r="E699" s="40" t="s">
        <v>5</v>
      </c>
    </row>
    <row r="700" spans="1:5" ht="12.75">
      <c r="A700" t="s">
        <v>57</v>
      </c>
      <c r="E700" s="39" t="s">
        <v>5</v>
      </c>
    </row>
    <row r="701" spans="1:16" ht="12.75">
      <c r="A701" t="s">
        <v>49</v>
      </c>
      <c s="34" t="s">
        <v>2484</v>
      </c>
      <c s="34" t="s">
        <v>1120</v>
      </c>
      <c s="35" t="s">
        <v>80</v>
      </c>
      <c s="6" t="s">
        <v>4293</v>
      </c>
      <c s="36" t="s">
        <v>940</v>
      </c>
      <c s="37">
        <v>1</v>
      </c>
      <c s="36">
        <v>0</v>
      </c>
      <c s="36">
        <f>ROUND(G701*H701,6)</f>
      </c>
      <c r="L701" s="38">
        <v>0</v>
      </c>
      <c s="32">
        <f>ROUND(ROUND(L701,2)*ROUND(G701,3),2)</f>
      </c>
      <c s="36" t="s">
        <v>388</v>
      </c>
      <c>
        <f>(M701*21)/100</f>
      </c>
      <c t="s">
        <v>27</v>
      </c>
    </row>
    <row r="702" spans="1:5" ht="12.75">
      <c r="A702" s="35" t="s">
        <v>54</v>
      </c>
      <c r="E702" s="39" t="s">
        <v>4403</v>
      </c>
    </row>
    <row r="703" spans="1:5" ht="12.75">
      <c r="A703" s="35" t="s">
        <v>55</v>
      </c>
      <c r="E703" s="40" t="s">
        <v>5</v>
      </c>
    </row>
    <row r="704" spans="1:5" ht="12.75">
      <c r="A704" t="s">
        <v>57</v>
      </c>
      <c r="E704" s="39" t="s">
        <v>5</v>
      </c>
    </row>
    <row r="705" spans="1:16" ht="12.75">
      <c r="A705" t="s">
        <v>49</v>
      </c>
      <c s="34" t="s">
        <v>2488</v>
      </c>
      <c s="34" t="s">
        <v>1124</v>
      </c>
      <c s="35" t="s">
        <v>80</v>
      </c>
      <c s="6" t="s">
        <v>4393</v>
      </c>
      <c s="36" t="s">
        <v>940</v>
      </c>
      <c s="37">
        <v>1</v>
      </c>
      <c s="36">
        <v>0</v>
      </c>
      <c s="36">
        <f>ROUND(G705*H705,6)</f>
      </c>
      <c r="L705" s="38">
        <v>0</v>
      </c>
      <c s="32">
        <f>ROUND(ROUND(L705,2)*ROUND(G705,3),2)</f>
      </c>
      <c s="36" t="s">
        <v>388</v>
      </c>
      <c>
        <f>(M705*21)/100</f>
      </c>
      <c t="s">
        <v>27</v>
      </c>
    </row>
    <row r="706" spans="1:5" ht="12.75">
      <c r="A706" s="35" t="s">
        <v>54</v>
      </c>
      <c r="E706" s="39" t="s">
        <v>4394</v>
      </c>
    </row>
    <row r="707" spans="1:5" ht="12.75">
      <c r="A707" s="35" t="s">
        <v>55</v>
      </c>
      <c r="E707" s="40" t="s">
        <v>5</v>
      </c>
    </row>
    <row r="708" spans="1:5" ht="12.75">
      <c r="A708" t="s">
        <v>57</v>
      </c>
      <c r="E708" s="39" t="s">
        <v>5</v>
      </c>
    </row>
    <row r="709" spans="1:16" ht="12.75">
      <c r="A709" t="s">
        <v>49</v>
      </c>
      <c s="34" t="s">
        <v>2492</v>
      </c>
      <c s="34" t="s">
        <v>1127</v>
      </c>
      <c s="35" t="s">
        <v>80</v>
      </c>
      <c s="6" t="s">
        <v>4404</v>
      </c>
      <c s="36" t="s">
        <v>940</v>
      </c>
      <c s="37">
        <v>1</v>
      </c>
      <c s="36">
        <v>0</v>
      </c>
      <c s="36">
        <f>ROUND(G709*H709,6)</f>
      </c>
      <c r="L709" s="38">
        <v>0</v>
      </c>
      <c s="32">
        <f>ROUND(ROUND(L709,2)*ROUND(G709,3),2)</f>
      </c>
      <c s="36" t="s">
        <v>388</v>
      </c>
      <c>
        <f>(M709*21)/100</f>
      </c>
      <c t="s">
        <v>27</v>
      </c>
    </row>
    <row r="710" spans="1:5" ht="25.5">
      <c r="A710" s="35" t="s">
        <v>54</v>
      </c>
      <c r="E710" s="39" t="s">
        <v>4405</v>
      </c>
    </row>
    <row r="711" spans="1:5" ht="12.75">
      <c r="A711" s="35" t="s">
        <v>55</v>
      </c>
      <c r="E711" s="40" t="s">
        <v>5</v>
      </c>
    </row>
    <row r="712" spans="1:5" ht="12.75">
      <c r="A712" t="s">
        <v>57</v>
      </c>
      <c r="E712" s="39" t="s">
        <v>5</v>
      </c>
    </row>
    <row r="713" spans="1:16" ht="12.75">
      <c r="A713" t="s">
        <v>49</v>
      </c>
      <c s="34" t="s">
        <v>2499</v>
      </c>
      <c s="34" t="s">
        <v>1056</v>
      </c>
      <c s="35" t="s">
        <v>80</v>
      </c>
      <c s="6" t="s">
        <v>4225</v>
      </c>
      <c s="36" t="s">
        <v>940</v>
      </c>
      <c s="37">
        <v>2</v>
      </c>
      <c s="36">
        <v>0</v>
      </c>
      <c s="36">
        <f>ROUND(G713*H713,6)</f>
      </c>
      <c r="L713" s="38">
        <v>0</v>
      </c>
      <c s="32">
        <f>ROUND(ROUND(L713,2)*ROUND(G713,3),2)</f>
      </c>
      <c s="36" t="s">
        <v>388</v>
      </c>
      <c>
        <f>(M713*21)/100</f>
      </c>
      <c t="s">
        <v>27</v>
      </c>
    </row>
    <row r="714" spans="1:5" ht="12.75">
      <c r="A714" s="35" t="s">
        <v>54</v>
      </c>
      <c r="E714" s="39" t="s">
        <v>4295</v>
      </c>
    </row>
    <row r="715" spans="1:5" ht="12.75">
      <c r="A715" s="35" t="s">
        <v>55</v>
      </c>
      <c r="E715" s="40" t="s">
        <v>5</v>
      </c>
    </row>
    <row r="716" spans="1:5" ht="12.75">
      <c r="A716" t="s">
        <v>57</v>
      </c>
      <c r="E716" s="39" t="s">
        <v>5</v>
      </c>
    </row>
    <row r="717" spans="1:16" ht="12.75">
      <c r="A717" t="s">
        <v>49</v>
      </c>
      <c s="34" t="s">
        <v>2502</v>
      </c>
      <c s="34" t="s">
        <v>1060</v>
      </c>
      <c s="35" t="s">
        <v>80</v>
      </c>
      <c s="6" t="s">
        <v>4296</v>
      </c>
      <c s="36" t="s">
        <v>4249</v>
      </c>
      <c s="37">
        <v>14</v>
      </c>
      <c s="36">
        <v>0</v>
      </c>
      <c s="36">
        <f>ROUND(G717*H717,6)</f>
      </c>
      <c r="L717" s="38">
        <v>0</v>
      </c>
      <c s="32">
        <f>ROUND(ROUND(L717,2)*ROUND(G717,3),2)</f>
      </c>
      <c s="36" t="s">
        <v>388</v>
      </c>
      <c>
        <f>(M717*21)/100</f>
      </c>
      <c t="s">
        <v>27</v>
      </c>
    </row>
    <row r="718" spans="1:5" ht="25.5">
      <c r="A718" s="35" t="s">
        <v>54</v>
      </c>
      <c r="E718" s="39" t="s">
        <v>4297</v>
      </c>
    </row>
    <row r="719" spans="1:5" ht="25.5">
      <c r="A719" s="35" t="s">
        <v>55</v>
      </c>
      <c r="E719" s="40" t="s">
        <v>4409</v>
      </c>
    </row>
    <row r="720" spans="1:5" ht="12.75">
      <c r="A720" t="s">
        <v>57</v>
      </c>
      <c r="E720" s="39" t="s">
        <v>5</v>
      </c>
    </row>
    <row r="721" spans="1:16" ht="12.75">
      <c r="A721" t="s">
        <v>49</v>
      </c>
      <c s="34" t="s">
        <v>2506</v>
      </c>
      <c s="34" t="s">
        <v>1063</v>
      </c>
      <c s="35" t="s">
        <v>80</v>
      </c>
      <c s="6" t="s">
        <v>4234</v>
      </c>
      <c s="36" t="s">
        <v>1202</v>
      </c>
      <c s="37">
        <v>2</v>
      </c>
      <c s="36">
        <v>0</v>
      </c>
      <c s="36">
        <f>ROUND(G721*H721,6)</f>
      </c>
      <c r="L721" s="38">
        <v>0</v>
      </c>
      <c s="32">
        <f>ROUND(ROUND(L721,2)*ROUND(G721,3),2)</f>
      </c>
      <c s="36" t="s">
        <v>388</v>
      </c>
      <c>
        <f>(M721*21)/100</f>
      </c>
      <c t="s">
        <v>27</v>
      </c>
    </row>
    <row r="722" spans="1:5" ht="12.75">
      <c r="A722" s="35" t="s">
        <v>54</v>
      </c>
      <c r="E722" s="39" t="s">
        <v>4235</v>
      </c>
    </row>
    <row r="723" spans="1:5" ht="12.75">
      <c r="A723" s="35" t="s">
        <v>55</v>
      </c>
      <c r="E723" s="40" t="s">
        <v>5</v>
      </c>
    </row>
    <row r="724" spans="1:5" ht="12.75">
      <c r="A724" t="s">
        <v>57</v>
      </c>
      <c r="E724" s="39" t="s">
        <v>5</v>
      </c>
    </row>
    <row r="725" spans="1:13" ht="12.75">
      <c r="A725" t="s">
        <v>46</v>
      </c>
      <c r="C725" s="31" t="s">
        <v>84</v>
      </c>
      <c r="E725" s="33" t="s">
        <v>4410</v>
      </c>
      <c r="J725" s="32">
        <f>0</f>
      </c>
      <c s="32">
        <f>0</f>
      </c>
      <c s="32">
        <f>0+L726+L730+L734+L738+L742+L746+L750+L754+L758+L762</f>
      </c>
      <c s="32">
        <f>0+M726+M730+M734+M738+M742+M746+M750+M754+M758+M762</f>
      </c>
    </row>
    <row r="726" spans="1:16" ht="25.5">
      <c r="A726" t="s">
        <v>49</v>
      </c>
      <c s="34" t="s">
        <v>2509</v>
      </c>
      <c s="34" t="s">
        <v>4278</v>
      </c>
      <c s="35" t="s">
        <v>84</v>
      </c>
      <c s="6" t="s">
        <v>4279</v>
      </c>
      <c s="36" t="s">
        <v>940</v>
      </c>
      <c s="37">
        <v>1</v>
      </c>
      <c s="36">
        <v>0</v>
      </c>
      <c s="36">
        <f>ROUND(G726*H726,6)</f>
      </c>
      <c r="L726" s="38">
        <v>0</v>
      </c>
      <c s="32">
        <f>ROUND(ROUND(L726,2)*ROUND(G726,3),2)</f>
      </c>
      <c s="36" t="s">
        <v>4201</v>
      </c>
      <c>
        <f>(M726*21)/100</f>
      </c>
      <c t="s">
        <v>27</v>
      </c>
    </row>
    <row r="727" spans="1:5" ht="12.75">
      <c r="A727" s="35" t="s">
        <v>54</v>
      </c>
      <c r="E727" s="39" t="s">
        <v>5</v>
      </c>
    </row>
    <row r="728" spans="1:5" ht="12.75">
      <c r="A728" s="35" t="s">
        <v>55</v>
      </c>
      <c r="E728" s="40" t="s">
        <v>5</v>
      </c>
    </row>
    <row r="729" spans="1:5" ht="12.75">
      <c r="A729" t="s">
        <v>57</v>
      </c>
      <c r="E729" s="39" t="s">
        <v>5</v>
      </c>
    </row>
    <row r="730" spans="1:16" ht="12.75">
      <c r="A730" t="s">
        <v>49</v>
      </c>
      <c s="34" t="s">
        <v>2512</v>
      </c>
      <c s="34" t="s">
        <v>4282</v>
      </c>
      <c s="35" t="s">
        <v>84</v>
      </c>
      <c s="6" t="s">
        <v>4283</v>
      </c>
      <c s="36" t="s">
        <v>940</v>
      </c>
      <c s="37">
        <v>2</v>
      </c>
      <c s="36">
        <v>0</v>
      </c>
      <c s="36">
        <f>ROUND(G730*H730,6)</f>
      </c>
      <c r="L730" s="38">
        <v>0</v>
      </c>
      <c s="32">
        <f>ROUND(ROUND(L730,2)*ROUND(G730,3),2)</f>
      </c>
      <c s="36" t="s">
        <v>4201</v>
      </c>
      <c>
        <f>(M730*21)/100</f>
      </c>
      <c t="s">
        <v>27</v>
      </c>
    </row>
    <row r="731" spans="1:5" ht="12.75">
      <c r="A731" s="35" t="s">
        <v>54</v>
      </c>
      <c r="E731" s="39" t="s">
        <v>5</v>
      </c>
    </row>
    <row r="732" spans="1:5" ht="12.75">
      <c r="A732" s="35" t="s">
        <v>55</v>
      </c>
      <c r="E732" s="40" t="s">
        <v>5</v>
      </c>
    </row>
    <row r="733" spans="1:5" ht="12.75">
      <c r="A733" t="s">
        <v>57</v>
      </c>
      <c r="E733" s="39" t="s">
        <v>5</v>
      </c>
    </row>
    <row r="734" spans="1:16" ht="25.5">
      <c r="A734" t="s">
        <v>49</v>
      </c>
      <c s="34" t="s">
        <v>2515</v>
      </c>
      <c s="34" t="s">
        <v>4284</v>
      </c>
      <c s="35" t="s">
        <v>84</v>
      </c>
      <c s="6" t="s">
        <v>4285</v>
      </c>
      <c s="36" t="s">
        <v>4249</v>
      </c>
      <c s="37">
        <v>15</v>
      </c>
      <c s="36">
        <v>0</v>
      </c>
      <c s="36">
        <f>ROUND(G734*H734,6)</f>
      </c>
      <c r="L734" s="38">
        <v>0</v>
      </c>
      <c s="32">
        <f>ROUND(ROUND(L734,2)*ROUND(G734,3),2)</f>
      </c>
      <c s="36" t="s">
        <v>4201</v>
      </c>
      <c>
        <f>(M734*21)/100</f>
      </c>
      <c t="s">
        <v>27</v>
      </c>
    </row>
    <row r="735" spans="1:5" ht="12.75">
      <c r="A735" s="35" t="s">
        <v>54</v>
      </c>
      <c r="E735" s="39" t="s">
        <v>5</v>
      </c>
    </row>
    <row r="736" spans="1:5" ht="12.75">
      <c r="A736" s="35" t="s">
        <v>55</v>
      </c>
      <c r="E736" s="40" t="s">
        <v>5</v>
      </c>
    </row>
    <row r="737" spans="1:5" ht="12.75">
      <c r="A737" t="s">
        <v>57</v>
      </c>
      <c r="E737" s="39" t="s">
        <v>5</v>
      </c>
    </row>
    <row r="738" spans="1:16" ht="12.75">
      <c r="A738" t="s">
        <v>49</v>
      </c>
      <c s="34" t="s">
        <v>2519</v>
      </c>
      <c s="34" t="s">
        <v>1014</v>
      </c>
      <c s="35" t="s">
        <v>84</v>
      </c>
      <c s="6" t="s">
        <v>4291</v>
      </c>
      <c s="36" t="s">
        <v>940</v>
      </c>
      <c s="37">
        <v>1</v>
      </c>
      <c s="36">
        <v>0</v>
      </c>
      <c s="36">
        <f>ROUND(G738*H738,6)</f>
      </c>
      <c r="L738" s="38">
        <v>0</v>
      </c>
      <c s="32">
        <f>ROUND(ROUND(L738,2)*ROUND(G738,3),2)</f>
      </c>
      <c s="36" t="s">
        <v>388</v>
      </c>
      <c>
        <f>(M738*21)/100</f>
      </c>
      <c t="s">
        <v>27</v>
      </c>
    </row>
    <row r="739" spans="1:5" ht="25.5">
      <c r="A739" s="35" t="s">
        <v>54</v>
      </c>
      <c r="E739" s="39" t="s">
        <v>4408</v>
      </c>
    </row>
    <row r="740" spans="1:5" ht="12.75">
      <c r="A740" s="35" t="s">
        <v>55</v>
      </c>
      <c r="E740" s="40" t="s">
        <v>5</v>
      </c>
    </row>
    <row r="741" spans="1:5" ht="12.75">
      <c r="A741" t="s">
        <v>57</v>
      </c>
      <c r="E741" s="39" t="s">
        <v>5</v>
      </c>
    </row>
    <row r="742" spans="1:16" ht="12.75">
      <c r="A742" t="s">
        <v>49</v>
      </c>
      <c s="34" t="s">
        <v>2523</v>
      </c>
      <c s="34" t="s">
        <v>1120</v>
      </c>
      <c s="35" t="s">
        <v>84</v>
      </c>
      <c s="6" t="s">
        <v>4293</v>
      </c>
      <c s="36" t="s">
        <v>940</v>
      </c>
      <c s="37">
        <v>1</v>
      </c>
      <c s="36">
        <v>0</v>
      </c>
      <c s="36">
        <f>ROUND(G742*H742,6)</f>
      </c>
      <c r="L742" s="38">
        <v>0</v>
      </c>
      <c s="32">
        <f>ROUND(ROUND(L742,2)*ROUND(G742,3),2)</f>
      </c>
      <c s="36" t="s">
        <v>388</v>
      </c>
      <c>
        <f>(M742*21)/100</f>
      </c>
      <c t="s">
        <v>27</v>
      </c>
    </row>
    <row r="743" spans="1:5" ht="12.75">
      <c r="A743" s="35" t="s">
        <v>54</v>
      </c>
      <c r="E743" s="39" t="s">
        <v>4403</v>
      </c>
    </row>
    <row r="744" spans="1:5" ht="12.75">
      <c r="A744" s="35" t="s">
        <v>55</v>
      </c>
      <c r="E744" s="40" t="s">
        <v>5</v>
      </c>
    </row>
    <row r="745" spans="1:5" ht="12.75">
      <c r="A745" t="s">
        <v>57</v>
      </c>
      <c r="E745" s="39" t="s">
        <v>5</v>
      </c>
    </row>
    <row r="746" spans="1:16" ht="12.75">
      <c r="A746" t="s">
        <v>49</v>
      </c>
      <c s="34" t="s">
        <v>2526</v>
      </c>
      <c s="34" t="s">
        <v>1124</v>
      </c>
      <c s="35" t="s">
        <v>84</v>
      </c>
      <c s="6" t="s">
        <v>4393</v>
      </c>
      <c s="36" t="s">
        <v>940</v>
      </c>
      <c s="37">
        <v>1</v>
      </c>
      <c s="36">
        <v>0</v>
      </c>
      <c s="36">
        <f>ROUND(G746*H746,6)</f>
      </c>
      <c r="L746" s="38">
        <v>0</v>
      </c>
      <c s="32">
        <f>ROUND(ROUND(L746,2)*ROUND(G746,3),2)</f>
      </c>
      <c s="36" t="s">
        <v>388</v>
      </c>
      <c>
        <f>(M746*21)/100</f>
      </c>
      <c t="s">
        <v>27</v>
      </c>
    </row>
    <row r="747" spans="1:5" ht="12.75">
      <c r="A747" s="35" t="s">
        <v>54</v>
      </c>
      <c r="E747" s="39" t="s">
        <v>4394</v>
      </c>
    </row>
    <row r="748" spans="1:5" ht="12.75">
      <c r="A748" s="35" t="s">
        <v>55</v>
      </c>
      <c r="E748" s="40" t="s">
        <v>5</v>
      </c>
    </row>
    <row r="749" spans="1:5" ht="12.75">
      <c r="A749" t="s">
        <v>57</v>
      </c>
      <c r="E749" s="39" t="s">
        <v>5</v>
      </c>
    </row>
    <row r="750" spans="1:16" ht="12.75">
      <c r="A750" t="s">
        <v>49</v>
      </c>
      <c s="34" t="s">
        <v>2530</v>
      </c>
      <c s="34" t="s">
        <v>1127</v>
      </c>
      <c s="35" t="s">
        <v>84</v>
      </c>
      <c s="6" t="s">
        <v>4404</v>
      </c>
      <c s="36" t="s">
        <v>940</v>
      </c>
      <c s="37">
        <v>1</v>
      </c>
      <c s="36">
        <v>0</v>
      </c>
      <c s="36">
        <f>ROUND(G750*H750,6)</f>
      </c>
      <c r="L750" s="38">
        <v>0</v>
      </c>
      <c s="32">
        <f>ROUND(ROUND(L750,2)*ROUND(G750,3),2)</f>
      </c>
      <c s="36" t="s">
        <v>388</v>
      </c>
      <c>
        <f>(M750*21)/100</f>
      </c>
      <c t="s">
        <v>27</v>
      </c>
    </row>
    <row r="751" spans="1:5" ht="25.5">
      <c r="A751" s="35" t="s">
        <v>54</v>
      </c>
      <c r="E751" s="39" t="s">
        <v>4405</v>
      </c>
    </row>
    <row r="752" spans="1:5" ht="12.75">
      <c r="A752" s="35" t="s">
        <v>55</v>
      </c>
      <c r="E752" s="40" t="s">
        <v>5</v>
      </c>
    </row>
    <row r="753" spans="1:5" ht="12.75">
      <c r="A753" t="s">
        <v>57</v>
      </c>
      <c r="E753" s="39" t="s">
        <v>5</v>
      </c>
    </row>
    <row r="754" spans="1:16" ht="12.75">
      <c r="A754" t="s">
        <v>49</v>
      </c>
      <c s="34" t="s">
        <v>2534</v>
      </c>
      <c s="34" t="s">
        <v>1056</v>
      </c>
      <c s="35" t="s">
        <v>84</v>
      </c>
      <c s="6" t="s">
        <v>4225</v>
      </c>
      <c s="36" t="s">
        <v>940</v>
      </c>
      <c s="37">
        <v>2</v>
      </c>
      <c s="36">
        <v>0</v>
      </c>
      <c s="36">
        <f>ROUND(G754*H754,6)</f>
      </c>
      <c r="L754" s="38">
        <v>0</v>
      </c>
      <c s="32">
        <f>ROUND(ROUND(L754,2)*ROUND(G754,3),2)</f>
      </c>
      <c s="36" t="s">
        <v>388</v>
      </c>
      <c>
        <f>(M754*21)/100</f>
      </c>
      <c t="s">
        <v>27</v>
      </c>
    </row>
    <row r="755" spans="1:5" ht="12.75">
      <c r="A755" s="35" t="s">
        <v>54</v>
      </c>
      <c r="E755" s="39" t="s">
        <v>4295</v>
      </c>
    </row>
    <row r="756" spans="1:5" ht="12.75">
      <c r="A756" s="35" t="s">
        <v>55</v>
      </c>
      <c r="E756" s="40" t="s">
        <v>5</v>
      </c>
    </row>
    <row r="757" spans="1:5" ht="12.75">
      <c r="A757" t="s">
        <v>57</v>
      </c>
      <c r="E757" s="39" t="s">
        <v>5</v>
      </c>
    </row>
    <row r="758" spans="1:16" ht="12.75">
      <c r="A758" t="s">
        <v>49</v>
      </c>
      <c s="34" t="s">
        <v>2538</v>
      </c>
      <c s="34" t="s">
        <v>1060</v>
      </c>
      <c s="35" t="s">
        <v>84</v>
      </c>
      <c s="6" t="s">
        <v>4296</v>
      </c>
      <c s="36" t="s">
        <v>4249</v>
      </c>
      <c s="37">
        <v>15</v>
      </c>
      <c s="36">
        <v>0</v>
      </c>
      <c s="36">
        <f>ROUND(G758*H758,6)</f>
      </c>
      <c r="L758" s="38">
        <v>0</v>
      </c>
      <c s="32">
        <f>ROUND(ROUND(L758,2)*ROUND(G758,3),2)</f>
      </c>
      <c s="36" t="s">
        <v>388</v>
      </c>
      <c>
        <f>(M758*21)/100</f>
      </c>
      <c t="s">
        <v>27</v>
      </c>
    </row>
    <row r="759" spans="1:5" ht="25.5">
      <c r="A759" s="35" t="s">
        <v>54</v>
      </c>
      <c r="E759" s="39" t="s">
        <v>4297</v>
      </c>
    </row>
    <row r="760" spans="1:5" ht="25.5">
      <c r="A760" s="35" t="s">
        <v>55</v>
      </c>
      <c r="E760" s="40" t="s">
        <v>4411</v>
      </c>
    </row>
    <row r="761" spans="1:5" ht="12.75">
      <c r="A761" t="s">
        <v>57</v>
      </c>
      <c r="E761" s="39" t="s">
        <v>5</v>
      </c>
    </row>
    <row r="762" spans="1:16" ht="12.75">
      <c r="A762" t="s">
        <v>49</v>
      </c>
      <c s="34" t="s">
        <v>2543</v>
      </c>
      <c s="34" t="s">
        <v>1063</v>
      </c>
      <c s="35" t="s">
        <v>84</v>
      </c>
      <c s="6" t="s">
        <v>4234</v>
      </c>
      <c s="36" t="s">
        <v>1202</v>
      </c>
      <c s="37">
        <v>2</v>
      </c>
      <c s="36">
        <v>0</v>
      </c>
      <c s="36">
        <f>ROUND(G762*H762,6)</f>
      </c>
      <c r="L762" s="38">
        <v>0</v>
      </c>
      <c s="32">
        <f>ROUND(ROUND(L762,2)*ROUND(G762,3),2)</f>
      </c>
      <c s="36" t="s">
        <v>388</v>
      </c>
      <c>
        <f>(M762*21)/100</f>
      </c>
      <c t="s">
        <v>27</v>
      </c>
    </row>
    <row r="763" spans="1:5" ht="12.75">
      <c r="A763" s="35" t="s">
        <v>54</v>
      </c>
      <c r="E763" s="39" t="s">
        <v>4235</v>
      </c>
    </row>
    <row r="764" spans="1:5" ht="12.75">
      <c r="A764" s="35" t="s">
        <v>55</v>
      </c>
      <c r="E764" s="40" t="s">
        <v>5</v>
      </c>
    </row>
    <row r="765" spans="1:5" ht="12.75">
      <c r="A765" t="s">
        <v>57</v>
      </c>
      <c r="E7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5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COUNTIFS(L8:L584,"=0",A8:A584,"P")+COUNTIFS(L8:L584,"",A8:A584,"P")+SUM(Q8:Q584)</f>
      </c>
    </row>
    <row r="8" spans="1:13" ht="12.75">
      <c r="A8" t="s">
        <v>44</v>
      </c>
      <c r="C8" s="28" t="s">
        <v>4414</v>
      </c>
      <c r="E8" s="30" t="s">
        <v>4413</v>
      </c>
      <c r="J8" s="29">
        <f>0+J9+J98+J155+J292+J405+J430+J535</f>
      </c>
      <c s="29">
        <f>0+K9+K98+K155+K292+K405+K430+K535</f>
      </c>
      <c s="29">
        <f>0+L9+L98+L155+L292+L405+L430+L535</f>
      </c>
      <c s="29">
        <f>0+M9+M98+M155+M292+M405+M430+M535</f>
      </c>
    </row>
    <row r="9" spans="1:13" ht="12.75">
      <c r="A9" t="s">
        <v>46</v>
      </c>
      <c r="C9" s="31" t="s">
        <v>4415</v>
      </c>
      <c r="E9" s="33" t="s">
        <v>4416</v>
      </c>
      <c r="J9" s="32">
        <f>0</f>
      </c>
      <c s="32">
        <f>0</f>
      </c>
      <c s="32">
        <f>0+L10+L14+L18+L22+L26+L30+L34+L38+L42+L46+L50+L54+L58+L62+L66+L70+L74+L78+L82+L86+L90+L94</f>
      </c>
      <c s="32">
        <f>0+M10+M14+M18+M22+M26+M30+M34+M38+M42+M46+M50+M54+M58+M62+M66+M70+M74+M78+M82+M86+M90+M94</f>
      </c>
    </row>
    <row r="10" spans="1:16" ht="12.75">
      <c r="A10" t="s">
        <v>49</v>
      </c>
      <c s="34" t="s">
        <v>4</v>
      </c>
      <c s="34" t="s">
        <v>4417</v>
      </c>
      <c s="35" t="s">
        <v>5</v>
      </c>
      <c s="6" t="s">
        <v>4418</v>
      </c>
      <c s="36" t="s">
        <v>262</v>
      </c>
      <c s="37">
        <v>386</v>
      </c>
      <c s="36">
        <v>0</v>
      </c>
      <c s="36">
        <f>ROUND(G10*H10,6)</f>
      </c>
      <c r="L10" s="38">
        <v>0</v>
      </c>
      <c s="32">
        <f>ROUND(ROUND(L10,2)*ROUND(G10,3),2)</f>
      </c>
      <c s="36" t="s">
        <v>1048</v>
      </c>
      <c>
        <f>(M10*21)/100</f>
      </c>
      <c t="s">
        <v>27</v>
      </c>
    </row>
    <row r="11" spans="1:5" ht="12.75">
      <c r="A11" s="35" t="s">
        <v>54</v>
      </c>
      <c r="E11" s="39" t="s">
        <v>4418</v>
      </c>
    </row>
    <row r="12" spans="1:5" ht="12.75">
      <c r="A12" s="35" t="s">
        <v>55</v>
      </c>
      <c r="E12" s="40" t="s">
        <v>5</v>
      </c>
    </row>
    <row r="13" spans="1:5" ht="12.75">
      <c r="A13" t="s">
        <v>57</v>
      </c>
      <c r="E13" s="39" t="s">
        <v>5</v>
      </c>
    </row>
    <row r="14" spans="1:16" ht="12.75">
      <c r="A14" t="s">
        <v>49</v>
      </c>
      <c s="34" t="s">
        <v>27</v>
      </c>
      <c s="34" t="s">
        <v>4419</v>
      </c>
      <c s="35" t="s">
        <v>5</v>
      </c>
      <c s="6" t="s">
        <v>4420</v>
      </c>
      <c s="36" t="s">
        <v>52</v>
      </c>
      <c s="37">
        <v>120</v>
      </c>
      <c s="36">
        <v>0</v>
      </c>
      <c s="36">
        <f>ROUND(G14*H14,6)</f>
      </c>
      <c r="L14" s="38">
        <v>0</v>
      </c>
      <c s="32">
        <f>ROUND(ROUND(L14,2)*ROUND(G14,3),2)</f>
      </c>
      <c s="36" t="s">
        <v>1048</v>
      </c>
      <c>
        <f>(M14*21)/100</f>
      </c>
      <c t="s">
        <v>27</v>
      </c>
    </row>
    <row r="15" spans="1:5" ht="12.75">
      <c r="A15" s="35" t="s">
        <v>54</v>
      </c>
      <c r="E15" s="39" t="s">
        <v>4420</v>
      </c>
    </row>
    <row r="16" spans="1:5" ht="12.75">
      <c r="A16" s="35" t="s">
        <v>55</v>
      </c>
      <c r="E16" s="40" t="s">
        <v>5</v>
      </c>
    </row>
    <row r="17" spans="1:5" ht="12.75">
      <c r="A17" t="s">
        <v>57</v>
      </c>
      <c r="E17" s="39" t="s">
        <v>5</v>
      </c>
    </row>
    <row r="18" spans="1:16" ht="12.75">
      <c r="A18" t="s">
        <v>49</v>
      </c>
      <c s="34" t="s">
        <v>26</v>
      </c>
      <c s="34" t="s">
        <v>4421</v>
      </c>
      <c s="35" t="s">
        <v>5</v>
      </c>
      <c s="6" t="s">
        <v>4422</v>
      </c>
      <c s="36" t="s">
        <v>262</v>
      </c>
      <c s="37">
        <v>110</v>
      </c>
      <c s="36">
        <v>0</v>
      </c>
      <c s="36">
        <f>ROUND(G18*H18,6)</f>
      </c>
      <c r="L18" s="38">
        <v>0</v>
      </c>
      <c s="32">
        <f>ROUND(ROUND(L18,2)*ROUND(G18,3),2)</f>
      </c>
      <c s="36" t="s">
        <v>1048</v>
      </c>
      <c>
        <f>(M18*21)/100</f>
      </c>
      <c t="s">
        <v>27</v>
      </c>
    </row>
    <row r="19" spans="1:5" ht="12.75">
      <c r="A19" s="35" t="s">
        <v>54</v>
      </c>
      <c r="E19" s="39" t="s">
        <v>4422</v>
      </c>
    </row>
    <row r="20" spans="1:5" ht="12.75">
      <c r="A20" s="35" t="s">
        <v>55</v>
      </c>
      <c r="E20" s="40" t="s">
        <v>5</v>
      </c>
    </row>
    <row r="21" spans="1:5" ht="12.75">
      <c r="A21" t="s">
        <v>57</v>
      </c>
      <c r="E21" s="39" t="s">
        <v>5</v>
      </c>
    </row>
    <row r="22" spans="1:16" ht="12.75">
      <c r="A22" t="s">
        <v>49</v>
      </c>
      <c s="34" t="s">
        <v>64</v>
      </c>
      <c s="34" t="s">
        <v>4423</v>
      </c>
      <c s="35" t="s">
        <v>5</v>
      </c>
      <c s="6" t="s">
        <v>4424</v>
      </c>
      <c s="36" t="s">
        <v>52</v>
      </c>
      <c s="37">
        <v>50</v>
      </c>
      <c s="36">
        <v>0</v>
      </c>
      <c s="36">
        <f>ROUND(G22*H22,6)</f>
      </c>
      <c r="L22" s="38">
        <v>0</v>
      </c>
      <c s="32">
        <f>ROUND(ROUND(L22,2)*ROUND(G22,3),2)</f>
      </c>
      <c s="36" t="s">
        <v>1048</v>
      </c>
      <c>
        <f>(M22*21)/100</f>
      </c>
      <c t="s">
        <v>27</v>
      </c>
    </row>
    <row r="23" spans="1:5" ht="12.75">
      <c r="A23" s="35" t="s">
        <v>54</v>
      </c>
      <c r="E23" s="39" t="s">
        <v>4424</v>
      </c>
    </row>
    <row r="24" spans="1:5" ht="12.75">
      <c r="A24" s="35" t="s">
        <v>55</v>
      </c>
      <c r="E24" s="40" t="s">
        <v>5</v>
      </c>
    </row>
    <row r="25" spans="1:5" ht="12.75">
      <c r="A25" t="s">
        <v>57</v>
      </c>
      <c r="E25" s="39" t="s">
        <v>5</v>
      </c>
    </row>
    <row r="26" spans="1:16" ht="12.75">
      <c r="A26" t="s">
        <v>49</v>
      </c>
      <c s="34" t="s">
        <v>68</v>
      </c>
      <c s="34" t="s">
        <v>4425</v>
      </c>
      <c s="35" t="s">
        <v>5</v>
      </c>
      <c s="6" t="s">
        <v>4426</v>
      </c>
      <c s="36" t="s">
        <v>52</v>
      </c>
      <c s="37">
        <v>50</v>
      </c>
      <c s="36">
        <v>0</v>
      </c>
      <c s="36">
        <f>ROUND(G26*H26,6)</f>
      </c>
      <c r="L26" s="38">
        <v>0</v>
      </c>
      <c s="32">
        <f>ROUND(ROUND(L26,2)*ROUND(G26,3),2)</f>
      </c>
      <c s="36" t="s">
        <v>1048</v>
      </c>
      <c>
        <f>(M26*21)/100</f>
      </c>
      <c t="s">
        <v>27</v>
      </c>
    </row>
    <row r="27" spans="1:5" ht="12.75">
      <c r="A27" s="35" t="s">
        <v>54</v>
      </c>
      <c r="E27" s="39" t="s">
        <v>4426</v>
      </c>
    </row>
    <row r="28" spans="1:5" ht="12.75">
      <c r="A28" s="35" t="s">
        <v>55</v>
      </c>
      <c r="E28" s="40" t="s">
        <v>5</v>
      </c>
    </row>
    <row r="29" spans="1:5" ht="12.75">
      <c r="A29" t="s">
        <v>57</v>
      </c>
      <c r="E29" s="39" t="s">
        <v>5</v>
      </c>
    </row>
    <row r="30" spans="1:16" ht="12.75">
      <c r="A30" t="s">
        <v>49</v>
      </c>
      <c s="34" t="s">
        <v>72</v>
      </c>
      <c s="34" t="s">
        <v>4427</v>
      </c>
      <c s="35" t="s">
        <v>5</v>
      </c>
      <c s="6" t="s">
        <v>4428</v>
      </c>
      <c s="36" t="s">
        <v>4429</v>
      </c>
      <c s="37">
        <v>25</v>
      </c>
      <c s="36">
        <v>0</v>
      </c>
      <c s="36">
        <f>ROUND(G30*H30,6)</f>
      </c>
      <c r="L30" s="38">
        <v>0</v>
      </c>
      <c s="32">
        <f>ROUND(ROUND(L30,2)*ROUND(G30,3),2)</f>
      </c>
      <c s="36" t="s">
        <v>1048</v>
      </c>
      <c>
        <f>(M30*21)/100</f>
      </c>
      <c t="s">
        <v>27</v>
      </c>
    </row>
    <row r="31" spans="1:5" ht="12.75">
      <c r="A31" s="35" t="s">
        <v>54</v>
      </c>
      <c r="E31" s="39" t="s">
        <v>4428</v>
      </c>
    </row>
    <row r="32" spans="1:5" ht="12.75">
      <c r="A32" s="35" t="s">
        <v>55</v>
      </c>
      <c r="E32" s="40" t="s">
        <v>5</v>
      </c>
    </row>
    <row r="33" spans="1:5" ht="12.75">
      <c r="A33" t="s">
        <v>57</v>
      </c>
      <c r="E33" s="39" t="s">
        <v>5</v>
      </c>
    </row>
    <row r="34" spans="1:16" ht="12.75">
      <c r="A34" t="s">
        <v>49</v>
      </c>
      <c s="34" t="s">
        <v>76</v>
      </c>
      <c s="34" t="s">
        <v>4430</v>
      </c>
      <c s="35" t="s">
        <v>4</v>
      </c>
      <c s="6" t="s">
        <v>4431</v>
      </c>
      <c s="36" t="s">
        <v>262</v>
      </c>
      <c s="37">
        <v>110</v>
      </c>
      <c s="36">
        <v>0</v>
      </c>
      <c s="36">
        <f>ROUND(G34*H34,6)</f>
      </c>
      <c r="L34" s="38">
        <v>0</v>
      </c>
      <c s="32">
        <f>ROUND(ROUND(L34,2)*ROUND(G34,3),2)</f>
      </c>
      <c s="36" t="s">
        <v>1048</v>
      </c>
      <c>
        <f>(M34*21)/100</f>
      </c>
      <c t="s">
        <v>27</v>
      </c>
    </row>
    <row r="35" spans="1:5" ht="12.75">
      <c r="A35" s="35" t="s">
        <v>54</v>
      </c>
      <c r="E35" s="39" t="s">
        <v>4431</v>
      </c>
    </row>
    <row r="36" spans="1:5" ht="12.75">
      <c r="A36" s="35" t="s">
        <v>55</v>
      </c>
      <c r="E36" s="40" t="s">
        <v>5</v>
      </c>
    </row>
    <row r="37" spans="1:5" ht="12.75">
      <c r="A37" t="s">
        <v>57</v>
      </c>
      <c r="E37" s="39" t="s">
        <v>5</v>
      </c>
    </row>
    <row r="38" spans="1:16" ht="12.75">
      <c r="A38" t="s">
        <v>49</v>
      </c>
      <c s="34" t="s">
        <v>80</v>
      </c>
      <c s="34" t="s">
        <v>4432</v>
      </c>
      <c s="35" t="s">
        <v>5</v>
      </c>
      <c s="6" t="s">
        <v>4433</v>
      </c>
      <c s="36" t="s">
        <v>262</v>
      </c>
      <c s="37">
        <v>386</v>
      </c>
      <c s="36">
        <v>0</v>
      </c>
      <c s="36">
        <f>ROUND(G38*H38,6)</f>
      </c>
      <c r="L38" s="38">
        <v>0</v>
      </c>
      <c s="32">
        <f>ROUND(ROUND(L38,2)*ROUND(G38,3),2)</f>
      </c>
      <c s="36" t="s">
        <v>1048</v>
      </c>
      <c>
        <f>(M38*21)/100</f>
      </c>
      <c t="s">
        <v>27</v>
      </c>
    </row>
    <row r="39" spans="1:5" ht="12.75">
      <c r="A39" s="35" t="s">
        <v>54</v>
      </c>
      <c r="E39" s="39" t="s">
        <v>4433</v>
      </c>
    </row>
    <row r="40" spans="1:5" ht="12.75">
      <c r="A40" s="35" t="s">
        <v>55</v>
      </c>
      <c r="E40" s="40" t="s">
        <v>5</v>
      </c>
    </row>
    <row r="41" spans="1:5" ht="12.75">
      <c r="A41" t="s">
        <v>57</v>
      </c>
      <c r="E41" s="39" t="s">
        <v>5</v>
      </c>
    </row>
    <row r="42" spans="1:16" ht="12.75">
      <c r="A42" t="s">
        <v>49</v>
      </c>
      <c s="34" t="s">
        <v>84</v>
      </c>
      <c s="34" t="s">
        <v>4434</v>
      </c>
      <c s="35" t="s">
        <v>5</v>
      </c>
      <c s="6" t="s">
        <v>4435</v>
      </c>
      <c s="36" t="s">
        <v>52</v>
      </c>
      <c s="37">
        <v>120</v>
      </c>
      <c s="36">
        <v>0</v>
      </c>
      <c s="36">
        <f>ROUND(G42*H42,6)</f>
      </c>
      <c r="L42" s="38">
        <v>0</v>
      </c>
      <c s="32">
        <f>ROUND(ROUND(L42,2)*ROUND(G42,3),2)</f>
      </c>
      <c s="36" t="s">
        <v>1048</v>
      </c>
      <c>
        <f>(M42*21)/100</f>
      </c>
      <c t="s">
        <v>27</v>
      </c>
    </row>
    <row r="43" spans="1:5" ht="12.75">
      <c r="A43" s="35" t="s">
        <v>54</v>
      </c>
      <c r="E43" s="39" t="s">
        <v>4435</v>
      </c>
    </row>
    <row r="44" spans="1:5" ht="12.75">
      <c r="A44" s="35" t="s">
        <v>55</v>
      </c>
      <c r="E44" s="40" t="s">
        <v>5</v>
      </c>
    </row>
    <row r="45" spans="1:5" ht="12.75">
      <c r="A45" t="s">
        <v>57</v>
      </c>
      <c r="E45" s="39" t="s">
        <v>5</v>
      </c>
    </row>
    <row r="46" spans="1:16" ht="12.75">
      <c r="A46" t="s">
        <v>49</v>
      </c>
      <c s="34" t="s">
        <v>88</v>
      </c>
      <c s="34" t="s">
        <v>4436</v>
      </c>
      <c s="35" t="s">
        <v>5</v>
      </c>
      <c s="6" t="s">
        <v>4437</v>
      </c>
      <c s="36" t="s">
        <v>52</v>
      </c>
      <c s="37">
        <v>1</v>
      </c>
      <c s="36">
        <v>0</v>
      </c>
      <c s="36">
        <f>ROUND(G46*H46,6)</f>
      </c>
      <c r="L46" s="38">
        <v>0</v>
      </c>
      <c s="32">
        <f>ROUND(ROUND(L46,2)*ROUND(G46,3),2)</f>
      </c>
      <c s="36" t="s">
        <v>1048</v>
      </c>
      <c>
        <f>(M46*21)/100</f>
      </c>
      <c t="s">
        <v>27</v>
      </c>
    </row>
    <row r="47" spans="1:5" ht="25.5">
      <c r="A47" s="35" t="s">
        <v>54</v>
      </c>
      <c r="E47" s="39" t="s">
        <v>4438</v>
      </c>
    </row>
    <row r="48" spans="1:5" ht="12.75">
      <c r="A48" s="35" t="s">
        <v>55</v>
      </c>
      <c r="E48" s="40" t="s">
        <v>5</v>
      </c>
    </row>
    <row r="49" spans="1:5" ht="12.75">
      <c r="A49" t="s">
        <v>57</v>
      </c>
      <c r="E49" s="39" t="s">
        <v>5</v>
      </c>
    </row>
    <row r="50" spans="1:16" ht="12.75">
      <c r="A50" t="s">
        <v>49</v>
      </c>
      <c s="34" t="s">
        <v>91</v>
      </c>
      <c s="34" t="s">
        <v>4439</v>
      </c>
      <c s="35" t="s">
        <v>4</v>
      </c>
      <c s="6" t="s">
        <v>4440</v>
      </c>
      <c s="36" t="s">
        <v>52</v>
      </c>
      <c s="37">
        <v>1</v>
      </c>
      <c s="36">
        <v>0</v>
      </c>
      <c s="36">
        <f>ROUND(G50*H50,6)</f>
      </c>
      <c r="L50" s="38">
        <v>0</v>
      </c>
      <c s="32">
        <f>ROUND(ROUND(L50,2)*ROUND(G50,3),2)</f>
      </c>
      <c s="36" t="s">
        <v>1048</v>
      </c>
      <c>
        <f>(M50*21)/100</f>
      </c>
      <c t="s">
        <v>27</v>
      </c>
    </row>
    <row r="51" spans="1:5" ht="12.75">
      <c r="A51" s="35" t="s">
        <v>54</v>
      </c>
      <c r="E51" s="39" t="s">
        <v>4440</v>
      </c>
    </row>
    <row r="52" spans="1:5" ht="12.75">
      <c r="A52" s="35" t="s">
        <v>55</v>
      </c>
      <c r="E52" s="40" t="s">
        <v>5</v>
      </c>
    </row>
    <row r="53" spans="1:5" ht="12.75">
      <c r="A53" t="s">
        <v>57</v>
      </c>
      <c r="E53" s="39" t="s">
        <v>5</v>
      </c>
    </row>
    <row r="54" spans="1:16" ht="12.75">
      <c r="A54" t="s">
        <v>49</v>
      </c>
      <c s="34" t="s">
        <v>95</v>
      </c>
      <c s="34" t="s">
        <v>4441</v>
      </c>
      <c s="35" t="s">
        <v>5</v>
      </c>
      <c s="6" t="s">
        <v>4442</v>
      </c>
      <c s="36" t="s">
        <v>52</v>
      </c>
      <c s="37">
        <v>50</v>
      </c>
      <c s="36">
        <v>0</v>
      </c>
      <c s="36">
        <f>ROUND(G54*H54,6)</f>
      </c>
      <c r="L54" s="38">
        <v>0</v>
      </c>
      <c s="32">
        <f>ROUND(ROUND(L54,2)*ROUND(G54,3),2)</f>
      </c>
      <c s="36" t="s">
        <v>1048</v>
      </c>
      <c>
        <f>(M54*21)/100</f>
      </c>
      <c t="s">
        <v>27</v>
      </c>
    </row>
    <row r="55" spans="1:5" ht="12.75">
      <c r="A55" s="35" t="s">
        <v>54</v>
      </c>
      <c r="E55" s="39" t="s">
        <v>4442</v>
      </c>
    </row>
    <row r="56" spans="1:5" ht="12.75">
      <c r="A56" s="35" t="s">
        <v>55</v>
      </c>
      <c r="E56" s="40" t="s">
        <v>5</v>
      </c>
    </row>
    <row r="57" spans="1:5" ht="12.75">
      <c r="A57" t="s">
        <v>57</v>
      </c>
      <c r="E57" s="39" t="s">
        <v>5</v>
      </c>
    </row>
    <row r="58" spans="1:16" ht="25.5">
      <c r="A58" t="s">
        <v>49</v>
      </c>
      <c s="34" t="s">
        <v>100</v>
      </c>
      <c s="34" t="s">
        <v>4443</v>
      </c>
      <c s="35" t="s">
        <v>5</v>
      </c>
      <c s="6" t="s">
        <v>4444</v>
      </c>
      <c s="36" t="s">
        <v>52</v>
      </c>
      <c s="37">
        <v>50</v>
      </c>
      <c s="36">
        <v>0</v>
      </c>
      <c s="36">
        <f>ROUND(G58*H58,6)</f>
      </c>
      <c r="L58" s="38">
        <v>0</v>
      </c>
      <c s="32">
        <f>ROUND(ROUND(L58,2)*ROUND(G58,3),2)</f>
      </c>
      <c s="36" t="s">
        <v>1048</v>
      </c>
      <c>
        <f>(M58*21)/100</f>
      </c>
      <c t="s">
        <v>27</v>
      </c>
    </row>
    <row r="59" spans="1:5" ht="25.5">
      <c r="A59" s="35" t="s">
        <v>54</v>
      </c>
      <c r="E59" s="39" t="s">
        <v>4444</v>
      </c>
    </row>
    <row r="60" spans="1:5" ht="12.75">
      <c r="A60" s="35" t="s">
        <v>55</v>
      </c>
      <c r="E60" s="40" t="s">
        <v>5</v>
      </c>
    </row>
    <row r="61" spans="1:5" ht="12.75">
      <c r="A61" t="s">
        <v>57</v>
      </c>
      <c r="E61" s="39" t="s">
        <v>4445</v>
      </c>
    </row>
    <row r="62" spans="1:16" ht="25.5">
      <c r="A62" t="s">
        <v>49</v>
      </c>
      <c s="34" t="s">
        <v>106</v>
      </c>
      <c s="34" t="s">
        <v>4446</v>
      </c>
      <c s="35" t="s">
        <v>5</v>
      </c>
      <c s="6" t="s">
        <v>4438</v>
      </c>
      <c s="36" t="s">
        <v>52</v>
      </c>
      <c s="37">
        <v>1</v>
      </c>
      <c s="36">
        <v>0</v>
      </c>
      <c s="36">
        <f>ROUND(G62*H62,6)</f>
      </c>
      <c r="L62" s="38">
        <v>0</v>
      </c>
      <c s="32">
        <f>ROUND(ROUND(L62,2)*ROUND(G62,3),2)</f>
      </c>
      <c s="36" t="s">
        <v>1048</v>
      </c>
      <c>
        <f>(M62*21)/100</f>
      </c>
      <c t="s">
        <v>27</v>
      </c>
    </row>
    <row r="63" spans="1:5" ht="25.5">
      <c r="A63" s="35" t="s">
        <v>54</v>
      </c>
      <c r="E63" s="39" t="s">
        <v>4438</v>
      </c>
    </row>
    <row r="64" spans="1:5" ht="12.75">
      <c r="A64" s="35" t="s">
        <v>55</v>
      </c>
      <c r="E64" s="40" t="s">
        <v>5</v>
      </c>
    </row>
    <row r="65" spans="1:5" ht="12.75">
      <c r="A65" t="s">
        <v>57</v>
      </c>
      <c r="E65" s="39" t="s">
        <v>5</v>
      </c>
    </row>
    <row r="66" spans="1:16" ht="12.75">
      <c r="A66" t="s">
        <v>49</v>
      </c>
      <c s="34" t="s">
        <v>111</v>
      </c>
      <c s="34" t="s">
        <v>4447</v>
      </c>
      <c s="35" t="s">
        <v>5</v>
      </c>
      <c s="6" t="s">
        <v>4448</v>
      </c>
      <c s="36" t="s">
        <v>52</v>
      </c>
      <c s="37">
        <v>50</v>
      </c>
      <c s="36">
        <v>0</v>
      </c>
      <c s="36">
        <f>ROUND(G66*H66,6)</f>
      </c>
      <c r="L66" s="38">
        <v>0</v>
      </c>
      <c s="32">
        <f>ROUND(ROUND(L66,2)*ROUND(G66,3),2)</f>
      </c>
      <c s="36" t="s">
        <v>1048</v>
      </c>
      <c>
        <f>(M66*21)/100</f>
      </c>
      <c t="s">
        <v>27</v>
      </c>
    </row>
    <row r="67" spans="1:5" ht="12.75">
      <c r="A67" s="35" t="s">
        <v>54</v>
      </c>
      <c r="E67" s="39" t="s">
        <v>4448</v>
      </c>
    </row>
    <row r="68" spans="1:5" ht="12.75">
      <c r="A68" s="35" t="s">
        <v>55</v>
      </c>
      <c r="E68" s="40" t="s">
        <v>5</v>
      </c>
    </row>
    <row r="69" spans="1:5" ht="12.75">
      <c r="A69" t="s">
        <v>57</v>
      </c>
      <c r="E69" s="39" t="s">
        <v>5</v>
      </c>
    </row>
    <row r="70" spans="1:16" ht="12.75">
      <c r="A70" t="s">
        <v>49</v>
      </c>
      <c s="34" t="s">
        <v>116</v>
      </c>
      <c s="34" t="s">
        <v>4449</v>
      </c>
      <c s="35" t="s">
        <v>5</v>
      </c>
      <c s="6" t="s">
        <v>4450</v>
      </c>
      <c s="36" t="s">
        <v>262</v>
      </c>
      <c s="37">
        <v>110</v>
      </c>
      <c s="36">
        <v>0</v>
      </c>
      <c s="36">
        <f>ROUND(G70*H70,6)</f>
      </c>
      <c r="L70" s="38">
        <v>0</v>
      </c>
      <c s="32">
        <f>ROUND(ROUND(L70,2)*ROUND(G70,3),2)</f>
      </c>
      <c s="36" t="s">
        <v>1048</v>
      </c>
      <c>
        <f>(M70*21)/100</f>
      </c>
      <c t="s">
        <v>27</v>
      </c>
    </row>
    <row r="71" spans="1:5" ht="12.75">
      <c r="A71" s="35" t="s">
        <v>54</v>
      </c>
      <c r="E71" s="39" t="s">
        <v>4450</v>
      </c>
    </row>
    <row r="72" spans="1:5" ht="12.75">
      <c r="A72" s="35" t="s">
        <v>55</v>
      </c>
      <c r="E72" s="40" t="s">
        <v>5</v>
      </c>
    </row>
    <row r="73" spans="1:5" ht="12.75">
      <c r="A73" t="s">
        <v>57</v>
      </c>
      <c r="E73" s="39" t="s">
        <v>5</v>
      </c>
    </row>
    <row r="74" spans="1:16" ht="12.75">
      <c r="A74" t="s">
        <v>49</v>
      </c>
      <c s="34" t="s">
        <v>119</v>
      </c>
      <c s="34" t="s">
        <v>4451</v>
      </c>
      <c s="35" t="s">
        <v>5</v>
      </c>
      <c s="6" t="s">
        <v>4452</v>
      </c>
      <c s="36" t="s">
        <v>262</v>
      </c>
      <c s="37">
        <v>110</v>
      </c>
      <c s="36">
        <v>0</v>
      </c>
      <c s="36">
        <f>ROUND(G74*H74,6)</f>
      </c>
      <c r="L74" s="38">
        <v>0</v>
      </c>
      <c s="32">
        <f>ROUND(ROUND(L74,2)*ROUND(G74,3),2)</f>
      </c>
      <c s="36" t="s">
        <v>1048</v>
      </c>
      <c>
        <f>(M74*21)/100</f>
      </c>
      <c t="s">
        <v>27</v>
      </c>
    </row>
    <row r="75" spans="1:5" ht="12.75">
      <c r="A75" s="35" t="s">
        <v>54</v>
      </c>
      <c r="E75" s="39" t="s">
        <v>4450</v>
      </c>
    </row>
    <row r="76" spans="1:5" ht="12.75">
      <c r="A76" s="35" t="s">
        <v>55</v>
      </c>
      <c r="E76" s="40" t="s">
        <v>5</v>
      </c>
    </row>
    <row r="77" spans="1:5" ht="12.75">
      <c r="A77" t="s">
        <v>57</v>
      </c>
      <c r="E77" s="39" t="s">
        <v>5</v>
      </c>
    </row>
    <row r="78" spans="1:16" ht="12.75">
      <c r="A78" t="s">
        <v>49</v>
      </c>
      <c s="34" t="s">
        <v>122</v>
      </c>
      <c s="34" t="s">
        <v>4453</v>
      </c>
      <c s="35" t="s">
        <v>5</v>
      </c>
      <c s="6" t="s">
        <v>4454</v>
      </c>
      <c s="36" t="s">
        <v>262</v>
      </c>
      <c s="37">
        <v>110</v>
      </c>
      <c s="36">
        <v>0</v>
      </c>
      <c s="36">
        <f>ROUND(G78*H78,6)</f>
      </c>
      <c r="L78" s="38">
        <v>0</v>
      </c>
      <c s="32">
        <f>ROUND(ROUND(L78,2)*ROUND(G78,3),2)</f>
      </c>
      <c s="36" t="s">
        <v>388</v>
      </c>
      <c>
        <f>(M78*21)/100</f>
      </c>
      <c t="s">
        <v>27</v>
      </c>
    </row>
    <row r="79" spans="1:5" ht="12.75">
      <c r="A79" s="35" t="s">
        <v>54</v>
      </c>
      <c r="E79" s="39" t="s">
        <v>4454</v>
      </c>
    </row>
    <row r="80" spans="1:5" ht="12.75">
      <c r="A80" s="35" t="s">
        <v>55</v>
      </c>
      <c r="E80" s="40" t="s">
        <v>5</v>
      </c>
    </row>
    <row r="81" spans="1:5" ht="12.75">
      <c r="A81" t="s">
        <v>57</v>
      </c>
      <c r="E81" s="39" t="s">
        <v>5</v>
      </c>
    </row>
    <row r="82" spans="1:16" ht="12.75">
      <c r="A82" t="s">
        <v>49</v>
      </c>
      <c s="34" t="s">
        <v>126</v>
      </c>
      <c s="34" t="s">
        <v>4455</v>
      </c>
      <c s="35" t="s">
        <v>5</v>
      </c>
      <c s="6" t="s">
        <v>4456</v>
      </c>
      <c s="36" t="s">
        <v>262</v>
      </c>
      <c s="37">
        <v>110</v>
      </c>
      <c s="36">
        <v>0</v>
      </c>
      <c s="36">
        <f>ROUND(G82*H82,6)</f>
      </c>
      <c r="L82" s="38">
        <v>0</v>
      </c>
      <c s="32">
        <f>ROUND(ROUND(L82,2)*ROUND(G82,3),2)</f>
      </c>
      <c s="36" t="s">
        <v>388</v>
      </c>
      <c>
        <f>(M82*21)/100</f>
      </c>
      <c t="s">
        <v>27</v>
      </c>
    </row>
    <row r="83" spans="1:5" ht="12.75">
      <c r="A83" s="35" t="s">
        <v>54</v>
      </c>
      <c r="E83" s="39" t="s">
        <v>4456</v>
      </c>
    </row>
    <row r="84" spans="1:5" ht="12.75">
      <c r="A84" s="35" t="s">
        <v>55</v>
      </c>
      <c r="E84" s="40" t="s">
        <v>5</v>
      </c>
    </row>
    <row r="85" spans="1:5" ht="12.75">
      <c r="A85" t="s">
        <v>57</v>
      </c>
      <c r="E85" s="39" t="s">
        <v>5</v>
      </c>
    </row>
    <row r="86" spans="1:16" ht="12.75">
      <c r="A86" t="s">
        <v>49</v>
      </c>
      <c s="34" t="s">
        <v>130</v>
      </c>
      <c s="34" t="s">
        <v>4457</v>
      </c>
      <c s="35" t="s">
        <v>5</v>
      </c>
      <c s="6" t="s">
        <v>4458</v>
      </c>
      <c s="36" t="s">
        <v>52</v>
      </c>
      <c s="37">
        <v>1</v>
      </c>
      <c s="36">
        <v>0</v>
      </c>
      <c s="36">
        <f>ROUND(G86*H86,6)</f>
      </c>
      <c r="L86" s="38">
        <v>0</v>
      </c>
      <c s="32">
        <f>ROUND(ROUND(L86,2)*ROUND(G86,3),2)</f>
      </c>
      <c s="36" t="s">
        <v>388</v>
      </c>
      <c>
        <f>(M86*21)/100</f>
      </c>
      <c t="s">
        <v>27</v>
      </c>
    </row>
    <row r="87" spans="1:5" ht="12.75">
      <c r="A87" s="35" t="s">
        <v>54</v>
      </c>
      <c r="E87" s="39" t="s">
        <v>4458</v>
      </c>
    </row>
    <row r="88" spans="1:5" ht="12.75">
      <c r="A88" s="35" t="s">
        <v>55</v>
      </c>
      <c r="E88" s="40" t="s">
        <v>5</v>
      </c>
    </row>
    <row r="89" spans="1:5" ht="12.75">
      <c r="A89" t="s">
        <v>57</v>
      </c>
      <c r="E89" s="39" t="s">
        <v>5</v>
      </c>
    </row>
    <row r="90" spans="1:16" ht="12.75">
      <c r="A90" t="s">
        <v>49</v>
      </c>
      <c s="34" t="s">
        <v>133</v>
      </c>
      <c s="34" t="s">
        <v>4459</v>
      </c>
      <c s="35" t="s">
        <v>5</v>
      </c>
      <c s="6" t="s">
        <v>4460</v>
      </c>
      <c s="36" t="s">
        <v>52</v>
      </c>
      <c s="37">
        <v>1</v>
      </c>
      <c s="36">
        <v>0</v>
      </c>
      <c s="36">
        <f>ROUND(G90*H90,6)</f>
      </c>
      <c r="L90" s="38">
        <v>0</v>
      </c>
      <c s="32">
        <f>ROUND(ROUND(L90,2)*ROUND(G90,3),2)</f>
      </c>
      <c s="36" t="s">
        <v>388</v>
      </c>
      <c>
        <f>(M90*21)/100</f>
      </c>
      <c t="s">
        <v>27</v>
      </c>
    </row>
    <row r="91" spans="1:5" ht="12.75">
      <c r="A91" s="35" t="s">
        <v>54</v>
      </c>
      <c r="E91" s="39" t="s">
        <v>4460</v>
      </c>
    </row>
    <row r="92" spans="1:5" ht="12.75">
      <c r="A92" s="35" t="s">
        <v>55</v>
      </c>
      <c r="E92" s="40" t="s">
        <v>5</v>
      </c>
    </row>
    <row r="93" spans="1:5" ht="12.75">
      <c r="A93" t="s">
        <v>57</v>
      </c>
      <c r="E93" s="39" t="s">
        <v>5</v>
      </c>
    </row>
    <row r="94" spans="1:16" ht="12.75">
      <c r="A94" t="s">
        <v>49</v>
      </c>
      <c s="34" t="s">
        <v>136</v>
      </c>
      <c s="34" t="s">
        <v>4461</v>
      </c>
      <c s="35" t="s">
        <v>5</v>
      </c>
      <c s="6" t="s">
        <v>4462</v>
      </c>
      <c s="36" t="s">
        <v>52</v>
      </c>
      <c s="37">
        <v>1</v>
      </c>
      <c s="36">
        <v>0</v>
      </c>
      <c s="36">
        <f>ROUND(G94*H94,6)</f>
      </c>
      <c r="L94" s="38">
        <v>0</v>
      </c>
      <c s="32">
        <f>ROUND(ROUND(L94,2)*ROUND(G94,3),2)</f>
      </c>
      <c s="36" t="s">
        <v>388</v>
      </c>
      <c>
        <f>(M94*21)/100</f>
      </c>
      <c t="s">
        <v>27</v>
      </c>
    </row>
    <row r="95" spans="1:5" ht="12.75">
      <c r="A95" s="35" t="s">
        <v>54</v>
      </c>
      <c r="E95" s="39" t="s">
        <v>4462</v>
      </c>
    </row>
    <row r="96" spans="1:5" ht="12.75">
      <c r="A96" s="35" t="s">
        <v>55</v>
      </c>
      <c r="E96" s="40" t="s">
        <v>5</v>
      </c>
    </row>
    <row r="97" spans="1:5" ht="12.75">
      <c r="A97" t="s">
        <v>57</v>
      </c>
      <c r="E97" s="39" t="s">
        <v>5</v>
      </c>
    </row>
    <row r="98" spans="1:13" ht="12.75">
      <c r="A98" t="s">
        <v>46</v>
      </c>
      <c r="C98" s="31" t="s">
        <v>4463</v>
      </c>
      <c r="E98" s="33" t="s">
        <v>4464</v>
      </c>
      <c r="J98" s="32">
        <f>0</f>
      </c>
      <c s="32">
        <f>0</f>
      </c>
      <c s="32">
        <f>0+L99+L103+L107+L111+L115+L119+L123+L127+L131+L135+L139+L143+L147+L151</f>
      </c>
      <c s="32">
        <f>0+M99+M103+M107+M111+M115+M119+M123+M127+M131+M135+M139+M143+M147+M151</f>
      </c>
    </row>
    <row r="99" spans="1:16" ht="12.75">
      <c r="A99" t="s">
        <v>49</v>
      </c>
      <c s="34" t="s">
        <v>140</v>
      </c>
      <c s="34" t="s">
        <v>4465</v>
      </c>
      <c s="35" t="s">
        <v>5</v>
      </c>
      <c s="6" t="s">
        <v>4466</v>
      </c>
      <c s="36" t="s">
        <v>262</v>
      </c>
      <c s="37">
        <v>13</v>
      </c>
      <c s="36">
        <v>0</v>
      </c>
      <c s="36">
        <f>ROUND(G99*H99,6)</f>
      </c>
      <c r="L99" s="38">
        <v>0</v>
      </c>
      <c s="32">
        <f>ROUND(ROUND(L99,2)*ROUND(G99,3),2)</f>
      </c>
      <c s="36" t="s">
        <v>1048</v>
      </c>
      <c>
        <f>(M99*21)/100</f>
      </c>
      <c t="s">
        <v>27</v>
      </c>
    </row>
    <row r="100" spans="1:5" ht="12.75">
      <c r="A100" s="35" t="s">
        <v>54</v>
      </c>
      <c r="E100" s="39" t="s">
        <v>4467</v>
      </c>
    </row>
    <row r="101" spans="1:5" ht="25.5">
      <c r="A101" s="35" t="s">
        <v>55</v>
      </c>
      <c r="E101" s="40" t="s">
        <v>4468</v>
      </c>
    </row>
    <row r="102" spans="1:5" ht="12.75">
      <c r="A102" t="s">
        <v>57</v>
      </c>
      <c r="E102" s="39" t="s">
        <v>4469</v>
      </c>
    </row>
    <row r="103" spans="1:16" ht="12.75">
      <c r="A103" t="s">
        <v>49</v>
      </c>
      <c s="34" t="s">
        <v>144</v>
      </c>
      <c s="34" t="s">
        <v>4470</v>
      </c>
      <c s="35" t="s">
        <v>5</v>
      </c>
      <c s="6" t="s">
        <v>4471</v>
      </c>
      <c s="36" t="s">
        <v>262</v>
      </c>
      <c s="37">
        <v>80</v>
      </c>
      <c s="36">
        <v>0</v>
      </c>
      <c s="36">
        <f>ROUND(G103*H103,6)</f>
      </c>
      <c r="L103" s="38">
        <v>0</v>
      </c>
      <c s="32">
        <f>ROUND(ROUND(L103,2)*ROUND(G103,3),2)</f>
      </c>
      <c s="36" t="s">
        <v>1048</v>
      </c>
      <c>
        <f>(M103*21)/100</f>
      </c>
      <c t="s">
        <v>27</v>
      </c>
    </row>
    <row r="104" spans="1:5" ht="12.75">
      <c r="A104" s="35" t="s">
        <v>54</v>
      </c>
      <c r="E104" s="39" t="s">
        <v>4467</v>
      </c>
    </row>
    <row r="105" spans="1:5" ht="25.5">
      <c r="A105" s="35" t="s">
        <v>55</v>
      </c>
      <c r="E105" s="40" t="s">
        <v>4472</v>
      </c>
    </row>
    <row r="106" spans="1:5" ht="12.75">
      <c r="A106" t="s">
        <v>57</v>
      </c>
      <c r="E106" s="39" t="s">
        <v>4469</v>
      </c>
    </row>
    <row r="107" spans="1:16" ht="12.75">
      <c r="A107" t="s">
        <v>49</v>
      </c>
      <c s="34" t="s">
        <v>148</v>
      </c>
      <c s="34" t="s">
        <v>4430</v>
      </c>
      <c s="35" t="s">
        <v>5</v>
      </c>
      <c s="6" t="s">
        <v>4431</v>
      </c>
      <c s="36" t="s">
        <v>262</v>
      </c>
      <c s="37">
        <v>250</v>
      </c>
      <c s="36">
        <v>0</v>
      </c>
      <c s="36">
        <f>ROUND(G107*H107,6)</f>
      </c>
      <c r="L107" s="38">
        <v>0</v>
      </c>
      <c s="32">
        <f>ROUND(ROUND(L107,2)*ROUND(G107,3),2)</f>
      </c>
      <c s="36" t="s">
        <v>1048</v>
      </c>
      <c>
        <f>(M107*21)/100</f>
      </c>
      <c t="s">
        <v>27</v>
      </c>
    </row>
    <row r="108" spans="1:5" ht="12.75">
      <c r="A108" s="35" t="s">
        <v>54</v>
      </c>
      <c r="E108" s="39" t="s">
        <v>4467</v>
      </c>
    </row>
    <row r="109" spans="1:5" ht="25.5">
      <c r="A109" s="35" t="s">
        <v>55</v>
      </c>
      <c r="E109" s="40" t="s">
        <v>4473</v>
      </c>
    </row>
    <row r="110" spans="1:5" ht="12.75">
      <c r="A110" t="s">
        <v>57</v>
      </c>
      <c r="E110" s="39" t="s">
        <v>4469</v>
      </c>
    </row>
    <row r="111" spans="1:16" ht="12.75">
      <c r="A111" t="s">
        <v>49</v>
      </c>
      <c s="34" t="s">
        <v>151</v>
      </c>
      <c s="34" t="s">
        <v>4474</v>
      </c>
      <c s="35" t="s">
        <v>5</v>
      </c>
      <c s="6" t="s">
        <v>4475</v>
      </c>
      <c s="36" t="s">
        <v>262</v>
      </c>
      <c s="37">
        <v>150</v>
      </c>
      <c s="36">
        <v>0</v>
      </c>
      <c s="36">
        <f>ROUND(G111*H111,6)</f>
      </c>
      <c r="L111" s="38">
        <v>0</v>
      </c>
      <c s="32">
        <f>ROUND(ROUND(L111,2)*ROUND(G111,3),2)</f>
      </c>
      <c s="36" t="s">
        <v>1048</v>
      </c>
      <c>
        <f>(M111*21)/100</f>
      </c>
      <c t="s">
        <v>27</v>
      </c>
    </row>
    <row r="112" spans="1:5" ht="12.75">
      <c r="A112" s="35" t="s">
        <v>54</v>
      </c>
      <c r="E112" s="39" t="s">
        <v>4467</v>
      </c>
    </row>
    <row r="113" spans="1:5" ht="25.5">
      <c r="A113" s="35" t="s">
        <v>55</v>
      </c>
      <c r="E113" s="40" t="s">
        <v>4476</v>
      </c>
    </row>
    <row r="114" spans="1:5" ht="12.75">
      <c r="A114" t="s">
        <v>57</v>
      </c>
      <c r="E114" s="39" t="s">
        <v>4469</v>
      </c>
    </row>
    <row r="115" spans="1:16" ht="12.75">
      <c r="A115" t="s">
        <v>49</v>
      </c>
      <c s="34" t="s">
        <v>155</v>
      </c>
      <c s="34" t="s">
        <v>4477</v>
      </c>
      <c s="35" t="s">
        <v>5</v>
      </c>
      <c s="6" t="s">
        <v>4478</v>
      </c>
      <c s="36" t="s">
        <v>262</v>
      </c>
      <c s="37">
        <v>13</v>
      </c>
      <c s="36">
        <v>0</v>
      </c>
      <c s="36">
        <f>ROUND(G115*H115,6)</f>
      </c>
      <c r="L115" s="38">
        <v>0</v>
      </c>
      <c s="32">
        <f>ROUND(ROUND(L115,2)*ROUND(G115,3),2)</f>
      </c>
      <c s="36" t="s">
        <v>1048</v>
      </c>
      <c>
        <f>(M115*21)/100</f>
      </c>
      <c t="s">
        <v>27</v>
      </c>
    </row>
    <row r="116" spans="1:5" ht="12.75">
      <c r="A116" s="35" t="s">
        <v>54</v>
      </c>
      <c r="E116" s="39" t="s">
        <v>4467</v>
      </c>
    </row>
    <row r="117" spans="1:5" ht="25.5">
      <c r="A117" s="35" t="s">
        <v>55</v>
      </c>
      <c r="E117" s="40" t="s">
        <v>4468</v>
      </c>
    </row>
    <row r="118" spans="1:5" ht="12.75">
      <c r="A118" t="s">
        <v>57</v>
      </c>
      <c r="E118" s="39" t="s">
        <v>4469</v>
      </c>
    </row>
    <row r="119" spans="1:16" ht="12.75">
      <c r="A119" t="s">
        <v>49</v>
      </c>
      <c s="34" t="s">
        <v>158</v>
      </c>
      <c s="34" t="s">
        <v>4479</v>
      </c>
      <c s="35" t="s">
        <v>5</v>
      </c>
      <c s="6" t="s">
        <v>4480</v>
      </c>
      <c s="36" t="s">
        <v>262</v>
      </c>
      <c s="37">
        <v>29</v>
      </c>
      <c s="36">
        <v>0</v>
      </c>
      <c s="36">
        <f>ROUND(G119*H119,6)</f>
      </c>
      <c r="L119" s="38">
        <v>0</v>
      </c>
      <c s="32">
        <f>ROUND(ROUND(L119,2)*ROUND(G119,3),2)</f>
      </c>
      <c s="36" t="s">
        <v>1048</v>
      </c>
      <c>
        <f>(M119*21)/100</f>
      </c>
      <c t="s">
        <v>27</v>
      </c>
    </row>
    <row r="120" spans="1:5" ht="12.75">
      <c r="A120" s="35" t="s">
        <v>54</v>
      </c>
      <c r="E120" s="39" t="s">
        <v>4467</v>
      </c>
    </row>
    <row r="121" spans="1:5" ht="25.5">
      <c r="A121" s="35" t="s">
        <v>55</v>
      </c>
      <c r="E121" s="40" t="s">
        <v>4481</v>
      </c>
    </row>
    <row r="122" spans="1:5" ht="12.75">
      <c r="A122" t="s">
        <v>57</v>
      </c>
      <c r="E122" s="39" t="s">
        <v>4469</v>
      </c>
    </row>
    <row r="123" spans="1:16" ht="12.75">
      <c r="A123" t="s">
        <v>49</v>
      </c>
      <c s="34" t="s">
        <v>162</v>
      </c>
      <c s="34" t="s">
        <v>4479</v>
      </c>
      <c s="35" t="s">
        <v>4</v>
      </c>
      <c s="6" t="s">
        <v>4480</v>
      </c>
      <c s="36" t="s">
        <v>262</v>
      </c>
      <c s="37">
        <v>84</v>
      </c>
      <c s="36">
        <v>0</v>
      </c>
      <c s="36">
        <f>ROUND(G123*H123,6)</f>
      </c>
      <c r="L123" s="38">
        <v>0</v>
      </c>
      <c s="32">
        <f>ROUND(ROUND(L123,2)*ROUND(G123,3),2)</f>
      </c>
      <c s="36" t="s">
        <v>1048</v>
      </c>
      <c>
        <f>(M123*21)/100</f>
      </c>
      <c t="s">
        <v>27</v>
      </c>
    </row>
    <row r="124" spans="1:5" ht="12.75">
      <c r="A124" s="35" t="s">
        <v>54</v>
      </c>
      <c r="E124" s="39" t="s">
        <v>4467</v>
      </c>
    </row>
    <row r="125" spans="1:5" ht="25.5">
      <c r="A125" s="35" t="s">
        <v>55</v>
      </c>
      <c r="E125" s="40" t="s">
        <v>4482</v>
      </c>
    </row>
    <row r="126" spans="1:5" ht="12.75">
      <c r="A126" t="s">
        <v>57</v>
      </c>
      <c r="E126" s="39" t="s">
        <v>4469</v>
      </c>
    </row>
    <row r="127" spans="1:16" ht="12.75">
      <c r="A127" t="s">
        <v>49</v>
      </c>
      <c s="34" t="s">
        <v>165</v>
      </c>
      <c s="34" t="s">
        <v>1001</v>
      </c>
      <c s="35" t="s">
        <v>5</v>
      </c>
      <c s="6" t="s">
        <v>1002</v>
      </c>
      <c s="36" t="s">
        <v>262</v>
      </c>
      <c s="37">
        <v>32</v>
      </c>
      <c s="36">
        <v>0</v>
      </c>
      <c s="36">
        <f>ROUND(G127*H127,6)</f>
      </c>
      <c r="L127" s="38">
        <v>0</v>
      </c>
      <c s="32">
        <f>ROUND(ROUND(L127,2)*ROUND(G127,3),2)</f>
      </c>
      <c s="36" t="s">
        <v>1048</v>
      </c>
      <c>
        <f>(M127*21)/100</f>
      </c>
      <c t="s">
        <v>27</v>
      </c>
    </row>
    <row r="128" spans="1:5" ht="12.75">
      <c r="A128" s="35" t="s">
        <v>54</v>
      </c>
      <c r="E128" s="39" t="s">
        <v>4467</v>
      </c>
    </row>
    <row r="129" spans="1:5" ht="25.5">
      <c r="A129" s="35" t="s">
        <v>55</v>
      </c>
      <c r="E129" s="40" t="s">
        <v>4483</v>
      </c>
    </row>
    <row r="130" spans="1:5" ht="12.75">
      <c r="A130" t="s">
        <v>57</v>
      </c>
      <c r="E130" s="39" t="s">
        <v>4469</v>
      </c>
    </row>
    <row r="131" spans="1:16" ht="12.75">
      <c r="A131" t="s">
        <v>49</v>
      </c>
      <c s="34" t="s">
        <v>170</v>
      </c>
      <c s="34" t="s">
        <v>4357</v>
      </c>
      <c s="35" t="s">
        <v>5</v>
      </c>
      <c s="6" t="s">
        <v>4484</v>
      </c>
      <c s="36" t="s">
        <v>262</v>
      </c>
      <c s="37">
        <v>32</v>
      </c>
      <c s="36">
        <v>0</v>
      </c>
      <c s="36">
        <f>ROUND(G131*H131,6)</f>
      </c>
      <c r="L131" s="38">
        <v>0</v>
      </c>
      <c s="32">
        <f>ROUND(ROUND(L131,2)*ROUND(G131,3),2)</f>
      </c>
      <c s="36" t="s">
        <v>388</v>
      </c>
      <c>
        <f>(M131*21)/100</f>
      </c>
      <c t="s">
        <v>27</v>
      </c>
    </row>
    <row r="132" spans="1:5" ht="12.75">
      <c r="A132" s="35" t="s">
        <v>54</v>
      </c>
      <c r="E132" s="39" t="s">
        <v>4467</v>
      </c>
    </row>
    <row r="133" spans="1:5" ht="25.5">
      <c r="A133" s="35" t="s">
        <v>55</v>
      </c>
      <c r="E133" s="40" t="s">
        <v>4483</v>
      </c>
    </row>
    <row r="134" spans="1:5" ht="12.75">
      <c r="A134" t="s">
        <v>57</v>
      </c>
      <c r="E134" s="39" t="s">
        <v>4469</v>
      </c>
    </row>
    <row r="135" spans="1:16" ht="12.75">
      <c r="A135" t="s">
        <v>49</v>
      </c>
      <c s="34" t="s">
        <v>174</v>
      </c>
      <c s="34" t="s">
        <v>4359</v>
      </c>
      <c s="35" t="s">
        <v>5</v>
      </c>
      <c s="6" t="s">
        <v>4485</v>
      </c>
      <c s="36" t="s">
        <v>262</v>
      </c>
      <c s="37">
        <v>84</v>
      </c>
      <c s="36">
        <v>0</v>
      </c>
      <c s="36">
        <f>ROUND(G135*H135,6)</f>
      </c>
      <c r="L135" s="38">
        <v>0</v>
      </c>
      <c s="32">
        <f>ROUND(ROUND(L135,2)*ROUND(G135,3),2)</f>
      </c>
      <c s="36" t="s">
        <v>388</v>
      </c>
      <c>
        <f>(M135*21)/100</f>
      </c>
      <c t="s">
        <v>27</v>
      </c>
    </row>
    <row r="136" spans="1:5" ht="12.75">
      <c r="A136" s="35" t="s">
        <v>54</v>
      </c>
      <c r="E136" s="39" t="s">
        <v>4467</v>
      </c>
    </row>
    <row r="137" spans="1:5" ht="25.5">
      <c r="A137" s="35" t="s">
        <v>55</v>
      </c>
      <c r="E137" s="40" t="s">
        <v>4482</v>
      </c>
    </row>
    <row r="138" spans="1:5" ht="12.75">
      <c r="A138" t="s">
        <v>57</v>
      </c>
      <c r="E138" s="39" t="s">
        <v>4469</v>
      </c>
    </row>
    <row r="139" spans="1:16" ht="12.75">
      <c r="A139" t="s">
        <v>49</v>
      </c>
      <c s="34" t="s">
        <v>178</v>
      </c>
      <c s="34" t="s">
        <v>4361</v>
      </c>
      <c s="35" t="s">
        <v>5</v>
      </c>
      <c s="6" t="s">
        <v>4486</v>
      </c>
      <c s="36" t="s">
        <v>262</v>
      </c>
      <c s="37">
        <v>29</v>
      </c>
      <c s="36">
        <v>0</v>
      </c>
      <c s="36">
        <f>ROUND(G139*H139,6)</f>
      </c>
      <c r="L139" s="38">
        <v>0</v>
      </c>
      <c s="32">
        <f>ROUND(ROUND(L139,2)*ROUND(G139,3),2)</f>
      </c>
      <c s="36" t="s">
        <v>388</v>
      </c>
      <c>
        <f>(M139*21)/100</f>
      </c>
      <c t="s">
        <v>27</v>
      </c>
    </row>
    <row r="140" spans="1:5" ht="12.75">
      <c r="A140" s="35" t="s">
        <v>54</v>
      </c>
      <c r="E140" s="39" t="s">
        <v>4467</v>
      </c>
    </row>
    <row r="141" spans="1:5" ht="25.5">
      <c r="A141" s="35" t="s">
        <v>55</v>
      </c>
      <c r="E141" s="40" t="s">
        <v>4481</v>
      </c>
    </row>
    <row r="142" spans="1:5" ht="12.75">
      <c r="A142" t="s">
        <v>57</v>
      </c>
      <c r="E142" s="39" t="s">
        <v>4469</v>
      </c>
    </row>
    <row r="143" spans="1:16" ht="12.75">
      <c r="A143" t="s">
        <v>49</v>
      </c>
      <c s="34" t="s">
        <v>182</v>
      </c>
      <c s="34" t="s">
        <v>4363</v>
      </c>
      <c s="35" t="s">
        <v>5</v>
      </c>
      <c s="6" t="s">
        <v>4487</v>
      </c>
      <c s="36" t="s">
        <v>262</v>
      </c>
      <c s="37">
        <v>150</v>
      </c>
      <c s="36">
        <v>0</v>
      </c>
      <c s="36">
        <f>ROUND(G143*H143,6)</f>
      </c>
      <c r="L143" s="38">
        <v>0</v>
      </c>
      <c s="32">
        <f>ROUND(ROUND(L143,2)*ROUND(G143,3),2)</f>
      </c>
      <c s="36" t="s">
        <v>388</v>
      </c>
      <c>
        <f>(M143*21)/100</f>
      </c>
      <c t="s">
        <v>27</v>
      </c>
    </row>
    <row r="144" spans="1:5" ht="12.75">
      <c r="A144" s="35" t="s">
        <v>54</v>
      </c>
      <c r="E144" s="39" t="s">
        <v>4467</v>
      </c>
    </row>
    <row r="145" spans="1:5" ht="25.5">
      <c r="A145" s="35" t="s">
        <v>55</v>
      </c>
      <c r="E145" s="40" t="s">
        <v>4476</v>
      </c>
    </row>
    <row r="146" spans="1:5" ht="12.75">
      <c r="A146" t="s">
        <v>57</v>
      </c>
      <c r="E146" s="39" t="s">
        <v>4469</v>
      </c>
    </row>
    <row r="147" spans="1:16" ht="12.75">
      <c r="A147" t="s">
        <v>49</v>
      </c>
      <c s="34" t="s">
        <v>187</v>
      </c>
      <c s="34" t="s">
        <v>4365</v>
      </c>
      <c s="35" t="s">
        <v>5</v>
      </c>
      <c s="6" t="s">
        <v>4488</v>
      </c>
      <c s="36" t="s">
        <v>262</v>
      </c>
      <c s="37">
        <v>80</v>
      </c>
      <c s="36">
        <v>0</v>
      </c>
      <c s="36">
        <f>ROUND(G147*H147,6)</f>
      </c>
      <c r="L147" s="38">
        <v>0</v>
      </c>
      <c s="32">
        <f>ROUND(ROUND(L147,2)*ROUND(G147,3),2)</f>
      </c>
      <c s="36" t="s">
        <v>388</v>
      </c>
      <c>
        <f>(M147*21)/100</f>
      </c>
      <c t="s">
        <v>27</v>
      </c>
    </row>
    <row r="148" spans="1:5" ht="12.75">
      <c r="A148" s="35" t="s">
        <v>54</v>
      </c>
      <c r="E148" s="39" t="s">
        <v>4467</v>
      </c>
    </row>
    <row r="149" spans="1:5" ht="25.5">
      <c r="A149" s="35" t="s">
        <v>55</v>
      </c>
      <c r="E149" s="40" t="s">
        <v>4472</v>
      </c>
    </row>
    <row r="150" spans="1:5" ht="12.75">
      <c r="A150" t="s">
        <v>57</v>
      </c>
      <c r="E150" s="39" t="s">
        <v>4469</v>
      </c>
    </row>
    <row r="151" spans="1:16" ht="12.75">
      <c r="A151" t="s">
        <v>49</v>
      </c>
      <c s="34" t="s">
        <v>192</v>
      </c>
      <c s="34" t="s">
        <v>4366</v>
      </c>
      <c s="35" t="s">
        <v>5</v>
      </c>
      <c s="6" t="s">
        <v>4489</v>
      </c>
      <c s="36" t="s">
        <v>52</v>
      </c>
      <c s="37">
        <v>500</v>
      </c>
      <c s="36">
        <v>0</v>
      </c>
      <c s="36">
        <f>ROUND(G151*H151,6)</f>
      </c>
      <c r="L151" s="38">
        <v>0</v>
      </c>
      <c s="32">
        <f>ROUND(ROUND(L151,2)*ROUND(G151,3),2)</f>
      </c>
      <c s="36" t="s">
        <v>388</v>
      </c>
      <c>
        <f>(M151*21)/100</f>
      </c>
      <c t="s">
        <v>27</v>
      </c>
    </row>
    <row r="152" spans="1:5" ht="12.75">
      <c r="A152" s="35" t="s">
        <v>54</v>
      </c>
      <c r="E152" s="39" t="s">
        <v>4467</v>
      </c>
    </row>
    <row r="153" spans="1:5" ht="25.5">
      <c r="A153" s="35" t="s">
        <v>55</v>
      </c>
      <c r="E153" s="40" t="s">
        <v>4490</v>
      </c>
    </row>
    <row r="154" spans="1:5" ht="12.75">
      <c r="A154" t="s">
        <v>57</v>
      </c>
      <c r="E154" s="39" t="s">
        <v>4469</v>
      </c>
    </row>
    <row r="155" spans="1:13" ht="12.75">
      <c r="A155" t="s">
        <v>46</v>
      </c>
      <c r="C155" s="31" t="s">
        <v>4491</v>
      </c>
      <c r="E155" s="33" t="s">
        <v>4492</v>
      </c>
      <c r="J155" s="32">
        <f>0</f>
      </c>
      <c s="32">
        <f>0</f>
      </c>
      <c s="32">
        <f>0+L156+L160+L164+L168+L172+L176+L180+L184+L188+L192+L196+L200+L204+L208+L212+L216+L220+L224+L228+L232+L236+L240+L244+L248+L252+L256+L260+L264+L268+L272+L276+L280+L284+L288</f>
      </c>
      <c s="32">
        <f>0+M156+M160+M164+M168+M172+M176+M180+M184+M188+M192+M196+M200+M204+M208+M212+M216+M220+M224+M228+M232+M236+M240+M244+M248+M252+M256+M260+M264+M268+M272+M276+M280+M284+M288</f>
      </c>
    </row>
    <row r="156" spans="1:16" ht="12.75">
      <c r="A156" t="s">
        <v>49</v>
      </c>
      <c s="34" t="s">
        <v>196</v>
      </c>
      <c s="34" t="s">
        <v>4493</v>
      </c>
      <c s="35" t="s">
        <v>5</v>
      </c>
      <c s="6" t="s">
        <v>4494</v>
      </c>
      <c s="36" t="s">
        <v>52</v>
      </c>
      <c s="37">
        <v>15</v>
      </c>
      <c s="36">
        <v>0</v>
      </c>
      <c s="36">
        <f>ROUND(G156*H156,6)</f>
      </c>
      <c r="L156" s="38">
        <v>0</v>
      </c>
      <c s="32">
        <f>ROUND(ROUND(L156,2)*ROUND(G156,3),2)</f>
      </c>
      <c s="36" t="s">
        <v>1048</v>
      </c>
      <c>
        <f>(M156*21)/100</f>
      </c>
      <c t="s">
        <v>27</v>
      </c>
    </row>
    <row r="157" spans="1:5" ht="25.5">
      <c r="A157" s="35" t="s">
        <v>54</v>
      </c>
      <c r="E157" s="39" t="s">
        <v>4495</v>
      </c>
    </row>
    <row r="158" spans="1:5" ht="25.5">
      <c r="A158" s="35" t="s">
        <v>55</v>
      </c>
      <c r="E158" s="40" t="s">
        <v>4496</v>
      </c>
    </row>
    <row r="159" spans="1:5" ht="12.75">
      <c r="A159" t="s">
        <v>57</v>
      </c>
      <c r="E159" s="39" t="s">
        <v>5</v>
      </c>
    </row>
    <row r="160" spans="1:16" ht="12.75">
      <c r="A160" t="s">
        <v>49</v>
      </c>
      <c s="34" t="s">
        <v>200</v>
      </c>
      <c s="34" t="s">
        <v>4493</v>
      </c>
      <c s="35" t="s">
        <v>4</v>
      </c>
      <c s="6" t="s">
        <v>4497</v>
      </c>
      <c s="36" t="s">
        <v>52</v>
      </c>
      <c s="37">
        <v>15</v>
      </c>
      <c s="36">
        <v>0</v>
      </c>
      <c s="36">
        <f>ROUND(G160*H160,6)</f>
      </c>
      <c r="L160" s="38">
        <v>0</v>
      </c>
      <c s="32">
        <f>ROUND(ROUND(L160,2)*ROUND(G160,3),2)</f>
      </c>
      <c s="36" t="s">
        <v>1048</v>
      </c>
      <c>
        <f>(M160*21)/100</f>
      </c>
      <c t="s">
        <v>27</v>
      </c>
    </row>
    <row r="161" spans="1:5" ht="25.5">
      <c r="A161" s="35" t="s">
        <v>54</v>
      </c>
      <c r="E161" s="39" t="s">
        <v>4495</v>
      </c>
    </row>
    <row r="162" spans="1:5" ht="25.5">
      <c r="A162" s="35" t="s">
        <v>55</v>
      </c>
      <c r="E162" s="40" t="s">
        <v>4496</v>
      </c>
    </row>
    <row r="163" spans="1:5" ht="12.75">
      <c r="A163" t="s">
        <v>57</v>
      </c>
      <c r="E163" s="39" t="s">
        <v>5</v>
      </c>
    </row>
    <row r="164" spans="1:16" ht="12.75">
      <c r="A164" t="s">
        <v>49</v>
      </c>
      <c s="34" t="s">
        <v>205</v>
      </c>
      <c s="34" t="s">
        <v>4493</v>
      </c>
      <c s="35" t="s">
        <v>27</v>
      </c>
      <c s="6" t="s">
        <v>4498</v>
      </c>
      <c s="36" t="s">
        <v>52</v>
      </c>
      <c s="37">
        <v>6</v>
      </c>
      <c s="36">
        <v>0</v>
      </c>
      <c s="36">
        <f>ROUND(G164*H164,6)</f>
      </c>
      <c r="L164" s="38">
        <v>0</v>
      </c>
      <c s="32">
        <f>ROUND(ROUND(L164,2)*ROUND(G164,3),2)</f>
      </c>
      <c s="36" t="s">
        <v>1048</v>
      </c>
      <c>
        <f>(M164*21)/100</f>
      </c>
      <c t="s">
        <v>27</v>
      </c>
    </row>
    <row r="165" spans="1:5" ht="25.5">
      <c r="A165" s="35" t="s">
        <v>54</v>
      </c>
      <c r="E165" s="39" t="s">
        <v>4495</v>
      </c>
    </row>
    <row r="166" spans="1:5" ht="25.5">
      <c r="A166" s="35" t="s">
        <v>55</v>
      </c>
      <c r="E166" s="40" t="s">
        <v>4499</v>
      </c>
    </row>
    <row r="167" spans="1:5" ht="12.75">
      <c r="A167" t="s">
        <v>57</v>
      </c>
      <c r="E167" s="39" t="s">
        <v>5</v>
      </c>
    </row>
    <row r="168" spans="1:16" ht="12.75">
      <c r="A168" t="s">
        <v>49</v>
      </c>
      <c s="34" t="s">
        <v>209</v>
      </c>
      <c s="34" t="s">
        <v>4500</v>
      </c>
      <c s="35" t="s">
        <v>5</v>
      </c>
      <c s="6" t="s">
        <v>4501</v>
      </c>
      <c s="36" t="s">
        <v>52</v>
      </c>
      <c s="37">
        <v>17</v>
      </c>
      <c s="36">
        <v>0</v>
      </c>
      <c s="36">
        <f>ROUND(G168*H168,6)</f>
      </c>
      <c r="L168" s="38">
        <v>0</v>
      </c>
      <c s="32">
        <f>ROUND(ROUND(L168,2)*ROUND(G168,3),2)</f>
      </c>
      <c s="36" t="s">
        <v>1048</v>
      </c>
      <c>
        <f>(M168*21)/100</f>
      </c>
      <c t="s">
        <v>27</v>
      </c>
    </row>
    <row r="169" spans="1:5" ht="12.75">
      <c r="A169" s="35" t="s">
        <v>54</v>
      </c>
      <c r="E169" s="39" t="s">
        <v>4502</v>
      </c>
    </row>
    <row r="170" spans="1:5" ht="25.5">
      <c r="A170" s="35" t="s">
        <v>55</v>
      </c>
      <c r="E170" s="40" t="s">
        <v>4503</v>
      </c>
    </row>
    <row r="171" spans="1:5" ht="25.5">
      <c r="A171" t="s">
        <v>57</v>
      </c>
      <c r="E171" s="39" t="s">
        <v>4504</v>
      </c>
    </row>
    <row r="172" spans="1:16" ht="12.75">
      <c r="A172" t="s">
        <v>49</v>
      </c>
      <c s="34" t="s">
        <v>213</v>
      </c>
      <c s="34" t="s">
        <v>4500</v>
      </c>
      <c s="35" t="s">
        <v>4</v>
      </c>
      <c s="6" t="s">
        <v>4505</v>
      </c>
      <c s="36" t="s">
        <v>52</v>
      </c>
      <c s="37">
        <v>13</v>
      </c>
      <c s="36">
        <v>0</v>
      </c>
      <c s="36">
        <f>ROUND(G172*H172,6)</f>
      </c>
      <c r="L172" s="38">
        <v>0</v>
      </c>
      <c s="32">
        <f>ROUND(ROUND(L172,2)*ROUND(G172,3),2)</f>
      </c>
      <c s="36" t="s">
        <v>1048</v>
      </c>
      <c>
        <f>(M172*21)/100</f>
      </c>
      <c t="s">
        <v>27</v>
      </c>
    </row>
    <row r="173" spans="1:5" ht="12.75">
      <c r="A173" s="35" t="s">
        <v>54</v>
      </c>
      <c r="E173" s="39" t="s">
        <v>4506</v>
      </c>
    </row>
    <row r="174" spans="1:5" ht="25.5">
      <c r="A174" s="35" t="s">
        <v>55</v>
      </c>
      <c r="E174" s="40" t="s">
        <v>4507</v>
      </c>
    </row>
    <row r="175" spans="1:5" ht="25.5">
      <c r="A175" t="s">
        <v>57</v>
      </c>
      <c r="E175" s="39" t="s">
        <v>4504</v>
      </c>
    </row>
    <row r="176" spans="1:16" ht="12.75">
      <c r="A176" t="s">
        <v>49</v>
      </c>
      <c s="34" t="s">
        <v>218</v>
      </c>
      <c s="34" t="s">
        <v>4500</v>
      </c>
      <c s="35" t="s">
        <v>27</v>
      </c>
      <c s="6" t="s">
        <v>4508</v>
      </c>
      <c s="36" t="s">
        <v>52</v>
      </c>
      <c s="37">
        <v>13</v>
      </c>
      <c s="36">
        <v>0</v>
      </c>
      <c s="36">
        <f>ROUND(G176*H176,6)</f>
      </c>
      <c r="L176" s="38">
        <v>0</v>
      </c>
      <c s="32">
        <f>ROUND(ROUND(L176,2)*ROUND(G176,3),2)</f>
      </c>
      <c s="36" t="s">
        <v>1048</v>
      </c>
      <c>
        <f>(M176*21)/100</f>
      </c>
      <c t="s">
        <v>27</v>
      </c>
    </row>
    <row r="177" spans="1:5" ht="12.75">
      <c r="A177" s="35" t="s">
        <v>54</v>
      </c>
      <c r="E177" s="39" t="s">
        <v>4502</v>
      </c>
    </row>
    <row r="178" spans="1:5" ht="25.5">
      <c r="A178" s="35" t="s">
        <v>55</v>
      </c>
      <c r="E178" s="40" t="s">
        <v>4507</v>
      </c>
    </row>
    <row r="179" spans="1:5" ht="25.5">
      <c r="A179" t="s">
        <v>57</v>
      </c>
      <c r="E179" s="39" t="s">
        <v>4504</v>
      </c>
    </row>
    <row r="180" spans="1:16" ht="12.75">
      <c r="A180" t="s">
        <v>49</v>
      </c>
      <c s="34" t="s">
        <v>222</v>
      </c>
      <c s="34" t="s">
        <v>4509</v>
      </c>
      <c s="35" t="s">
        <v>5</v>
      </c>
      <c s="6" t="s">
        <v>4510</v>
      </c>
      <c s="36" t="s">
        <v>52</v>
      </c>
      <c s="37">
        <v>2</v>
      </c>
      <c s="36">
        <v>0</v>
      </c>
      <c s="36">
        <f>ROUND(G180*H180,6)</f>
      </c>
      <c r="L180" s="38">
        <v>0</v>
      </c>
      <c s="32">
        <f>ROUND(ROUND(L180,2)*ROUND(G180,3),2)</f>
      </c>
      <c s="36" t="s">
        <v>1048</v>
      </c>
      <c>
        <f>(M180*21)/100</f>
      </c>
      <c t="s">
        <v>27</v>
      </c>
    </row>
    <row r="181" spans="1:5" ht="12.75">
      <c r="A181" s="35" t="s">
        <v>54</v>
      </c>
      <c r="E181" s="39" t="s">
        <v>4511</v>
      </c>
    </row>
    <row r="182" spans="1:5" ht="25.5">
      <c r="A182" s="35" t="s">
        <v>55</v>
      </c>
      <c r="E182" s="40" t="s">
        <v>4512</v>
      </c>
    </row>
    <row r="183" spans="1:5" ht="25.5">
      <c r="A183" t="s">
        <v>57</v>
      </c>
      <c r="E183" s="39" t="s">
        <v>4513</v>
      </c>
    </row>
    <row r="184" spans="1:16" ht="12.75">
      <c r="A184" t="s">
        <v>49</v>
      </c>
      <c s="34" t="s">
        <v>225</v>
      </c>
      <c s="34" t="s">
        <v>4514</v>
      </c>
      <c s="35" t="s">
        <v>5</v>
      </c>
      <c s="6" t="s">
        <v>4515</v>
      </c>
      <c s="36" t="s">
        <v>52</v>
      </c>
      <c s="37">
        <v>80</v>
      </c>
      <c s="36">
        <v>0</v>
      </c>
      <c s="36">
        <f>ROUND(G184*H184,6)</f>
      </c>
      <c r="L184" s="38">
        <v>0</v>
      </c>
      <c s="32">
        <f>ROUND(ROUND(L184,2)*ROUND(G184,3),2)</f>
      </c>
      <c s="36" t="s">
        <v>1048</v>
      </c>
      <c>
        <f>(M184*21)/100</f>
      </c>
      <c t="s">
        <v>27</v>
      </c>
    </row>
    <row r="185" spans="1:5" ht="12.75">
      <c r="A185" s="35" t="s">
        <v>54</v>
      </c>
      <c r="E185" s="39" t="s">
        <v>4516</v>
      </c>
    </row>
    <row r="186" spans="1:5" ht="25.5">
      <c r="A186" s="35" t="s">
        <v>55</v>
      </c>
      <c r="E186" s="40" t="s">
        <v>4517</v>
      </c>
    </row>
    <row r="187" spans="1:5" ht="25.5">
      <c r="A187" t="s">
        <v>57</v>
      </c>
      <c r="E187" s="39" t="s">
        <v>4518</v>
      </c>
    </row>
    <row r="188" spans="1:16" ht="12.75">
      <c r="A188" t="s">
        <v>49</v>
      </c>
      <c s="34" t="s">
        <v>230</v>
      </c>
      <c s="34" t="s">
        <v>4514</v>
      </c>
      <c s="35" t="s">
        <v>4</v>
      </c>
      <c s="6" t="s">
        <v>4519</v>
      </c>
      <c s="36" t="s">
        <v>52</v>
      </c>
      <c s="37">
        <v>75</v>
      </c>
      <c s="36">
        <v>0</v>
      </c>
      <c s="36">
        <f>ROUND(G188*H188,6)</f>
      </c>
      <c r="L188" s="38">
        <v>0</v>
      </c>
      <c s="32">
        <f>ROUND(ROUND(L188,2)*ROUND(G188,3),2)</f>
      </c>
      <c s="36" t="s">
        <v>1048</v>
      </c>
      <c>
        <f>(M188*21)/100</f>
      </c>
      <c t="s">
        <v>27</v>
      </c>
    </row>
    <row r="189" spans="1:5" ht="12.75">
      <c r="A189" s="35" t="s">
        <v>54</v>
      </c>
      <c r="E189" s="39" t="s">
        <v>4516</v>
      </c>
    </row>
    <row r="190" spans="1:5" ht="25.5">
      <c r="A190" s="35" t="s">
        <v>55</v>
      </c>
      <c r="E190" s="40" t="s">
        <v>4520</v>
      </c>
    </row>
    <row r="191" spans="1:5" ht="25.5">
      <c r="A191" t="s">
        <v>57</v>
      </c>
      <c r="E191" s="39" t="s">
        <v>4521</v>
      </c>
    </row>
    <row r="192" spans="1:16" ht="12.75">
      <c r="A192" t="s">
        <v>49</v>
      </c>
      <c s="34" t="s">
        <v>235</v>
      </c>
      <c s="34" t="s">
        <v>4522</v>
      </c>
      <c s="35" t="s">
        <v>5</v>
      </c>
      <c s="6" t="s">
        <v>4523</v>
      </c>
      <c s="36" t="s">
        <v>52</v>
      </c>
      <c s="37">
        <v>3</v>
      </c>
      <c s="36">
        <v>0</v>
      </c>
      <c s="36">
        <f>ROUND(G192*H192,6)</f>
      </c>
      <c r="L192" s="38">
        <v>0</v>
      </c>
      <c s="32">
        <f>ROUND(ROUND(L192,2)*ROUND(G192,3),2)</f>
      </c>
      <c s="36" t="s">
        <v>1048</v>
      </c>
      <c>
        <f>(M192*21)/100</f>
      </c>
      <c t="s">
        <v>27</v>
      </c>
    </row>
    <row r="193" spans="1:5" ht="12.75">
      <c r="A193" s="35" t="s">
        <v>54</v>
      </c>
      <c r="E193" s="39" t="s">
        <v>4524</v>
      </c>
    </row>
    <row r="194" spans="1:5" ht="25.5">
      <c r="A194" s="35" t="s">
        <v>55</v>
      </c>
      <c r="E194" s="40" t="s">
        <v>4525</v>
      </c>
    </row>
    <row r="195" spans="1:5" ht="25.5">
      <c r="A195" t="s">
        <v>57</v>
      </c>
      <c r="E195" s="39" t="s">
        <v>4526</v>
      </c>
    </row>
    <row r="196" spans="1:16" ht="12.75">
      <c r="A196" t="s">
        <v>49</v>
      </c>
      <c s="34" t="s">
        <v>241</v>
      </c>
      <c s="34" t="s">
        <v>4522</v>
      </c>
      <c s="35" t="s">
        <v>4</v>
      </c>
      <c s="6" t="s">
        <v>4527</v>
      </c>
      <c s="36" t="s">
        <v>52</v>
      </c>
      <c s="37">
        <v>12</v>
      </c>
      <c s="36">
        <v>0</v>
      </c>
      <c s="36">
        <f>ROUND(G196*H196,6)</f>
      </c>
      <c r="L196" s="38">
        <v>0</v>
      </c>
      <c s="32">
        <f>ROUND(ROUND(L196,2)*ROUND(G196,3),2)</f>
      </c>
      <c s="36" t="s">
        <v>1048</v>
      </c>
      <c>
        <f>(M196*21)/100</f>
      </c>
      <c t="s">
        <v>27</v>
      </c>
    </row>
    <row r="197" spans="1:5" ht="12.75">
      <c r="A197" s="35" t="s">
        <v>54</v>
      </c>
      <c r="E197" s="39" t="s">
        <v>4524</v>
      </c>
    </row>
    <row r="198" spans="1:5" ht="25.5">
      <c r="A198" s="35" t="s">
        <v>55</v>
      </c>
      <c r="E198" s="40" t="s">
        <v>4528</v>
      </c>
    </row>
    <row r="199" spans="1:5" ht="25.5">
      <c r="A199" t="s">
        <v>57</v>
      </c>
      <c r="E199" s="39" t="s">
        <v>4529</v>
      </c>
    </row>
    <row r="200" spans="1:16" ht="12.75">
      <c r="A200" t="s">
        <v>49</v>
      </c>
      <c s="34" t="s">
        <v>357</v>
      </c>
      <c s="34" t="s">
        <v>4530</v>
      </c>
      <c s="35" t="s">
        <v>5</v>
      </c>
      <c s="6" t="s">
        <v>4531</v>
      </c>
      <c s="36" t="s">
        <v>52</v>
      </c>
      <c s="37">
        <v>6</v>
      </c>
      <c s="36">
        <v>0</v>
      </c>
      <c s="36">
        <f>ROUND(G200*H200,6)</f>
      </c>
      <c r="L200" s="38">
        <v>0</v>
      </c>
      <c s="32">
        <f>ROUND(ROUND(L200,2)*ROUND(G200,3),2)</f>
      </c>
      <c s="36" t="s">
        <v>1048</v>
      </c>
      <c>
        <f>(M200*21)/100</f>
      </c>
      <c t="s">
        <v>27</v>
      </c>
    </row>
    <row r="201" spans="1:5" ht="12.75">
      <c r="A201" s="35" t="s">
        <v>54</v>
      </c>
      <c r="E201" s="39" t="s">
        <v>4532</v>
      </c>
    </row>
    <row r="202" spans="1:5" ht="25.5">
      <c r="A202" s="35" t="s">
        <v>55</v>
      </c>
      <c r="E202" s="40" t="s">
        <v>4499</v>
      </c>
    </row>
    <row r="203" spans="1:5" ht="12.75">
      <c r="A203" t="s">
        <v>57</v>
      </c>
      <c r="E203" s="39" t="s">
        <v>5</v>
      </c>
    </row>
    <row r="204" spans="1:16" ht="12.75">
      <c r="A204" t="s">
        <v>49</v>
      </c>
      <c s="34" t="s">
        <v>360</v>
      </c>
      <c s="34" t="s">
        <v>4533</v>
      </c>
      <c s="35" t="s">
        <v>5</v>
      </c>
      <c s="6" t="s">
        <v>4534</v>
      </c>
      <c s="36" t="s">
        <v>52</v>
      </c>
      <c s="37">
        <v>4</v>
      </c>
      <c s="36">
        <v>0</v>
      </c>
      <c s="36">
        <f>ROUND(G204*H204,6)</f>
      </c>
      <c r="L204" s="38">
        <v>0</v>
      </c>
      <c s="32">
        <f>ROUND(ROUND(L204,2)*ROUND(G204,3),2)</f>
      </c>
      <c s="36" t="s">
        <v>1048</v>
      </c>
      <c>
        <f>(M204*21)/100</f>
      </c>
      <c t="s">
        <v>27</v>
      </c>
    </row>
    <row r="205" spans="1:5" ht="12.75">
      <c r="A205" s="35" t="s">
        <v>54</v>
      </c>
      <c r="E205" s="39" t="s">
        <v>4535</v>
      </c>
    </row>
    <row r="206" spans="1:5" ht="25.5">
      <c r="A206" s="35" t="s">
        <v>55</v>
      </c>
      <c r="E206" s="40" t="s">
        <v>4536</v>
      </c>
    </row>
    <row r="207" spans="1:5" ht="12.75">
      <c r="A207" t="s">
        <v>57</v>
      </c>
      <c r="E207" s="39" t="s">
        <v>5</v>
      </c>
    </row>
    <row r="208" spans="1:16" ht="12.75">
      <c r="A208" t="s">
        <v>49</v>
      </c>
      <c s="34" t="s">
        <v>363</v>
      </c>
      <c s="34" t="s">
        <v>4533</v>
      </c>
      <c s="35" t="s">
        <v>27</v>
      </c>
      <c s="6" t="s">
        <v>4537</v>
      </c>
      <c s="36" t="s">
        <v>52</v>
      </c>
      <c s="37">
        <v>20</v>
      </c>
      <c s="36">
        <v>0</v>
      </c>
      <c s="36">
        <f>ROUND(G208*H208,6)</f>
      </c>
      <c r="L208" s="38">
        <v>0</v>
      </c>
      <c s="32">
        <f>ROUND(ROUND(L208,2)*ROUND(G208,3),2)</f>
      </c>
      <c s="36" t="s">
        <v>1048</v>
      </c>
      <c>
        <f>(M208*21)/100</f>
      </c>
      <c t="s">
        <v>27</v>
      </c>
    </row>
    <row r="209" spans="1:5" ht="12.75">
      <c r="A209" s="35" t="s">
        <v>54</v>
      </c>
      <c r="E209" s="39" t="s">
        <v>4535</v>
      </c>
    </row>
    <row r="210" spans="1:5" ht="12.75">
      <c r="A210" s="35" t="s">
        <v>55</v>
      </c>
      <c r="E210" s="40" t="s">
        <v>5</v>
      </c>
    </row>
    <row r="211" spans="1:5" ht="25.5">
      <c r="A211" t="s">
        <v>57</v>
      </c>
      <c r="E211" s="39" t="s">
        <v>4538</v>
      </c>
    </row>
    <row r="212" spans="1:16" ht="12.75">
      <c r="A212" t="s">
        <v>49</v>
      </c>
      <c s="34" t="s">
        <v>366</v>
      </c>
      <c s="34" t="s">
        <v>4539</v>
      </c>
      <c s="35" t="s">
        <v>5</v>
      </c>
      <c s="6" t="s">
        <v>4540</v>
      </c>
      <c s="36" t="s">
        <v>52</v>
      </c>
      <c s="37">
        <v>9</v>
      </c>
      <c s="36">
        <v>0</v>
      </c>
      <c s="36">
        <f>ROUND(G212*H212,6)</f>
      </c>
      <c r="L212" s="38">
        <v>0</v>
      </c>
      <c s="32">
        <f>ROUND(ROUND(L212,2)*ROUND(G212,3),2)</f>
      </c>
      <c s="36" t="s">
        <v>1048</v>
      </c>
      <c>
        <f>(M212*21)/100</f>
      </c>
      <c t="s">
        <v>27</v>
      </c>
    </row>
    <row r="213" spans="1:5" ht="12.75">
      <c r="A213" s="35" t="s">
        <v>54</v>
      </c>
      <c r="E213" s="39" t="s">
        <v>4541</v>
      </c>
    </row>
    <row r="214" spans="1:5" ht="25.5">
      <c r="A214" s="35" t="s">
        <v>55</v>
      </c>
      <c r="E214" s="40" t="s">
        <v>4542</v>
      </c>
    </row>
    <row r="215" spans="1:5" ht="12.75">
      <c r="A215" t="s">
        <v>57</v>
      </c>
      <c r="E215" s="39" t="s">
        <v>4543</v>
      </c>
    </row>
    <row r="216" spans="1:16" ht="12.75">
      <c r="A216" t="s">
        <v>49</v>
      </c>
      <c s="34" t="s">
        <v>371</v>
      </c>
      <c s="34" t="s">
        <v>4539</v>
      </c>
      <c s="35" t="s">
        <v>4</v>
      </c>
      <c s="6" t="s">
        <v>4544</v>
      </c>
      <c s="36" t="s">
        <v>52</v>
      </c>
      <c s="37">
        <v>56</v>
      </c>
      <c s="36">
        <v>0</v>
      </c>
      <c s="36">
        <f>ROUND(G216*H216,6)</f>
      </c>
      <c r="L216" s="38">
        <v>0</v>
      </c>
      <c s="32">
        <f>ROUND(ROUND(L216,2)*ROUND(G216,3),2)</f>
      </c>
      <c s="36" t="s">
        <v>1048</v>
      </c>
      <c>
        <f>(M216*21)/100</f>
      </c>
      <c t="s">
        <v>27</v>
      </c>
    </row>
    <row r="217" spans="1:5" ht="12.75">
      <c r="A217" s="35" t="s">
        <v>54</v>
      </c>
      <c r="E217" s="39" t="s">
        <v>4541</v>
      </c>
    </row>
    <row r="218" spans="1:5" ht="25.5">
      <c r="A218" s="35" t="s">
        <v>55</v>
      </c>
      <c r="E218" s="40" t="s">
        <v>4545</v>
      </c>
    </row>
    <row r="219" spans="1:5" ht="12.75">
      <c r="A219" t="s">
        <v>57</v>
      </c>
      <c r="E219" s="39" t="s">
        <v>4543</v>
      </c>
    </row>
    <row r="220" spans="1:16" ht="12.75">
      <c r="A220" t="s">
        <v>49</v>
      </c>
      <c s="34" t="s">
        <v>375</v>
      </c>
      <c s="34" t="s">
        <v>4539</v>
      </c>
      <c s="35" t="s">
        <v>27</v>
      </c>
      <c s="6" t="s">
        <v>4546</v>
      </c>
      <c s="36" t="s">
        <v>52</v>
      </c>
      <c s="37">
        <v>13</v>
      </c>
      <c s="36">
        <v>0</v>
      </c>
      <c s="36">
        <f>ROUND(G220*H220,6)</f>
      </c>
      <c r="L220" s="38">
        <v>0</v>
      </c>
      <c s="32">
        <f>ROUND(ROUND(L220,2)*ROUND(G220,3),2)</f>
      </c>
      <c s="36" t="s">
        <v>1048</v>
      </c>
      <c>
        <f>(M220*21)/100</f>
      </c>
      <c t="s">
        <v>27</v>
      </c>
    </row>
    <row r="221" spans="1:5" ht="12.75">
      <c r="A221" s="35" t="s">
        <v>54</v>
      </c>
      <c r="E221" s="39" t="s">
        <v>4541</v>
      </c>
    </row>
    <row r="222" spans="1:5" ht="25.5">
      <c r="A222" s="35" t="s">
        <v>55</v>
      </c>
      <c r="E222" s="40" t="s">
        <v>4507</v>
      </c>
    </row>
    <row r="223" spans="1:5" ht="12.75">
      <c r="A223" t="s">
        <v>57</v>
      </c>
      <c r="E223" s="39" t="s">
        <v>4543</v>
      </c>
    </row>
    <row r="224" spans="1:16" ht="12.75">
      <c r="A224" t="s">
        <v>49</v>
      </c>
      <c s="34" t="s">
        <v>378</v>
      </c>
      <c s="34" t="s">
        <v>1369</v>
      </c>
      <c s="35" t="s">
        <v>5</v>
      </c>
      <c s="6" t="s">
        <v>4547</v>
      </c>
      <c s="36" t="s">
        <v>52</v>
      </c>
      <c s="37">
        <v>20</v>
      </c>
      <c s="36">
        <v>0</v>
      </c>
      <c s="36">
        <f>ROUND(G224*H224,6)</f>
      </c>
      <c r="L224" s="38">
        <v>0</v>
      </c>
      <c s="32">
        <f>ROUND(ROUND(L224,2)*ROUND(G224,3),2)</f>
      </c>
      <c s="36" t="s">
        <v>388</v>
      </c>
      <c>
        <f>(M224*21)/100</f>
      </c>
      <c t="s">
        <v>27</v>
      </c>
    </row>
    <row r="225" spans="1:5" ht="12.75">
      <c r="A225" s="35" t="s">
        <v>54</v>
      </c>
      <c r="E225" s="39" t="s">
        <v>4548</v>
      </c>
    </row>
    <row r="226" spans="1:5" ht="12.75">
      <c r="A226" s="35" t="s">
        <v>55</v>
      </c>
      <c r="E226" s="40" t="s">
        <v>5</v>
      </c>
    </row>
    <row r="227" spans="1:5" ht="25.5">
      <c r="A227" t="s">
        <v>57</v>
      </c>
      <c r="E227" s="39" t="s">
        <v>4538</v>
      </c>
    </row>
    <row r="228" spans="1:16" ht="12.75">
      <c r="A228" t="s">
        <v>49</v>
      </c>
      <c s="34" t="s">
        <v>381</v>
      </c>
      <c s="34" t="s">
        <v>4227</v>
      </c>
      <c s="35" t="s">
        <v>5</v>
      </c>
      <c s="6" t="s">
        <v>4549</v>
      </c>
      <c s="36" t="s">
        <v>52</v>
      </c>
      <c s="37">
        <v>13</v>
      </c>
      <c s="36">
        <v>0</v>
      </c>
      <c s="36">
        <f>ROUND(G228*H228,6)</f>
      </c>
      <c r="L228" s="38">
        <v>0</v>
      </c>
      <c s="32">
        <f>ROUND(ROUND(L228,2)*ROUND(G228,3),2)</f>
      </c>
      <c s="36" t="s">
        <v>388</v>
      </c>
      <c>
        <f>(M228*21)/100</f>
      </c>
      <c t="s">
        <v>27</v>
      </c>
    </row>
    <row r="229" spans="1:5" ht="12.75">
      <c r="A229" s="35" t="s">
        <v>54</v>
      </c>
      <c r="E229" s="39" t="s">
        <v>4541</v>
      </c>
    </row>
    <row r="230" spans="1:5" ht="25.5">
      <c r="A230" s="35" t="s">
        <v>55</v>
      </c>
      <c r="E230" s="40" t="s">
        <v>4507</v>
      </c>
    </row>
    <row r="231" spans="1:5" ht="12.75">
      <c r="A231" t="s">
        <v>57</v>
      </c>
      <c r="E231" s="39" t="s">
        <v>4550</v>
      </c>
    </row>
    <row r="232" spans="1:16" ht="12.75">
      <c r="A232" t="s">
        <v>49</v>
      </c>
      <c s="34" t="s">
        <v>384</v>
      </c>
      <c s="34" t="s">
        <v>4229</v>
      </c>
      <c s="35" t="s">
        <v>5</v>
      </c>
      <c s="6" t="s">
        <v>4551</v>
      </c>
      <c s="36" t="s">
        <v>52</v>
      </c>
      <c s="37">
        <v>2</v>
      </c>
      <c s="36">
        <v>0</v>
      </c>
      <c s="36">
        <f>ROUND(G232*H232,6)</f>
      </c>
      <c r="L232" s="38">
        <v>0</v>
      </c>
      <c s="32">
        <f>ROUND(ROUND(L232,2)*ROUND(G232,3),2)</f>
      </c>
      <c s="36" t="s">
        <v>388</v>
      </c>
      <c>
        <f>(M232*21)/100</f>
      </c>
      <c t="s">
        <v>27</v>
      </c>
    </row>
    <row r="233" spans="1:5" ht="12.75">
      <c r="A233" s="35" t="s">
        <v>54</v>
      </c>
      <c r="E233" s="39" t="s">
        <v>4552</v>
      </c>
    </row>
    <row r="234" spans="1:5" ht="25.5">
      <c r="A234" s="35" t="s">
        <v>55</v>
      </c>
      <c r="E234" s="40" t="s">
        <v>4512</v>
      </c>
    </row>
    <row r="235" spans="1:5" ht="12.75">
      <c r="A235" t="s">
        <v>57</v>
      </c>
      <c r="E235" s="39" t="s">
        <v>4553</v>
      </c>
    </row>
    <row r="236" spans="1:16" ht="12.75">
      <c r="A236" t="s">
        <v>49</v>
      </c>
      <c s="34" t="s">
        <v>391</v>
      </c>
      <c s="34" t="s">
        <v>4233</v>
      </c>
      <c s="35" t="s">
        <v>5</v>
      </c>
      <c s="6" t="s">
        <v>4554</v>
      </c>
      <c s="36" t="s">
        <v>52</v>
      </c>
      <c s="37">
        <v>12</v>
      </c>
      <c s="36">
        <v>0</v>
      </c>
      <c s="36">
        <f>ROUND(G236*H236,6)</f>
      </c>
      <c r="L236" s="38">
        <v>0</v>
      </c>
      <c s="32">
        <f>ROUND(ROUND(L236,2)*ROUND(G236,3),2)</f>
      </c>
      <c s="36" t="s">
        <v>388</v>
      </c>
      <c>
        <f>(M236*21)/100</f>
      </c>
      <c t="s">
        <v>27</v>
      </c>
    </row>
    <row r="237" spans="1:5" ht="12.75">
      <c r="A237" s="35" t="s">
        <v>54</v>
      </c>
      <c r="E237" s="39" t="s">
        <v>4552</v>
      </c>
    </row>
    <row r="238" spans="1:5" ht="25.5">
      <c r="A238" s="35" t="s">
        <v>55</v>
      </c>
      <c r="E238" s="40" t="s">
        <v>4528</v>
      </c>
    </row>
    <row r="239" spans="1:5" ht="12.75">
      <c r="A239" t="s">
        <v>57</v>
      </c>
      <c r="E239" s="39" t="s">
        <v>4555</v>
      </c>
    </row>
    <row r="240" spans="1:16" ht="12.75">
      <c r="A240" t="s">
        <v>49</v>
      </c>
      <c s="34" t="s">
        <v>394</v>
      </c>
      <c s="34" t="s">
        <v>4236</v>
      </c>
      <c s="35" t="s">
        <v>5</v>
      </c>
      <c s="6" t="s">
        <v>4556</v>
      </c>
      <c s="36" t="s">
        <v>52</v>
      </c>
      <c s="37">
        <v>3</v>
      </c>
      <c s="36">
        <v>0</v>
      </c>
      <c s="36">
        <f>ROUND(G240*H240,6)</f>
      </c>
      <c r="L240" s="38">
        <v>0</v>
      </c>
      <c s="32">
        <f>ROUND(ROUND(L240,2)*ROUND(G240,3),2)</f>
      </c>
      <c s="36" t="s">
        <v>388</v>
      </c>
      <c>
        <f>(M240*21)/100</f>
      </c>
      <c t="s">
        <v>27</v>
      </c>
    </row>
    <row r="241" spans="1:5" ht="12.75">
      <c r="A241" s="35" t="s">
        <v>54</v>
      </c>
      <c r="E241" s="39" t="s">
        <v>4552</v>
      </c>
    </row>
    <row r="242" spans="1:5" ht="25.5">
      <c r="A242" s="35" t="s">
        <v>55</v>
      </c>
      <c r="E242" s="40" t="s">
        <v>4525</v>
      </c>
    </row>
    <row r="243" spans="1:5" ht="12.75">
      <c r="A243" t="s">
        <v>57</v>
      </c>
      <c r="E243" s="39" t="s">
        <v>4557</v>
      </c>
    </row>
    <row r="244" spans="1:16" ht="12.75">
      <c r="A244" t="s">
        <v>49</v>
      </c>
      <c s="34" t="s">
        <v>397</v>
      </c>
      <c s="34" t="s">
        <v>4239</v>
      </c>
      <c s="35" t="s">
        <v>5</v>
      </c>
      <c s="6" t="s">
        <v>4558</v>
      </c>
      <c s="36" t="s">
        <v>52</v>
      </c>
      <c s="37">
        <v>17</v>
      </c>
      <c s="36">
        <v>0</v>
      </c>
      <c s="36">
        <f>ROUND(G244*H244,6)</f>
      </c>
      <c r="L244" s="38">
        <v>0</v>
      </c>
      <c s="32">
        <f>ROUND(ROUND(L244,2)*ROUND(G244,3),2)</f>
      </c>
      <c s="36" t="s">
        <v>388</v>
      </c>
      <c>
        <f>(M244*21)/100</f>
      </c>
      <c t="s">
        <v>27</v>
      </c>
    </row>
    <row r="245" spans="1:5" ht="12.75">
      <c r="A245" s="35" t="s">
        <v>54</v>
      </c>
      <c r="E245" s="39" t="s">
        <v>4502</v>
      </c>
    </row>
    <row r="246" spans="1:5" ht="25.5">
      <c r="A246" s="35" t="s">
        <v>55</v>
      </c>
      <c r="E246" s="40" t="s">
        <v>4503</v>
      </c>
    </row>
    <row r="247" spans="1:5" ht="25.5">
      <c r="A247" t="s">
        <v>57</v>
      </c>
      <c r="E247" s="39" t="s">
        <v>4559</v>
      </c>
    </row>
    <row r="248" spans="1:16" ht="12.75">
      <c r="A248" t="s">
        <v>49</v>
      </c>
      <c s="34" t="s">
        <v>400</v>
      </c>
      <c s="34" t="s">
        <v>4241</v>
      </c>
      <c s="35" t="s">
        <v>5</v>
      </c>
      <c s="6" t="s">
        <v>4560</v>
      </c>
      <c s="36" t="s">
        <v>52</v>
      </c>
      <c s="37">
        <v>13</v>
      </c>
      <c s="36">
        <v>0</v>
      </c>
      <c s="36">
        <f>ROUND(G248*H248,6)</f>
      </c>
      <c r="L248" s="38">
        <v>0</v>
      </c>
      <c s="32">
        <f>ROUND(ROUND(L248,2)*ROUND(G248,3),2)</f>
      </c>
      <c s="36" t="s">
        <v>388</v>
      </c>
      <c>
        <f>(M248*21)/100</f>
      </c>
      <c t="s">
        <v>27</v>
      </c>
    </row>
    <row r="249" spans="1:5" ht="12.75">
      <c r="A249" s="35" t="s">
        <v>54</v>
      </c>
      <c r="E249" s="39" t="s">
        <v>4502</v>
      </c>
    </row>
    <row r="250" spans="1:5" ht="25.5">
      <c r="A250" s="35" t="s">
        <v>55</v>
      </c>
      <c r="E250" s="40" t="s">
        <v>4507</v>
      </c>
    </row>
    <row r="251" spans="1:5" ht="12.75">
      <c r="A251" t="s">
        <v>57</v>
      </c>
      <c r="E251" s="39" t="s">
        <v>4561</v>
      </c>
    </row>
    <row r="252" spans="1:16" ht="12.75">
      <c r="A252" t="s">
        <v>49</v>
      </c>
      <c s="34" t="s">
        <v>403</v>
      </c>
      <c s="34" t="s">
        <v>4343</v>
      </c>
      <c s="35" t="s">
        <v>5</v>
      </c>
      <c s="6" t="s">
        <v>4562</v>
      </c>
      <c s="36" t="s">
        <v>52</v>
      </c>
      <c s="37">
        <v>13</v>
      </c>
      <c s="36">
        <v>0</v>
      </c>
      <c s="36">
        <f>ROUND(G252*H252,6)</f>
      </c>
      <c r="L252" s="38">
        <v>0</v>
      </c>
      <c s="32">
        <f>ROUND(ROUND(L252,2)*ROUND(G252,3),2)</f>
      </c>
      <c s="36" t="s">
        <v>388</v>
      </c>
      <c>
        <f>(M252*21)/100</f>
      </c>
      <c t="s">
        <v>27</v>
      </c>
    </row>
    <row r="253" spans="1:5" ht="12.75">
      <c r="A253" s="35" t="s">
        <v>54</v>
      </c>
      <c r="E253" s="39" t="s">
        <v>4563</v>
      </c>
    </row>
    <row r="254" spans="1:5" ht="25.5">
      <c r="A254" s="35" t="s">
        <v>55</v>
      </c>
      <c r="E254" s="40" t="s">
        <v>4507</v>
      </c>
    </row>
    <row r="255" spans="1:5" ht="12.75">
      <c r="A255" t="s">
        <v>57</v>
      </c>
      <c r="E255" s="39" t="s">
        <v>4564</v>
      </c>
    </row>
    <row r="256" spans="1:16" ht="12.75">
      <c r="A256" t="s">
        <v>49</v>
      </c>
      <c s="34" t="s">
        <v>406</v>
      </c>
      <c s="34" t="s">
        <v>4345</v>
      </c>
      <c s="35" t="s">
        <v>5</v>
      </c>
      <c s="6" t="s">
        <v>4565</v>
      </c>
      <c s="36" t="s">
        <v>52</v>
      </c>
      <c s="37">
        <v>80</v>
      </c>
      <c s="36">
        <v>0</v>
      </c>
      <c s="36">
        <f>ROUND(G256*H256,6)</f>
      </c>
      <c r="L256" s="38">
        <v>0</v>
      </c>
      <c s="32">
        <f>ROUND(ROUND(L256,2)*ROUND(G256,3),2)</f>
      </c>
      <c s="36" t="s">
        <v>388</v>
      </c>
      <c>
        <f>(M256*21)/100</f>
      </c>
      <c t="s">
        <v>27</v>
      </c>
    </row>
    <row r="257" spans="1:5" ht="12.75">
      <c r="A257" s="35" t="s">
        <v>54</v>
      </c>
      <c r="E257" s="39" t="s">
        <v>4566</v>
      </c>
    </row>
    <row r="258" spans="1:5" ht="25.5">
      <c r="A258" s="35" t="s">
        <v>55</v>
      </c>
      <c r="E258" s="40" t="s">
        <v>4517</v>
      </c>
    </row>
    <row r="259" spans="1:5" ht="12.75">
      <c r="A259" t="s">
        <v>57</v>
      </c>
      <c r="E259" s="39" t="s">
        <v>4567</v>
      </c>
    </row>
    <row r="260" spans="1:16" ht="12.75">
      <c r="A260" t="s">
        <v>49</v>
      </c>
      <c s="34" t="s">
        <v>409</v>
      </c>
      <c s="34" t="s">
        <v>4347</v>
      </c>
      <c s="35" t="s">
        <v>5</v>
      </c>
      <c s="6" t="s">
        <v>4568</v>
      </c>
      <c s="36" t="s">
        <v>52</v>
      </c>
      <c s="37">
        <v>75</v>
      </c>
      <c s="36">
        <v>0</v>
      </c>
      <c s="36">
        <f>ROUND(G260*H260,6)</f>
      </c>
      <c r="L260" s="38">
        <v>0</v>
      </c>
      <c s="32">
        <f>ROUND(ROUND(L260,2)*ROUND(G260,3),2)</f>
      </c>
      <c s="36" t="s">
        <v>388</v>
      </c>
      <c>
        <f>(M260*21)/100</f>
      </c>
      <c t="s">
        <v>27</v>
      </c>
    </row>
    <row r="261" spans="1:5" ht="12.75">
      <c r="A261" s="35" t="s">
        <v>54</v>
      </c>
      <c r="E261" s="39" t="s">
        <v>4566</v>
      </c>
    </row>
    <row r="262" spans="1:5" ht="25.5">
      <c r="A262" s="35" t="s">
        <v>55</v>
      </c>
      <c r="E262" s="40" t="s">
        <v>4520</v>
      </c>
    </row>
    <row r="263" spans="1:5" ht="12.75">
      <c r="A263" t="s">
        <v>57</v>
      </c>
      <c r="E263" s="39" t="s">
        <v>4569</v>
      </c>
    </row>
    <row r="264" spans="1:16" ht="12.75">
      <c r="A264" t="s">
        <v>49</v>
      </c>
      <c s="34" t="s">
        <v>412</v>
      </c>
      <c s="34" t="s">
        <v>1374</v>
      </c>
      <c s="35" t="s">
        <v>5</v>
      </c>
      <c s="6" t="s">
        <v>4570</v>
      </c>
      <c s="36" t="s">
        <v>52</v>
      </c>
      <c s="37">
        <v>4</v>
      </c>
      <c s="36">
        <v>0</v>
      </c>
      <c s="36">
        <f>ROUND(G264*H264,6)</f>
      </c>
      <c r="L264" s="38">
        <v>0</v>
      </c>
      <c s="32">
        <f>ROUND(ROUND(L264,2)*ROUND(G264,3),2)</f>
      </c>
      <c s="36" t="s">
        <v>388</v>
      </c>
      <c>
        <f>(M264*21)/100</f>
      </c>
      <c t="s">
        <v>27</v>
      </c>
    </row>
    <row r="265" spans="1:5" ht="12.75">
      <c r="A265" s="35" t="s">
        <v>54</v>
      </c>
      <c r="E265" s="39" t="s">
        <v>4571</v>
      </c>
    </row>
    <row r="266" spans="1:5" ht="25.5">
      <c r="A266" s="35" t="s">
        <v>55</v>
      </c>
      <c r="E266" s="40" t="s">
        <v>4536</v>
      </c>
    </row>
    <row r="267" spans="1:5" ht="12.75">
      <c r="A267" t="s">
        <v>57</v>
      </c>
      <c r="E267" s="39" t="s">
        <v>4572</v>
      </c>
    </row>
    <row r="268" spans="1:16" ht="12.75">
      <c r="A268" t="s">
        <v>49</v>
      </c>
      <c s="34" t="s">
        <v>416</v>
      </c>
      <c s="34" t="s">
        <v>4573</v>
      </c>
      <c s="35" t="s">
        <v>5</v>
      </c>
      <c s="6" t="s">
        <v>4574</v>
      </c>
      <c s="36" t="s">
        <v>52</v>
      </c>
      <c s="37">
        <v>6</v>
      </c>
      <c s="36">
        <v>0</v>
      </c>
      <c s="36">
        <f>ROUND(G268*H268,6)</f>
      </c>
      <c r="L268" s="38">
        <v>0</v>
      </c>
      <c s="32">
        <f>ROUND(ROUND(L268,2)*ROUND(G268,3),2)</f>
      </c>
      <c s="36" t="s">
        <v>388</v>
      </c>
      <c>
        <f>(M268*21)/100</f>
      </c>
      <c t="s">
        <v>27</v>
      </c>
    </row>
    <row r="269" spans="1:5" ht="12.75">
      <c r="A269" s="35" t="s">
        <v>54</v>
      </c>
      <c r="E269" s="39" t="s">
        <v>4552</v>
      </c>
    </row>
    <row r="270" spans="1:5" ht="25.5">
      <c r="A270" s="35" t="s">
        <v>55</v>
      </c>
      <c r="E270" s="40" t="s">
        <v>4499</v>
      </c>
    </row>
    <row r="271" spans="1:5" ht="12.75">
      <c r="A271" t="s">
        <v>57</v>
      </c>
      <c r="E271" s="39" t="s">
        <v>4575</v>
      </c>
    </row>
    <row r="272" spans="1:16" ht="12.75">
      <c r="A272" t="s">
        <v>49</v>
      </c>
      <c s="34" t="s">
        <v>419</v>
      </c>
      <c s="34" t="s">
        <v>4576</v>
      </c>
      <c s="35" t="s">
        <v>5</v>
      </c>
      <c s="6" t="s">
        <v>4577</v>
      </c>
      <c s="36" t="s">
        <v>52</v>
      </c>
      <c s="37">
        <v>6</v>
      </c>
      <c s="36">
        <v>0</v>
      </c>
      <c s="36">
        <f>ROUND(G272*H272,6)</f>
      </c>
      <c r="L272" s="38">
        <v>0</v>
      </c>
      <c s="32">
        <f>ROUND(ROUND(L272,2)*ROUND(G272,3),2)</f>
      </c>
      <c s="36" t="s">
        <v>388</v>
      </c>
      <c>
        <f>(M272*21)/100</f>
      </c>
      <c t="s">
        <v>27</v>
      </c>
    </row>
    <row r="273" spans="1:5" ht="12.75">
      <c r="A273" s="35" t="s">
        <v>54</v>
      </c>
      <c r="E273" s="39" t="s">
        <v>4578</v>
      </c>
    </row>
    <row r="274" spans="1:5" ht="25.5">
      <c r="A274" s="35" t="s">
        <v>55</v>
      </c>
      <c r="E274" s="40" t="s">
        <v>4499</v>
      </c>
    </row>
    <row r="275" spans="1:5" ht="12.75">
      <c r="A275" t="s">
        <v>57</v>
      </c>
      <c r="E275" s="39" t="s">
        <v>4579</v>
      </c>
    </row>
    <row r="276" spans="1:16" ht="12.75">
      <c r="A276" t="s">
        <v>49</v>
      </c>
      <c s="34" t="s">
        <v>422</v>
      </c>
      <c s="34" t="s">
        <v>4580</v>
      </c>
      <c s="35" t="s">
        <v>5</v>
      </c>
      <c s="6" t="s">
        <v>4581</v>
      </c>
      <c s="36" t="s">
        <v>52</v>
      </c>
      <c s="37">
        <v>15</v>
      </c>
      <c s="36">
        <v>0</v>
      </c>
      <c s="36">
        <f>ROUND(G276*H276,6)</f>
      </c>
      <c r="L276" s="38">
        <v>0</v>
      </c>
      <c s="32">
        <f>ROUND(ROUND(L276,2)*ROUND(G276,3),2)</f>
      </c>
      <c s="36" t="s">
        <v>388</v>
      </c>
      <c>
        <f>(M276*21)/100</f>
      </c>
      <c t="s">
        <v>27</v>
      </c>
    </row>
    <row r="277" spans="1:5" ht="12.75">
      <c r="A277" s="35" t="s">
        <v>54</v>
      </c>
      <c r="E277" s="39" t="s">
        <v>4552</v>
      </c>
    </row>
    <row r="278" spans="1:5" ht="12.75">
      <c r="A278" s="35" t="s">
        <v>55</v>
      </c>
      <c r="E278" s="40" t="s">
        <v>5</v>
      </c>
    </row>
    <row r="279" spans="1:5" ht="25.5">
      <c r="A279" t="s">
        <v>57</v>
      </c>
      <c r="E279" s="39" t="s">
        <v>4582</v>
      </c>
    </row>
    <row r="280" spans="1:16" ht="12.75">
      <c r="A280" t="s">
        <v>49</v>
      </c>
      <c s="34" t="s">
        <v>425</v>
      </c>
      <c s="34" t="s">
        <v>4583</v>
      </c>
      <c s="35" t="s">
        <v>5</v>
      </c>
      <c s="6" t="s">
        <v>4584</v>
      </c>
      <c s="36" t="s">
        <v>52</v>
      </c>
      <c s="37">
        <v>15</v>
      </c>
      <c s="36">
        <v>0</v>
      </c>
      <c s="36">
        <f>ROUND(G280*H280,6)</f>
      </c>
      <c r="L280" s="38">
        <v>0</v>
      </c>
      <c s="32">
        <f>ROUND(ROUND(L280,2)*ROUND(G280,3),2)</f>
      </c>
      <c s="36" t="s">
        <v>388</v>
      </c>
      <c>
        <f>(M280*21)/100</f>
      </c>
      <c t="s">
        <v>27</v>
      </c>
    </row>
    <row r="281" spans="1:5" ht="12.75">
      <c r="A281" s="35" t="s">
        <v>54</v>
      </c>
      <c r="E281" s="39" t="s">
        <v>4552</v>
      </c>
    </row>
    <row r="282" spans="1:5" ht="25.5">
      <c r="A282" s="35" t="s">
        <v>55</v>
      </c>
      <c r="E282" s="40" t="s">
        <v>4496</v>
      </c>
    </row>
    <row r="283" spans="1:5" ht="25.5">
      <c r="A283" t="s">
        <v>57</v>
      </c>
      <c r="E283" s="39" t="s">
        <v>4582</v>
      </c>
    </row>
    <row r="284" spans="1:16" ht="12.75">
      <c r="A284" t="s">
        <v>49</v>
      </c>
      <c s="34" t="s">
        <v>428</v>
      </c>
      <c s="34" t="s">
        <v>4585</v>
      </c>
      <c s="35" t="s">
        <v>5</v>
      </c>
      <c s="6" t="s">
        <v>4586</v>
      </c>
      <c s="36" t="s">
        <v>52</v>
      </c>
      <c s="37">
        <v>56</v>
      </c>
      <c s="36">
        <v>0</v>
      </c>
      <c s="36">
        <f>ROUND(G284*H284,6)</f>
      </c>
      <c r="L284" s="38">
        <v>0</v>
      </c>
      <c s="32">
        <f>ROUND(ROUND(L284,2)*ROUND(G284,3),2)</f>
      </c>
      <c s="36" t="s">
        <v>388</v>
      </c>
      <c>
        <f>(M284*21)/100</f>
      </c>
      <c t="s">
        <v>27</v>
      </c>
    </row>
    <row r="285" spans="1:5" ht="12.75">
      <c r="A285" s="35" t="s">
        <v>54</v>
      </c>
      <c r="E285" s="39" t="s">
        <v>4541</v>
      </c>
    </row>
    <row r="286" spans="1:5" ht="25.5">
      <c r="A286" s="35" t="s">
        <v>55</v>
      </c>
      <c r="E286" s="40" t="s">
        <v>4545</v>
      </c>
    </row>
    <row r="287" spans="1:5" ht="12.75">
      <c r="A287" t="s">
        <v>57</v>
      </c>
      <c r="E287" s="39" t="s">
        <v>4587</v>
      </c>
    </row>
    <row r="288" spans="1:16" ht="12.75">
      <c r="A288" t="s">
        <v>49</v>
      </c>
      <c s="34" t="s">
        <v>598</v>
      </c>
      <c s="34" t="s">
        <v>4588</v>
      </c>
      <c s="35" t="s">
        <v>5</v>
      </c>
      <c s="6" t="s">
        <v>4589</v>
      </c>
      <c s="36" t="s">
        <v>52</v>
      </c>
      <c s="37">
        <v>9</v>
      </c>
      <c s="36">
        <v>0</v>
      </c>
      <c s="36">
        <f>ROUND(G288*H288,6)</f>
      </c>
      <c r="L288" s="38">
        <v>0</v>
      </c>
      <c s="32">
        <f>ROUND(ROUND(L288,2)*ROUND(G288,3),2)</f>
      </c>
      <c s="36" t="s">
        <v>388</v>
      </c>
      <c>
        <f>(M288*21)/100</f>
      </c>
      <c t="s">
        <v>27</v>
      </c>
    </row>
    <row r="289" spans="1:5" ht="12.75">
      <c r="A289" s="35" t="s">
        <v>54</v>
      </c>
      <c r="E289" s="39" t="s">
        <v>4541</v>
      </c>
    </row>
    <row r="290" spans="1:5" ht="25.5">
      <c r="A290" s="35" t="s">
        <v>55</v>
      </c>
      <c r="E290" s="40" t="s">
        <v>4542</v>
      </c>
    </row>
    <row r="291" spans="1:5" ht="12.75">
      <c r="A291" t="s">
        <v>57</v>
      </c>
      <c r="E291" s="39" t="s">
        <v>4590</v>
      </c>
    </row>
    <row r="292" spans="1:13" ht="12.75">
      <c r="A292" t="s">
        <v>46</v>
      </c>
      <c r="C292" s="31" t="s">
        <v>4591</v>
      </c>
      <c r="E292" s="33" t="s">
        <v>4592</v>
      </c>
      <c r="J292" s="32">
        <f>0</f>
      </c>
      <c s="32">
        <f>0</f>
      </c>
      <c s="32">
        <f>0+L293+L297+L301+L305+L309+L313+L317+L321+L325+L329+L333+L337+L341+L345+L349+L353+L357+L361+L365+L369+L373+L377+L381+L385+L389+L393+L397+L401</f>
      </c>
      <c s="32">
        <f>0+M293+M297+M301+M305+M309+M313+M317+M321+M325+M329+M333+M337+M341+M345+M349+M353+M357+M361+M365+M369+M373+M377+M381+M385+M389+M393+M397+M401</f>
      </c>
    </row>
    <row r="293" spans="1:16" ht="12.75">
      <c r="A293" t="s">
        <v>49</v>
      </c>
      <c s="34" t="s">
        <v>601</v>
      </c>
      <c s="34" t="s">
        <v>4593</v>
      </c>
      <c s="35" t="s">
        <v>5</v>
      </c>
      <c s="6" t="s">
        <v>4594</v>
      </c>
      <c s="36" t="s">
        <v>52</v>
      </c>
      <c s="37">
        <v>5</v>
      </c>
      <c s="36">
        <v>0</v>
      </c>
      <c s="36">
        <f>ROUND(G293*H293,6)</f>
      </c>
      <c r="L293" s="38">
        <v>0</v>
      </c>
      <c s="32">
        <f>ROUND(ROUND(L293,2)*ROUND(G293,3),2)</f>
      </c>
      <c s="36" t="s">
        <v>1048</v>
      </c>
      <c>
        <f>(M293*21)/100</f>
      </c>
      <c t="s">
        <v>27</v>
      </c>
    </row>
    <row r="294" spans="1:5" ht="12.75">
      <c r="A294" s="35" t="s">
        <v>54</v>
      </c>
      <c r="E294" s="39" t="s">
        <v>4467</v>
      </c>
    </row>
    <row r="295" spans="1:5" ht="25.5">
      <c r="A295" s="35" t="s">
        <v>55</v>
      </c>
      <c r="E295" s="40" t="s">
        <v>4595</v>
      </c>
    </row>
    <row r="296" spans="1:5" ht="12.75">
      <c r="A296" t="s">
        <v>57</v>
      </c>
      <c r="E296" s="39" t="s">
        <v>4469</v>
      </c>
    </row>
    <row r="297" spans="1:16" ht="12.75">
      <c r="A297" t="s">
        <v>49</v>
      </c>
      <c s="34" t="s">
        <v>602</v>
      </c>
      <c s="34" t="s">
        <v>4596</v>
      </c>
      <c s="35" t="s">
        <v>5</v>
      </c>
      <c s="6" t="s">
        <v>4597</v>
      </c>
      <c s="36" t="s">
        <v>52</v>
      </c>
      <c s="37">
        <v>4</v>
      </c>
      <c s="36">
        <v>0</v>
      </c>
      <c s="36">
        <f>ROUND(G297*H297,6)</f>
      </c>
      <c r="L297" s="38">
        <v>0</v>
      </c>
      <c s="32">
        <f>ROUND(ROUND(L297,2)*ROUND(G297,3),2)</f>
      </c>
      <c s="36" t="s">
        <v>1048</v>
      </c>
      <c>
        <f>(M297*21)/100</f>
      </c>
      <c t="s">
        <v>27</v>
      </c>
    </row>
    <row r="298" spans="1:5" ht="12.75">
      <c r="A298" s="35" t="s">
        <v>54</v>
      </c>
      <c r="E298" s="39" t="s">
        <v>4467</v>
      </c>
    </row>
    <row r="299" spans="1:5" ht="25.5">
      <c r="A299" s="35" t="s">
        <v>55</v>
      </c>
      <c r="E299" s="40" t="s">
        <v>4598</v>
      </c>
    </row>
    <row r="300" spans="1:5" ht="12.75">
      <c r="A300" t="s">
        <v>57</v>
      </c>
      <c r="E300" s="39" t="s">
        <v>4469</v>
      </c>
    </row>
    <row r="301" spans="1:16" ht="12.75">
      <c r="A301" t="s">
        <v>49</v>
      </c>
      <c s="34" t="s">
        <v>603</v>
      </c>
      <c s="34" t="s">
        <v>4599</v>
      </c>
      <c s="35" t="s">
        <v>5</v>
      </c>
      <c s="6" t="s">
        <v>4600</v>
      </c>
      <c s="36" t="s">
        <v>52</v>
      </c>
      <c s="37">
        <v>8</v>
      </c>
      <c s="36">
        <v>0</v>
      </c>
      <c s="36">
        <f>ROUND(G301*H301,6)</f>
      </c>
      <c r="L301" s="38">
        <v>0</v>
      </c>
      <c s="32">
        <f>ROUND(ROUND(L301,2)*ROUND(G301,3),2)</f>
      </c>
      <c s="36" t="s">
        <v>1048</v>
      </c>
      <c>
        <f>(M301*21)/100</f>
      </c>
      <c t="s">
        <v>27</v>
      </c>
    </row>
    <row r="302" spans="1:5" ht="12.75">
      <c r="A302" s="35" t="s">
        <v>54</v>
      </c>
      <c r="E302" s="39" t="s">
        <v>4467</v>
      </c>
    </row>
    <row r="303" spans="1:5" ht="25.5">
      <c r="A303" s="35" t="s">
        <v>55</v>
      </c>
      <c r="E303" s="40" t="s">
        <v>4601</v>
      </c>
    </row>
    <row r="304" spans="1:5" ht="12.75">
      <c r="A304" t="s">
        <v>57</v>
      </c>
      <c r="E304" s="39" t="s">
        <v>4469</v>
      </c>
    </row>
    <row r="305" spans="1:16" ht="12.75">
      <c r="A305" t="s">
        <v>49</v>
      </c>
      <c s="34" t="s">
        <v>604</v>
      </c>
      <c s="34" t="s">
        <v>558</v>
      </c>
      <c s="35" t="s">
        <v>5</v>
      </c>
      <c s="6" t="s">
        <v>4602</v>
      </c>
      <c s="36" t="s">
        <v>52</v>
      </c>
      <c s="37">
        <v>46</v>
      </c>
      <c s="36">
        <v>0</v>
      </c>
      <c s="36">
        <f>ROUND(G305*H305,6)</f>
      </c>
      <c r="L305" s="38">
        <v>0</v>
      </c>
      <c s="32">
        <f>ROUND(ROUND(L305,2)*ROUND(G305,3),2)</f>
      </c>
      <c s="36" t="s">
        <v>1048</v>
      </c>
      <c>
        <f>(M305*21)/100</f>
      </c>
      <c t="s">
        <v>27</v>
      </c>
    </row>
    <row r="306" spans="1:5" ht="12.75">
      <c r="A306" s="35" t="s">
        <v>54</v>
      </c>
      <c r="E306" s="39" t="s">
        <v>4467</v>
      </c>
    </row>
    <row r="307" spans="1:5" ht="25.5">
      <c r="A307" s="35" t="s">
        <v>55</v>
      </c>
      <c r="E307" s="40" t="s">
        <v>4603</v>
      </c>
    </row>
    <row r="308" spans="1:5" ht="12.75">
      <c r="A308" t="s">
        <v>57</v>
      </c>
      <c r="E308" s="39" t="s">
        <v>4469</v>
      </c>
    </row>
    <row r="309" spans="1:16" ht="12.75">
      <c r="A309" t="s">
        <v>49</v>
      </c>
      <c s="34" t="s">
        <v>605</v>
      </c>
      <c s="34" t="s">
        <v>4604</v>
      </c>
      <c s="35" t="s">
        <v>5</v>
      </c>
      <c s="6" t="s">
        <v>4605</v>
      </c>
      <c s="36" t="s">
        <v>52</v>
      </c>
      <c s="37">
        <v>4</v>
      </c>
      <c s="36">
        <v>0</v>
      </c>
      <c s="36">
        <f>ROUND(G309*H309,6)</f>
      </c>
      <c r="L309" s="38">
        <v>0</v>
      </c>
      <c s="32">
        <f>ROUND(ROUND(L309,2)*ROUND(G309,3),2)</f>
      </c>
      <c s="36" t="s">
        <v>1048</v>
      </c>
      <c>
        <f>(M309*21)/100</f>
      </c>
      <c t="s">
        <v>27</v>
      </c>
    </row>
    <row r="310" spans="1:5" ht="12.75">
      <c r="A310" s="35" t="s">
        <v>54</v>
      </c>
      <c r="E310" s="39" t="s">
        <v>5</v>
      </c>
    </row>
    <row r="311" spans="1:5" ht="25.5">
      <c r="A311" s="35" t="s">
        <v>55</v>
      </c>
      <c r="E311" s="40" t="s">
        <v>4598</v>
      </c>
    </row>
    <row r="312" spans="1:5" ht="12.75">
      <c r="A312" t="s">
        <v>57</v>
      </c>
      <c r="E312" s="39" t="s">
        <v>4606</v>
      </c>
    </row>
    <row r="313" spans="1:16" ht="12.75">
      <c r="A313" t="s">
        <v>49</v>
      </c>
      <c s="34" t="s">
        <v>606</v>
      </c>
      <c s="34" t="s">
        <v>4607</v>
      </c>
      <c s="35" t="s">
        <v>5</v>
      </c>
      <c s="6" t="s">
        <v>4608</v>
      </c>
      <c s="36" t="s">
        <v>52</v>
      </c>
      <c s="37">
        <v>35</v>
      </c>
      <c s="36">
        <v>0</v>
      </c>
      <c s="36">
        <f>ROUND(G313*H313,6)</f>
      </c>
      <c r="L313" s="38">
        <v>0</v>
      </c>
      <c s="32">
        <f>ROUND(ROUND(L313,2)*ROUND(G313,3),2)</f>
      </c>
      <c s="36" t="s">
        <v>1048</v>
      </c>
      <c>
        <f>(M313*21)/100</f>
      </c>
      <c t="s">
        <v>27</v>
      </c>
    </row>
    <row r="314" spans="1:5" ht="12.75">
      <c r="A314" s="35" t="s">
        <v>54</v>
      </c>
      <c r="E314" s="39" t="s">
        <v>4467</v>
      </c>
    </row>
    <row r="315" spans="1:5" ht="25.5">
      <c r="A315" s="35" t="s">
        <v>55</v>
      </c>
      <c r="E315" s="40" t="s">
        <v>4609</v>
      </c>
    </row>
    <row r="316" spans="1:5" ht="12.75">
      <c r="A316" t="s">
        <v>57</v>
      </c>
      <c r="E316" s="39" t="s">
        <v>4469</v>
      </c>
    </row>
    <row r="317" spans="1:16" ht="12.75">
      <c r="A317" t="s">
        <v>49</v>
      </c>
      <c s="34" t="s">
        <v>607</v>
      </c>
      <c s="34" t="s">
        <v>4610</v>
      </c>
      <c s="35" t="s">
        <v>5</v>
      </c>
      <c s="6" t="s">
        <v>4611</v>
      </c>
      <c s="36" t="s">
        <v>52</v>
      </c>
      <c s="37">
        <v>18</v>
      </c>
      <c s="36">
        <v>0</v>
      </c>
      <c s="36">
        <f>ROUND(G317*H317,6)</f>
      </c>
      <c r="L317" s="38">
        <v>0</v>
      </c>
      <c s="32">
        <f>ROUND(ROUND(L317,2)*ROUND(G317,3),2)</f>
      </c>
      <c s="36" t="s">
        <v>1048</v>
      </c>
      <c>
        <f>(M317*21)/100</f>
      </c>
      <c t="s">
        <v>27</v>
      </c>
    </row>
    <row r="318" spans="1:5" ht="12.75">
      <c r="A318" s="35" t="s">
        <v>54</v>
      </c>
      <c r="E318" s="39" t="s">
        <v>4467</v>
      </c>
    </row>
    <row r="319" spans="1:5" ht="25.5">
      <c r="A319" s="35" t="s">
        <v>55</v>
      </c>
      <c r="E319" s="40" t="s">
        <v>4612</v>
      </c>
    </row>
    <row r="320" spans="1:5" ht="12.75">
      <c r="A320" t="s">
        <v>57</v>
      </c>
      <c r="E320" s="39" t="s">
        <v>4469</v>
      </c>
    </row>
    <row r="321" spans="1:16" ht="12.75">
      <c r="A321" t="s">
        <v>49</v>
      </c>
      <c s="34" t="s">
        <v>608</v>
      </c>
      <c s="34" t="s">
        <v>4613</v>
      </c>
      <c s="35" t="s">
        <v>5</v>
      </c>
      <c s="6" t="s">
        <v>4614</v>
      </c>
      <c s="36" t="s">
        <v>52</v>
      </c>
      <c s="37">
        <v>2</v>
      </c>
      <c s="36">
        <v>0</v>
      </c>
      <c s="36">
        <f>ROUND(G321*H321,6)</f>
      </c>
      <c r="L321" s="38">
        <v>0</v>
      </c>
      <c s="32">
        <f>ROUND(ROUND(L321,2)*ROUND(G321,3),2)</f>
      </c>
      <c s="36" t="s">
        <v>1048</v>
      </c>
      <c>
        <f>(M321*21)/100</f>
      </c>
      <c t="s">
        <v>27</v>
      </c>
    </row>
    <row r="322" spans="1:5" ht="12.75">
      <c r="A322" s="35" t="s">
        <v>54</v>
      </c>
      <c r="E322" s="39" t="s">
        <v>4467</v>
      </c>
    </row>
    <row r="323" spans="1:5" ht="25.5">
      <c r="A323" s="35" t="s">
        <v>55</v>
      </c>
      <c r="E323" s="40" t="s">
        <v>4615</v>
      </c>
    </row>
    <row r="324" spans="1:5" ht="12.75">
      <c r="A324" t="s">
        <v>57</v>
      </c>
      <c r="E324" s="39" t="s">
        <v>4469</v>
      </c>
    </row>
    <row r="325" spans="1:16" ht="12.75">
      <c r="A325" t="s">
        <v>49</v>
      </c>
      <c s="34" t="s">
        <v>609</v>
      </c>
      <c s="34" t="s">
        <v>4616</v>
      </c>
      <c s="35" t="s">
        <v>5</v>
      </c>
      <c s="6" t="s">
        <v>4617</v>
      </c>
      <c s="36" t="s">
        <v>52</v>
      </c>
      <c s="37">
        <v>4</v>
      </c>
      <c s="36">
        <v>0</v>
      </c>
      <c s="36">
        <f>ROUND(G325*H325,6)</f>
      </c>
      <c r="L325" s="38">
        <v>0</v>
      </c>
      <c s="32">
        <f>ROUND(ROUND(L325,2)*ROUND(G325,3),2)</f>
      </c>
      <c s="36" t="s">
        <v>1048</v>
      </c>
      <c>
        <f>(M325*21)/100</f>
      </c>
      <c t="s">
        <v>27</v>
      </c>
    </row>
    <row r="326" spans="1:5" ht="12.75">
      <c r="A326" s="35" t="s">
        <v>54</v>
      </c>
      <c r="E326" s="39" t="s">
        <v>5</v>
      </c>
    </row>
    <row r="327" spans="1:5" ht="25.5">
      <c r="A327" s="35" t="s">
        <v>55</v>
      </c>
      <c r="E327" s="40" t="s">
        <v>4598</v>
      </c>
    </row>
    <row r="328" spans="1:5" ht="12.75">
      <c r="A328" t="s">
        <v>57</v>
      </c>
      <c r="E328" s="39" t="s">
        <v>5</v>
      </c>
    </row>
    <row r="329" spans="1:16" ht="12.75">
      <c r="A329" t="s">
        <v>49</v>
      </c>
      <c s="34" t="s">
        <v>610</v>
      </c>
      <c s="34" t="s">
        <v>4618</v>
      </c>
      <c s="35" t="s">
        <v>5</v>
      </c>
      <c s="6" t="s">
        <v>4619</v>
      </c>
      <c s="36" t="s">
        <v>52</v>
      </c>
      <c s="37">
        <v>46</v>
      </c>
      <c s="36">
        <v>0</v>
      </c>
      <c s="36">
        <f>ROUND(G329*H329,6)</f>
      </c>
      <c r="L329" s="38">
        <v>0</v>
      </c>
      <c s="32">
        <f>ROUND(ROUND(L329,2)*ROUND(G329,3),2)</f>
      </c>
      <c s="36" t="s">
        <v>1048</v>
      </c>
      <c>
        <f>(M329*21)/100</f>
      </c>
      <c t="s">
        <v>27</v>
      </c>
    </row>
    <row r="330" spans="1:5" ht="12.75">
      <c r="A330" s="35" t="s">
        <v>54</v>
      </c>
      <c r="E330" s="39" t="s">
        <v>4467</v>
      </c>
    </row>
    <row r="331" spans="1:5" ht="25.5">
      <c r="A331" s="35" t="s">
        <v>55</v>
      </c>
      <c r="E331" s="40" t="s">
        <v>4603</v>
      </c>
    </row>
    <row r="332" spans="1:5" ht="12.75">
      <c r="A332" t="s">
        <v>57</v>
      </c>
      <c r="E332" s="39" t="s">
        <v>4469</v>
      </c>
    </row>
    <row r="333" spans="1:16" ht="12.75">
      <c r="A333" t="s">
        <v>49</v>
      </c>
      <c s="34" t="s">
        <v>614</v>
      </c>
      <c s="34" t="s">
        <v>4620</v>
      </c>
      <c s="35" t="s">
        <v>5</v>
      </c>
      <c s="6" t="s">
        <v>4621</v>
      </c>
      <c s="36" t="s">
        <v>52</v>
      </c>
      <c s="37">
        <v>4</v>
      </c>
      <c s="36">
        <v>0</v>
      </c>
      <c s="36">
        <f>ROUND(G333*H333,6)</f>
      </c>
      <c r="L333" s="38">
        <v>0</v>
      </c>
      <c s="32">
        <f>ROUND(ROUND(L333,2)*ROUND(G333,3),2)</f>
      </c>
      <c s="36" t="s">
        <v>1048</v>
      </c>
      <c>
        <f>(M333*21)/100</f>
      </c>
      <c t="s">
        <v>27</v>
      </c>
    </row>
    <row r="334" spans="1:5" ht="12.75">
      <c r="A334" s="35" t="s">
        <v>54</v>
      </c>
      <c r="E334" s="39" t="s">
        <v>4467</v>
      </c>
    </row>
    <row r="335" spans="1:5" ht="25.5">
      <c r="A335" s="35" t="s">
        <v>55</v>
      </c>
      <c r="E335" s="40" t="s">
        <v>4598</v>
      </c>
    </row>
    <row r="336" spans="1:5" ht="12.75">
      <c r="A336" t="s">
        <v>57</v>
      </c>
      <c r="E336" s="39" t="s">
        <v>4469</v>
      </c>
    </row>
    <row r="337" spans="1:16" ht="12.75">
      <c r="A337" t="s">
        <v>49</v>
      </c>
      <c s="34" t="s">
        <v>751</v>
      </c>
      <c s="34" t="s">
        <v>4620</v>
      </c>
      <c s="35" t="s">
        <v>4</v>
      </c>
      <c s="6" t="s">
        <v>4621</v>
      </c>
      <c s="36" t="s">
        <v>52</v>
      </c>
      <c s="37">
        <v>8</v>
      </c>
      <c s="36">
        <v>0</v>
      </c>
      <c s="36">
        <f>ROUND(G337*H337,6)</f>
      </c>
      <c r="L337" s="38">
        <v>0</v>
      </c>
      <c s="32">
        <f>ROUND(ROUND(L337,2)*ROUND(G337,3),2)</f>
      </c>
      <c s="36" t="s">
        <v>1048</v>
      </c>
      <c>
        <f>(M337*21)/100</f>
      </c>
      <c t="s">
        <v>27</v>
      </c>
    </row>
    <row r="338" spans="1:5" ht="12.75">
      <c r="A338" s="35" t="s">
        <v>54</v>
      </c>
      <c r="E338" s="39" t="s">
        <v>4467</v>
      </c>
    </row>
    <row r="339" spans="1:5" ht="25.5">
      <c r="A339" s="35" t="s">
        <v>55</v>
      </c>
      <c r="E339" s="40" t="s">
        <v>4601</v>
      </c>
    </row>
    <row r="340" spans="1:5" ht="12.75">
      <c r="A340" t="s">
        <v>57</v>
      </c>
      <c r="E340" s="39" t="s">
        <v>4469</v>
      </c>
    </row>
    <row r="341" spans="1:16" ht="25.5">
      <c r="A341" t="s">
        <v>49</v>
      </c>
      <c s="34" t="s">
        <v>754</v>
      </c>
      <c s="34" t="s">
        <v>4622</v>
      </c>
      <c s="35" t="s">
        <v>5</v>
      </c>
      <c s="6" t="s">
        <v>4623</v>
      </c>
      <c s="36" t="s">
        <v>52</v>
      </c>
      <c s="37">
        <v>10</v>
      </c>
      <c s="36">
        <v>0</v>
      </c>
      <c s="36">
        <f>ROUND(G341*H341,6)</f>
      </c>
      <c r="L341" s="38">
        <v>0</v>
      </c>
      <c s="32">
        <f>ROUND(ROUND(L341,2)*ROUND(G341,3),2)</f>
      </c>
      <c s="36" t="s">
        <v>1048</v>
      </c>
      <c>
        <f>(M341*21)/100</f>
      </c>
      <c t="s">
        <v>27</v>
      </c>
    </row>
    <row r="342" spans="1:5" ht="12.75">
      <c r="A342" s="35" t="s">
        <v>54</v>
      </c>
      <c r="E342" s="39" t="s">
        <v>4467</v>
      </c>
    </row>
    <row r="343" spans="1:5" ht="25.5">
      <c r="A343" s="35" t="s">
        <v>55</v>
      </c>
      <c r="E343" s="40" t="s">
        <v>4624</v>
      </c>
    </row>
    <row r="344" spans="1:5" ht="12.75">
      <c r="A344" t="s">
        <v>57</v>
      </c>
      <c r="E344" s="39" t="s">
        <v>4469</v>
      </c>
    </row>
    <row r="345" spans="1:16" ht="25.5">
      <c r="A345" t="s">
        <v>49</v>
      </c>
      <c s="34" t="s">
        <v>755</v>
      </c>
      <c s="34" t="s">
        <v>4625</v>
      </c>
      <c s="35" t="s">
        <v>5</v>
      </c>
      <c s="6" t="s">
        <v>4626</v>
      </c>
      <c s="36" t="s">
        <v>52</v>
      </c>
      <c s="37">
        <v>5</v>
      </c>
      <c s="36">
        <v>0</v>
      </c>
      <c s="36">
        <f>ROUND(G345*H345,6)</f>
      </c>
      <c r="L345" s="38">
        <v>0</v>
      </c>
      <c s="32">
        <f>ROUND(ROUND(L345,2)*ROUND(G345,3),2)</f>
      </c>
      <c s="36" t="s">
        <v>1048</v>
      </c>
      <c>
        <f>(M345*21)/100</f>
      </c>
      <c t="s">
        <v>27</v>
      </c>
    </row>
    <row r="346" spans="1:5" ht="12.75">
      <c r="A346" s="35" t="s">
        <v>54</v>
      </c>
      <c r="E346" s="39" t="s">
        <v>4467</v>
      </c>
    </row>
    <row r="347" spans="1:5" ht="25.5">
      <c r="A347" s="35" t="s">
        <v>55</v>
      </c>
      <c r="E347" s="40" t="s">
        <v>4595</v>
      </c>
    </row>
    <row r="348" spans="1:5" ht="12.75">
      <c r="A348" t="s">
        <v>57</v>
      </c>
      <c r="E348" s="39" t="s">
        <v>4469</v>
      </c>
    </row>
    <row r="349" spans="1:16" ht="12.75">
      <c r="A349" t="s">
        <v>49</v>
      </c>
      <c s="34" t="s">
        <v>756</v>
      </c>
      <c s="34" t="s">
        <v>4627</v>
      </c>
      <c s="35" t="s">
        <v>5</v>
      </c>
      <c s="6" t="s">
        <v>4628</v>
      </c>
      <c s="36" t="s">
        <v>52</v>
      </c>
      <c s="37">
        <v>2</v>
      </c>
      <c s="36">
        <v>0</v>
      </c>
      <c s="36">
        <f>ROUND(G349*H349,6)</f>
      </c>
      <c r="L349" s="38">
        <v>0</v>
      </c>
      <c s="32">
        <f>ROUND(ROUND(L349,2)*ROUND(G349,3),2)</f>
      </c>
      <c s="36" t="s">
        <v>1048</v>
      </c>
      <c>
        <f>(M349*21)/100</f>
      </c>
      <c t="s">
        <v>27</v>
      </c>
    </row>
    <row r="350" spans="1:5" ht="12.75">
      <c r="A350" s="35" t="s">
        <v>54</v>
      </c>
      <c r="E350" s="39" t="s">
        <v>4467</v>
      </c>
    </row>
    <row r="351" spans="1:5" ht="25.5">
      <c r="A351" s="35" t="s">
        <v>55</v>
      </c>
      <c r="E351" s="40" t="s">
        <v>4615</v>
      </c>
    </row>
    <row r="352" spans="1:5" ht="12.75">
      <c r="A352" t="s">
        <v>57</v>
      </c>
      <c r="E352" s="39" t="s">
        <v>4469</v>
      </c>
    </row>
    <row r="353" spans="1:16" ht="12.75">
      <c r="A353" t="s">
        <v>49</v>
      </c>
      <c s="34" t="s">
        <v>757</v>
      </c>
      <c s="34" t="s">
        <v>4629</v>
      </c>
      <c s="35" t="s">
        <v>5</v>
      </c>
      <c s="6" t="s">
        <v>4630</v>
      </c>
      <c s="36" t="s">
        <v>52</v>
      </c>
      <c s="37">
        <v>14</v>
      </c>
      <c s="36">
        <v>0</v>
      </c>
      <c s="36">
        <f>ROUND(G353*H353,6)</f>
      </c>
      <c r="L353" s="38">
        <v>0</v>
      </c>
      <c s="32">
        <f>ROUND(ROUND(L353,2)*ROUND(G353,3),2)</f>
      </c>
      <c s="36" t="s">
        <v>1048</v>
      </c>
      <c>
        <f>(M353*21)/100</f>
      </c>
      <c t="s">
        <v>27</v>
      </c>
    </row>
    <row r="354" spans="1:5" ht="12.75">
      <c r="A354" s="35" t="s">
        <v>54</v>
      </c>
      <c r="E354" s="39" t="s">
        <v>4467</v>
      </c>
    </row>
    <row r="355" spans="1:5" ht="25.5">
      <c r="A355" s="35" t="s">
        <v>55</v>
      </c>
      <c r="E355" s="40" t="s">
        <v>4631</v>
      </c>
    </row>
    <row r="356" spans="1:5" ht="12.75">
      <c r="A356" t="s">
        <v>57</v>
      </c>
      <c r="E356" s="39" t="s">
        <v>4469</v>
      </c>
    </row>
    <row r="357" spans="1:16" ht="25.5">
      <c r="A357" t="s">
        <v>49</v>
      </c>
      <c s="34" t="s">
        <v>758</v>
      </c>
      <c s="34" t="s">
        <v>4632</v>
      </c>
      <c s="35" t="s">
        <v>5</v>
      </c>
      <c s="6" t="s">
        <v>4633</v>
      </c>
      <c s="36" t="s">
        <v>52</v>
      </c>
      <c s="37">
        <v>3</v>
      </c>
      <c s="36">
        <v>0</v>
      </c>
      <c s="36">
        <f>ROUND(G357*H357,6)</f>
      </c>
      <c r="L357" s="38">
        <v>0</v>
      </c>
      <c s="32">
        <f>ROUND(ROUND(L357,2)*ROUND(G357,3),2)</f>
      </c>
      <c s="36" t="s">
        <v>1048</v>
      </c>
      <c>
        <f>(M357*21)/100</f>
      </c>
      <c t="s">
        <v>27</v>
      </c>
    </row>
    <row r="358" spans="1:5" ht="12.75">
      <c r="A358" s="35" t="s">
        <v>54</v>
      </c>
      <c r="E358" s="39" t="s">
        <v>4467</v>
      </c>
    </row>
    <row r="359" spans="1:5" ht="25.5">
      <c r="A359" s="35" t="s">
        <v>55</v>
      </c>
      <c r="E359" s="40" t="s">
        <v>4634</v>
      </c>
    </row>
    <row r="360" spans="1:5" ht="12.75">
      <c r="A360" t="s">
        <v>57</v>
      </c>
      <c r="E360" s="39" t="s">
        <v>4469</v>
      </c>
    </row>
    <row r="361" spans="1:16" ht="12.75">
      <c r="A361" t="s">
        <v>49</v>
      </c>
      <c s="34" t="s">
        <v>759</v>
      </c>
      <c s="34" t="s">
        <v>4635</v>
      </c>
      <c s="35" t="s">
        <v>5</v>
      </c>
      <c s="6" t="s">
        <v>4636</v>
      </c>
      <c s="36" t="s">
        <v>52</v>
      </c>
      <c s="37">
        <v>35</v>
      </c>
      <c s="36">
        <v>0</v>
      </c>
      <c s="36">
        <f>ROUND(G361*H361,6)</f>
      </c>
      <c r="L361" s="38">
        <v>0</v>
      </c>
      <c s="32">
        <f>ROUND(ROUND(L361,2)*ROUND(G361,3),2)</f>
      </c>
      <c s="36" t="s">
        <v>1048</v>
      </c>
      <c>
        <f>(M361*21)/100</f>
      </c>
      <c t="s">
        <v>27</v>
      </c>
    </row>
    <row r="362" spans="1:5" ht="12.75">
      <c r="A362" s="35" t="s">
        <v>54</v>
      </c>
      <c r="E362" s="39" t="s">
        <v>4467</v>
      </c>
    </row>
    <row r="363" spans="1:5" ht="25.5">
      <c r="A363" s="35" t="s">
        <v>55</v>
      </c>
      <c r="E363" s="40" t="s">
        <v>4609</v>
      </c>
    </row>
    <row r="364" spans="1:5" ht="12.75">
      <c r="A364" t="s">
        <v>57</v>
      </c>
      <c r="E364" s="39" t="s">
        <v>4469</v>
      </c>
    </row>
    <row r="365" spans="1:16" ht="12.75">
      <c r="A365" t="s">
        <v>49</v>
      </c>
      <c s="34" t="s">
        <v>760</v>
      </c>
      <c s="34" t="s">
        <v>4637</v>
      </c>
      <c s="35" t="s">
        <v>5</v>
      </c>
      <c s="6" t="s">
        <v>4638</v>
      </c>
      <c s="36" t="s">
        <v>52</v>
      </c>
      <c s="37">
        <v>6</v>
      </c>
      <c s="36">
        <v>0</v>
      </c>
      <c s="36">
        <f>ROUND(G365*H365,6)</f>
      </c>
      <c r="L365" s="38">
        <v>0</v>
      </c>
      <c s="32">
        <f>ROUND(ROUND(L365,2)*ROUND(G365,3),2)</f>
      </c>
      <c s="36" t="s">
        <v>1048</v>
      </c>
      <c>
        <f>(M365*21)/100</f>
      </c>
      <c t="s">
        <v>27</v>
      </c>
    </row>
    <row r="366" spans="1:5" ht="12.75">
      <c r="A366" s="35" t="s">
        <v>54</v>
      </c>
      <c r="E366" s="39" t="s">
        <v>4467</v>
      </c>
    </row>
    <row r="367" spans="1:5" ht="25.5">
      <c r="A367" s="35" t="s">
        <v>55</v>
      </c>
      <c r="E367" s="40" t="s">
        <v>4639</v>
      </c>
    </row>
    <row r="368" spans="1:5" ht="12.75">
      <c r="A368" t="s">
        <v>57</v>
      </c>
      <c r="E368" s="39" t="s">
        <v>4469</v>
      </c>
    </row>
    <row r="369" spans="1:16" ht="12.75">
      <c r="A369" t="s">
        <v>49</v>
      </c>
      <c s="34" t="s">
        <v>761</v>
      </c>
      <c s="34" t="s">
        <v>4637</v>
      </c>
      <c s="35" t="s">
        <v>4</v>
      </c>
      <c s="6" t="s">
        <v>4638</v>
      </c>
      <c s="36" t="s">
        <v>52</v>
      </c>
      <c s="37">
        <v>16</v>
      </c>
      <c s="36">
        <v>0</v>
      </c>
      <c s="36">
        <f>ROUND(G369*H369,6)</f>
      </c>
      <c r="L369" s="38">
        <v>0</v>
      </c>
      <c s="32">
        <f>ROUND(ROUND(L369,2)*ROUND(G369,3),2)</f>
      </c>
      <c s="36" t="s">
        <v>1048</v>
      </c>
      <c>
        <f>(M369*21)/100</f>
      </c>
      <c t="s">
        <v>27</v>
      </c>
    </row>
    <row r="370" spans="1:5" ht="12.75">
      <c r="A370" s="35" t="s">
        <v>54</v>
      </c>
      <c r="E370" s="39" t="s">
        <v>4467</v>
      </c>
    </row>
    <row r="371" spans="1:5" ht="25.5">
      <c r="A371" s="35" t="s">
        <v>55</v>
      </c>
      <c r="E371" s="40" t="s">
        <v>4640</v>
      </c>
    </row>
    <row r="372" spans="1:5" ht="12.75">
      <c r="A372" t="s">
        <v>57</v>
      </c>
      <c r="E372" s="39" t="s">
        <v>4469</v>
      </c>
    </row>
    <row r="373" spans="1:16" ht="12.75">
      <c r="A373" t="s">
        <v>49</v>
      </c>
      <c s="34" t="s">
        <v>762</v>
      </c>
      <c s="34" t="s">
        <v>4637</v>
      </c>
      <c s="35" t="s">
        <v>27</v>
      </c>
      <c s="6" t="s">
        <v>4638</v>
      </c>
      <c s="36" t="s">
        <v>52</v>
      </c>
      <c s="37">
        <v>18</v>
      </c>
      <c s="36">
        <v>0</v>
      </c>
      <c s="36">
        <f>ROUND(G373*H373,6)</f>
      </c>
      <c r="L373" s="38">
        <v>0</v>
      </c>
      <c s="32">
        <f>ROUND(ROUND(L373,2)*ROUND(G373,3),2)</f>
      </c>
      <c s="36" t="s">
        <v>1048</v>
      </c>
      <c>
        <f>(M373*21)/100</f>
      </c>
      <c t="s">
        <v>27</v>
      </c>
    </row>
    <row r="374" spans="1:5" ht="12.75">
      <c r="A374" s="35" t="s">
        <v>54</v>
      </c>
      <c r="E374" s="39" t="s">
        <v>4467</v>
      </c>
    </row>
    <row r="375" spans="1:5" ht="25.5">
      <c r="A375" s="35" t="s">
        <v>55</v>
      </c>
      <c r="E375" s="40" t="s">
        <v>4612</v>
      </c>
    </row>
    <row r="376" spans="1:5" ht="12.75">
      <c r="A376" t="s">
        <v>57</v>
      </c>
      <c r="E376" s="39" t="s">
        <v>4469</v>
      </c>
    </row>
    <row r="377" spans="1:16" ht="25.5">
      <c r="A377" t="s">
        <v>49</v>
      </c>
      <c s="34" t="s">
        <v>763</v>
      </c>
      <c s="34" t="s">
        <v>4641</v>
      </c>
      <c s="35" t="s">
        <v>5</v>
      </c>
      <c s="6" t="s">
        <v>4642</v>
      </c>
      <c s="36" t="s">
        <v>52</v>
      </c>
      <c s="37">
        <v>18</v>
      </c>
      <c s="36">
        <v>0</v>
      </c>
      <c s="36">
        <f>ROUND(G377*H377,6)</f>
      </c>
      <c r="L377" s="38">
        <v>0</v>
      </c>
      <c s="32">
        <f>ROUND(ROUND(L377,2)*ROUND(G377,3),2)</f>
      </c>
      <c s="36" t="s">
        <v>1048</v>
      </c>
      <c>
        <f>(M377*21)/100</f>
      </c>
      <c t="s">
        <v>27</v>
      </c>
    </row>
    <row r="378" spans="1:5" ht="12.75">
      <c r="A378" s="35" t="s">
        <v>54</v>
      </c>
      <c r="E378" s="39" t="s">
        <v>4467</v>
      </c>
    </row>
    <row r="379" spans="1:5" ht="25.5">
      <c r="A379" s="35" t="s">
        <v>55</v>
      </c>
      <c r="E379" s="40" t="s">
        <v>4612</v>
      </c>
    </row>
    <row r="380" spans="1:5" ht="12.75">
      <c r="A380" t="s">
        <v>57</v>
      </c>
      <c r="E380" s="39" t="s">
        <v>4469</v>
      </c>
    </row>
    <row r="381" spans="1:16" ht="12.75">
      <c r="A381" t="s">
        <v>49</v>
      </c>
      <c s="34" t="s">
        <v>766</v>
      </c>
      <c s="34" t="s">
        <v>4643</v>
      </c>
      <c s="35" t="s">
        <v>5</v>
      </c>
      <c s="6" t="s">
        <v>4644</v>
      </c>
      <c s="36" t="s">
        <v>52</v>
      </c>
      <c s="37">
        <v>10</v>
      </c>
      <c s="36">
        <v>0</v>
      </c>
      <c s="36">
        <f>ROUND(G381*H381,6)</f>
      </c>
      <c r="L381" s="38">
        <v>0</v>
      </c>
      <c s="32">
        <f>ROUND(ROUND(L381,2)*ROUND(G381,3),2)</f>
      </c>
      <c s="36" t="s">
        <v>1048</v>
      </c>
      <c>
        <f>(M381*21)/100</f>
      </c>
      <c t="s">
        <v>27</v>
      </c>
    </row>
    <row r="382" spans="1:5" ht="12.75">
      <c r="A382" s="35" t="s">
        <v>54</v>
      </c>
      <c r="E382" s="39" t="s">
        <v>4467</v>
      </c>
    </row>
    <row r="383" spans="1:5" ht="25.5">
      <c r="A383" s="35" t="s">
        <v>55</v>
      </c>
      <c r="E383" s="40" t="s">
        <v>4624</v>
      </c>
    </row>
    <row r="384" spans="1:5" ht="12.75">
      <c r="A384" t="s">
        <v>57</v>
      </c>
      <c r="E384" s="39" t="s">
        <v>4469</v>
      </c>
    </row>
    <row r="385" spans="1:16" ht="12.75">
      <c r="A385" t="s">
        <v>49</v>
      </c>
      <c s="34" t="s">
        <v>978</v>
      </c>
      <c s="34" t="s">
        <v>4645</v>
      </c>
      <c s="35" t="s">
        <v>5</v>
      </c>
      <c s="6" t="s">
        <v>4646</v>
      </c>
      <c s="36" t="s">
        <v>52</v>
      </c>
      <c s="37">
        <v>14</v>
      </c>
      <c s="36">
        <v>0</v>
      </c>
      <c s="36">
        <f>ROUND(G385*H385,6)</f>
      </c>
      <c r="L385" s="38">
        <v>0</v>
      </c>
      <c s="32">
        <f>ROUND(ROUND(L385,2)*ROUND(G385,3),2)</f>
      </c>
      <c s="36" t="s">
        <v>1048</v>
      </c>
      <c>
        <f>(M385*21)/100</f>
      </c>
      <c t="s">
        <v>27</v>
      </c>
    </row>
    <row r="386" spans="1:5" ht="12.75">
      <c r="A386" s="35" t="s">
        <v>54</v>
      </c>
      <c r="E386" s="39" t="s">
        <v>4467</v>
      </c>
    </row>
    <row r="387" spans="1:5" ht="25.5">
      <c r="A387" s="35" t="s">
        <v>55</v>
      </c>
      <c r="E387" s="40" t="s">
        <v>4631</v>
      </c>
    </row>
    <row r="388" spans="1:5" ht="12.75">
      <c r="A388" t="s">
        <v>57</v>
      </c>
      <c r="E388" s="39" t="s">
        <v>4469</v>
      </c>
    </row>
    <row r="389" spans="1:16" ht="25.5">
      <c r="A389" t="s">
        <v>49</v>
      </c>
      <c s="34" t="s">
        <v>981</v>
      </c>
      <c s="34" t="s">
        <v>4349</v>
      </c>
      <c s="35" t="s">
        <v>5</v>
      </c>
      <c s="6" t="s">
        <v>4647</v>
      </c>
      <c s="36" t="s">
        <v>52</v>
      </c>
      <c s="37">
        <v>16</v>
      </c>
      <c s="36">
        <v>0</v>
      </c>
      <c s="36">
        <f>ROUND(G389*H389,6)</f>
      </c>
      <c r="L389" s="38">
        <v>0</v>
      </c>
      <c s="32">
        <f>ROUND(ROUND(L389,2)*ROUND(G389,3),2)</f>
      </c>
      <c s="36" t="s">
        <v>388</v>
      </c>
      <c>
        <f>(M389*21)/100</f>
      </c>
      <c t="s">
        <v>27</v>
      </c>
    </row>
    <row r="390" spans="1:5" ht="12.75">
      <c r="A390" s="35" t="s">
        <v>54</v>
      </c>
      <c r="E390" s="39" t="s">
        <v>4467</v>
      </c>
    </row>
    <row r="391" spans="1:5" ht="25.5">
      <c r="A391" s="35" t="s">
        <v>55</v>
      </c>
      <c r="E391" s="40" t="s">
        <v>4640</v>
      </c>
    </row>
    <row r="392" spans="1:5" ht="12.75">
      <c r="A392" t="s">
        <v>57</v>
      </c>
      <c r="E392" s="39" t="s">
        <v>4469</v>
      </c>
    </row>
    <row r="393" spans="1:16" ht="25.5">
      <c r="A393" t="s">
        <v>49</v>
      </c>
      <c s="34" t="s">
        <v>982</v>
      </c>
      <c s="34" t="s">
        <v>4351</v>
      </c>
      <c s="35" t="s">
        <v>5</v>
      </c>
      <c s="6" t="s">
        <v>4648</v>
      </c>
      <c s="36" t="s">
        <v>52</v>
      </c>
      <c s="37">
        <v>6</v>
      </c>
      <c s="36">
        <v>0</v>
      </c>
      <c s="36">
        <f>ROUND(G393*H393,6)</f>
      </c>
      <c r="L393" s="38">
        <v>0</v>
      </c>
      <c s="32">
        <f>ROUND(ROUND(L393,2)*ROUND(G393,3),2)</f>
      </c>
      <c s="36" t="s">
        <v>388</v>
      </c>
      <c>
        <f>(M393*21)/100</f>
      </c>
      <c t="s">
        <v>27</v>
      </c>
    </row>
    <row r="394" spans="1:5" ht="12.75">
      <c r="A394" s="35" t="s">
        <v>54</v>
      </c>
      <c r="E394" s="39" t="s">
        <v>4467</v>
      </c>
    </row>
    <row r="395" spans="1:5" ht="25.5">
      <c r="A395" s="35" t="s">
        <v>55</v>
      </c>
      <c r="E395" s="40" t="s">
        <v>4639</v>
      </c>
    </row>
    <row r="396" spans="1:5" ht="12.75">
      <c r="A396" t="s">
        <v>57</v>
      </c>
      <c r="E396" s="39" t="s">
        <v>4469</v>
      </c>
    </row>
    <row r="397" spans="1:16" ht="25.5">
      <c r="A397" t="s">
        <v>49</v>
      </c>
      <c s="34" t="s">
        <v>983</v>
      </c>
      <c s="34" t="s">
        <v>4353</v>
      </c>
      <c s="35" t="s">
        <v>5</v>
      </c>
      <c s="6" t="s">
        <v>4649</v>
      </c>
      <c s="36" t="s">
        <v>52</v>
      </c>
      <c s="37">
        <v>18</v>
      </c>
      <c s="36">
        <v>0</v>
      </c>
      <c s="36">
        <f>ROUND(G397*H397,6)</f>
      </c>
      <c r="L397" s="38">
        <v>0</v>
      </c>
      <c s="32">
        <f>ROUND(ROUND(L397,2)*ROUND(G397,3),2)</f>
      </c>
      <c s="36" t="s">
        <v>388</v>
      </c>
      <c>
        <f>(M397*21)/100</f>
      </c>
      <c t="s">
        <v>27</v>
      </c>
    </row>
    <row r="398" spans="1:5" ht="12.75">
      <c r="A398" s="35" t="s">
        <v>54</v>
      </c>
      <c r="E398" s="39" t="s">
        <v>4467</v>
      </c>
    </row>
    <row r="399" spans="1:5" ht="25.5">
      <c r="A399" s="35" t="s">
        <v>55</v>
      </c>
      <c r="E399" s="40" t="s">
        <v>4612</v>
      </c>
    </row>
    <row r="400" spans="1:5" ht="12.75">
      <c r="A400" t="s">
        <v>57</v>
      </c>
      <c r="E400" s="39" t="s">
        <v>4469</v>
      </c>
    </row>
    <row r="401" spans="1:16" ht="12.75">
      <c r="A401" t="s">
        <v>49</v>
      </c>
      <c s="34" t="s">
        <v>984</v>
      </c>
      <c s="34" t="s">
        <v>4355</v>
      </c>
      <c s="35" t="s">
        <v>5</v>
      </c>
      <c s="6" t="s">
        <v>4650</v>
      </c>
      <c s="36" t="s">
        <v>52</v>
      </c>
      <c s="37">
        <v>3</v>
      </c>
      <c s="36">
        <v>0</v>
      </c>
      <c s="36">
        <f>ROUND(G401*H401,6)</f>
      </c>
      <c r="L401" s="38">
        <v>0</v>
      </c>
      <c s="32">
        <f>ROUND(ROUND(L401,2)*ROUND(G401,3),2)</f>
      </c>
      <c s="36" t="s">
        <v>388</v>
      </c>
      <c>
        <f>(M401*21)/100</f>
      </c>
      <c t="s">
        <v>27</v>
      </c>
    </row>
    <row r="402" spans="1:5" ht="12.75">
      <c r="A402" s="35" t="s">
        <v>54</v>
      </c>
      <c r="E402" s="39" t="s">
        <v>4651</v>
      </c>
    </row>
    <row r="403" spans="1:5" ht="25.5">
      <c r="A403" s="35" t="s">
        <v>55</v>
      </c>
      <c r="E403" s="40" t="s">
        <v>4634</v>
      </c>
    </row>
    <row r="404" spans="1:5" ht="12.75">
      <c r="A404" t="s">
        <v>57</v>
      </c>
      <c r="E404" s="39" t="s">
        <v>4652</v>
      </c>
    </row>
    <row r="405" spans="1:13" ht="12.75">
      <c r="A405" t="s">
        <v>46</v>
      </c>
      <c r="C405" s="31" t="s">
        <v>4653</v>
      </c>
      <c r="E405" s="33" t="s">
        <v>4654</v>
      </c>
      <c r="J405" s="32">
        <f>0</f>
      </c>
      <c s="32">
        <f>0</f>
      </c>
      <c s="32">
        <f>0+L406+L410+L414+L418+L422+L426</f>
      </c>
      <c s="32">
        <f>0+M406+M410+M414+M418+M422+M426</f>
      </c>
    </row>
    <row r="406" spans="1:16" ht="12.75">
      <c r="A406" t="s">
        <v>49</v>
      </c>
      <c s="34" t="s">
        <v>988</v>
      </c>
      <c s="34" t="s">
        <v>4655</v>
      </c>
      <c s="35" t="s">
        <v>5</v>
      </c>
      <c s="6" t="s">
        <v>4656</v>
      </c>
      <c s="36" t="s">
        <v>52</v>
      </c>
      <c s="37">
        <v>3</v>
      </c>
      <c s="36">
        <v>0</v>
      </c>
      <c s="36">
        <f>ROUND(G406*H406,6)</f>
      </c>
      <c r="L406" s="38">
        <v>0</v>
      </c>
      <c s="32">
        <f>ROUND(ROUND(L406,2)*ROUND(G406,3),2)</f>
      </c>
      <c s="36" t="s">
        <v>1048</v>
      </c>
      <c>
        <f>(M406*21)/100</f>
      </c>
      <c t="s">
        <v>27</v>
      </c>
    </row>
    <row r="407" spans="1:5" ht="12.75">
      <c r="A407" s="35" t="s">
        <v>54</v>
      </c>
      <c r="E407" s="39" t="s">
        <v>5</v>
      </c>
    </row>
    <row r="408" spans="1:5" ht="25.5">
      <c r="A408" s="35" t="s">
        <v>55</v>
      </c>
      <c r="E408" s="40" t="s">
        <v>4657</v>
      </c>
    </row>
    <row r="409" spans="1:5" ht="12.75">
      <c r="A409" t="s">
        <v>57</v>
      </c>
      <c r="E409" s="39" t="s">
        <v>5</v>
      </c>
    </row>
    <row r="410" spans="1:16" ht="12.75">
      <c r="A410" t="s">
        <v>49</v>
      </c>
      <c s="34" t="s">
        <v>992</v>
      </c>
      <c s="34" t="s">
        <v>4658</v>
      </c>
      <c s="35" t="s">
        <v>5</v>
      </c>
      <c s="6" t="s">
        <v>4659</v>
      </c>
      <c s="36" t="s">
        <v>52</v>
      </c>
      <c s="37">
        <v>5</v>
      </c>
      <c s="36">
        <v>0</v>
      </c>
      <c s="36">
        <f>ROUND(G410*H410,6)</f>
      </c>
      <c r="L410" s="38">
        <v>0</v>
      </c>
      <c s="32">
        <f>ROUND(ROUND(L410,2)*ROUND(G410,3),2)</f>
      </c>
      <c s="36" t="s">
        <v>1048</v>
      </c>
      <c>
        <f>(M410*21)/100</f>
      </c>
      <c t="s">
        <v>27</v>
      </c>
    </row>
    <row r="411" spans="1:5" ht="12.75">
      <c r="A411" s="35" t="s">
        <v>54</v>
      </c>
      <c r="E411" s="39" t="s">
        <v>4659</v>
      </c>
    </row>
    <row r="412" spans="1:5" ht="12.75">
      <c r="A412" s="35" t="s">
        <v>55</v>
      </c>
      <c r="E412" s="40" t="s">
        <v>5</v>
      </c>
    </row>
    <row r="413" spans="1:5" ht="25.5">
      <c r="A413" t="s">
        <v>57</v>
      </c>
      <c r="E413" s="39" t="s">
        <v>4660</v>
      </c>
    </row>
    <row r="414" spans="1:16" ht="25.5">
      <c r="A414" t="s">
        <v>49</v>
      </c>
      <c s="34" t="s">
        <v>993</v>
      </c>
      <c s="34" t="s">
        <v>4367</v>
      </c>
      <c s="35" t="s">
        <v>5</v>
      </c>
      <c s="6" t="s">
        <v>4661</v>
      </c>
      <c s="36" t="s">
        <v>52</v>
      </c>
      <c s="37">
        <v>1</v>
      </c>
      <c s="36">
        <v>0</v>
      </c>
      <c s="36">
        <f>ROUND(G414*H414,6)</f>
      </c>
      <c r="L414" s="38">
        <v>0</v>
      </c>
      <c s="32">
        <f>ROUND(ROUND(L414,2)*ROUND(G414,3),2)</f>
      </c>
      <c s="36" t="s">
        <v>388</v>
      </c>
      <c>
        <f>(M414*21)/100</f>
      </c>
      <c t="s">
        <v>27</v>
      </c>
    </row>
    <row r="415" spans="1:5" ht="12.75">
      <c r="A415" s="35" t="s">
        <v>54</v>
      </c>
      <c r="E415" s="39" t="s">
        <v>4662</v>
      </c>
    </row>
    <row r="416" spans="1:5" ht="25.5">
      <c r="A416" s="35" t="s">
        <v>55</v>
      </c>
      <c r="E416" s="40" t="s">
        <v>4663</v>
      </c>
    </row>
    <row r="417" spans="1:5" ht="12.75">
      <c r="A417" t="s">
        <v>57</v>
      </c>
      <c r="E417" s="39" t="s">
        <v>5</v>
      </c>
    </row>
    <row r="418" spans="1:16" ht="12.75">
      <c r="A418" t="s">
        <v>49</v>
      </c>
      <c s="34" t="s">
        <v>994</v>
      </c>
      <c s="34" t="s">
        <v>4664</v>
      </c>
      <c s="35" t="s">
        <v>5</v>
      </c>
      <c s="6" t="s">
        <v>4665</v>
      </c>
      <c s="36" t="s">
        <v>52</v>
      </c>
      <c s="37">
        <v>1</v>
      </c>
      <c s="36">
        <v>0</v>
      </c>
      <c s="36">
        <f>ROUND(G418*H418,6)</f>
      </c>
      <c r="L418" s="38">
        <v>0</v>
      </c>
      <c s="32">
        <f>ROUND(ROUND(L418,2)*ROUND(G418,3),2)</f>
      </c>
      <c s="36" t="s">
        <v>388</v>
      </c>
      <c>
        <f>(M418*21)/100</f>
      </c>
      <c t="s">
        <v>27</v>
      </c>
    </row>
    <row r="419" spans="1:5" ht="12.75">
      <c r="A419" s="35" t="s">
        <v>54</v>
      </c>
      <c r="E419" s="39" t="s">
        <v>4666</v>
      </c>
    </row>
    <row r="420" spans="1:5" ht="25.5">
      <c r="A420" s="35" t="s">
        <v>55</v>
      </c>
      <c r="E420" s="40" t="s">
        <v>4663</v>
      </c>
    </row>
    <row r="421" spans="1:5" ht="12.75">
      <c r="A421" t="s">
        <v>57</v>
      </c>
      <c r="E421" s="39" t="s">
        <v>5</v>
      </c>
    </row>
    <row r="422" spans="1:16" ht="12.75">
      <c r="A422" t="s">
        <v>49</v>
      </c>
      <c s="34" t="s">
        <v>995</v>
      </c>
      <c s="34" t="s">
        <v>4667</v>
      </c>
      <c s="35" t="s">
        <v>5</v>
      </c>
      <c s="6" t="s">
        <v>4668</v>
      </c>
      <c s="36" t="s">
        <v>52</v>
      </c>
      <c s="37">
        <v>1</v>
      </c>
      <c s="36">
        <v>0</v>
      </c>
      <c s="36">
        <f>ROUND(G422*H422,6)</f>
      </c>
      <c r="L422" s="38">
        <v>0</v>
      </c>
      <c s="32">
        <f>ROUND(ROUND(L422,2)*ROUND(G422,3),2)</f>
      </c>
      <c s="36" t="s">
        <v>388</v>
      </c>
      <c>
        <f>(M422*21)/100</f>
      </c>
      <c t="s">
        <v>27</v>
      </c>
    </row>
    <row r="423" spans="1:5" ht="12.75">
      <c r="A423" s="35" t="s">
        <v>54</v>
      </c>
      <c r="E423" s="39" t="s">
        <v>4669</v>
      </c>
    </row>
    <row r="424" spans="1:5" ht="25.5">
      <c r="A424" s="35" t="s">
        <v>55</v>
      </c>
      <c r="E424" s="40" t="s">
        <v>4670</v>
      </c>
    </row>
    <row r="425" spans="1:5" ht="25.5">
      <c r="A425" t="s">
        <v>57</v>
      </c>
      <c r="E425" s="39" t="s">
        <v>4671</v>
      </c>
    </row>
    <row r="426" spans="1:16" ht="12.75">
      <c r="A426" t="s">
        <v>49</v>
      </c>
      <c s="34" t="s">
        <v>997</v>
      </c>
      <c s="34" t="s">
        <v>4672</v>
      </c>
      <c s="35" t="s">
        <v>5</v>
      </c>
      <c s="6" t="s">
        <v>4668</v>
      </c>
      <c s="36" t="s">
        <v>52</v>
      </c>
      <c s="37">
        <v>1</v>
      </c>
      <c s="36">
        <v>0</v>
      </c>
      <c s="36">
        <f>ROUND(G426*H426,6)</f>
      </c>
      <c r="L426" s="38">
        <v>0</v>
      </c>
      <c s="32">
        <f>ROUND(ROUND(L426,2)*ROUND(G426,3),2)</f>
      </c>
      <c s="36" t="s">
        <v>388</v>
      </c>
      <c>
        <f>(M426*21)/100</f>
      </c>
      <c t="s">
        <v>27</v>
      </c>
    </row>
    <row r="427" spans="1:5" ht="12.75">
      <c r="A427" s="35" t="s">
        <v>54</v>
      </c>
      <c r="E427" s="39" t="s">
        <v>4673</v>
      </c>
    </row>
    <row r="428" spans="1:5" ht="25.5">
      <c r="A428" s="35" t="s">
        <v>55</v>
      </c>
      <c r="E428" s="40" t="s">
        <v>4670</v>
      </c>
    </row>
    <row r="429" spans="1:5" ht="12.75">
      <c r="A429" t="s">
        <v>57</v>
      </c>
      <c r="E429" s="39" t="s">
        <v>5</v>
      </c>
    </row>
    <row r="430" spans="1:13" ht="12.75">
      <c r="A430" t="s">
        <v>46</v>
      </c>
      <c r="C430" s="31" t="s">
        <v>4674</v>
      </c>
      <c r="E430" s="33" t="s">
        <v>4675</v>
      </c>
      <c r="J430" s="32">
        <f>0</f>
      </c>
      <c s="32">
        <f>0</f>
      </c>
      <c s="32">
        <f>0+L431+L435+L439+L443+L447+L451+L455+L459+L463+L467+L471+L475+L479+L483+L487+L491+L495+L499+L503+L507+L511+L515+L519+L523+L527+L531</f>
      </c>
      <c s="32">
        <f>0+M431+M435+M439+M443+M447+M451+M455+M459+M463+M467+M471+M475+M479+M483+M487+M491+M495+M499+M503+M507+M511+M515+M519+M523+M527+M531</f>
      </c>
    </row>
    <row r="431" spans="1:16" ht="25.5">
      <c r="A431" t="s">
        <v>49</v>
      </c>
      <c s="34" t="s">
        <v>1000</v>
      </c>
      <c s="34" t="s">
        <v>4676</v>
      </c>
      <c s="35" t="s">
        <v>5</v>
      </c>
      <c s="6" t="s">
        <v>4677</v>
      </c>
      <c s="36" t="s">
        <v>262</v>
      </c>
      <c s="37">
        <v>25</v>
      </c>
      <c s="36">
        <v>0</v>
      </c>
      <c s="36">
        <f>ROUND(G431*H431,6)</f>
      </c>
      <c r="L431" s="38">
        <v>0</v>
      </c>
      <c s="32">
        <f>ROUND(ROUND(L431,2)*ROUND(G431,3),2)</f>
      </c>
      <c s="36" t="s">
        <v>1048</v>
      </c>
      <c>
        <f>(M431*21)/100</f>
      </c>
      <c t="s">
        <v>27</v>
      </c>
    </row>
    <row r="432" spans="1:5" ht="12.75">
      <c r="A432" s="35" t="s">
        <v>54</v>
      </c>
      <c r="E432" s="39" t="s">
        <v>5</v>
      </c>
    </row>
    <row r="433" spans="1:5" ht="12.75">
      <c r="A433" s="35" t="s">
        <v>55</v>
      </c>
      <c r="E433" s="40" t="s">
        <v>5</v>
      </c>
    </row>
    <row r="434" spans="1:5" ht="12.75">
      <c r="A434" t="s">
        <v>57</v>
      </c>
      <c r="E434" s="39" t="s">
        <v>5</v>
      </c>
    </row>
    <row r="435" spans="1:16" ht="25.5">
      <c r="A435" t="s">
        <v>49</v>
      </c>
      <c s="34" t="s">
        <v>1003</v>
      </c>
      <c s="34" t="s">
        <v>4678</v>
      </c>
      <c s="35" t="s">
        <v>5</v>
      </c>
      <c s="6" t="s">
        <v>4679</v>
      </c>
      <c s="36" t="s">
        <v>262</v>
      </c>
      <c s="37">
        <v>120</v>
      </c>
      <c s="36">
        <v>0</v>
      </c>
      <c s="36">
        <f>ROUND(G435*H435,6)</f>
      </c>
      <c r="L435" s="38">
        <v>0</v>
      </c>
      <c s="32">
        <f>ROUND(ROUND(L435,2)*ROUND(G435,3),2)</f>
      </c>
      <c s="36" t="s">
        <v>1048</v>
      </c>
      <c>
        <f>(M435*21)/100</f>
      </c>
      <c t="s">
        <v>27</v>
      </c>
    </row>
    <row r="436" spans="1:5" ht="12.75">
      <c r="A436" s="35" t="s">
        <v>54</v>
      </c>
      <c r="E436" s="39" t="s">
        <v>5</v>
      </c>
    </row>
    <row r="437" spans="1:5" ht="12.75">
      <c r="A437" s="35" t="s">
        <v>55</v>
      </c>
      <c r="E437" s="40" t="s">
        <v>5</v>
      </c>
    </row>
    <row r="438" spans="1:5" ht="12.75">
      <c r="A438" t="s">
        <v>57</v>
      </c>
      <c r="E438" s="39" t="s">
        <v>5</v>
      </c>
    </row>
    <row r="439" spans="1:16" ht="25.5">
      <c r="A439" t="s">
        <v>49</v>
      </c>
      <c s="34" t="s">
        <v>1006</v>
      </c>
      <c s="34" t="s">
        <v>1075</v>
      </c>
      <c s="35" t="s">
        <v>5</v>
      </c>
      <c s="6" t="s">
        <v>4680</v>
      </c>
      <c s="36" t="s">
        <v>262</v>
      </c>
      <c s="37">
        <v>35</v>
      </c>
      <c s="36">
        <v>0</v>
      </c>
      <c s="36">
        <f>ROUND(G439*H439,6)</f>
      </c>
      <c r="L439" s="38">
        <v>0</v>
      </c>
      <c s="32">
        <f>ROUND(ROUND(L439,2)*ROUND(G439,3),2)</f>
      </c>
      <c s="36" t="s">
        <v>1048</v>
      </c>
      <c>
        <f>(M439*21)/100</f>
      </c>
      <c t="s">
        <v>27</v>
      </c>
    </row>
    <row r="440" spans="1:5" ht="12.75">
      <c r="A440" s="35" t="s">
        <v>54</v>
      </c>
      <c r="E440" s="39" t="s">
        <v>5</v>
      </c>
    </row>
    <row r="441" spans="1:5" ht="12.75">
      <c r="A441" s="35" t="s">
        <v>55</v>
      </c>
      <c r="E441" s="40" t="s">
        <v>5</v>
      </c>
    </row>
    <row r="442" spans="1:5" ht="12.75">
      <c r="A442" t="s">
        <v>57</v>
      </c>
      <c r="E442" s="39" t="s">
        <v>5</v>
      </c>
    </row>
    <row r="443" spans="1:16" ht="25.5">
      <c r="A443" t="s">
        <v>49</v>
      </c>
      <c s="34" t="s">
        <v>1010</v>
      </c>
      <c s="34" t="s">
        <v>4681</v>
      </c>
      <c s="35" t="s">
        <v>5</v>
      </c>
      <c s="6" t="s">
        <v>4682</v>
      </c>
      <c s="36" t="s">
        <v>262</v>
      </c>
      <c s="37">
        <v>250</v>
      </c>
      <c s="36">
        <v>0</v>
      </c>
      <c s="36">
        <f>ROUND(G443*H443,6)</f>
      </c>
      <c r="L443" s="38">
        <v>0</v>
      </c>
      <c s="32">
        <f>ROUND(ROUND(L443,2)*ROUND(G443,3),2)</f>
      </c>
      <c s="36" t="s">
        <v>1048</v>
      </c>
      <c>
        <f>(M443*21)/100</f>
      </c>
      <c t="s">
        <v>27</v>
      </c>
    </row>
    <row r="444" spans="1:5" ht="12.75">
      <c r="A444" s="35" t="s">
        <v>54</v>
      </c>
      <c r="E444" s="39" t="s">
        <v>5</v>
      </c>
    </row>
    <row r="445" spans="1:5" ht="12.75">
      <c r="A445" s="35" t="s">
        <v>55</v>
      </c>
      <c r="E445" s="40" t="s">
        <v>5</v>
      </c>
    </row>
    <row r="446" spans="1:5" ht="12.75">
      <c r="A446" t="s">
        <v>57</v>
      </c>
      <c r="E446" s="39" t="s">
        <v>5</v>
      </c>
    </row>
    <row r="447" spans="1:16" ht="25.5">
      <c r="A447" t="s">
        <v>49</v>
      </c>
      <c s="34" t="s">
        <v>1011</v>
      </c>
      <c s="34" t="s">
        <v>4683</v>
      </c>
      <c s="35" t="s">
        <v>5</v>
      </c>
      <c s="6" t="s">
        <v>4684</v>
      </c>
      <c s="36" t="s">
        <v>262</v>
      </c>
      <c s="37">
        <v>40</v>
      </c>
      <c s="36">
        <v>0</v>
      </c>
      <c s="36">
        <f>ROUND(G447*H447,6)</f>
      </c>
      <c r="L447" s="38">
        <v>0</v>
      </c>
      <c s="32">
        <f>ROUND(ROUND(L447,2)*ROUND(G447,3),2)</f>
      </c>
      <c s="36" t="s">
        <v>1048</v>
      </c>
      <c>
        <f>(M447*21)/100</f>
      </c>
      <c t="s">
        <v>27</v>
      </c>
    </row>
    <row r="448" spans="1:5" ht="12.75">
      <c r="A448" s="35" t="s">
        <v>54</v>
      </c>
      <c r="E448" s="39" t="s">
        <v>5</v>
      </c>
    </row>
    <row r="449" spans="1:5" ht="12.75">
      <c r="A449" s="35" t="s">
        <v>55</v>
      </c>
      <c r="E449" s="40" t="s">
        <v>5</v>
      </c>
    </row>
    <row r="450" spans="1:5" ht="12.75">
      <c r="A450" t="s">
        <v>57</v>
      </c>
      <c r="E450" s="39" t="s">
        <v>5</v>
      </c>
    </row>
    <row r="451" spans="1:16" ht="25.5">
      <c r="A451" t="s">
        <v>49</v>
      </c>
      <c s="34" t="s">
        <v>1012</v>
      </c>
      <c s="34" t="s">
        <v>4685</v>
      </c>
      <c s="35" t="s">
        <v>5</v>
      </c>
      <c s="6" t="s">
        <v>4686</v>
      </c>
      <c s="36" t="s">
        <v>262</v>
      </c>
      <c s="37">
        <v>900</v>
      </c>
      <c s="36">
        <v>0</v>
      </c>
      <c s="36">
        <f>ROUND(G451*H451,6)</f>
      </c>
      <c r="L451" s="38">
        <v>0</v>
      </c>
      <c s="32">
        <f>ROUND(ROUND(L451,2)*ROUND(G451,3),2)</f>
      </c>
      <c s="36" t="s">
        <v>1048</v>
      </c>
      <c>
        <f>(M451*21)/100</f>
      </c>
      <c t="s">
        <v>27</v>
      </c>
    </row>
    <row r="452" spans="1:5" ht="12.75">
      <c r="A452" s="35" t="s">
        <v>54</v>
      </c>
      <c r="E452" s="39" t="s">
        <v>5</v>
      </c>
    </row>
    <row r="453" spans="1:5" ht="12.75">
      <c r="A453" s="35" t="s">
        <v>55</v>
      </c>
      <c r="E453" s="40" t="s">
        <v>5</v>
      </c>
    </row>
    <row r="454" spans="1:5" ht="12.75">
      <c r="A454" t="s">
        <v>57</v>
      </c>
      <c r="E454" s="39" t="s">
        <v>5</v>
      </c>
    </row>
    <row r="455" spans="1:16" ht="25.5">
      <c r="A455" t="s">
        <v>49</v>
      </c>
      <c s="34" t="s">
        <v>1013</v>
      </c>
      <c s="34" t="s">
        <v>4687</v>
      </c>
      <c s="35" t="s">
        <v>5</v>
      </c>
      <c s="6" t="s">
        <v>4688</v>
      </c>
      <c s="36" t="s">
        <v>262</v>
      </c>
      <c s="37">
        <v>2360</v>
      </c>
      <c s="36">
        <v>0</v>
      </c>
      <c s="36">
        <f>ROUND(G455*H455,6)</f>
      </c>
      <c r="L455" s="38">
        <v>0</v>
      </c>
      <c s="32">
        <f>ROUND(ROUND(L455,2)*ROUND(G455,3),2)</f>
      </c>
      <c s="36" t="s">
        <v>1048</v>
      </c>
      <c>
        <f>(M455*21)/100</f>
      </c>
      <c t="s">
        <v>27</v>
      </c>
    </row>
    <row r="456" spans="1:5" ht="12.75">
      <c r="A456" s="35" t="s">
        <v>54</v>
      </c>
      <c r="E456" s="39" t="s">
        <v>5</v>
      </c>
    </row>
    <row r="457" spans="1:5" ht="12.75">
      <c r="A457" s="35" t="s">
        <v>55</v>
      </c>
      <c r="E457" s="40" t="s">
        <v>5</v>
      </c>
    </row>
    <row r="458" spans="1:5" ht="12.75">
      <c r="A458" t="s">
        <v>57</v>
      </c>
      <c r="E458" s="39" t="s">
        <v>5</v>
      </c>
    </row>
    <row r="459" spans="1:16" ht="25.5">
      <c r="A459" t="s">
        <v>49</v>
      </c>
      <c s="34" t="s">
        <v>1016</v>
      </c>
      <c s="34" t="s">
        <v>4689</v>
      </c>
      <c s="35" t="s">
        <v>5</v>
      </c>
      <c s="6" t="s">
        <v>4690</v>
      </c>
      <c s="36" t="s">
        <v>262</v>
      </c>
      <c s="37">
        <v>300</v>
      </c>
      <c s="36">
        <v>0</v>
      </c>
      <c s="36">
        <f>ROUND(G459*H459,6)</f>
      </c>
      <c r="L459" s="38">
        <v>0</v>
      </c>
      <c s="32">
        <f>ROUND(ROUND(L459,2)*ROUND(G459,3),2)</f>
      </c>
      <c s="36" t="s">
        <v>1048</v>
      </c>
      <c>
        <f>(M459*21)/100</f>
      </c>
      <c t="s">
        <v>27</v>
      </c>
    </row>
    <row r="460" spans="1:5" ht="12.75">
      <c r="A460" s="35" t="s">
        <v>54</v>
      </c>
      <c r="E460" s="39" t="s">
        <v>5</v>
      </c>
    </row>
    <row r="461" spans="1:5" ht="12.75">
      <c r="A461" s="35" t="s">
        <v>55</v>
      </c>
      <c r="E461" s="40" t="s">
        <v>5</v>
      </c>
    </row>
    <row r="462" spans="1:5" ht="12.75">
      <c r="A462" t="s">
        <v>57</v>
      </c>
      <c r="E462" s="39" t="s">
        <v>5</v>
      </c>
    </row>
    <row r="463" spans="1:16" ht="25.5">
      <c r="A463" t="s">
        <v>49</v>
      </c>
      <c s="34" t="s">
        <v>1017</v>
      </c>
      <c s="34" t="s">
        <v>4691</v>
      </c>
      <c s="35" t="s">
        <v>5</v>
      </c>
      <c s="6" t="s">
        <v>4692</v>
      </c>
      <c s="36" t="s">
        <v>262</v>
      </c>
      <c s="37">
        <v>25</v>
      </c>
      <c s="36">
        <v>0</v>
      </c>
      <c s="36">
        <f>ROUND(G463*H463,6)</f>
      </c>
      <c r="L463" s="38">
        <v>0</v>
      </c>
      <c s="32">
        <f>ROUND(ROUND(L463,2)*ROUND(G463,3),2)</f>
      </c>
      <c s="36" t="s">
        <v>1048</v>
      </c>
      <c>
        <f>(M463*21)/100</f>
      </c>
      <c t="s">
        <v>27</v>
      </c>
    </row>
    <row r="464" spans="1:5" ht="12.75">
      <c r="A464" s="35" t="s">
        <v>54</v>
      </c>
      <c r="E464" s="39" t="s">
        <v>5</v>
      </c>
    </row>
    <row r="465" spans="1:5" ht="12.75">
      <c r="A465" s="35" t="s">
        <v>55</v>
      </c>
      <c r="E465" s="40" t="s">
        <v>5</v>
      </c>
    </row>
    <row r="466" spans="1:5" ht="12.75">
      <c r="A466" t="s">
        <v>57</v>
      </c>
      <c r="E466" s="39" t="s">
        <v>5</v>
      </c>
    </row>
    <row r="467" spans="1:16" ht="25.5">
      <c r="A467" t="s">
        <v>49</v>
      </c>
      <c s="34" t="s">
        <v>1018</v>
      </c>
      <c s="34" t="s">
        <v>4693</v>
      </c>
      <c s="35" t="s">
        <v>5</v>
      </c>
      <c s="6" t="s">
        <v>4694</v>
      </c>
      <c s="36" t="s">
        <v>262</v>
      </c>
      <c s="37">
        <v>90</v>
      </c>
      <c s="36">
        <v>0</v>
      </c>
      <c s="36">
        <f>ROUND(G467*H467,6)</f>
      </c>
      <c r="L467" s="38">
        <v>0</v>
      </c>
      <c s="32">
        <f>ROUND(ROUND(L467,2)*ROUND(G467,3),2)</f>
      </c>
      <c s="36" t="s">
        <v>1048</v>
      </c>
      <c>
        <f>(M467*21)/100</f>
      </c>
      <c t="s">
        <v>27</v>
      </c>
    </row>
    <row r="468" spans="1:5" ht="12.75">
      <c r="A468" s="35" t="s">
        <v>54</v>
      </c>
      <c r="E468" s="39" t="s">
        <v>5</v>
      </c>
    </row>
    <row r="469" spans="1:5" ht="12.75">
      <c r="A469" s="35" t="s">
        <v>55</v>
      </c>
      <c r="E469" s="40" t="s">
        <v>5</v>
      </c>
    </row>
    <row r="470" spans="1:5" ht="12.75">
      <c r="A470" t="s">
        <v>57</v>
      </c>
      <c r="E470" s="39" t="s">
        <v>5</v>
      </c>
    </row>
    <row r="471" spans="1:16" ht="25.5">
      <c r="A471" t="s">
        <v>49</v>
      </c>
      <c s="34" t="s">
        <v>1021</v>
      </c>
      <c s="34" t="s">
        <v>4695</v>
      </c>
      <c s="35" t="s">
        <v>5</v>
      </c>
      <c s="6" t="s">
        <v>4696</v>
      </c>
      <c s="36" t="s">
        <v>262</v>
      </c>
      <c s="37">
        <v>120</v>
      </c>
      <c s="36">
        <v>0</v>
      </c>
      <c s="36">
        <f>ROUND(G471*H471,6)</f>
      </c>
      <c r="L471" s="38">
        <v>0</v>
      </c>
      <c s="32">
        <f>ROUND(ROUND(L471,2)*ROUND(G471,3),2)</f>
      </c>
      <c s="36" t="s">
        <v>1048</v>
      </c>
      <c>
        <f>(M471*21)/100</f>
      </c>
      <c t="s">
        <v>27</v>
      </c>
    </row>
    <row r="472" spans="1:5" ht="12.75">
      <c r="A472" s="35" t="s">
        <v>54</v>
      </c>
      <c r="E472" s="39" t="s">
        <v>5</v>
      </c>
    </row>
    <row r="473" spans="1:5" ht="12.75">
      <c r="A473" s="35" t="s">
        <v>55</v>
      </c>
      <c r="E473" s="40" t="s">
        <v>5</v>
      </c>
    </row>
    <row r="474" spans="1:5" ht="12.75">
      <c r="A474" t="s">
        <v>57</v>
      </c>
      <c r="E474" s="39" t="s">
        <v>5</v>
      </c>
    </row>
    <row r="475" spans="1:16" ht="25.5">
      <c r="A475" t="s">
        <v>49</v>
      </c>
      <c s="34" t="s">
        <v>1022</v>
      </c>
      <c s="34" t="s">
        <v>4697</v>
      </c>
      <c s="35" t="s">
        <v>5</v>
      </c>
      <c s="6" t="s">
        <v>4698</v>
      </c>
      <c s="36" t="s">
        <v>262</v>
      </c>
      <c s="37">
        <v>70</v>
      </c>
      <c s="36">
        <v>0</v>
      </c>
      <c s="36">
        <f>ROUND(G475*H475,6)</f>
      </c>
      <c r="L475" s="38">
        <v>0</v>
      </c>
      <c s="32">
        <f>ROUND(ROUND(L475,2)*ROUND(G475,3),2)</f>
      </c>
      <c s="36" t="s">
        <v>1048</v>
      </c>
      <c>
        <f>(M475*21)/100</f>
      </c>
      <c t="s">
        <v>27</v>
      </c>
    </row>
    <row r="476" spans="1:5" ht="12.75">
      <c r="A476" s="35" t="s">
        <v>54</v>
      </c>
      <c r="E476" s="39" t="s">
        <v>5</v>
      </c>
    </row>
    <row r="477" spans="1:5" ht="12.75">
      <c r="A477" s="35" t="s">
        <v>55</v>
      </c>
      <c r="E477" s="40" t="s">
        <v>5</v>
      </c>
    </row>
    <row r="478" spans="1:5" ht="12.75">
      <c r="A478" t="s">
        <v>57</v>
      </c>
      <c r="E478" s="39" t="s">
        <v>5</v>
      </c>
    </row>
    <row r="479" spans="1:16" ht="25.5">
      <c r="A479" t="s">
        <v>49</v>
      </c>
      <c s="34" t="s">
        <v>1025</v>
      </c>
      <c s="34" t="s">
        <v>4699</v>
      </c>
      <c s="35" t="s">
        <v>5</v>
      </c>
      <c s="6" t="s">
        <v>4700</v>
      </c>
      <c s="36" t="s">
        <v>262</v>
      </c>
      <c s="37">
        <v>30</v>
      </c>
      <c s="36">
        <v>0</v>
      </c>
      <c s="36">
        <f>ROUND(G479*H479,6)</f>
      </c>
      <c r="L479" s="38">
        <v>0</v>
      </c>
      <c s="32">
        <f>ROUND(ROUND(L479,2)*ROUND(G479,3),2)</f>
      </c>
      <c s="36" t="s">
        <v>1048</v>
      </c>
      <c>
        <f>(M479*21)/100</f>
      </c>
      <c t="s">
        <v>27</v>
      </c>
    </row>
    <row r="480" spans="1:5" ht="12.75">
      <c r="A480" s="35" t="s">
        <v>54</v>
      </c>
      <c r="E480" s="39" t="s">
        <v>5</v>
      </c>
    </row>
    <row r="481" spans="1:5" ht="12.75">
      <c r="A481" s="35" t="s">
        <v>55</v>
      </c>
      <c r="E481" s="40" t="s">
        <v>5</v>
      </c>
    </row>
    <row r="482" spans="1:5" ht="12.75">
      <c r="A482" t="s">
        <v>57</v>
      </c>
      <c r="E482" s="39" t="s">
        <v>5</v>
      </c>
    </row>
    <row r="483" spans="1:16" ht="25.5">
      <c r="A483" t="s">
        <v>49</v>
      </c>
      <c s="34" t="s">
        <v>1026</v>
      </c>
      <c s="34" t="s">
        <v>4701</v>
      </c>
      <c s="35" t="s">
        <v>5</v>
      </c>
      <c s="6" t="s">
        <v>4702</v>
      </c>
      <c s="36" t="s">
        <v>262</v>
      </c>
      <c s="37">
        <v>60</v>
      </c>
      <c s="36">
        <v>0</v>
      </c>
      <c s="36">
        <f>ROUND(G483*H483,6)</f>
      </c>
      <c r="L483" s="38">
        <v>0</v>
      </c>
      <c s="32">
        <f>ROUND(ROUND(L483,2)*ROUND(G483,3),2)</f>
      </c>
      <c s="36" t="s">
        <v>1048</v>
      </c>
      <c>
        <f>(M483*21)/100</f>
      </c>
      <c t="s">
        <v>27</v>
      </c>
    </row>
    <row r="484" spans="1:5" ht="12.75">
      <c r="A484" s="35" t="s">
        <v>54</v>
      </c>
      <c r="E484" s="39" t="s">
        <v>5</v>
      </c>
    </row>
    <row r="485" spans="1:5" ht="12.75">
      <c r="A485" s="35" t="s">
        <v>55</v>
      </c>
      <c r="E485" s="40" t="s">
        <v>5</v>
      </c>
    </row>
    <row r="486" spans="1:5" ht="12.75">
      <c r="A486" t="s">
        <v>57</v>
      </c>
      <c r="E486" s="39" t="s">
        <v>5</v>
      </c>
    </row>
    <row r="487" spans="1:16" ht="25.5">
      <c r="A487" t="s">
        <v>49</v>
      </c>
      <c s="34" t="s">
        <v>1027</v>
      </c>
      <c s="34" t="s">
        <v>542</v>
      </c>
      <c s="35" t="s">
        <v>5</v>
      </c>
      <c s="6" t="s">
        <v>543</v>
      </c>
      <c s="36" t="s">
        <v>262</v>
      </c>
      <c s="37">
        <v>50</v>
      </c>
      <c s="36">
        <v>0</v>
      </c>
      <c s="36">
        <f>ROUND(G487*H487,6)</f>
      </c>
      <c r="L487" s="38">
        <v>0</v>
      </c>
      <c s="32">
        <f>ROUND(ROUND(L487,2)*ROUND(G487,3),2)</f>
      </c>
      <c s="36" t="s">
        <v>1048</v>
      </c>
      <c>
        <f>(M487*21)/100</f>
      </c>
      <c t="s">
        <v>27</v>
      </c>
    </row>
    <row r="488" spans="1:5" ht="12.75">
      <c r="A488" s="35" t="s">
        <v>54</v>
      </c>
      <c r="E488" s="39" t="s">
        <v>5</v>
      </c>
    </row>
    <row r="489" spans="1:5" ht="12.75">
      <c r="A489" s="35" t="s">
        <v>55</v>
      </c>
      <c r="E489" s="40" t="s">
        <v>5</v>
      </c>
    </row>
    <row r="490" spans="1:5" ht="12.75">
      <c r="A490" t="s">
        <v>57</v>
      </c>
      <c r="E490" s="39" t="s">
        <v>5</v>
      </c>
    </row>
    <row r="491" spans="1:16" ht="12.75">
      <c r="A491" t="s">
        <v>49</v>
      </c>
      <c s="34" t="s">
        <v>1028</v>
      </c>
      <c s="34" t="s">
        <v>4703</v>
      </c>
      <c s="35" t="s">
        <v>5</v>
      </c>
      <c s="6" t="s">
        <v>4704</v>
      </c>
      <c s="36" t="s">
        <v>262</v>
      </c>
      <c s="37">
        <v>100</v>
      </c>
      <c s="36">
        <v>0</v>
      </c>
      <c s="36">
        <f>ROUND(G491*H491,6)</f>
      </c>
      <c r="L491" s="38">
        <v>0</v>
      </c>
      <c s="32">
        <f>ROUND(ROUND(L491,2)*ROUND(G491,3),2)</f>
      </c>
      <c s="36" t="s">
        <v>1048</v>
      </c>
      <c>
        <f>(M491*21)/100</f>
      </c>
      <c t="s">
        <v>27</v>
      </c>
    </row>
    <row r="492" spans="1:5" ht="12.75">
      <c r="A492" s="35" t="s">
        <v>54</v>
      </c>
      <c r="E492" s="39" t="s">
        <v>5</v>
      </c>
    </row>
    <row r="493" spans="1:5" ht="12.75">
      <c r="A493" s="35" t="s">
        <v>55</v>
      </c>
      <c r="E493" s="40" t="s">
        <v>5</v>
      </c>
    </row>
    <row r="494" spans="1:5" ht="12.75">
      <c r="A494" t="s">
        <v>57</v>
      </c>
      <c r="E494" s="39" t="s">
        <v>5</v>
      </c>
    </row>
    <row r="495" spans="1:16" ht="12.75">
      <c r="A495" t="s">
        <v>49</v>
      </c>
      <c s="34" t="s">
        <v>1029</v>
      </c>
      <c s="34" t="s">
        <v>722</v>
      </c>
      <c s="35" t="s">
        <v>5</v>
      </c>
      <c s="6" t="s">
        <v>723</v>
      </c>
      <c s="36" t="s">
        <v>262</v>
      </c>
      <c s="37">
        <v>2360</v>
      </c>
      <c s="36">
        <v>0</v>
      </c>
      <c s="36">
        <f>ROUND(G495*H495,6)</f>
      </c>
      <c r="L495" s="38">
        <v>0</v>
      </c>
      <c s="32">
        <f>ROUND(ROUND(L495,2)*ROUND(G495,3),2)</f>
      </c>
      <c s="36" t="s">
        <v>1048</v>
      </c>
      <c>
        <f>(M495*21)/100</f>
      </c>
      <c t="s">
        <v>27</v>
      </c>
    </row>
    <row r="496" spans="1:5" ht="12.75">
      <c r="A496" s="35" t="s">
        <v>54</v>
      </c>
      <c r="E496" s="39" t="s">
        <v>5</v>
      </c>
    </row>
    <row r="497" spans="1:5" ht="12.75">
      <c r="A497" s="35" t="s">
        <v>55</v>
      </c>
      <c r="E497" s="40" t="s">
        <v>5</v>
      </c>
    </row>
    <row r="498" spans="1:5" ht="12.75">
      <c r="A498" t="s">
        <v>57</v>
      </c>
      <c r="E498" s="39" t="s">
        <v>5</v>
      </c>
    </row>
    <row r="499" spans="1:16" ht="12.75">
      <c r="A499" t="s">
        <v>49</v>
      </c>
      <c s="34" t="s">
        <v>1030</v>
      </c>
      <c s="34" t="s">
        <v>4705</v>
      </c>
      <c s="35" t="s">
        <v>5</v>
      </c>
      <c s="6" t="s">
        <v>4706</v>
      </c>
      <c s="36" t="s">
        <v>262</v>
      </c>
      <c s="37">
        <v>150</v>
      </c>
      <c s="36">
        <v>0</v>
      </c>
      <c s="36">
        <f>ROUND(G499*H499,6)</f>
      </c>
      <c r="L499" s="38">
        <v>0</v>
      </c>
      <c s="32">
        <f>ROUND(ROUND(L499,2)*ROUND(G499,3),2)</f>
      </c>
      <c s="36" t="s">
        <v>1048</v>
      </c>
      <c>
        <f>(M499*21)/100</f>
      </c>
      <c t="s">
        <v>27</v>
      </c>
    </row>
    <row r="500" spans="1:5" ht="12.75">
      <c r="A500" s="35" t="s">
        <v>54</v>
      </c>
      <c r="E500" s="39" t="s">
        <v>5</v>
      </c>
    </row>
    <row r="501" spans="1:5" ht="12.75">
      <c r="A501" s="35" t="s">
        <v>55</v>
      </c>
      <c r="E501" s="40" t="s">
        <v>5</v>
      </c>
    </row>
    <row r="502" spans="1:5" ht="12.75">
      <c r="A502" t="s">
        <v>57</v>
      </c>
      <c r="E502" s="39" t="s">
        <v>5</v>
      </c>
    </row>
    <row r="503" spans="1:16" ht="12.75">
      <c r="A503" t="s">
        <v>49</v>
      </c>
      <c s="34" t="s">
        <v>1031</v>
      </c>
      <c s="34" t="s">
        <v>4707</v>
      </c>
      <c s="35" t="s">
        <v>5</v>
      </c>
      <c s="6" t="s">
        <v>4708</v>
      </c>
      <c s="36" t="s">
        <v>262</v>
      </c>
      <c s="37">
        <v>900</v>
      </c>
      <c s="36">
        <v>0</v>
      </c>
      <c s="36">
        <f>ROUND(G503*H503,6)</f>
      </c>
      <c r="L503" s="38">
        <v>0</v>
      </c>
      <c s="32">
        <f>ROUND(ROUND(L503,2)*ROUND(G503,3),2)</f>
      </c>
      <c s="36" t="s">
        <v>1048</v>
      </c>
      <c>
        <f>(M503*21)/100</f>
      </c>
      <c t="s">
        <v>27</v>
      </c>
    </row>
    <row r="504" spans="1:5" ht="12.75">
      <c r="A504" s="35" t="s">
        <v>54</v>
      </c>
      <c r="E504" s="39" t="s">
        <v>4467</v>
      </c>
    </row>
    <row r="505" spans="1:5" ht="25.5">
      <c r="A505" s="35" t="s">
        <v>55</v>
      </c>
      <c r="E505" s="40" t="s">
        <v>4709</v>
      </c>
    </row>
    <row r="506" spans="1:5" ht="12.75">
      <c r="A506" t="s">
        <v>57</v>
      </c>
      <c r="E506" s="39" t="s">
        <v>4469</v>
      </c>
    </row>
    <row r="507" spans="1:16" ht="12.75">
      <c r="A507" t="s">
        <v>49</v>
      </c>
      <c s="34" t="s">
        <v>1034</v>
      </c>
      <c s="34" t="s">
        <v>4710</v>
      </c>
      <c s="35" t="s">
        <v>5</v>
      </c>
      <c s="6" t="s">
        <v>4711</v>
      </c>
      <c s="36" t="s">
        <v>262</v>
      </c>
      <c s="37">
        <v>30</v>
      </c>
      <c s="36">
        <v>0</v>
      </c>
      <c s="36">
        <f>ROUND(G507*H507,6)</f>
      </c>
      <c r="L507" s="38">
        <v>0</v>
      </c>
      <c s="32">
        <f>ROUND(ROUND(L507,2)*ROUND(G507,3),2)</f>
      </c>
      <c s="36" t="s">
        <v>1048</v>
      </c>
      <c>
        <f>(M507*21)/100</f>
      </c>
      <c t="s">
        <v>27</v>
      </c>
    </row>
    <row r="508" spans="1:5" ht="12.75">
      <c r="A508" s="35" t="s">
        <v>54</v>
      </c>
      <c r="E508" s="39" t="s">
        <v>5</v>
      </c>
    </row>
    <row r="509" spans="1:5" ht="12.75">
      <c r="A509" s="35" t="s">
        <v>55</v>
      </c>
      <c r="E509" s="40" t="s">
        <v>5</v>
      </c>
    </row>
    <row r="510" spans="1:5" ht="12.75">
      <c r="A510" t="s">
        <v>57</v>
      </c>
      <c r="E510" s="39" t="s">
        <v>5</v>
      </c>
    </row>
    <row r="511" spans="1:16" ht="25.5">
      <c r="A511" t="s">
        <v>49</v>
      </c>
      <c s="34" t="s">
        <v>1037</v>
      </c>
      <c s="34" t="s">
        <v>4712</v>
      </c>
      <c s="35" t="s">
        <v>5</v>
      </c>
      <c s="6" t="s">
        <v>4690</v>
      </c>
      <c s="36" t="s">
        <v>262</v>
      </c>
      <c s="37">
        <v>300</v>
      </c>
      <c s="36">
        <v>0</v>
      </c>
      <c s="36">
        <f>ROUND(G511*H511,6)</f>
      </c>
      <c r="L511" s="38">
        <v>0</v>
      </c>
      <c s="32">
        <f>ROUND(ROUND(L511,2)*ROUND(G511,3),2)</f>
      </c>
      <c s="36" t="s">
        <v>1048</v>
      </c>
      <c>
        <f>(M511*21)/100</f>
      </c>
      <c t="s">
        <v>27</v>
      </c>
    </row>
    <row r="512" spans="1:5" ht="12.75">
      <c r="A512" s="35" t="s">
        <v>54</v>
      </c>
      <c r="E512" s="39" t="s">
        <v>5</v>
      </c>
    </row>
    <row r="513" spans="1:5" ht="12.75">
      <c r="A513" s="35" t="s">
        <v>55</v>
      </c>
      <c r="E513" s="40" t="s">
        <v>5</v>
      </c>
    </row>
    <row r="514" spans="1:5" ht="12.75">
      <c r="A514" t="s">
        <v>57</v>
      </c>
      <c r="E514" s="39" t="s">
        <v>5</v>
      </c>
    </row>
    <row r="515" spans="1:16" ht="12.75">
      <c r="A515" t="s">
        <v>49</v>
      </c>
      <c s="34" t="s">
        <v>2300</v>
      </c>
      <c s="34" t="s">
        <v>4713</v>
      </c>
      <c s="35" t="s">
        <v>5</v>
      </c>
      <c s="6" t="s">
        <v>4714</v>
      </c>
      <c s="36" t="s">
        <v>262</v>
      </c>
      <c s="37">
        <v>250</v>
      </c>
      <c s="36">
        <v>0</v>
      </c>
      <c s="36">
        <f>ROUND(G515*H515,6)</f>
      </c>
      <c r="L515" s="38">
        <v>0</v>
      </c>
      <c s="32">
        <f>ROUND(ROUND(L515,2)*ROUND(G515,3),2)</f>
      </c>
      <c s="36" t="s">
        <v>1048</v>
      </c>
      <c>
        <f>(M515*21)/100</f>
      </c>
      <c t="s">
        <v>27</v>
      </c>
    </row>
    <row r="516" spans="1:5" ht="12.75">
      <c r="A516" s="35" t="s">
        <v>54</v>
      </c>
      <c r="E516" s="39" t="s">
        <v>5</v>
      </c>
    </row>
    <row r="517" spans="1:5" ht="12.75">
      <c r="A517" s="35" t="s">
        <v>55</v>
      </c>
      <c r="E517" s="40" t="s">
        <v>5</v>
      </c>
    </row>
    <row r="518" spans="1:5" ht="12.75">
      <c r="A518" t="s">
        <v>57</v>
      </c>
      <c r="E518" s="39" t="s">
        <v>5</v>
      </c>
    </row>
    <row r="519" spans="1:16" ht="12.75">
      <c r="A519" t="s">
        <v>49</v>
      </c>
      <c s="34" t="s">
        <v>2305</v>
      </c>
      <c s="34" t="s">
        <v>4715</v>
      </c>
      <c s="35" t="s">
        <v>5</v>
      </c>
      <c s="6" t="s">
        <v>4716</v>
      </c>
      <c s="36" t="s">
        <v>262</v>
      </c>
      <c s="37">
        <v>100</v>
      </c>
      <c s="36">
        <v>0</v>
      </c>
      <c s="36">
        <f>ROUND(G519*H519,6)</f>
      </c>
      <c r="L519" s="38">
        <v>0</v>
      </c>
      <c s="32">
        <f>ROUND(ROUND(L519,2)*ROUND(G519,3),2)</f>
      </c>
      <c s="36" t="s">
        <v>1048</v>
      </c>
      <c>
        <f>(M519*21)/100</f>
      </c>
      <c t="s">
        <v>27</v>
      </c>
    </row>
    <row r="520" spans="1:5" ht="12.75">
      <c r="A520" s="35" t="s">
        <v>54</v>
      </c>
      <c r="E520" s="39" t="s">
        <v>5</v>
      </c>
    </row>
    <row r="521" spans="1:5" ht="12.75">
      <c r="A521" s="35" t="s">
        <v>55</v>
      </c>
      <c r="E521" s="40" t="s">
        <v>5</v>
      </c>
    </row>
    <row r="522" spans="1:5" ht="12.75">
      <c r="A522" t="s">
        <v>57</v>
      </c>
      <c r="E522" s="39" t="s">
        <v>5</v>
      </c>
    </row>
    <row r="523" spans="1:16" ht="12.75">
      <c r="A523" t="s">
        <v>49</v>
      </c>
      <c s="34" t="s">
        <v>2309</v>
      </c>
      <c s="34" t="s">
        <v>4717</v>
      </c>
      <c s="35" t="s">
        <v>5</v>
      </c>
      <c s="6" t="s">
        <v>4718</v>
      </c>
      <c s="36" t="s">
        <v>262</v>
      </c>
      <c s="37">
        <v>70</v>
      </c>
      <c s="36">
        <v>0</v>
      </c>
      <c s="36">
        <f>ROUND(G523*H523,6)</f>
      </c>
      <c r="L523" s="38">
        <v>0</v>
      </c>
      <c s="32">
        <f>ROUND(ROUND(L523,2)*ROUND(G523,3),2)</f>
      </c>
      <c s="36" t="s">
        <v>1048</v>
      </c>
      <c>
        <f>(M523*21)/100</f>
      </c>
      <c t="s">
        <v>27</v>
      </c>
    </row>
    <row r="524" spans="1:5" ht="12.75">
      <c r="A524" s="35" t="s">
        <v>54</v>
      </c>
      <c r="E524" s="39" t="s">
        <v>5</v>
      </c>
    </row>
    <row r="525" spans="1:5" ht="12.75">
      <c r="A525" s="35" t="s">
        <v>55</v>
      </c>
      <c r="E525" s="40" t="s">
        <v>5</v>
      </c>
    </row>
    <row r="526" spans="1:5" ht="12.75">
      <c r="A526" t="s">
        <v>57</v>
      </c>
      <c r="E526" s="39" t="s">
        <v>5</v>
      </c>
    </row>
    <row r="527" spans="1:16" ht="12.75">
      <c r="A527" t="s">
        <v>49</v>
      </c>
      <c s="34" t="s">
        <v>2313</v>
      </c>
      <c s="34" t="s">
        <v>4719</v>
      </c>
      <c s="35" t="s">
        <v>5</v>
      </c>
      <c s="6" t="s">
        <v>4720</v>
      </c>
      <c s="36" t="s">
        <v>262</v>
      </c>
      <c s="37">
        <v>90</v>
      </c>
      <c s="36">
        <v>0</v>
      </c>
      <c s="36">
        <f>ROUND(G527*H527,6)</f>
      </c>
      <c r="L527" s="38">
        <v>0</v>
      </c>
      <c s="32">
        <f>ROUND(ROUND(L527,2)*ROUND(G527,3),2)</f>
      </c>
      <c s="36" t="s">
        <v>1048</v>
      </c>
      <c>
        <f>(M527*21)/100</f>
      </c>
      <c t="s">
        <v>27</v>
      </c>
    </row>
    <row r="528" spans="1:5" ht="12.75">
      <c r="A528" s="35" t="s">
        <v>54</v>
      </c>
      <c r="E528" s="39" t="s">
        <v>5</v>
      </c>
    </row>
    <row r="529" spans="1:5" ht="12.75">
      <c r="A529" s="35" t="s">
        <v>55</v>
      </c>
      <c r="E529" s="40" t="s">
        <v>5</v>
      </c>
    </row>
    <row r="530" spans="1:5" ht="12.75">
      <c r="A530" t="s">
        <v>57</v>
      </c>
      <c r="E530" s="39" t="s">
        <v>5</v>
      </c>
    </row>
    <row r="531" spans="1:16" ht="25.5">
      <c r="A531" t="s">
        <v>49</v>
      </c>
      <c s="34" t="s">
        <v>2317</v>
      </c>
      <c s="34" t="s">
        <v>4721</v>
      </c>
      <c s="35" t="s">
        <v>5</v>
      </c>
      <c s="6" t="s">
        <v>4722</v>
      </c>
      <c s="36" t="s">
        <v>262</v>
      </c>
      <c s="37">
        <v>35</v>
      </c>
      <c s="36">
        <v>0</v>
      </c>
      <c s="36">
        <f>ROUND(G531*H531,6)</f>
      </c>
      <c r="L531" s="38">
        <v>0</v>
      </c>
      <c s="32">
        <f>ROUND(ROUND(L531,2)*ROUND(G531,3),2)</f>
      </c>
      <c s="36" t="s">
        <v>4723</v>
      </c>
      <c>
        <f>(M531*21)/100</f>
      </c>
      <c t="s">
        <v>27</v>
      </c>
    </row>
    <row r="532" spans="1:5" ht="25.5">
      <c r="A532" s="35" t="s">
        <v>54</v>
      </c>
      <c r="E532" s="39" t="s">
        <v>4722</v>
      </c>
    </row>
    <row r="533" spans="1:5" ht="12.75">
      <c r="A533" s="35" t="s">
        <v>55</v>
      </c>
      <c r="E533" s="40" t="s">
        <v>5</v>
      </c>
    </row>
    <row r="534" spans="1:5" ht="12.75">
      <c r="A534" t="s">
        <v>57</v>
      </c>
      <c r="E534" s="39" t="s">
        <v>5</v>
      </c>
    </row>
    <row r="535" spans="1:13" ht="12.75">
      <c r="A535" t="s">
        <v>46</v>
      </c>
      <c r="C535" s="31" t="s">
        <v>4724</v>
      </c>
      <c r="E535" s="33" t="s">
        <v>4725</v>
      </c>
      <c r="J535" s="32">
        <f>0</f>
      </c>
      <c s="32">
        <f>0</f>
      </c>
      <c s="32">
        <f>0+L536+L540+L544+L548+L552+L556+L560+L564+L568+L572+L576+L580+L584</f>
      </c>
      <c s="32">
        <f>0+M536+M540+M544+M548+M552+M556+M560+M564+M568+M572+M576+M580+M584</f>
      </c>
    </row>
    <row r="536" spans="1:16" ht="25.5">
      <c r="A536" t="s">
        <v>49</v>
      </c>
      <c s="34" t="s">
        <v>2321</v>
      </c>
      <c s="34" t="s">
        <v>4726</v>
      </c>
      <c s="35" t="s">
        <v>5</v>
      </c>
      <c s="6" t="s">
        <v>4727</v>
      </c>
      <c s="36" t="s">
        <v>374</v>
      </c>
      <c s="37">
        <v>20</v>
      </c>
      <c s="36">
        <v>0</v>
      </c>
      <c s="36">
        <f>ROUND(G536*H536,6)</f>
      </c>
      <c r="L536" s="38">
        <v>0</v>
      </c>
      <c s="32">
        <f>ROUND(ROUND(L536,2)*ROUND(G536,3),2)</f>
      </c>
      <c s="36" t="s">
        <v>1048</v>
      </c>
      <c>
        <f>(M536*21)/100</f>
      </c>
      <c t="s">
        <v>27</v>
      </c>
    </row>
    <row r="537" spans="1:5" ht="12.75">
      <c r="A537" s="35" t="s">
        <v>54</v>
      </c>
      <c r="E537" s="39" t="s">
        <v>4467</v>
      </c>
    </row>
    <row r="538" spans="1:5" ht="25.5">
      <c r="A538" s="35" t="s">
        <v>55</v>
      </c>
      <c r="E538" s="40" t="s">
        <v>4728</v>
      </c>
    </row>
    <row r="539" spans="1:5" ht="12.75">
      <c r="A539" t="s">
        <v>57</v>
      </c>
      <c r="E539" s="39" t="s">
        <v>4469</v>
      </c>
    </row>
    <row r="540" spans="1:16" ht="12.75">
      <c r="A540" t="s">
        <v>49</v>
      </c>
      <c s="34" t="s">
        <v>2325</v>
      </c>
      <c s="34" t="s">
        <v>4729</v>
      </c>
      <c s="35" t="s">
        <v>5</v>
      </c>
      <c s="6" t="s">
        <v>4730</v>
      </c>
      <c s="36" t="s">
        <v>374</v>
      </c>
      <c s="37">
        <v>20</v>
      </c>
      <c s="36">
        <v>0</v>
      </c>
      <c s="36">
        <f>ROUND(G540*H540,6)</f>
      </c>
      <c r="L540" s="38">
        <v>0</v>
      </c>
      <c s="32">
        <f>ROUND(ROUND(L540,2)*ROUND(G540,3),2)</f>
      </c>
      <c s="36" t="s">
        <v>1048</v>
      </c>
      <c>
        <f>(M540*21)/100</f>
      </c>
      <c t="s">
        <v>27</v>
      </c>
    </row>
    <row r="541" spans="1:5" ht="12.75">
      <c r="A541" s="35" t="s">
        <v>54</v>
      </c>
      <c r="E541" s="39" t="s">
        <v>4467</v>
      </c>
    </row>
    <row r="542" spans="1:5" ht="25.5">
      <c r="A542" s="35" t="s">
        <v>55</v>
      </c>
      <c r="E542" s="40" t="s">
        <v>4728</v>
      </c>
    </row>
    <row r="543" spans="1:5" ht="12.75">
      <c r="A543" t="s">
        <v>57</v>
      </c>
      <c r="E543" s="39" t="s">
        <v>4469</v>
      </c>
    </row>
    <row r="544" spans="1:16" ht="25.5">
      <c r="A544" t="s">
        <v>49</v>
      </c>
      <c s="34" t="s">
        <v>2329</v>
      </c>
      <c s="34" t="s">
        <v>4731</v>
      </c>
      <c s="35" t="s">
        <v>5</v>
      </c>
      <c s="6" t="s">
        <v>4732</v>
      </c>
      <c s="36" t="s">
        <v>374</v>
      </c>
      <c s="37">
        <v>1</v>
      </c>
      <c s="36">
        <v>0</v>
      </c>
      <c s="36">
        <f>ROUND(G544*H544,6)</f>
      </c>
      <c r="L544" s="38">
        <v>0</v>
      </c>
      <c s="32">
        <f>ROUND(ROUND(L544,2)*ROUND(G544,3),2)</f>
      </c>
      <c s="36" t="s">
        <v>1048</v>
      </c>
      <c>
        <f>(M544*21)/100</f>
      </c>
      <c t="s">
        <v>27</v>
      </c>
    </row>
    <row r="545" spans="1:5" ht="12.75">
      <c r="A545" s="35" t="s">
        <v>54</v>
      </c>
      <c r="E545" s="39" t="s">
        <v>5</v>
      </c>
    </row>
    <row r="546" spans="1:5" ht="25.5">
      <c r="A546" s="35" t="s">
        <v>55</v>
      </c>
      <c r="E546" s="40" t="s">
        <v>4663</v>
      </c>
    </row>
    <row r="547" spans="1:5" ht="25.5">
      <c r="A547" t="s">
        <v>57</v>
      </c>
      <c r="E547" s="39" t="s">
        <v>4733</v>
      </c>
    </row>
    <row r="548" spans="1:16" ht="12.75">
      <c r="A548" t="s">
        <v>49</v>
      </c>
      <c s="34" t="s">
        <v>2333</v>
      </c>
      <c s="34" t="s">
        <v>4734</v>
      </c>
      <c s="35" t="s">
        <v>5</v>
      </c>
      <c s="6" t="s">
        <v>4735</v>
      </c>
      <c s="36" t="s">
        <v>52</v>
      </c>
      <c s="37">
        <v>2</v>
      </c>
      <c s="36">
        <v>0</v>
      </c>
      <c s="36">
        <f>ROUND(G548*H548,6)</f>
      </c>
      <c r="L548" s="38">
        <v>0</v>
      </c>
      <c s="32">
        <f>ROUND(ROUND(L548,2)*ROUND(G548,3),2)</f>
      </c>
      <c s="36" t="s">
        <v>1048</v>
      </c>
      <c>
        <f>(M548*21)/100</f>
      </c>
      <c t="s">
        <v>27</v>
      </c>
    </row>
    <row r="549" spans="1:5" ht="12.75">
      <c r="A549" s="35" t="s">
        <v>54</v>
      </c>
      <c r="E549" s="39" t="s">
        <v>5</v>
      </c>
    </row>
    <row r="550" spans="1:5" ht="12.75">
      <c r="A550" s="35" t="s">
        <v>55</v>
      </c>
      <c r="E550" s="40" t="s">
        <v>5</v>
      </c>
    </row>
    <row r="551" spans="1:5" ht="12.75">
      <c r="A551" t="s">
        <v>57</v>
      </c>
      <c r="E551" s="39" t="s">
        <v>5</v>
      </c>
    </row>
    <row r="552" spans="1:16" ht="12.75">
      <c r="A552" t="s">
        <v>49</v>
      </c>
      <c s="34" t="s">
        <v>2338</v>
      </c>
      <c s="34" t="s">
        <v>4736</v>
      </c>
      <c s="35" t="s">
        <v>5</v>
      </c>
      <c s="6" t="s">
        <v>4737</v>
      </c>
      <c s="36" t="s">
        <v>52</v>
      </c>
      <c s="37">
        <v>8</v>
      </c>
      <c s="36">
        <v>0</v>
      </c>
      <c s="36">
        <f>ROUND(G552*H552,6)</f>
      </c>
      <c r="L552" s="38">
        <v>0</v>
      </c>
      <c s="32">
        <f>ROUND(ROUND(L552,2)*ROUND(G552,3),2)</f>
      </c>
      <c s="36" t="s">
        <v>1048</v>
      </c>
      <c>
        <f>(M552*21)/100</f>
      </c>
      <c t="s">
        <v>27</v>
      </c>
    </row>
    <row r="553" spans="1:5" ht="12.75">
      <c r="A553" s="35" t="s">
        <v>54</v>
      </c>
      <c r="E553" s="39" t="s">
        <v>5</v>
      </c>
    </row>
    <row r="554" spans="1:5" ht="12.75">
      <c r="A554" s="35" t="s">
        <v>55</v>
      </c>
      <c r="E554" s="40" t="s">
        <v>5</v>
      </c>
    </row>
    <row r="555" spans="1:5" ht="12.75">
      <c r="A555" t="s">
        <v>57</v>
      </c>
      <c r="E555" s="39" t="s">
        <v>5</v>
      </c>
    </row>
    <row r="556" spans="1:16" ht="25.5">
      <c r="A556" t="s">
        <v>49</v>
      </c>
      <c s="34" t="s">
        <v>2342</v>
      </c>
      <c s="34" t="s">
        <v>4738</v>
      </c>
      <c s="35" t="s">
        <v>5</v>
      </c>
      <c s="6" t="s">
        <v>4739</v>
      </c>
      <c s="36" t="s">
        <v>52</v>
      </c>
      <c s="37">
        <v>50</v>
      </c>
      <c s="36">
        <v>0</v>
      </c>
      <c s="36">
        <f>ROUND(G556*H556,6)</f>
      </c>
      <c r="L556" s="38">
        <v>0</v>
      </c>
      <c s="32">
        <f>ROUND(ROUND(L556,2)*ROUND(G556,3),2)</f>
      </c>
      <c s="36" t="s">
        <v>1048</v>
      </c>
      <c>
        <f>(M556*21)/100</f>
      </c>
      <c t="s">
        <v>27</v>
      </c>
    </row>
    <row r="557" spans="1:5" ht="12.75">
      <c r="A557" s="35" t="s">
        <v>54</v>
      </c>
      <c r="E557" s="39" t="s">
        <v>5</v>
      </c>
    </row>
    <row r="558" spans="1:5" ht="12.75">
      <c r="A558" s="35" t="s">
        <v>55</v>
      </c>
      <c r="E558" s="40" t="s">
        <v>5</v>
      </c>
    </row>
    <row r="559" spans="1:5" ht="12.75">
      <c r="A559" t="s">
        <v>57</v>
      </c>
      <c r="E559" s="39" t="s">
        <v>5</v>
      </c>
    </row>
    <row r="560" spans="1:16" ht="12.75">
      <c r="A560" t="s">
        <v>49</v>
      </c>
      <c s="34" t="s">
        <v>2346</v>
      </c>
      <c s="34" t="s">
        <v>4439</v>
      </c>
      <c s="35" t="s">
        <v>5</v>
      </c>
      <c s="6" t="s">
        <v>4440</v>
      </c>
      <c s="36" t="s">
        <v>52</v>
      </c>
      <c s="37">
        <v>6</v>
      </c>
      <c s="36">
        <v>0</v>
      </c>
      <c s="36">
        <f>ROUND(G560*H560,6)</f>
      </c>
      <c r="L560" s="38">
        <v>0</v>
      </c>
      <c s="32">
        <f>ROUND(ROUND(L560,2)*ROUND(G560,3),2)</f>
      </c>
      <c s="36" t="s">
        <v>1048</v>
      </c>
      <c>
        <f>(M560*21)/100</f>
      </c>
      <c t="s">
        <v>27</v>
      </c>
    </row>
    <row r="561" spans="1:5" ht="12.75">
      <c r="A561" s="35" t="s">
        <v>54</v>
      </c>
      <c r="E561" s="39" t="s">
        <v>4467</v>
      </c>
    </row>
    <row r="562" spans="1:5" ht="25.5">
      <c r="A562" s="35" t="s">
        <v>55</v>
      </c>
      <c r="E562" s="40" t="s">
        <v>4639</v>
      </c>
    </row>
    <row r="563" spans="1:5" ht="12.75">
      <c r="A563" t="s">
        <v>57</v>
      </c>
      <c r="E563" s="39" t="s">
        <v>4469</v>
      </c>
    </row>
    <row r="564" spans="1:16" ht="12.75">
      <c r="A564" t="s">
        <v>49</v>
      </c>
      <c s="34" t="s">
        <v>2351</v>
      </c>
      <c s="34" t="s">
        <v>4740</v>
      </c>
      <c s="35" t="s">
        <v>5</v>
      </c>
      <c s="6" t="s">
        <v>4460</v>
      </c>
      <c s="36" t="s">
        <v>52</v>
      </c>
      <c s="37">
        <v>2</v>
      </c>
      <c s="36">
        <v>0</v>
      </c>
      <c s="36">
        <f>ROUND(G564*H564,6)</f>
      </c>
      <c r="L564" s="38">
        <v>0</v>
      </c>
      <c s="32">
        <f>ROUND(ROUND(L564,2)*ROUND(G564,3),2)</f>
      </c>
      <c s="36" t="s">
        <v>388</v>
      </c>
      <c>
        <f>(M564*21)/100</f>
      </c>
      <c t="s">
        <v>27</v>
      </c>
    </row>
    <row r="565" spans="1:5" ht="12.75">
      <c r="A565" s="35" t="s">
        <v>54</v>
      </c>
      <c r="E565" s="39" t="s">
        <v>4467</v>
      </c>
    </row>
    <row r="566" spans="1:5" ht="25.5">
      <c r="A566" s="35" t="s">
        <v>55</v>
      </c>
      <c r="E566" s="40" t="s">
        <v>4615</v>
      </c>
    </row>
    <row r="567" spans="1:5" ht="12.75">
      <c r="A567" t="s">
        <v>57</v>
      </c>
      <c r="E567" s="39" t="s">
        <v>4469</v>
      </c>
    </row>
    <row r="568" spans="1:16" ht="12.75">
      <c r="A568" t="s">
        <v>49</v>
      </c>
      <c s="34" t="s">
        <v>2356</v>
      </c>
      <c s="34" t="s">
        <v>4741</v>
      </c>
      <c s="35" t="s">
        <v>5</v>
      </c>
      <c s="6" t="s">
        <v>4742</v>
      </c>
      <c s="36" t="s">
        <v>52</v>
      </c>
      <c s="37">
        <v>1</v>
      </c>
      <c s="36">
        <v>0</v>
      </c>
      <c s="36">
        <f>ROUND(G568*H568,6)</f>
      </c>
      <c r="L568" s="38">
        <v>0</v>
      </c>
      <c s="32">
        <f>ROUND(ROUND(L568,2)*ROUND(G568,3),2)</f>
      </c>
      <c s="36" t="s">
        <v>388</v>
      </c>
      <c>
        <f>(M568*21)/100</f>
      </c>
      <c t="s">
        <v>27</v>
      </c>
    </row>
    <row r="569" spans="1:5" ht="25.5">
      <c r="A569" s="35" t="s">
        <v>54</v>
      </c>
      <c r="E569" s="39" t="s">
        <v>4743</v>
      </c>
    </row>
    <row r="570" spans="1:5" ht="25.5">
      <c r="A570" s="35" t="s">
        <v>55</v>
      </c>
      <c r="E570" s="40" t="s">
        <v>4744</v>
      </c>
    </row>
    <row r="571" spans="1:5" ht="38.25">
      <c r="A571" t="s">
        <v>57</v>
      </c>
      <c r="E571" s="39" t="s">
        <v>4745</v>
      </c>
    </row>
    <row r="572" spans="1:16" ht="12.75">
      <c r="A572" t="s">
        <v>49</v>
      </c>
      <c s="34" t="s">
        <v>2360</v>
      </c>
      <c s="34" t="s">
        <v>4746</v>
      </c>
      <c s="35" t="s">
        <v>5</v>
      </c>
      <c s="6" t="s">
        <v>4747</v>
      </c>
      <c s="36" t="s">
        <v>52</v>
      </c>
      <c s="37">
        <v>8</v>
      </c>
      <c s="36">
        <v>0</v>
      </c>
      <c s="36">
        <f>ROUND(G572*H572,6)</f>
      </c>
      <c r="L572" s="38">
        <v>0</v>
      </c>
      <c s="32">
        <f>ROUND(ROUND(L572,2)*ROUND(G572,3),2)</f>
      </c>
      <c s="36" t="s">
        <v>388</v>
      </c>
      <c>
        <f>(M572*21)/100</f>
      </c>
      <c t="s">
        <v>27</v>
      </c>
    </row>
    <row r="573" spans="1:5" ht="12.75">
      <c r="A573" s="35" t="s">
        <v>54</v>
      </c>
      <c r="E573" s="39" t="s">
        <v>5</v>
      </c>
    </row>
    <row r="574" spans="1:5" ht="12.75">
      <c r="A574" s="35" t="s">
        <v>55</v>
      </c>
      <c r="E574" s="40" t="s">
        <v>5</v>
      </c>
    </row>
    <row r="575" spans="1:5" ht="12.75">
      <c r="A575" t="s">
        <v>57</v>
      </c>
      <c r="E575" s="39" t="s">
        <v>4748</v>
      </c>
    </row>
    <row r="576" spans="1:16" ht="12.75">
      <c r="A576" t="s">
        <v>49</v>
      </c>
      <c s="34" t="s">
        <v>2364</v>
      </c>
      <c s="34" t="s">
        <v>4721</v>
      </c>
      <c s="35" t="s">
        <v>4</v>
      </c>
      <c s="6" t="s">
        <v>4749</v>
      </c>
      <c s="36" t="s">
        <v>52</v>
      </c>
      <c s="37">
        <v>1</v>
      </c>
      <c s="36">
        <v>0</v>
      </c>
      <c s="36">
        <f>ROUND(G576*H576,6)</f>
      </c>
      <c r="L576" s="38">
        <v>0</v>
      </c>
      <c s="32">
        <f>ROUND(ROUND(L576,2)*ROUND(G576,3),2)</f>
      </c>
      <c s="36" t="s">
        <v>388</v>
      </c>
      <c>
        <f>(M576*21)/100</f>
      </c>
      <c t="s">
        <v>27</v>
      </c>
    </row>
    <row r="577" spans="1:5" ht="12.75">
      <c r="A577" s="35" t="s">
        <v>54</v>
      </c>
      <c r="E577" s="39" t="s">
        <v>4749</v>
      </c>
    </row>
    <row r="578" spans="1:5" ht="12.75">
      <c r="A578" s="35" t="s">
        <v>55</v>
      </c>
      <c r="E578" s="40" t="s">
        <v>5</v>
      </c>
    </row>
    <row r="579" spans="1:5" ht="12.75">
      <c r="A579" t="s">
        <v>57</v>
      </c>
      <c r="E579" s="39" t="s">
        <v>5</v>
      </c>
    </row>
    <row r="580" spans="1:16" ht="12.75">
      <c r="A580" t="s">
        <v>49</v>
      </c>
      <c s="34" t="s">
        <v>2368</v>
      </c>
      <c s="34" t="s">
        <v>4453</v>
      </c>
      <c s="35" t="s">
        <v>4</v>
      </c>
      <c s="6" t="s">
        <v>4750</v>
      </c>
      <c s="36" t="s">
        <v>52</v>
      </c>
      <c s="37">
        <v>1</v>
      </c>
      <c s="36">
        <v>0</v>
      </c>
      <c s="36">
        <f>ROUND(G580*H580,6)</f>
      </c>
      <c r="L580" s="38">
        <v>0</v>
      </c>
      <c s="32">
        <f>ROUND(ROUND(L580,2)*ROUND(G580,3),2)</f>
      </c>
      <c s="36" t="s">
        <v>388</v>
      </c>
      <c>
        <f>(M580*21)/100</f>
      </c>
      <c t="s">
        <v>27</v>
      </c>
    </row>
    <row r="581" spans="1:5" ht="12.75">
      <c r="A581" s="35" t="s">
        <v>54</v>
      </c>
      <c r="E581" s="39" t="s">
        <v>4750</v>
      </c>
    </row>
    <row r="582" spans="1:5" ht="12.75">
      <c r="A582" s="35" t="s">
        <v>55</v>
      </c>
      <c r="E582" s="40" t="s">
        <v>5</v>
      </c>
    </row>
    <row r="583" spans="1:5" ht="12.75">
      <c r="A583" t="s">
        <v>57</v>
      </c>
      <c r="E583" s="39" t="s">
        <v>5</v>
      </c>
    </row>
    <row r="584" spans="1:16" ht="12.75">
      <c r="A584" t="s">
        <v>49</v>
      </c>
      <c s="34" t="s">
        <v>2372</v>
      </c>
      <c s="34" t="s">
        <v>4455</v>
      </c>
      <c s="35" t="s">
        <v>4</v>
      </c>
      <c s="6" t="s">
        <v>4751</v>
      </c>
      <c s="36" t="s">
        <v>52</v>
      </c>
      <c s="37">
        <v>1</v>
      </c>
      <c s="36">
        <v>0</v>
      </c>
      <c s="36">
        <f>ROUND(G584*H584,6)</f>
      </c>
      <c r="L584" s="38">
        <v>0</v>
      </c>
      <c s="32">
        <f>ROUND(ROUND(L584,2)*ROUND(G584,3),2)</f>
      </c>
      <c s="36" t="s">
        <v>388</v>
      </c>
      <c>
        <f>(M584*21)/100</f>
      </c>
      <c t="s">
        <v>27</v>
      </c>
    </row>
    <row r="585" spans="1:5" ht="12.75">
      <c r="A585" s="35" t="s">
        <v>54</v>
      </c>
      <c r="E585" s="39" t="s">
        <v>4751</v>
      </c>
    </row>
    <row r="586" spans="1:5" ht="12.75">
      <c r="A586" s="35" t="s">
        <v>55</v>
      </c>
      <c r="E586" s="40" t="s">
        <v>5</v>
      </c>
    </row>
    <row r="587" spans="1:5" ht="12.75">
      <c r="A587" t="s">
        <v>57</v>
      </c>
      <c r="E58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4754</v>
      </c>
      <c r="E8" s="30" t="s">
        <v>4753</v>
      </c>
      <c r="J8" s="29">
        <f>0+J9</f>
      </c>
      <c s="29">
        <f>0+K9</f>
      </c>
      <c s="29">
        <f>0+L9</f>
      </c>
      <c s="29">
        <f>0+M9</f>
      </c>
    </row>
    <row r="9" spans="1:13" ht="12.75">
      <c r="A9" t="s">
        <v>46</v>
      </c>
      <c r="C9" s="31" t="s">
        <v>4415</v>
      </c>
      <c r="E9" s="33" t="s">
        <v>4755</v>
      </c>
      <c r="J9" s="32">
        <f>0</f>
      </c>
      <c s="32">
        <f>0</f>
      </c>
      <c s="32">
        <f>0+L10+L14+L18+L22+L26+L30+L34+L38+L42+L46+L50</f>
      </c>
      <c s="32">
        <f>0+M10+M14+M18+M22+M26+M30+M34+M38+M42+M46+M50</f>
      </c>
    </row>
    <row r="10" spans="1:16" ht="12.75">
      <c r="A10" t="s">
        <v>49</v>
      </c>
      <c s="34" t="s">
        <v>4</v>
      </c>
      <c s="34" t="s">
        <v>4756</v>
      </c>
      <c s="35" t="s">
        <v>5</v>
      </c>
      <c s="6" t="s">
        <v>4757</v>
      </c>
      <c s="36" t="s">
        <v>52</v>
      </c>
      <c s="37">
        <v>250</v>
      </c>
      <c s="36">
        <v>0</v>
      </c>
      <c s="36">
        <f>ROUND(G10*H10,6)</f>
      </c>
      <c r="L10" s="38">
        <v>0</v>
      </c>
      <c s="32">
        <f>ROUND(ROUND(L10,2)*ROUND(G10,3),2)</f>
      </c>
      <c s="36" t="s">
        <v>1048</v>
      </c>
      <c>
        <f>(M10*21)/100</f>
      </c>
      <c t="s">
        <v>27</v>
      </c>
    </row>
    <row r="11" spans="1:5" ht="12.75">
      <c r="A11" s="35" t="s">
        <v>54</v>
      </c>
      <c r="E11" s="39" t="s">
        <v>4467</v>
      </c>
    </row>
    <row r="12" spans="1:5" ht="25.5">
      <c r="A12" s="35" t="s">
        <v>55</v>
      </c>
      <c r="E12" s="40" t="s">
        <v>4473</v>
      </c>
    </row>
    <row r="13" spans="1:5" ht="12.75">
      <c r="A13" t="s">
        <v>57</v>
      </c>
      <c r="E13" s="39" t="s">
        <v>4469</v>
      </c>
    </row>
    <row r="14" spans="1:16" ht="12.75">
      <c r="A14" t="s">
        <v>49</v>
      </c>
      <c s="34" t="s">
        <v>27</v>
      </c>
      <c s="34" t="s">
        <v>4758</v>
      </c>
      <c s="35" t="s">
        <v>5</v>
      </c>
      <c s="6" t="s">
        <v>4759</v>
      </c>
      <c s="36" t="s">
        <v>1095</v>
      </c>
      <c s="37">
        <v>150</v>
      </c>
      <c s="36">
        <v>0</v>
      </c>
      <c s="36">
        <f>ROUND(G14*H14,6)</f>
      </c>
      <c r="L14" s="38">
        <v>0</v>
      </c>
      <c s="32">
        <f>ROUND(ROUND(L14,2)*ROUND(G14,3),2)</f>
      </c>
      <c s="36" t="s">
        <v>1048</v>
      </c>
      <c>
        <f>(M14*21)/100</f>
      </c>
      <c t="s">
        <v>27</v>
      </c>
    </row>
    <row r="15" spans="1:5" ht="12.75">
      <c r="A15" s="35" t="s">
        <v>54</v>
      </c>
      <c r="E15" s="39" t="s">
        <v>4467</v>
      </c>
    </row>
    <row r="16" spans="1:5" ht="25.5">
      <c r="A16" s="35" t="s">
        <v>55</v>
      </c>
      <c r="E16" s="40" t="s">
        <v>4476</v>
      </c>
    </row>
    <row r="17" spans="1:5" ht="12.75">
      <c r="A17" t="s">
        <v>57</v>
      </c>
      <c r="E17" s="39" t="s">
        <v>4469</v>
      </c>
    </row>
    <row r="18" spans="1:16" ht="12.75">
      <c r="A18" t="s">
        <v>49</v>
      </c>
      <c s="34" t="s">
        <v>26</v>
      </c>
      <c s="34" t="s">
        <v>4760</v>
      </c>
      <c s="35" t="s">
        <v>5</v>
      </c>
      <c s="6" t="s">
        <v>4761</v>
      </c>
      <c s="36" t="s">
        <v>52</v>
      </c>
      <c s="37">
        <v>25</v>
      </c>
      <c s="36">
        <v>0</v>
      </c>
      <c s="36">
        <f>ROUND(G18*H18,6)</f>
      </c>
      <c r="L18" s="38">
        <v>0</v>
      </c>
      <c s="32">
        <f>ROUND(ROUND(L18,2)*ROUND(G18,3),2)</f>
      </c>
      <c s="36" t="s">
        <v>1048</v>
      </c>
      <c>
        <f>(M18*21)/100</f>
      </c>
      <c t="s">
        <v>27</v>
      </c>
    </row>
    <row r="19" spans="1:5" ht="12.75">
      <c r="A19" s="35" t="s">
        <v>54</v>
      </c>
      <c r="E19" s="39" t="s">
        <v>4467</v>
      </c>
    </row>
    <row r="20" spans="1:5" ht="25.5">
      <c r="A20" s="35" t="s">
        <v>55</v>
      </c>
      <c r="E20" s="40" t="s">
        <v>4762</v>
      </c>
    </row>
    <row r="21" spans="1:5" ht="12.75">
      <c r="A21" t="s">
        <v>57</v>
      </c>
      <c r="E21" s="39" t="s">
        <v>4469</v>
      </c>
    </row>
    <row r="22" spans="1:16" ht="12.75">
      <c r="A22" t="s">
        <v>49</v>
      </c>
      <c s="34" t="s">
        <v>64</v>
      </c>
      <c s="34" t="s">
        <v>4763</v>
      </c>
      <c s="35" t="s">
        <v>5</v>
      </c>
      <c s="6" t="s">
        <v>4764</v>
      </c>
      <c s="36" t="s">
        <v>52</v>
      </c>
      <c s="37">
        <v>60</v>
      </c>
      <c s="36">
        <v>0</v>
      </c>
      <c s="36">
        <f>ROUND(G22*H22,6)</f>
      </c>
      <c r="L22" s="38">
        <v>0</v>
      </c>
      <c s="32">
        <f>ROUND(ROUND(L22,2)*ROUND(G22,3),2)</f>
      </c>
      <c s="36" t="s">
        <v>1048</v>
      </c>
      <c>
        <f>(M22*21)/100</f>
      </c>
      <c t="s">
        <v>27</v>
      </c>
    </row>
    <row r="23" spans="1:5" ht="12.75">
      <c r="A23" s="35" t="s">
        <v>54</v>
      </c>
      <c r="E23" s="39" t="s">
        <v>4467</v>
      </c>
    </row>
    <row r="24" spans="1:5" ht="25.5">
      <c r="A24" s="35" t="s">
        <v>55</v>
      </c>
      <c r="E24" s="40" t="s">
        <v>4765</v>
      </c>
    </row>
    <row r="25" spans="1:5" ht="12.75">
      <c r="A25" t="s">
        <v>57</v>
      </c>
      <c r="E25" s="39" t="s">
        <v>4469</v>
      </c>
    </row>
    <row r="26" spans="1:16" ht="12.75">
      <c r="A26" t="s">
        <v>49</v>
      </c>
      <c s="34" t="s">
        <v>68</v>
      </c>
      <c s="34" t="s">
        <v>4766</v>
      </c>
      <c s="35" t="s">
        <v>5</v>
      </c>
      <c s="6" t="s">
        <v>4767</v>
      </c>
      <c s="36" t="s">
        <v>52</v>
      </c>
      <c s="37">
        <v>4</v>
      </c>
      <c s="36">
        <v>0</v>
      </c>
      <c s="36">
        <f>ROUND(G26*H26,6)</f>
      </c>
      <c r="L26" s="38">
        <v>0</v>
      </c>
      <c s="32">
        <f>ROUND(ROUND(L26,2)*ROUND(G26,3),2)</f>
      </c>
      <c s="36" t="s">
        <v>1048</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4768</v>
      </c>
      <c s="35" t="s">
        <v>5</v>
      </c>
      <c s="6" t="s">
        <v>4769</v>
      </c>
      <c s="36" t="s">
        <v>52</v>
      </c>
      <c s="37">
        <v>4</v>
      </c>
      <c s="36">
        <v>0</v>
      </c>
      <c s="36">
        <f>ROUND(G30*H30,6)</f>
      </c>
      <c r="L30" s="38">
        <v>0</v>
      </c>
      <c s="32">
        <f>ROUND(ROUND(L30,2)*ROUND(G30,3),2)</f>
      </c>
      <c s="36" t="s">
        <v>1048</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4770</v>
      </c>
      <c s="35" t="s">
        <v>5</v>
      </c>
      <c s="6" t="s">
        <v>4771</v>
      </c>
      <c s="36" t="s">
        <v>52</v>
      </c>
      <c s="37">
        <v>4</v>
      </c>
      <c s="36">
        <v>0</v>
      </c>
      <c s="36">
        <f>ROUND(G34*H34,6)</f>
      </c>
      <c r="L34" s="38">
        <v>0</v>
      </c>
      <c s="32">
        <f>ROUND(ROUND(L34,2)*ROUND(G34,3),2)</f>
      </c>
      <c s="36" t="s">
        <v>1048</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4772</v>
      </c>
      <c s="35" t="s">
        <v>5</v>
      </c>
      <c s="6" t="s">
        <v>4773</v>
      </c>
      <c s="36" t="s">
        <v>262</v>
      </c>
      <c s="37">
        <v>210</v>
      </c>
      <c s="36">
        <v>0</v>
      </c>
      <c s="36">
        <f>ROUND(G38*H38,6)</f>
      </c>
      <c r="L38" s="38">
        <v>0</v>
      </c>
      <c s="32">
        <f>ROUND(ROUND(L38,2)*ROUND(G38,3),2)</f>
      </c>
      <c s="36" t="s">
        <v>1048</v>
      </c>
      <c>
        <f>(M38*21)/100</f>
      </c>
      <c t="s">
        <v>27</v>
      </c>
    </row>
    <row r="39" spans="1:5" ht="12.75">
      <c r="A39" s="35" t="s">
        <v>54</v>
      </c>
      <c r="E39" s="39" t="s">
        <v>4773</v>
      </c>
    </row>
    <row r="40" spans="1:5" ht="12.75">
      <c r="A40" s="35" t="s">
        <v>55</v>
      </c>
      <c r="E40" s="40" t="s">
        <v>5</v>
      </c>
    </row>
    <row r="41" spans="1:5" ht="12.75">
      <c r="A41" t="s">
        <v>57</v>
      </c>
      <c r="E41" s="39" t="s">
        <v>5</v>
      </c>
    </row>
    <row r="42" spans="1:16" ht="12.75">
      <c r="A42" t="s">
        <v>49</v>
      </c>
      <c s="34" t="s">
        <v>84</v>
      </c>
      <c s="34" t="s">
        <v>4774</v>
      </c>
      <c s="35" t="s">
        <v>5</v>
      </c>
      <c s="6" t="s">
        <v>4775</v>
      </c>
      <c s="36" t="s">
        <v>52</v>
      </c>
      <c s="37">
        <v>300</v>
      </c>
      <c s="36">
        <v>0</v>
      </c>
      <c s="36">
        <f>ROUND(G42*H42,6)</f>
      </c>
      <c r="L42" s="38">
        <v>0</v>
      </c>
      <c s="32">
        <f>ROUND(ROUND(L42,2)*ROUND(G42,3),2)</f>
      </c>
      <c s="36" t="s">
        <v>1048</v>
      </c>
      <c>
        <f>(M42*21)/100</f>
      </c>
      <c t="s">
        <v>27</v>
      </c>
    </row>
    <row r="43" spans="1:5" ht="12.75">
      <c r="A43" s="35" t="s">
        <v>54</v>
      </c>
      <c r="E43" s="39" t="s">
        <v>4467</v>
      </c>
    </row>
    <row r="44" spans="1:5" ht="25.5">
      <c r="A44" s="35" t="s">
        <v>55</v>
      </c>
      <c r="E44" s="40" t="s">
        <v>4776</v>
      </c>
    </row>
    <row r="45" spans="1:5" ht="12.75">
      <c r="A45" t="s">
        <v>57</v>
      </c>
      <c r="E45" s="39" t="s">
        <v>4469</v>
      </c>
    </row>
    <row r="46" spans="1:16" ht="12.75">
      <c r="A46" t="s">
        <v>49</v>
      </c>
      <c s="34" t="s">
        <v>88</v>
      </c>
      <c s="34" t="s">
        <v>4774</v>
      </c>
      <c s="35" t="s">
        <v>4</v>
      </c>
      <c s="6" t="s">
        <v>4775</v>
      </c>
      <c s="36" t="s">
        <v>52</v>
      </c>
      <c s="37">
        <v>25</v>
      </c>
      <c s="36">
        <v>0</v>
      </c>
      <c s="36">
        <f>ROUND(G46*H46,6)</f>
      </c>
      <c r="L46" s="38">
        <v>0</v>
      </c>
      <c s="32">
        <f>ROUND(ROUND(L46,2)*ROUND(G46,3),2)</f>
      </c>
      <c s="36" t="s">
        <v>1048</v>
      </c>
      <c>
        <f>(M46*21)/100</f>
      </c>
      <c t="s">
        <v>27</v>
      </c>
    </row>
    <row r="47" spans="1:5" ht="12.75">
      <c r="A47" s="35" t="s">
        <v>54</v>
      </c>
      <c r="E47" s="39" t="s">
        <v>4467</v>
      </c>
    </row>
    <row r="48" spans="1:5" ht="25.5">
      <c r="A48" s="35" t="s">
        <v>55</v>
      </c>
      <c r="E48" s="40" t="s">
        <v>4762</v>
      </c>
    </row>
    <row r="49" spans="1:5" ht="12.75">
      <c r="A49" t="s">
        <v>57</v>
      </c>
      <c r="E49" s="39" t="s">
        <v>4469</v>
      </c>
    </row>
    <row r="50" spans="1:16" ht="12.75">
      <c r="A50" t="s">
        <v>49</v>
      </c>
      <c s="34" t="s">
        <v>91</v>
      </c>
      <c s="34" t="s">
        <v>4777</v>
      </c>
      <c s="35" t="s">
        <v>5</v>
      </c>
      <c s="6" t="s">
        <v>4778</v>
      </c>
      <c s="36" t="s">
        <v>262</v>
      </c>
      <c s="37">
        <v>120</v>
      </c>
      <c s="36">
        <v>0</v>
      </c>
      <c s="36">
        <f>ROUND(G50*H50,6)</f>
      </c>
      <c r="L50" s="38">
        <v>0</v>
      </c>
      <c s="32">
        <f>ROUND(ROUND(L50,2)*ROUND(G50,3),2)</f>
      </c>
      <c s="36" t="s">
        <v>1048</v>
      </c>
      <c>
        <f>(M50*21)/100</f>
      </c>
      <c t="s">
        <v>27</v>
      </c>
    </row>
    <row r="51" spans="1:5" ht="12.75">
      <c r="A51" s="35" t="s">
        <v>54</v>
      </c>
      <c r="E51" s="39" t="s">
        <v>4467</v>
      </c>
    </row>
    <row r="52" spans="1:5" ht="25.5">
      <c r="A52" s="35" t="s">
        <v>55</v>
      </c>
      <c r="E52" s="40" t="s">
        <v>4779</v>
      </c>
    </row>
    <row r="53" spans="1:5" ht="12.75">
      <c r="A53" t="s">
        <v>57</v>
      </c>
      <c r="E53" s="39" t="s">
        <v>4469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4782</v>
      </c>
      <c r="E8" s="30" t="s">
        <v>4781</v>
      </c>
      <c r="J8" s="29">
        <f>0+J9</f>
      </c>
      <c s="29">
        <f>0+K9</f>
      </c>
      <c s="29">
        <f>0+L9</f>
      </c>
      <c s="29">
        <f>0+M9</f>
      </c>
    </row>
    <row r="9" spans="1:13" ht="12.75">
      <c r="A9" t="s">
        <v>46</v>
      </c>
      <c r="C9" s="31" t="s">
        <v>4415</v>
      </c>
      <c r="E9" s="33" t="s">
        <v>4783</v>
      </c>
      <c r="J9" s="32">
        <f>0</f>
      </c>
      <c s="32">
        <f>0</f>
      </c>
      <c s="32">
        <f>0+L10+L14+L18+L22+L26+L30+L34</f>
      </c>
      <c s="32">
        <f>0+M10+M14+M18+M22+M26+M30+M34</f>
      </c>
    </row>
    <row r="10" spans="1:16" ht="25.5">
      <c r="A10" t="s">
        <v>49</v>
      </c>
      <c s="34" t="s">
        <v>4</v>
      </c>
      <c s="34" t="s">
        <v>4784</v>
      </c>
      <c s="35" t="s">
        <v>5</v>
      </c>
      <c s="6" t="s">
        <v>4785</v>
      </c>
      <c s="36" t="s">
        <v>262</v>
      </c>
      <c s="37">
        <v>450</v>
      </c>
      <c s="36">
        <v>0</v>
      </c>
      <c s="36">
        <f>ROUND(G10*H10,6)</f>
      </c>
      <c r="L10" s="38">
        <v>0</v>
      </c>
      <c s="32">
        <f>ROUND(ROUND(L10,2)*ROUND(G10,3),2)</f>
      </c>
      <c s="36" t="s">
        <v>4786</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1297</v>
      </c>
      <c s="35" t="s">
        <v>5</v>
      </c>
      <c s="6" t="s">
        <v>1298</v>
      </c>
      <c s="36" t="s">
        <v>1095</v>
      </c>
      <c s="37">
        <v>1100</v>
      </c>
      <c s="36">
        <v>0</v>
      </c>
      <c s="36">
        <f>ROUND(G14*H14,6)</f>
      </c>
      <c r="L14" s="38">
        <v>0</v>
      </c>
      <c s="32">
        <f>ROUND(ROUND(L14,2)*ROUND(G14,3),2)</f>
      </c>
      <c s="36" t="s">
        <v>4786</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4787</v>
      </c>
      <c s="35" t="s">
        <v>5</v>
      </c>
      <c s="6" t="s">
        <v>4788</v>
      </c>
      <c s="36" t="s">
        <v>52</v>
      </c>
      <c s="37">
        <v>550</v>
      </c>
      <c s="36">
        <v>0</v>
      </c>
      <c s="36">
        <f>ROUND(G18*H18,6)</f>
      </c>
      <c r="L18" s="38">
        <v>0</v>
      </c>
      <c s="32">
        <f>ROUND(ROUND(L18,2)*ROUND(G18,3),2)</f>
      </c>
      <c s="36" t="s">
        <v>4786</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4789</v>
      </c>
      <c s="35" t="s">
        <v>5</v>
      </c>
      <c s="6" t="s">
        <v>4790</v>
      </c>
      <c s="36" t="s">
        <v>52</v>
      </c>
      <c s="37">
        <v>500</v>
      </c>
      <c s="36">
        <v>0</v>
      </c>
      <c s="36">
        <f>ROUND(G22*H22,6)</f>
      </c>
      <c r="L22" s="38">
        <v>0</v>
      </c>
      <c s="32">
        <f>ROUND(ROUND(L22,2)*ROUND(G22,3),2)</f>
      </c>
      <c s="36" t="s">
        <v>4786</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1093</v>
      </c>
      <c s="35" t="s">
        <v>5</v>
      </c>
      <c s="6" t="s">
        <v>1094</v>
      </c>
      <c s="36" t="s">
        <v>1095</v>
      </c>
      <c s="37">
        <v>450</v>
      </c>
      <c s="36">
        <v>0</v>
      </c>
      <c s="36">
        <f>ROUND(G26*H26,6)</f>
      </c>
      <c r="L26" s="38">
        <v>0</v>
      </c>
      <c s="32">
        <f>ROUND(ROUND(L26,2)*ROUND(G26,3),2)</f>
      </c>
      <c s="36" t="s">
        <v>4786</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4791</v>
      </c>
      <c s="35" t="s">
        <v>5</v>
      </c>
      <c s="6" t="s">
        <v>4792</v>
      </c>
      <c s="36" t="s">
        <v>262</v>
      </c>
      <c s="37">
        <v>950</v>
      </c>
      <c s="36">
        <v>0</v>
      </c>
      <c s="36">
        <f>ROUND(G30*H30,6)</f>
      </c>
      <c r="L30" s="38">
        <v>0</v>
      </c>
      <c s="32">
        <f>ROUND(ROUND(L30,2)*ROUND(G30,3),2)</f>
      </c>
      <c s="36" t="s">
        <v>4786</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4793</v>
      </c>
      <c s="35" t="s">
        <v>5</v>
      </c>
      <c s="6" t="s">
        <v>4794</v>
      </c>
      <c s="36" t="s">
        <v>262</v>
      </c>
      <c s="37">
        <v>150</v>
      </c>
      <c s="36">
        <v>0</v>
      </c>
      <c s="36">
        <f>ROUND(G34*H34,6)</f>
      </c>
      <c r="L34" s="38">
        <v>0</v>
      </c>
      <c s="32">
        <f>ROUND(ROUND(L34,2)*ROUND(G34,3),2)</f>
      </c>
      <c s="36" t="s">
        <v>4786</v>
      </c>
      <c>
        <f>(M34*21)/100</f>
      </c>
      <c t="s">
        <v>27</v>
      </c>
    </row>
    <row r="35" spans="1:5" ht="12.75">
      <c r="A35" s="35" t="s">
        <v>54</v>
      </c>
      <c r="E35" s="39" t="s">
        <v>5</v>
      </c>
    </row>
    <row r="36" spans="1:5" ht="12.75">
      <c r="A36" s="35" t="s">
        <v>55</v>
      </c>
      <c r="E36" s="40" t="s">
        <v>5</v>
      </c>
    </row>
    <row r="37" spans="1:5" ht="12.75">
      <c r="A37" t="s">
        <v>57</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COUNTIFS(L8:L213,"=0",A8:A213,"P")+COUNTIFS(L8:L213,"",A8:A213,"P")+SUM(Q8:Q213)</f>
      </c>
    </row>
    <row r="8" spans="1:13" ht="25.5">
      <c r="A8" t="s">
        <v>44</v>
      </c>
      <c r="C8" s="28" t="s">
        <v>4797</v>
      </c>
      <c r="E8" s="30" t="s">
        <v>4796</v>
      </c>
      <c r="J8" s="29">
        <f>0+J9+J14+J87+J200</f>
      </c>
      <c s="29">
        <f>0+K9+K14+K87+K200</f>
      </c>
      <c s="29">
        <f>0+L9+L14+L87+L200</f>
      </c>
      <c s="29">
        <f>0+M9+M14+M87+M200</f>
      </c>
    </row>
    <row r="9" spans="1:13" ht="12.75">
      <c r="A9" t="s">
        <v>46</v>
      </c>
      <c r="C9" s="31" t="s">
        <v>4798</v>
      </c>
      <c r="E9" s="33" t="s">
        <v>4799</v>
      </c>
      <c r="J9" s="32">
        <f>0</f>
      </c>
      <c s="32">
        <f>0</f>
      </c>
      <c s="32">
        <f>0+L10</f>
      </c>
      <c s="32">
        <f>0+M10</f>
      </c>
    </row>
    <row r="10" spans="1:16" ht="12.75">
      <c r="A10" t="s">
        <v>49</v>
      </c>
      <c s="34" t="s">
        <v>4</v>
      </c>
      <c s="34" t="s">
        <v>1369</v>
      </c>
      <c s="35" t="s">
        <v>5</v>
      </c>
      <c s="6" t="s">
        <v>4800</v>
      </c>
      <c s="36" t="s">
        <v>52</v>
      </c>
      <c s="37">
        <v>1</v>
      </c>
      <c s="36">
        <v>0</v>
      </c>
      <c s="36">
        <f>ROUND(G10*H10,6)</f>
      </c>
      <c r="L10" s="38">
        <v>0</v>
      </c>
      <c s="32">
        <f>ROUND(ROUND(L10,2)*ROUND(G10,3),2)</f>
      </c>
      <c s="36" t="s">
        <v>388</v>
      </c>
      <c>
        <f>(M10*21)/100</f>
      </c>
      <c t="s">
        <v>27</v>
      </c>
    </row>
    <row r="11" spans="1:5" ht="12.75">
      <c r="A11" s="35" t="s">
        <v>54</v>
      </c>
      <c r="E11" s="39" t="s">
        <v>4801</v>
      </c>
    </row>
    <row r="12" spans="1:5" ht="25.5">
      <c r="A12" s="35" t="s">
        <v>55</v>
      </c>
      <c r="E12" s="40" t="s">
        <v>4802</v>
      </c>
    </row>
    <row r="13" spans="1:5" ht="267.75">
      <c r="A13" t="s">
        <v>57</v>
      </c>
      <c r="E13" s="39" t="s">
        <v>4803</v>
      </c>
    </row>
    <row r="14" spans="1:13" ht="12.75">
      <c r="A14" t="s">
        <v>46</v>
      </c>
      <c r="C14" s="31" t="s">
        <v>4804</v>
      </c>
      <c r="E14" s="33" t="s">
        <v>4725</v>
      </c>
      <c r="J14" s="32">
        <f>0</f>
      </c>
      <c s="32">
        <f>0</f>
      </c>
      <c s="32">
        <f>0+L15+L19+L23+L27+L31+L35+L39+L43+L47+L51+L55+L59+L63+L67+L71+L75+L79+L83</f>
      </c>
      <c s="32">
        <f>0+M15+M19+M23+M27+M31+M35+M39+M43+M47+M51+M55+M59+M63+M67+M71+M75+M79+M83</f>
      </c>
    </row>
    <row r="15" spans="1:16" ht="12.75">
      <c r="A15" t="s">
        <v>49</v>
      </c>
      <c s="34" t="s">
        <v>27</v>
      </c>
      <c s="34" t="s">
        <v>4805</v>
      </c>
      <c s="35" t="s">
        <v>5</v>
      </c>
      <c s="6" t="s">
        <v>4806</v>
      </c>
      <c s="36" t="s">
        <v>52</v>
      </c>
      <c s="37">
        <v>8</v>
      </c>
      <c s="36">
        <v>0</v>
      </c>
      <c s="36">
        <f>ROUND(G15*H15,6)</f>
      </c>
      <c r="L15" s="38">
        <v>0</v>
      </c>
      <c s="32">
        <f>ROUND(ROUND(L15,2)*ROUND(G15,3),2)</f>
      </c>
      <c s="36" t="s">
        <v>1048</v>
      </c>
      <c>
        <f>(M15*21)/100</f>
      </c>
      <c t="s">
        <v>27</v>
      </c>
    </row>
    <row r="16" spans="1:5" ht="12.75">
      <c r="A16" s="35" t="s">
        <v>54</v>
      </c>
      <c r="E16" s="39" t="s">
        <v>5</v>
      </c>
    </row>
    <row r="17" spans="1:5" ht="12.75">
      <c r="A17" s="35" t="s">
        <v>55</v>
      </c>
      <c r="E17" s="40" t="s">
        <v>5</v>
      </c>
    </row>
    <row r="18" spans="1:5" ht="12.75">
      <c r="A18" t="s">
        <v>57</v>
      </c>
      <c r="E18" s="39" t="s">
        <v>5</v>
      </c>
    </row>
    <row r="19" spans="1:16" ht="12.75">
      <c r="A19" t="s">
        <v>49</v>
      </c>
      <c s="34" t="s">
        <v>26</v>
      </c>
      <c s="34" t="s">
        <v>4227</v>
      </c>
      <c s="35" t="s">
        <v>5</v>
      </c>
      <c s="6" t="s">
        <v>4807</v>
      </c>
      <c s="36" t="s">
        <v>52</v>
      </c>
      <c s="37">
        <v>43</v>
      </c>
      <c s="36">
        <v>0</v>
      </c>
      <c s="36">
        <f>ROUND(G19*H19,6)</f>
      </c>
      <c r="L19" s="38">
        <v>0</v>
      </c>
      <c s="32">
        <f>ROUND(ROUND(L19,2)*ROUND(G19,3),2)</f>
      </c>
      <c s="36" t="s">
        <v>388</v>
      </c>
      <c>
        <f>(M19*21)/100</f>
      </c>
      <c t="s">
        <v>27</v>
      </c>
    </row>
    <row r="20" spans="1:5" ht="12.75">
      <c r="A20" s="35" t="s">
        <v>54</v>
      </c>
      <c r="E20" s="39" t="s">
        <v>4808</v>
      </c>
    </row>
    <row r="21" spans="1:5" ht="12.75">
      <c r="A21" s="35" t="s">
        <v>55</v>
      </c>
      <c r="E21" s="40" t="s">
        <v>5</v>
      </c>
    </row>
    <row r="22" spans="1:5" ht="38.25">
      <c r="A22" t="s">
        <v>57</v>
      </c>
      <c r="E22" s="39" t="s">
        <v>4809</v>
      </c>
    </row>
    <row r="23" spans="1:16" ht="12.75">
      <c r="A23" t="s">
        <v>49</v>
      </c>
      <c s="34" t="s">
        <v>64</v>
      </c>
      <c s="34" t="s">
        <v>4229</v>
      </c>
      <c s="35" t="s">
        <v>5</v>
      </c>
      <c s="6" t="s">
        <v>4810</v>
      </c>
      <c s="36" t="s">
        <v>52</v>
      </c>
      <c s="37">
        <v>2</v>
      </c>
      <c s="36">
        <v>0</v>
      </c>
      <c s="36">
        <f>ROUND(G23*H23,6)</f>
      </c>
      <c r="L23" s="38">
        <v>0</v>
      </c>
      <c s="32">
        <f>ROUND(ROUND(L23,2)*ROUND(G23,3),2)</f>
      </c>
      <c s="36" t="s">
        <v>388</v>
      </c>
      <c>
        <f>(M23*21)/100</f>
      </c>
      <c t="s">
        <v>27</v>
      </c>
    </row>
    <row r="24" spans="1:5" ht="12.75">
      <c r="A24" s="35" t="s">
        <v>54</v>
      </c>
      <c r="E24" s="39" t="s">
        <v>4808</v>
      </c>
    </row>
    <row r="25" spans="1:5" ht="12.75">
      <c r="A25" s="35" t="s">
        <v>55</v>
      </c>
      <c r="E25" s="40" t="s">
        <v>5</v>
      </c>
    </row>
    <row r="26" spans="1:5" ht="12.75">
      <c r="A26" t="s">
        <v>57</v>
      </c>
      <c r="E26" s="39" t="s">
        <v>4811</v>
      </c>
    </row>
    <row r="27" spans="1:16" ht="12.75">
      <c r="A27" t="s">
        <v>49</v>
      </c>
      <c s="34" t="s">
        <v>68</v>
      </c>
      <c s="34" t="s">
        <v>4233</v>
      </c>
      <c s="35" t="s">
        <v>5</v>
      </c>
      <c s="6" t="s">
        <v>4812</v>
      </c>
      <c s="36" t="s">
        <v>52</v>
      </c>
      <c s="37">
        <v>5</v>
      </c>
      <c s="36">
        <v>0</v>
      </c>
      <c s="36">
        <f>ROUND(G27*H27,6)</f>
      </c>
      <c r="L27" s="38">
        <v>0</v>
      </c>
      <c s="32">
        <f>ROUND(ROUND(L27,2)*ROUND(G27,3),2)</f>
      </c>
      <c s="36" t="s">
        <v>388</v>
      </c>
      <c>
        <f>(M27*21)/100</f>
      </c>
      <c t="s">
        <v>27</v>
      </c>
    </row>
    <row r="28" spans="1:5" ht="12.75">
      <c r="A28" s="35" t="s">
        <v>54</v>
      </c>
      <c r="E28" s="39" t="s">
        <v>4813</v>
      </c>
    </row>
    <row r="29" spans="1:5" ht="12.75">
      <c r="A29" s="35" t="s">
        <v>55</v>
      </c>
      <c r="E29" s="40" t="s">
        <v>5</v>
      </c>
    </row>
    <row r="30" spans="1:5" ht="63.75">
      <c r="A30" t="s">
        <v>57</v>
      </c>
      <c r="E30" s="39" t="s">
        <v>4814</v>
      </c>
    </row>
    <row r="31" spans="1:16" ht="12.75">
      <c r="A31" t="s">
        <v>49</v>
      </c>
      <c s="34" t="s">
        <v>72</v>
      </c>
      <c s="34" t="s">
        <v>4236</v>
      </c>
      <c s="35" t="s">
        <v>5</v>
      </c>
      <c s="6" t="s">
        <v>4815</v>
      </c>
      <c s="36" t="s">
        <v>52</v>
      </c>
      <c s="37">
        <v>17</v>
      </c>
      <c s="36">
        <v>0</v>
      </c>
      <c s="36">
        <f>ROUND(G31*H31,6)</f>
      </c>
      <c r="L31" s="38">
        <v>0</v>
      </c>
      <c s="32">
        <f>ROUND(ROUND(L31,2)*ROUND(G31,3),2)</f>
      </c>
      <c s="36" t="s">
        <v>388</v>
      </c>
      <c>
        <f>(M31*21)/100</f>
      </c>
      <c t="s">
        <v>27</v>
      </c>
    </row>
    <row r="32" spans="1:5" ht="12.75">
      <c r="A32" s="35" t="s">
        <v>54</v>
      </c>
      <c r="E32" s="39" t="s">
        <v>4808</v>
      </c>
    </row>
    <row r="33" spans="1:5" ht="12.75">
      <c r="A33" s="35" t="s">
        <v>55</v>
      </c>
      <c r="E33" s="40" t="s">
        <v>5</v>
      </c>
    </row>
    <row r="34" spans="1:5" ht="12.75">
      <c r="A34" t="s">
        <v>57</v>
      </c>
      <c r="E34" s="39" t="s">
        <v>4816</v>
      </c>
    </row>
    <row r="35" spans="1:16" ht="12.75">
      <c r="A35" t="s">
        <v>49</v>
      </c>
      <c s="34" t="s">
        <v>76</v>
      </c>
      <c s="34" t="s">
        <v>4239</v>
      </c>
      <c s="35" t="s">
        <v>5</v>
      </c>
      <c s="6" t="s">
        <v>4817</v>
      </c>
      <c s="36" t="s">
        <v>52</v>
      </c>
      <c s="37">
        <v>3</v>
      </c>
      <c s="36">
        <v>0</v>
      </c>
      <c s="36">
        <f>ROUND(G35*H35,6)</f>
      </c>
      <c r="L35" s="38">
        <v>0</v>
      </c>
      <c s="32">
        <f>ROUND(ROUND(L35,2)*ROUND(G35,3),2)</f>
      </c>
      <c s="36" t="s">
        <v>388</v>
      </c>
      <c>
        <f>(M35*21)/100</f>
      </c>
      <c t="s">
        <v>27</v>
      </c>
    </row>
    <row r="36" spans="1:5" ht="12.75">
      <c r="A36" s="35" t="s">
        <v>54</v>
      </c>
      <c r="E36" s="39" t="s">
        <v>4817</v>
      </c>
    </row>
    <row r="37" spans="1:5" ht="12.75">
      <c r="A37" s="35" t="s">
        <v>55</v>
      </c>
      <c r="E37" s="40" t="s">
        <v>5</v>
      </c>
    </row>
    <row r="38" spans="1:5" ht="63.75">
      <c r="A38" t="s">
        <v>57</v>
      </c>
      <c r="E38" s="39" t="s">
        <v>4818</v>
      </c>
    </row>
    <row r="39" spans="1:16" ht="12.75">
      <c r="A39" t="s">
        <v>49</v>
      </c>
      <c s="34" t="s">
        <v>80</v>
      </c>
      <c s="34" t="s">
        <v>4241</v>
      </c>
      <c s="35" t="s">
        <v>5</v>
      </c>
      <c s="6" t="s">
        <v>4819</v>
      </c>
      <c s="36" t="s">
        <v>52</v>
      </c>
      <c s="37">
        <v>13</v>
      </c>
      <c s="36">
        <v>0</v>
      </c>
      <c s="36">
        <f>ROUND(G39*H39,6)</f>
      </c>
      <c r="L39" s="38">
        <v>0</v>
      </c>
      <c s="32">
        <f>ROUND(ROUND(L39,2)*ROUND(G39,3),2)</f>
      </c>
      <c s="36" t="s">
        <v>388</v>
      </c>
      <c>
        <f>(M39*21)/100</f>
      </c>
      <c t="s">
        <v>27</v>
      </c>
    </row>
    <row r="40" spans="1:5" ht="25.5">
      <c r="A40" s="35" t="s">
        <v>54</v>
      </c>
      <c r="E40" s="39" t="s">
        <v>4820</v>
      </c>
    </row>
    <row r="41" spans="1:5" ht="12.75">
      <c r="A41" s="35" t="s">
        <v>55</v>
      </c>
      <c r="E41" s="40" t="s">
        <v>5</v>
      </c>
    </row>
    <row r="42" spans="1:5" ht="12.75">
      <c r="A42" t="s">
        <v>57</v>
      </c>
      <c r="E42" s="39" t="s">
        <v>5</v>
      </c>
    </row>
    <row r="43" spans="1:16" ht="12.75">
      <c r="A43" t="s">
        <v>49</v>
      </c>
      <c s="34" t="s">
        <v>84</v>
      </c>
      <c s="34" t="s">
        <v>4343</v>
      </c>
      <c s="35" t="s">
        <v>5</v>
      </c>
      <c s="6" t="s">
        <v>4821</v>
      </c>
      <c s="36" t="s">
        <v>52</v>
      </c>
      <c s="37">
        <v>3</v>
      </c>
      <c s="36">
        <v>0</v>
      </c>
      <c s="36">
        <f>ROUND(G43*H43,6)</f>
      </c>
      <c r="L43" s="38">
        <v>0</v>
      </c>
      <c s="32">
        <f>ROUND(ROUND(L43,2)*ROUND(G43,3),2)</f>
      </c>
      <c s="36" t="s">
        <v>388</v>
      </c>
      <c>
        <f>(M43*21)/100</f>
      </c>
      <c t="s">
        <v>27</v>
      </c>
    </row>
    <row r="44" spans="1:5" ht="12.75">
      <c r="A44" s="35" t="s">
        <v>54</v>
      </c>
      <c r="E44" s="39" t="s">
        <v>4822</v>
      </c>
    </row>
    <row r="45" spans="1:5" ht="12.75">
      <c r="A45" s="35" t="s">
        <v>55</v>
      </c>
      <c r="E45" s="40" t="s">
        <v>5</v>
      </c>
    </row>
    <row r="46" spans="1:5" ht="12.75">
      <c r="A46" t="s">
        <v>57</v>
      </c>
      <c r="E46" s="39" t="s">
        <v>5</v>
      </c>
    </row>
    <row r="47" spans="1:16" ht="12.75">
      <c r="A47" t="s">
        <v>49</v>
      </c>
      <c s="34" t="s">
        <v>88</v>
      </c>
      <c s="34" t="s">
        <v>4345</v>
      </c>
      <c s="35" t="s">
        <v>5</v>
      </c>
      <c s="6" t="s">
        <v>4823</v>
      </c>
      <c s="36" t="s">
        <v>52</v>
      </c>
      <c s="37">
        <v>3</v>
      </c>
      <c s="36">
        <v>0</v>
      </c>
      <c s="36">
        <f>ROUND(G47*H47,6)</f>
      </c>
      <c r="L47" s="38">
        <v>0</v>
      </c>
      <c s="32">
        <f>ROUND(ROUND(L47,2)*ROUND(G47,3),2)</f>
      </c>
      <c s="36" t="s">
        <v>388</v>
      </c>
      <c>
        <f>(M47*21)/100</f>
      </c>
      <c t="s">
        <v>27</v>
      </c>
    </row>
    <row r="48" spans="1:5" ht="12.75">
      <c r="A48" s="35" t="s">
        <v>54</v>
      </c>
      <c r="E48" s="39" t="s">
        <v>5</v>
      </c>
    </row>
    <row r="49" spans="1:5" ht="12.75">
      <c r="A49" s="35" t="s">
        <v>55</v>
      </c>
      <c r="E49" s="40" t="s">
        <v>5</v>
      </c>
    </row>
    <row r="50" spans="1:5" ht="51">
      <c r="A50" t="s">
        <v>57</v>
      </c>
      <c r="E50" s="39" t="s">
        <v>4824</v>
      </c>
    </row>
    <row r="51" spans="1:16" ht="12.75">
      <c r="A51" t="s">
        <v>49</v>
      </c>
      <c s="34" t="s">
        <v>91</v>
      </c>
      <c s="34" t="s">
        <v>1374</v>
      </c>
      <c s="35" t="s">
        <v>5</v>
      </c>
      <c s="6" t="s">
        <v>4825</v>
      </c>
      <c s="36" t="s">
        <v>52</v>
      </c>
      <c s="37">
        <v>1</v>
      </c>
      <c s="36">
        <v>0</v>
      </c>
      <c s="36">
        <f>ROUND(G51*H51,6)</f>
      </c>
      <c r="L51" s="38">
        <v>0</v>
      </c>
      <c s="32">
        <f>ROUND(ROUND(L51,2)*ROUND(G51,3),2)</f>
      </c>
      <c s="36" t="s">
        <v>388</v>
      </c>
      <c>
        <f>(M51*21)/100</f>
      </c>
      <c t="s">
        <v>27</v>
      </c>
    </row>
    <row r="52" spans="1:5" ht="12.75">
      <c r="A52" s="35" t="s">
        <v>54</v>
      </c>
      <c r="E52" s="39" t="s">
        <v>4826</v>
      </c>
    </row>
    <row r="53" spans="1:5" ht="12.75">
      <c r="A53" s="35" t="s">
        <v>55</v>
      </c>
      <c r="E53" s="40" t="s">
        <v>5</v>
      </c>
    </row>
    <row r="54" spans="1:5" ht="38.25">
      <c r="A54" t="s">
        <v>57</v>
      </c>
      <c r="E54" s="39" t="s">
        <v>4827</v>
      </c>
    </row>
    <row r="55" spans="1:16" ht="12.75">
      <c r="A55" t="s">
        <v>49</v>
      </c>
      <c s="34" t="s">
        <v>95</v>
      </c>
      <c s="34" t="s">
        <v>1378</v>
      </c>
      <c s="35" t="s">
        <v>5</v>
      </c>
      <c s="6" t="s">
        <v>4828</v>
      </c>
      <c s="36" t="s">
        <v>52</v>
      </c>
      <c s="37">
        <v>1</v>
      </c>
      <c s="36">
        <v>0</v>
      </c>
      <c s="36">
        <f>ROUND(G55*H55,6)</f>
      </c>
      <c r="L55" s="38">
        <v>0</v>
      </c>
      <c s="32">
        <f>ROUND(ROUND(L55,2)*ROUND(G55,3),2)</f>
      </c>
      <c s="36" t="s">
        <v>388</v>
      </c>
      <c>
        <f>(M55*21)/100</f>
      </c>
      <c t="s">
        <v>27</v>
      </c>
    </row>
    <row r="56" spans="1:5" ht="12.75">
      <c r="A56" s="35" t="s">
        <v>54</v>
      </c>
      <c r="E56" s="39" t="s">
        <v>4829</v>
      </c>
    </row>
    <row r="57" spans="1:5" ht="12.75">
      <c r="A57" s="35" t="s">
        <v>55</v>
      </c>
      <c r="E57" s="40" t="s">
        <v>5</v>
      </c>
    </row>
    <row r="58" spans="1:5" ht="25.5">
      <c r="A58" t="s">
        <v>57</v>
      </c>
      <c r="E58" s="39" t="s">
        <v>4830</v>
      </c>
    </row>
    <row r="59" spans="1:16" ht="12.75">
      <c r="A59" t="s">
        <v>49</v>
      </c>
      <c s="34" t="s">
        <v>100</v>
      </c>
      <c s="34" t="s">
        <v>4831</v>
      </c>
      <c s="35" t="s">
        <v>5</v>
      </c>
      <c s="6" t="s">
        <v>4832</v>
      </c>
      <c s="36" t="s">
        <v>52</v>
      </c>
      <c s="37">
        <v>4</v>
      </c>
      <c s="36">
        <v>0</v>
      </c>
      <c s="36">
        <f>ROUND(G59*H59,6)</f>
      </c>
      <c r="L59" s="38">
        <v>0</v>
      </c>
      <c s="32">
        <f>ROUND(ROUND(L59,2)*ROUND(G59,3),2)</f>
      </c>
      <c s="36" t="s">
        <v>388</v>
      </c>
      <c>
        <f>(M59*21)/100</f>
      </c>
      <c t="s">
        <v>27</v>
      </c>
    </row>
    <row r="60" spans="1:5" ht="12.75">
      <c r="A60" s="35" t="s">
        <v>54</v>
      </c>
      <c r="E60" s="39" t="s">
        <v>4833</v>
      </c>
    </row>
    <row r="61" spans="1:5" ht="12.75">
      <c r="A61" s="35" t="s">
        <v>55</v>
      </c>
      <c r="E61" s="40" t="s">
        <v>5</v>
      </c>
    </row>
    <row r="62" spans="1:5" ht="38.25">
      <c r="A62" t="s">
        <v>57</v>
      </c>
      <c r="E62" s="39" t="s">
        <v>4834</v>
      </c>
    </row>
    <row r="63" spans="1:16" ht="12.75">
      <c r="A63" t="s">
        <v>49</v>
      </c>
      <c s="34" t="s">
        <v>106</v>
      </c>
      <c s="34" t="s">
        <v>4573</v>
      </c>
      <c s="35" t="s">
        <v>5</v>
      </c>
      <c s="6" t="s">
        <v>4835</v>
      </c>
      <c s="36" t="s">
        <v>52</v>
      </c>
      <c s="37">
        <v>5</v>
      </c>
      <c s="36">
        <v>0</v>
      </c>
      <c s="36">
        <f>ROUND(G63*H63,6)</f>
      </c>
      <c r="L63" s="38">
        <v>0</v>
      </c>
      <c s="32">
        <f>ROUND(ROUND(L63,2)*ROUND(G63,3),2)</f>
      </c>
      <c s="36" t="s">
        <v>388</v>
      </c>
      <c>
        <f>(M63*21)/100</f>
      </c>
      <c t="s">
        <v>27</v>
      </c>
    </row>
    <row r="64" spans="1:5" ht="12.75">
      <c r="A64" s="35" t="s">
        <v>54</v>
      </c>
      <c r="E64" s="39" t="s">
        <v>4836</v>
      </c>
    </row>
    <row r="65" spans="1:5" ht="12.75">
      <c r="A65" s="35" t="s">
        <v>55</v>
      </c>
      <c r="E65" s="40" t="s">
        <v>5</v>
      </c>
    </row>
    <row r="66" spans="1:5" ht="25.5">
      <c r="A66" t="s">
        <v>57</v>
      </c>
      <c r="E66" s="39" t="s">
        <v>4837</v>
      </c>
    </row>
    <row r="67" spans="1:16" ht="12.75">
      <c r="A67" t="s">
        <v>49</v>
      </c>
      <c s="34" t="s">
        <v>111</v>
      </c>
      <c s="34" t="s">
        <v>4576</v>
      </c>
      <c s="35" t="s">
        <v>5</v>
      </c>
      <c s="6" t="s">
        <v>4838</v>
      </c>
      <c s="36" t="s">
        <v>52</v>
      </c>
      <c s="37">
        <v>3</v>
      </c>
      <c s="36">
        <v>0</v>
      </c>
      <c s="36">
        <f>ROUND(G67*H67,6)</f>
      </c>
      <c r="L67" s="38">
        <v>0</v>
      </c>
      <c s="32">
        <f>ROUND(ROUND(L67,2)*ROUND(G67,3),2)</f>
      </c>
      <c s="36" t="s">
        <v>388</v>
      </c>
      <c>
        <f>(M67*21)/100</f>
      </c>
      <c t="s">
        <v>27</v>
      </c>
    </row>
    <row r="68" spans="1:5" ht="12.75">
      <c r="A68" s="35" t="s">
        <v>54</v>
      </c>
      <c r="E68" s="39" t="s">
        <v>5</v>
      </c>
    </row>
    <row r="69" spans="1:5" ht="12.75">
      <c r="A69" s="35" t="s">
        <v>55</v>
      </c>
      <c r="E69" s="40" t="s">
        <v>5</v>
      </c>
    </row>
    <row r="70" spans="1:5" ht="38.25">
      <c r="A70" t="s">
        <v>57</v>
      </c>
      <c r="E70" s="39" t="s">
        <v>4839</v>
      </c>
    </row>
    <row r="71" spans="1:16" ht="12.75">
      <c r="A71" t="s">
        <v>49</v>
      </c>
      <c s="34" t="s">
        <v>116</v>
      </c>
      <c s="34" t="s">
        <v>4580</v>
      </c>
      <c s="35" t="s">
        <v>5</v>
      </c>
      <c s="6" t="s">
        <v>4840</v>
      </c>
      <c s="36" t="s">
        <v>52</v>
      </c>
      <c s="37">
        <v>1</v>
      </c>
      <c s="36">
        <v>0</v>
      </c>
      <c s="36">
        <f>ROUND(G71*H71,6)</f>
      </c>
      <c r="L71" s="38">
        <v>0</v>
      </c>
      <c s="32">
        <f>ROUND(ROUND(L71,2)*ROUND(G71,3),2)</f>
      </c>
      <c s="36" t="s">
        <v>388</v>
      </c>
      <c>
        <f>(M71*21)/100</f>
      </c>
      <c t="s">
        <v>27</v>
      </c>
    </row>
    <row r="72" spans="1:5" ht="12.75">
      <c r="A72" s="35" t="s">
        <v>54</v>
      </c>
      <c r="E72" s="39" t="s">
        <v>4841</v>
      </c>
    </row>
    <row r="73" spans="1:5" ht="12.75">
      <c r="A73" s="35" t="s">
        <v>55</v>
      </c>
      <c r="E73" s="40" t="s">
        <v>5</v>
      </c>
    </row>
    <row r="74" spans="1:5" ht="25.5">
      <c r="A74" t="s">
        <v>57</v>
      </c>
      <c r="E74" s="39" t="s">
        <v>4842</v>
      </c>
    </row>
    <row r="75" spans="1:16" ht="12.75">
      <c r="A75" t="s">
        <v>49</v>
      </c>
      <c s="34" t="s">
        <v>119</v>
      </c>
      <c s="34" t="s">
        <v>4583</v>
      </c>
      <c s="35" t="s">
        <v>5</v>
      </c>
      <c s="6" t="s">
        <v>4843</v>
      </c>
      <c s="36" t="s">
        <v>52</v>
      </c>
      <c s="37">
        <v>3</v>
      </c>
      <c s="36">
        <v>0</v>
      </c>
      <c s="36">
        <f>ROUND(G75*H75,6)</f>
      </c>
      <c r="L75" s="38">
        <v>0</v>
      </c>
      <c s="32">
        <f>ROUND(ROUND(L75,2)*ROUND(G75,3),2)</f>
      </c>
      <c s="36" t="s">
        <v>388</v>
      </c>
      <c>
        <f>(M75*21)/100</f>
      </c>
      <c t="s">
        <v>27</v>
      </c>
    </row>
    <row r="76" spans="1:5" ht="12.75">
      <c r="A76" s="35" t="s">
        <v>54</v>
      </c>
      <c r="E76" s="39" t="s">
        <v>4844</v>
      </c>
    </row>
    <row r="77" spans="1:5" ht="12.75">
      <c r="A77" s="35" t="s">
        <v>55</v>
      </c>
      <c r="E77" s="40" t="s">
        <v>5</v>
      </c>
    </row>
    <row r="78" spans="1:5" ht="25.5">
      <c r="A78" t="s">
        <v>57</v>
      </c>
      <c r="E78" s="39" t="s">
        <v>4845</v>
      </c>
    </row>
    <row r="79" spans="1:16" ht="12.75">
      <c r="A79" t="s">
        <v>49</v>
      </c>
      <c s="34" t="s">
        <v>122</v>
      </c>
      <c s="34" t="s">
        <v>4585</v>
      </c>
      <c s="35" t="s">
        <v>5</v>
      </c>
      <c s="6" t="s">
        <v>4846</v>
      </c>
      <c s="36" t="s">
        <v>52</v>
      </c>
      <c s="37">
        <v>1</v>
      </c>
      <c s="36">
        <v>0</v>
      </c>
      <c s="36">
        <f>ROUND(G79*H79,6)</f>
      </c>
      <c r="L79" s="38">
        <v>0</v>
      </c>
      <c s="32">
        <f>ROUND(ROUND(L79,2)*ROUND(G79,3),2)</f>
      </c>
      <c s="36" t="s">
        <v>388</v>
      </c>
      <c>
        <f>(M79*21)/100</f>
      </c>
      <c t="s">
        <v>27</v>
      </c>
    </row>
    <row r="80" spans="1:5" ht="12.75">
      <c r="A80" s="35" t="s">
        <v>54</v>
      </c>
      <c r="E80" s="39" t="s">
        <v>4847</v>
      </c>
    </row>
    <row r="81" spans="1:5" ht="12.75">
      <c r="A81" s="35" t="s">
        <v>55</v>
      </c>
      <c r="E81" s="40" t="s">
        <v>5</v>
      </c>
    </row>
    <row r="82" spans="1:5" ht="25.5">
      <c r="A82" t="s">
        <v>57</v>
      </c>
      <c r="E82" s="39" t="s">
        <v>4848</v>
      </c>
    </row>
    <row r="83" spans="1:16" ht="12.75">
      <c r="A83" t="s">
        <v>49</v>
      </c>
      <c s="34" t="s">
        <v>126</v>
      </c>
      <c s="34" t="s">
        <v>4588</v>
      </c>
      <c s="35" t="s">
        <v>5</v>
      </c>
      <c s="6" t="s">
        <v>4849</v>
      </c>
      <c s="36" t="s">
        <v>52</v>
      </c>
      <c s="37">
        <v>4</v>
      </c>
      <c s="36">
        <v>0</v>
      </c>
      <c s="36">
        <f>ROUND(G83*H83,6)</f>
      </c>
      <c r="L83" s="38">
        <v>0</v>
      </c>
      <c s="32">
        <f>ROUND(ROUND(L83,2)*ROUND(G83,3),2)</f>
      </c>
      <c s="36" t="s">
        <v>388</v>
      </c>
      <c>
        <f>(M83*21)/100</f>
      </c>
      <c t="s">
        <v>27</v>
      </c>
    </row>
    <row r="84" spans="1:5" ht="12.75">
      <c r="A84" s="35" t="s">
        <v>54</v>
      </c>
      <c r="E84" s="39" t="s">
        <v>4808</v>
      </c>
    </row>
    <row r="85" spans="1:5" ht="12.75">
      <c r="A85" s="35" t="s">
        <v>55</v>
      </c>
      <c r="E85" s="40" t="s">
        <v>5</v>
      </c>
    </row>
    <row r="86" spans="1:5" ht="25.5">
      <c r="A86" t="s">
        <v>57</v>
      </c>
      <c r="E86" s="39" t="s">
        <v>4850</v>
      </c>
    </row>
    <row r="87" spans="1:13" ht="12.75">
      <c r="A87" t="s">
        <v>46</v>
      </c>
      <c r="C87" s="31" t="s">
        <v>4851</v>
      </c>
      <c r="E87" s="33" t="s">
        <v>4852</v>
      </c>
      <c r="J87" s="32">
        <f>0</f>
      </c>
      <c s="32">
        <f>0</f>
      </c>
      <c s="32">
        <f>0+L88+L92+L96+L100+L104+L108+L112+L116+L120+L124+L128+L132+L136+L140+L144+L148+L152+L156+L160+L164+L168+L172+L176+L180+L184+L188+L192+L196</f>
      </c>
      <c s="32">
        <f>0+M88+M92+M96+M100+M104+M108+M112+M116+M120+M124+M128+M132+M136+M140+M144+M148+M152+M156+M160+M164+M168+M172+M176+M180+M184+M188+M192+M196</f>
      </c>
    </row>
    <row r="88" spans="1:16" ht="12.75">
      <c r="A88" t="s">
        <v>49</v>
      </c>
      <c s="34" t="s">
        <v>130</v>
      </c>
      <c s="34" t="s">
        <v>4853</v>
      </c>
      <c s="35" t="s">
        <v>5</v>
      </c>
      <c s="6" t="s">
        <v>4854</v>
      </c>
      <c s="36" t="s">
        <v>262</v>
      </c>
      <c s="37">
        <v>36</v>
      </c>
      <c s="36">
        <v>0</v>
      </c>
      <c s="36">
        <f>ROUND(G88*H88,6)</f>
      </c>
      <c r="L88" s="38">
        <v>0</v>
      </c>
      <c s="32">
        <f>ROUND(ROUND(L88,2)*ROUND(G88,3),2)</f>
      </c>
      <c s="36" t="s">
        <v>1048</v>
      </c>
      <c>
        <f>(M88*21)/100</f>
      </c>
      <c t="s">
        <v>27</v>
      </c>
    </row>
    <row r="89" spans="1:5" ht="12.75">
      <c r="A89" s="35" t="s">
        <v>54</v>
      </c>
      <c r="E89" s="39" t="s">
        <v>4855</v>
      </c>
    </row>
    <row r="90" spans="1:5" ht="12.75">
      <c r="A90" s="35" t="s">
        <v>55</v>
      </c>
      <c r="E90" s="40" t="s">
        <v>5</v>
      </c>
    </row>
    <row r="91" spans="1:5" ht="25.5">
      <c r="A91" t="s">
        <v>57</v>
      </c>
      <c r="E91" s="39" t="s">
        <v>4856</v>
      </c>
    </row>
    <row r="92" spans="1:16" ht="12.75">
      <c r="A92" t="s">
        <v>49</v>
      </c>
      <c s="34" t="s">
        <v>133</v>
      </c>
      <c s="34" t="s">
        <v>4685</v>
      </c>
      <c s="35" t="s">
        <v>5</v>
      </c>
      <c s="6" t="s">
        <v>4857</v>
      </c>
      <c s="36" t="s">
        <v>262</v>
      </c>
      <c s="37">
        <v>308</v>
      </c>
      <c s="36">
        <v>0</v>
      </c>
      <c s="36">
        <f>ROUND(G92*H92,6)</f>
      </c>
      <c r="L92" s="38">
        <v>0</v>
      </c>
      <c s="32">
        <f>ROUND(ROUND(L92,2)*ROUND(G92,3),2)</f>
      </c>
      <c s="36" t="s">
        <v>1048</v>
      </c>
      <c>
        <f>(M92*21)/100</f>
      </c>
      <c t="s">
        <v>27</v>
      </c>
    </row>
    <row r="93" spans="1:5" ht="12.75">
      <c r="A93" s="35" t="s">
        <v>54</v>
      </c>
      <c r="E93" s="39" t="s">
        <v>5</v>
      </c>
    </row>
    <row r="94" spans="1:5" ht="12.75">
      <c r="A94" s="35" t="s">
        <v>55</v>
      </c>
      <c r="E94" s="40" t="s">
        <v>5</v>
      </c>
    </row>
    <row r="95" spans="1:5" ht="38.25">
      <c r="A95" t="s">
        <v>57</v>
      </c>
      <c r="E95" s="39" t="s">
        <v>4858</v>
      </c>
    </row>
    <row r="96" spans="1:16" ht="12.75">
      <c r="A96" t="s">
        <v>49</v>
      </c>
      <c s="34" t="s">
        <v>136</v>
      </c>
      <c s="34" t="s">
        <v>4859</v>
      </c>
      <c s="35" t="s">
        <v>5</v>
      </c>
      <c s="6" t="s">
        <v>4860</v>
      </c>
      <c s="36" t="s">
        <v>262</v>
      </c>
      <c s="37">
        <v>36</v>
      </c>
      <c s="36">
        <v>0</v>
      </c>
      <c s="36">
        <f>ROUND(G96*H96,6)</f>
      </c>
      <c r="L96" s="38">
        <v>0</v>
      </c>
      <c s="32">
        <f>ROUND(ROUND(L96,2)*ROUND(G96,3),2)</f>
      </c>
      <c s="36" t="s">
        <v>1048</v>
      </c>
      <c>
        <f>(M96*21)/100</f>
      </c>
      <c t="s">
        <v>27</v>
      </c>
    </row>
    <row r="97" spans="1:5" ht="12.75">
      <c r="A97" s="35" t="s">
        <v>54</v>
      </c>
      <c r="E97" s="39" t="s">
        <v>4855</v>
      </c>
    </row>
    <row r="98" spans="1:5" ht="12.75">
      <c r="A98" s="35" t="s">
        <v>55</v>
      </c>
      <c r="E98" s="40" t="s">
        <v>5</v>
      </c>
    </row>
    <row r="99" spans="1:5" ht="25.5">
      <c r="A99" t="s">
        <v>57</v>
      </c>
      <c r="E99" s="39" t="s">
        <v>4861</v>
      </c>
    </row>
    <row r="100" spans="1:16" ht="12.75">
      <c r="A100" t="s">
        <v>49</v>
      </c>
      <c s="34" t="s">
        <v>140</v>
      </c>
      <c s="34" t="s">
        <v>4862</v>
      </c>
      <c s="35" t="s">
        <v>5</v>
      </c>
      <c s="6" t="s">
        <v>4863</v>
      </c>
      <c s="36" t="s">
        <v>262</v>
      </c>
      <c s="37">
        <v>16</v>
      </c>
      <c s="36">
        <v>0</v>
      </c>
      <c s="36">
        <f>ROUND(G100*H100,6)</f>
      </c>
      <c r="L100" s="38">
        <v>0</v>
      </c>
      <c s="32">
        <f>ROUND(ROUND(L100,2)*ROUND(G100,3),2)</f>
      </c>
      <c s="36" t="s">
        <v>1048</v>
      </c>
      <c>
        <f>(M100*21)/100</f>
      </c>
      <c t="s">
        <v>27</v>
      </c>
    </row>
    <row r="101" spans="1:5" ht="12.75">
      <c r="A101" s="35" t="s">
        <v>54</v>
      </c>
      <c r="E101" s="39" t="s">
        <v>4855</v>
      </c>
    </row>
    <row r="102" spans="1:5" ht="12.75">
      <c r="A102" s="35" t="s">
        <v>55</v>
      </c>
      <c r="E102" s="40" t="s">
        <v>5</v>
      </c>
    </row>
    <row r="103" spans="1:5" ht="25.5">
      <c r="A103" t="s">
        <v>57</v>
      </c>
      <c r="E103" s="39" t="s">
        <v>4864</v>
      </c>
    </row>
    <row r="104" spans="1:16" ht="12.75">
      <c r="A104" t="s">
        <v>49</v>
      </c>
      <c s="34" t="s">
        <v>144</v>
      </c>
      <c s="34" t="s">
        <v>4865</v>
      </c>
      <c s="35" t="s">
        <v>5</v>
      </c>
      <c s="6" t="s">
        <v>4866</v>
      </c>
      <c s="36" t="s">
        <v>262</v>
      </c>
      <c s="37">
        <v>849</v>
      </c>
      <c s="36">
        <v>0</v>
      </c>
      <c s="36">
        <f>ROUND(G104*H104,6)</f>
      </c>
      <c r="L104" s="38">
        <v>0</v>
      </c>
      <c s="32">
        <f>ROUND(ROUND(L104,2)*ROUND(G104,3),2)</f>
      </c>
      <c s="36" t="s">
        <v>1048</v>
      </c>
      <c>
        <f>(M104*21)/100</f>
      </c>
      <c t="s">
        <v>27</v>
      </c>
    </row>
    <row r="105" spans="1:5" ht="12.75">
      <c r="A105" s="35" t="s">
        <v>54</v>
      </c>
      <c r="E105" s="39" t="s">
        <v>4855</v>
      </c>
    </row>
    <row r="106" spans="1:5" ht="12.75">
      <c r="A106" s="35" t="s">
        <v>55</v>
      </c>
      <c r="E106" s="40" t="s">
        <v>5</v>
      </c>
    </row>
    <row r="107" spans="1:5" ht="38.25">
      <c r="A107" t="s">
        <v>57</v>
      </c>
      <c r="E107" s="39" t="s">
        <v>4867</v>
      </c>
    </row>
    <row r="108" spans="1:16" ht="12.75">
      <c r="A108" t="s">
        <v>49</v>
      </c>
      <c s="34" t="s">
        <v>148</v>
      </c>
      <c s="34" t="s">
        <v>4868</v>
      </c>
      <c s="35" t="s">
        <v>5</v>
      </c>
      <c s="6" t="s">
        <v>4869</v>
      </c>
      <c s="36" t="s">
        <v>262</v>
      </c>
      <c s="37">
        <v>308</v>
      </c>
      <c s="36">
        <v>0</v>
      </c>
      <c s="36">
        <f>ROUND(G108*H108,6)</f>
      </c>
      <c r="L108" s="38">
        <v>0</v>
      </c>
      <c s="32">
        <f>ROUND(ROUND(L108,2)*ROUND(G108,3),2)</f>
      </c>
      <c s="36" t="s">
        <v>1048</v>
      </c>
      <c>
        <f>(M108*21)/100</f>
      </c>
      <c t="s">
        <v>27</v>
      </c>
    </row>
    <row r="109" spans="1:5" ht="12.75">
      <c r="A109" s="35" t="s">
        <v>54</v>
      </c>
      <c r="E109" s="39" t="s">
        <v>5</v>
      </c>
    </row>
    <row r="110" spans="1:5" ht="12.75">
      <c r="A110" s="35" t="s">
        <v>55</v>
      </c>
      <c r="E110" s="40" t="s">
        <v>5</v>
      </c>
    </row>
    <row r="111" spans="1:5" ht="12.75">
      <c r="A111" t="s">
        <v>57</v>
      </c>
      <c r="E111" s="39" t="s">
        <v>4870</v>
      </c>
    </row>
    <row r="112" spans="1:16" ht="12.75">
      <c r="A112" t="s">
        <v>49</v>
      </c>
      <c s="34" t="s">
        <v>151</v>
      </c>
      <c s="34" t="s">
        <v>4871</v>
      </c>
      <c s="35" t="s">
        <v>5</v>
      </c>
      <c s="6" t="s">
        <v>4872</v>
      </c>
      <c s="36" t="s">
        <v>262</v>
      </c>
      <c s="37">
        <v>16</v>
      </c>
      <c s="36">
        <v>0</v>
      </c>
      <c s="36">
        <f>ROUND(G112*H112,6)</f>
      </c>
      <c r="L112" s="38">
        <v>0</v>
      </c>
      <c s="32">
        <f>ROUND(ROUND(L112,2)*ROUND(G112,3),2)</f>
      </c>
      <c s="36" t="s">
        <v>1048</v>
      </c>
      <c>
        <f>(M112*21)/100</f>
      </c>
      <c t="s">
        <v>27</v>
      </c>
    </row>
    <row r="113" spans="1:5" ht="12.75">
      <c r="A113" s="35" t="s">
        <v>54</v>
      </c>
      <c r="E113" s="39" t="s">
        <v>4855</v>
      </c>
    </row>
    <row r="114" spans="1:5" ht="12.75">
      <c r="A114" s="35" t="s">
        <v>55</v>
      </c>
      <c r="E114" s="40" t="s">
        <v>5</v>
      </c>
    </row>
    <row r="115" spans="1:5" ht="25.5">
      <c r="A115" t="s">
        <v>57</v>
      </c>
      <c r="E115" s="39" t="s">
        <v>4873</v>
      </c>
    </row>
    <row r="116" spans="1:16" ht="12.75">
      <c r="A116" t="s">
        <v>49</v>
      </c>
      <c s="34" t="s">
        <v>155</v>
      </c>
      <c s="34" t="s">
        <v>574</v>
      </c>
      <c s="35" t="s">
        <v>5</v>
      </c>
      <c s="6" t="s">
        <v>575</v>
      </c>
      <c s="36" t="s">
        <v>262</v>
      </c>
      <c s="37">
        <v>1668</v>
      </c>
      <c s="36">
        <v>0</v>
      </c>
      <c s="36">
        <f>ROUND(G116*H116,6)</f>
      </c>
      <c r="L116" s="38">
        <v>0</v>
      </c>
      <c s="32">
        <f>ROUND(ROUND(L116,2)*ROUND(G116,3),2)</f>
      </c>
      <c s="36" t="s">
        <v>1048</v>
      </c>
      <c>
        <f>(M116*21)/100</f>
      </c>
      <c t="s">
        <v>27</v>
      </c>
    </row>
    <row r="117" spans="1:5" ht="12.75">
      <c r="A117" s="35" t="s">
        <v>54</v>
      </c>
      <c r="E117" s="39" t="s">
        <v>5</v>
      </c>
    </row>
    <row r="118" spans="1:5" ht="12.75">
      <c r="A118" s="35" t="s">
        <v>55</v>
      </c>
      <c r="E118" s="40" t="s">
        <v>5</v>
      </c>
    </row>
    <row r="119" spans="1:5" ht="12.75">
      <c r="A119" t="s">
        <v>57</v>
      </c>
      <c r="E119" s="39" t="s">
        <v>5</v>
      </c>
    </row>
    <row r="120" spans="1:16" ht="12.75">
      <c r="A120" t="s">
        <v>49</v>
      </c>
      <c s="34" t="s">
        <v>158</v>
      </c>
      <c s="34" t="s">
        <v>4874</v>
      </c>
      <c s="35" t="s">
        <v>5</v>
      </c>
      <c s="6" t="s">
        <v>4875</v>
      </c>
      <c s="36" t="s">
        <v>52</v>
      </c>
      <c s="37">
        <v>39</v>
      </c>
      <c s="36">
        <v>0</v>
      </c>
      <c s="36">
        <f>ROUND(G120*H120,6)</f>
      </c>
      <c r="L120" s="38">
        <v>0</v>
      </c>
      <c s="32">
        <f>ROUND(ROUND(L120,2)*ROUND(G120,3),2)</f>
      </c>
      <c s="36" t="s">
        <v>388</v>
      </c>
      <c>
        <f>(M120*21)/100</f>
      </c>
      <c t="s">
        <v>27</v>
      </c>
    </row>
    <row r="121" spans="1:5" ht="12.75">
      <c r="A121" s="35" t="s">
        <v>54</v>
      </c>
      <c r="E121" s="39" t="s">
        <v>4855</v>
      </c>
    </row>
    <row r="122" spans="1:5" ht="12.75">
      <c r="A122" s="35" t="s">
        <v>55</v>
      </c>
      <c r="E122" s="40" t="s">
        <v>5</v>
      </c>
    </row>
    <row r="123" spans="1:5" ht="12.75">
      <c r="A123" t="s">
        <v>57</v>
      </c>
      <c r="E123" s="39" t="s">
        <v>4876</v>
      </c>
    </row>
    <row r="124" spans="1:16" ht="12.75">
      <c r="A124" t="s">
        <v>49</v>
      </c>
      <c s="34" t="s">
        <v>162</v>
      </c>
      <c s="34" t="s">
        <v>4877</v>
      </c>
      <c s="35" t="s">
        <v>5</v>
      </c>
      <c s="6" t="s">
        <v>4878</v>
      </c>
      <c s="36" t="s">
        <v>52</v>
      </c>
      <c s="37">
        <v>40</v>
      </c>
      <c s="36">
        <v>0</v>
      </c>
      <c s="36">
        <f>ROUND(G124*H124,6)</f>
      </c>
      <c r="L124" s="38">
        <v>0</v>
      </c>
      <c s="32">
        <f>ROUND(ROUND(L124,2)*ROUND(G124,3),2)</f>
      </c>
      <c s="36" t="s">
        <v>388</v>
      </c>
      <c>
        <f>(M124*21)/100</f>
      </c>
      <c t="s">
        <v>27</v>
      </c>
    </row>
    <row r="125" spans="1:5" ht="12.75">
      <c r="A125" s="35" t="s">
        <v>54</v>
      </c>
      <c r="E125" s="39" t="s">
        <v>4855</v>
      </c>
    </row>
    <row r="126" spans="1:5" ht="12.75">
      <c r="A126" s="35" t="s">
        <v>55</v>
      </c>
      <c r="E126" s="40" t="s">
        <v>5</v>
      </c>
    </row>
    <row r="127" spans="1:5" ht="12.75">
      <c r="A127" t="s">
        <v>57</v>
      </c>
      <c r="E127" s="39" t="s">
        <v>4876</v>
      </c>
    </row>
    <row r="128" spans="1:16" ht="12.75">
      <c r="A128" t="s">
        <v>49</v>
      </c>
      <c s="34" t="s">
        <v>165</v>
      </c>
      <c s="34" t="s">
        <v>4879</v>
      </c>
      <c s="35" t="s">
        <v>5</v>
      </c>
      <c s="6" t="s">
        <v>4880</v>
      </c>
      <c s="36" t="s">
        <v>52</v>
      </c>
      <c s="37">
        <v>31</v>
      </c>
      <c s="36">
        <v>0</v>
      </c>
      <c s="36">
        <f>ROUND(G128*H128,6)</f>
      </c>
      <c r="L128" s="38">
        <v>0</v>
      </c>
      <c s="32">
        <f>ROUND(ROUND(L128,2)*ROUND(G128,3),2)</f>
      </c>
      <c s="36" t="s">
        <v>388</v>
      </c>
      <c>
        <f>(M128*21)/100</f>
      </c>
      <c t="s">
        <v>27</v>
      </c>
    </row>
    <row r="129" spans="1:5" ht="12.75">
      <c r="A129" s="35" t="s">
        <v>54</v>
      </c>
      <c r="E129" s="39" t="s">
        <v>4855</v>
      </c>
    </row>
    <row r="130" spans="1:5" ht="12.75">
      <c r="A130" s="35" t="s">
        <v>55</v>
      </c>
      <c r="E130" s="40" t="s">
        <v>5</v>
      </c>
    </row>
    <row r="131" spans="1:5" ht="12.75">
      <c r="A131" t="s">
        <v>57</v>
      </c>
      <c r="E131" s="39" t="s">
        <v>4876</v>
      </c>
    </row>
    <row r="132" spans="1:16" ht="12.75">
      <c r="A132" t="s">
        <v>49</v>
      </c>
      <c s="34" t="s">
        <v>170</v>
      </c>
      <c s="34" t="s">
        <v>4881</v>
      </c>
      <c s="35" t="s">
        <v>5</v>
      </c>
      <c s="6" t="s">
        <v>4882</v>
      </c>
      <c s="36" t="s">
        <v>262</v>
      </c>
      <c s="37">
        <v>482</v>
      </c>
      <c s="36">
        <v>0</v>
      </c>
      <c s="36">
        <f>ROUND(G132*H132,6)</f>
      </c>
      <c r="L132" s="38">
        <v>0</v>
      </c>
      <c s="32">
        <f>ROUND(ROUND(L132,2)*ROUND(G132,3),2)</f>
      </c>
      <c s="36" t="s">
        <v>388</v>
      </c>
      <c>
        <f>(M132*21)/100</f>
      </c>
      <c t="s">
        <v>27</v>
      </c>
    </row>
    <row r="133" spans="1:5" ht="12.75">
      <c r="A133" s="35" t="s">
        <v>54</v>
      </c>
      <c r="E133" s="39" t="s">
        <v>4855</v>
      </c>
    </row>
    <row r="134" spans="1:5" ht="12.75">
      <c r="A134" s="35" t="s">
        <v>55</v>
      </c>
      <c r="E134" s="40" t="s">
        <v>5</v>
      </c>
    </row>
    <row r="135" spans="1:5" ht="12.75">
      <c r="A135" t="s">
        <v>57</v>
      </c>
      <c r="E135" s="39" t="s">
        <v>5</v>
      </c>
    </row>
    <row r="136" spans="1:16" ht="12.75">
      <c r="A136" t="s">
        <v>49</v>
      </c>
      <c s="34" t="s">
        <v>174</v>
      </c>
      <c s="34" t="s">
        <v>4883</v>
      </c>
      <c s="35" t="s">
        <v>5</v>
      </c>
      <c s="6" t="s">
        <v>4884</v>
      </c>
      <c s="36" t="s">
        <v>262</v>
      </c>
      <c s="37">
        <v>99</v>
      </c>
      <c s="36">
        <v>0</v>
      </c>
      <c s="36">
        <f>ROUND(G136*H136,6)</f>
      </c>
      <c r="L136" s="38">
        <v>0</v>
      </c>
      <c s="32">
        <f>ROUND(ROUND(L136,2)*ROUND(G136,3),2)</f>
      </c>
      <c s="36" t="s">
        <v>388</v>
      </c>
      <c>
        <f>(M136*21)/100</f>
      </c>
      <c t="s">
        <v>27</v>
      </c>
    </row>
    <row r="137" spans="1:5" ht="12.75">
      <c r="A137" s="35" t="s">
        <v>54</v>
      </c>
      <c r="E137" s="39" t="s">
        <v>4855</v>
      </c>
    </row>
    <row r="138" spans="1:5" ht="12.75">
      <c r="A138" s="35" t="s">
        <v>55</v>
      </c>
      <c r="E138" s="40" t="s">
        <v>5</v>
      </c>
    </row>
    <row r="139" spans="1:5" ht="12.75">
      <c r="A139" t="s">
        <v>57</v>
      </c>
      <c r="E139" s="39" t="s">
        <v>5</v>
      </c>
    </row>
    <row r="140" spans="1:16" ht="12.75">
      <c r="A140" t="s">
        <v>49</v>
      </c>
      <c s="34" t="s">
        <v>178</v>
      </c>
      <c s="34" t="s">
        <v>4885</v>
      </c>
      <c s="35" t="s">
        <v>5</v>
      </c>
      <c s="6" t="s">
        <v>4886</v>
      </c>
      <c s="36" t="s">
        <v>262</v>
      </c>
      <c s="37">
        <v>238</v>
      </c>
      <c s="36">
        <v>0</v>
      </c>
      <c s="36">
        <f>ROUND(G140*H140,6)</f>
      </c>
      <c r="L140" s="38">
        <v>0</v>
      </c>
      <c s="32">
        <f>ROUND(ROUND(L140,2)*ROUND(G140,3),2)</f>
      </c>
      <c s="36" t="s">
        <v>388</v>
      </c>
      <c>
        <f>(M140*21)/100</f>
      </c>
      <c t="s">
        <v>27</v>
      </c>
    </row>
    <row r="141" spans="1:5" ht="12.75">
      <c r="A141" s="35" t="s">
        <v>54</v>
      </c>
      <c r="E141" s="39" t="s">
        <v>4855</v>
      </c>
    </row>
    <row r="142" spans="1:5" ht="12.75">
      <c r="A142" s="35" t="s">
        <v>55</v>
      </c>
      <c r="E142" s="40" t="s">
        <v>5</v>
      </c>
    </row>
    <row r="143" spans="1:5" ht="12.75">
      <c r="A143" t="s">
        <v>57</v>
      </c>
      <c r="E143" s="39" t="s">
        <v>5</v>
      </c>
    </row>
    <row r="144" spans="1:16" ht="12.75">
      <c r="A144" t="s">
        <v>49</v>
      </c>
      <c s="34" t="s">
        <v>182</v>
      </c>
      <c s="34" t="s">
        <v>4887</v>
      </c>
      <c s="35" t="s">
        <v>5</v>
      </c>
      <c s="6" t="s">
        <v>4888</v>
      </c>
      <c s="36" t="s">
        <v>262</v>
      </c>
      <c s="37">
        <v>351</v>
      </c>
      <c s="36">
        <v>0</v>
      </c>
      <c s="36">
        <f>ROUND(G144*H144,6)</f>
      </c>
      <c r="L144" s="38">
        <v>0</v>
      </c>
      <c s="32">
        <f>ROUND(ROUND(L144,2)*ROUND(G144,3),2)</f>
      </c>
      <c s="36" t="s">
        <v>388</v>
      </c>
      <c>
        <f>(M144*21)/100</f>
      </c>
      <c t="s">
        <v>27</v>
      </c>
    </row>
    <row r="145" spans="1:5" ht="12.75">
      <c r="A145" s="35" t="s">
        <v>54</v>
      </c>
      <c r="E145" s="39" t="s">
        <v>4855</v>
      </c>
    </row>
    <row r="146" spans="1:5" ht="12.75">
      <c r="A146" s="35" t="s">
        <v>55</v>
      </c>
      <c r="E146" s="40" t="s">
        <v>5</v>
      </c>
    </row>
    <row r="147" spans="1:5" ht="12.75">
      <c r="A147" t="s">
        <v>57</v>
      </c>
      <c r="E147" s="39" t="s">
        <v>5</v>
      </c>
    </row>
    <row r="148" spans="1:16" ht="12.75">
      <c r="A148" t="s">
        <v>49</v>
      </c>
      <c s="34" t="s">
        <v>187</v>
      </c>
      <c s="34" t="s">
        <v>4889</v>
      </c>
      <c s="35" t="s">
        <v>5</v>
      </c>
      <c s="6" t="s">
        <v>4890</v>
      </c>
      <c s="36" t="s">
        <v>262</v>
      </c>
      <c s="37">
        <v>38</v>
      </c>
      <c s="36">
        <v>0</v>
      </c>
      <c s="36">
        <f>ROUND(G148*H148,6)</f>
      </c>
      <c r="L148" s="38">
        <v>0</v>
      </c>
      <c s="32">
        <f>ROUND(ROUND(L148,2)*ROUND(G148,3),2)</f>
      </c>
      <c s="36" t="s">
        <v>388</v>
      </c>
      <c>
        <f>(M148*21)/100</f>
      </c>
      <c t="s">
        <v>27</v>
      </c>
    </row>
    <row r="149" spans="1:5" ht="12.75">
      <c r="A149" s="35" t="s">
        <v>54</v>
      </c>
      <c r="E149" s="39" t="s">
        <v>4855</v>
      </c>
    </row>
    <row r="150" spans="1:5" ht="12.75">
      <c r="A150" s="35" t="s">
        <v>55</v>
      </c>
      <c r="E150" s="40" t="s">
        <v>5</v>
      </c>
    </row>
    <row r="151" spans="1:5" ht="12.75">
      <c r="A151" t="s">
        <v>57</v>
      </c>
      <c r="E151" s="39" t="s">
        <v>5</v>
      </c>
    </row>
    <row r="152" spans="1:16" ht="12.75">
      <c r="A152" t="s">
        <v>49</v>
      </c>
      <c s="34" t="s">
        <v>192</v>
      </c>
      <c s="34" t="s">
        <v>4891</v>
      </c>
      <c s="35" t="s">
        <v>5</v>
      </c>
      <c s="6" t="s">
        <v>4892</v>
      </c>
      <c s="36" t="s">
        <v>262</v>
      </c>
      <c s="37">
        <v>39</v>
      </c>
      <c s="36">
        <v>0</v>
      </c>
      <c s="36">
        <f>ROUND(G152*H152,6)</f>
      </c>
      <c r="L152" s="38">
        <v>0</v>
      </c>
      <c s="32">
        <f>ROUND(ROUND(L152,2)*ROUND(G152,3),2)</f>
      </c>
      <c s="36" t="s">
        <v>388</v>
      </c>
      <c>
        <f>(M152*21)/100</f>
      </c>
      <c t="s">
        <v>27</v>
      </c>
    </row>
    <row r="153" spans="1:5" ht="12.75">
      <c r="A153" s="35" t="s">
        <v>54</v>
      </c>
      <c r="E153" s="39" t="s">
        <v>4855</v>
      </c>
    </row>
    <row r="154" spans="1:5" ht="12.75">
      <c r="A154" s="35" t="s">
        <v>55</v>
      </c>
      <c r="E154" s="40" t="s">
        <v>5</v>
      </c>
    </row>
    <row r="155" spans="1:5" ht="12.75">
      <c r="A155" t="s">
        <v>57</v>
      </c>
      <c r="E155" s="39" t="s">
        <v>5</v>
      </c>
    </row>
    <row r="156" spans="1:16" ht="12.75">
      <c r="A156" t="s">
        <v>49</v>
      </c>
      <c s="34" t="s">
        <v>196</v>
      </c>
      <c s="34" t="s">
        <v>4893</v>
      </c>
      <c s="35" t="s">
        <v>5</v>
      </c>
      <c s="6" t="s">
        <v>4894</v>
      </c>
      <c s="36" t="s">
        <v>262</v>
      </c>
      <c s="37">
        <v>30</v>
      </c>
      <c s="36">
        <v>0</v>
      </c>
      <c s="36">
        <f>ROUND(G156*H156,6)</f>
      </c>
      <c r="L156" s="38">
        <v>0</v>
      </c>
      <c s="32">
        <f>ROUND(ROUND(L156,2)*ROUND(G156,3),2)</f>
      </c>
      <c s="36" t="s">
        <v>388</v>
      </c>
      <c>
        <f>(M156*21)/100</f>
      </c>
      <c t="s">
        <v>27</v>
      </c>
    </row>
    <row r="157" spans="1:5" ht="12.75">
      <c r="A157" s="35" t="s">
        <v>54</v>
      </c>
      <c r="E157" s="39" t="s">
        <v>4855</v>
      </c>
    </row>
    <row r="158" spans="1:5" ht="12.75">
      <c r="A158" s="35" t="s">
        <v>55</v>
      </c>
      <c r="E158" s="40" t="s">
        <v>5</v>
      </c>
    </row>
    <row r="159" spans="1:5" ht="12.75">
      <c r="A159" t="s">
        <v>57</v>
      </c>
      <c r="E159" s="39" t="s">
        <v>5</v>
      </c>
    </row>
    <row r="160" spans="1:16" ht="12.75">
      <c r="A160" t="s">
        <v>49</v>
      </c>
      <c s="34" t="s">
        <v>200</v>
      </c>
      <c s="34" t="s">
        <v>4895</v>
      </c>
      <c s="35" t="s">
        <v>5</v>
      </c>
      <c s="6" t="s">
        <v>4896</v>
      </c>
      <c s="36" t="s">
        <v>262</v>
      </c>
      <c s="37">
        <v>38</v>
      </c>
      <c s="36">
        <v>0</v>
      </c>
      <c s="36">
        <f>ROUND(G160*H160,6)</f>
      </c>
      <c r="L160" s="38">
        <v>0</v>
      </c>
      <c s="32">
        <f>ROUND(ROUND(L160,2)*ROUND(G160,3),2)</f>
      </c>
      <c s="36" t="s">
        <v>388</v>
      </c>
      <c>
        <f>(M160*21)/100</f>
      </c>
      <c t="s">
        <v>27</v>
      </c>
    </row>
    <row r="161" spans="1:5" ht="12.75">
      <c r="A161" s="35" t="s">
        <v>54</v>
      </c>
      <c r="E161" s="39" t="s">
        <v>4855</v>
      </c>
    </row>
    <row r="162" spans="1:5" ht="12.75">
      <c r="A162" s="35" t="s">
        <v>55</v>
      </c>
      <c r="E162" s="40" t="s">
        <v>5</v>
      </c>
    </row>
    <row r="163" spans="1:5" ht="12.75">
      <c r="A163" t="s">
        <v>57</v>
      </c>
      <c r="E163" s="39" t="s">
        <v>5</v>
      </c>
    </row>
    <row r="164" spans="1:16" ht="12.75">
      <c r="A164" t="s">
        <v>49</v>
      </c>
      <c s="34" t="s">
        <v>205</v>
      </c>
      <c s="34" t="s">
        <v>4897</v>
      </c>
      <c s="35" t="s">
        <v>5</v>
      </c>
      <c s="6" t="s">
        <v>4898</v>
      </c>
      <c s="36" t="s">
        <v>262</v>
      </c>
      <c s="37">
        <v>39</v>
      </c>
      <c s="36">
        <v>0</v>
      </c>
      <c s="36">
        <f>ROUND(G164*H164,6)</f>
      </c>
      <c r="L164" s="38">
        <v>0</v>
      </c>
      <c s="32">
        <f>ROUND(ROUND(L164,2)*ROUND(G164,3),2)</f>
      </c>
      <c s="36" t="s">
        <v>388</v>
      </c>
      <c>
        <f>(M164*21)/100</f>
      </c>
      <c t="s">
        <v>27</v>
      </c>
    </row>
    <row r="165" spans="1:5" ht="12.75">
      <c r="A165" s="35" t="s">
        <v>54</v>
      </c>
      <c r="E165" s="39" t="s">
        <v>4855</v>
      </c>
    </row>
    <row r="166" spans="1:5" ht="12.75">
      <c r="A166" s="35" t="s">
        <v>55</v>
      </c>
      <c r="E166" s="40" t="s">
        <v>5</v>
      </c>
    </row>
    <row r="167" spans="1:5" ht="12.75">
      <c r="A167" t="s">
        <v>57</v>
      </c>
      <c r="E167" s="39" t="s">
        <v>5</v>
      </c>
    </row>
    <row r="168" spans="1:16" ht="12.75">
      <c r="A168" t="s">
        <v>49</v>
      </c>
      <c s="34" t="s">
        <v>209</v>
      </c>
      <c s="34" t="s">
        <v>4899</v>
      </c>
      <c s="35" t="s">
        <v>5</v>
      </c>
      <c s="6" t="s">
        <v>4900</v>
      </c>
      <c s="36" t="s">
        <v>262</v>
      </c>
      <c s="37">
        <v>30</v>
      </c>
      <c s="36">
        <v>0</v>
      </c>
      <c s="36">
        <f>ROUND(G168*H168,6)</f>
      </c>
      <c r="L168" s="38">
        <v>0</v>
      </c>
      <c s="32">
        <f>ROUND(ROUND(L168,2)*ROUND(G168,3),2)</f>
      </c>
      <c s="36" t="s">
        <v>388</v>
      </c>
      <c>
        <f>(M168*21)/100</f>
      </c>
      <c t="s">
        <v>27</v>
      </c>
    </row>
    <row r="169" spans="1:5" ht="12.75">
      <c r="A169" s="35" t="s">
        <v>54</v>
      </c>
      <c r="E169" s="39" t="s">
        <v>4855</v>
      </c>
    </row>
    <row r="170" spans="1:5" ht="12.75">
      <c r="A170" s="35" t="s">
        <v>55</v>
      </c>
      <c r="E170" s="40" t="s">
        <v>5</v>
      </c>
    </row>
    <row r="171" spans="1:5" ht="12.75">
      <c r="A171" t="s">
        <v>57</v>
      </c>
      <c r="E171" s="39" t="s">
        <v>5</v>
      </c>
    </row>
    <row r="172" spans="1:16" ht="25.5">
      <c r="A172" t="s">
        <v>49</v>
      </c>
      <c s="34" t="s">
        <v>213</v>
      </c>
      <c s="34" t="s">
        <v>4901</v>
      </c>
      <c s="35" t="s">
        <v>5</v>
      </c>
      <c s="6" t="s">
        <v>4902</v>
      </c>
      <c s="36" t="s">
        <v>52</v>
      </c>
      <c s="37">
        <v>6</v>
      </c>
      <c s="36">
        <v>0</v>
      </c>
      <c s="36">
        <f>ROUND(G172*H172,6)</f>
      </c>
      <c r="L172" s="38">
        <v>0</v>
      </c>
      <c s="32">
        <f>ROUND(ROUND(L172,2)*ROUND(G172,3),2)</f>
      </c>
      <c s="36" t="s">
        <v>388</v>
      </c>
      <c>
        <f>(M172*21)/100</f>
      </c>
      <c t="s">
        <v>27</v>
      </c>
    </row>
    <row r="173" spans="1:5" ht="12.75">
      <c r="A173" s="35" t="s">
        <v>54</v>
      </c>
      <c r="E173" s="39" t="s">
        <v>4855</v>
      </c>
    </row>
    <row r="174" spans="1:5" ht="12.75">
      <c r="A174" s="35" t="s">
        <v>55</v>
      </c>
      <c r="E174" s="40" t="s">
        <v>5</v>
      </c>
    </row>
    <row r="175" spans="1:5" ht="12.75">
      <c r="A175" t="s">
        <v>57</v>
      </c>
      <c r="E175" s="39" t="s">
        <v>5</v>
      </c>
    </row>
    <row r="176" spans="1:16" ht="25.5">
      <c r="A176" t="s">
        <v>49</v>
      </c>
      <c s="34" t="s">
        <v>218</v>
      </c>
      <c s="34" t="s">
        <v>4903</v>
      </c>
      <c s="35" t="s">
        <v>5</v>
      </c>
      <c s="6" t="s">
        <v>4904</v>
      </c>
      <c s="36" t="s">
        <v>52</v>
      </c>
      <c s="37">
        <v>2</v>
      </c>
      <c s="36">
        <v>0</v>
      </c>
      <c s="36">
        <f>ROUND(G176*H176,6)</f>
      </c>
      <c r="L176" s="38">
        <v>0</v>
      </c>
      <c s="32">
        <f>ROUND(ROUND(L176,2)*ROUND(G176,3),2)</f>
      </c>
      <c s="36" t="s">
        <v>388</v>
      </c>
      <c>
        <f>(M176*21)/100</f>
      </c>
      <c t="s">
        <v>27</v>
      </c>
    </row>
    <row r="177" spans="1:5" ht="12.75">
      <c r="A177" s="35" t="s">
        <v>54</v>
      </c>
      <c r="E177" s="39" t="s">
        <v>4855</v>
      </c>
    </row>
    <row r="178" spans="1:5" ht="12.75">
      <c r="A178" s="35" t="s">
        <v>55</v>
      </c>
      <c r="E178" s="40" t="s">
        <v>5</v>
      </c>
    </row>
    <row r="179" spans="1:5" ht="12.75">
      <c r="A179" t="s">
        <v>57</v>
      </c>
      <c r="E179" s="39" t="s">
        <v>5</v>
      </c>
    </row>
    <row r="180" spans="1:16" ht="25.5">
      <c r="A180" t="s">
        <v>49</v>
      </c>
      <c s="34" t="s">
        <v>222</v>
      </c>
      <c s="34" t="s">
        <v>4905</v>
      </c>
      <c s="35" t="s">
        <v>5</v>
      </c>
      <c s="6" t="s">
        <v>4906</v>
      </c>
      <c s="36" t="s">
        <v>52</v>
      </c>
      <c s="37">
        <v>1</v>
      </c>
      <c s="36">
        <v>0</v>
      </c>
      <c s="36">
        <f>ROUND(G180*H180,6)</f>
      </c>
      <c r="L180" s="38">
        <v>0</v>
      </c>
      <c s="32">
        <f>ROUND(ROUND(L180,2)*ROUND(G180,3),2)</f>
      </c>
      <c s="36" t="s">
        <v>388</v>
      </c>
      <c>
        <f>(M180*21)/100</f>
      </c>
      <c t="s">
        <v>27</v>
      </c>
    </row>
    <row r="181" spans="1:5" ht="12.75">
      <c r="A181" s="35" t="s">
        <v>54</v>
      </c>
      <c r="E181" s="39" t="s">
        <v>4855</v>
      </c>
    </row>
    <row r="182" spans="1:5" ht="12.75">
      <c r="A182" s="35" t="s">
        <v>55</v>
      </c>
      <c r="E182" s="40" t="s">
        <v>5</v>
      </c>
    </row>
    <row r="183" spans="1:5" ht="12.75">
      <c r="A183" t="s">
        <v>57</v>
      </c>
      <c r="E183" s="39" t="s">
        <v>5</v>
      </c>
    </row>
    <row r="184" spans="1:16" ht="12.75">
      <c r="A184" t="s">
        <v>49</v>
      </c>
      <c s="34" t="s">
        <v>225</v>
      </c>
      <c s="34" t="s">
        <v>4907</v>
      </c>
      <c s="35" t="s">
        <v>5</v>
      </c>
      <c s="6" t="s">
        <v>4908</v>
      </c>
      <c s="36" t="s">
        <v>262</v>
      </c>
      <c s="37">
        <v>351</v>
      </c>
      <c s="36">
        <v>0</v>
      </c>
      <c s="36">
        <f>ROUND(G184*H184,6)</f>
      </c>
      <c r="L184" s="38">
        <v>0</v>
      </c>
      <c s="32">
        <f>ROUND(ROUND(L184,2)*ROUND(G184,3),2)</f>
      </c>
      <c s="36" t="s">
        <v>388</v>
      </c>
      <c>
        <f>(M184*21)/100</f>
      </c>
      <c t="s">
        <v>27</v>
      </c>
    </row>
    <row r="185" spans="1:5" ht="12.75">
      <c r="A185" s="35" t="s">
        <v>54</v>
      </c>
      <c r="E185" s="39" t="s">
        <v>4855</v>
      </c>
    </row>
    <row r="186" spans="1:5" ht="12.75">
      <c r="A186" s="35" t="s">
        <v>55</v>
      </c>
      <c r="E186" s="40" t="s">
        <v>5</v>
      </c>
    </row>
    <row r="187" spans="1:5" ht="12.75">
      <c r="A187" t="s">
        <v>57</v>
      </c>
      <c r="E187" s="39" t="s">
        <v>5</v>
      </c>
    </row>
    <row r="188" spans="1:16" ht="12.75">
      <c r="A188" t="s">
        <v>49</v>
      </c>
      <c s="34" t="s">
        <v>230</v>
      </c>
      <c s="34" t="s">
        <v>4909</v>
      </c>
      <c s="35" t="s">
        <v>5</v>
      </c>
      <c s="6" t="s">
        <v>4910</v>
      </c>
      <c s="36" t="s">
        <v>262</v>
      </c>
      <c s="37">
        <v>77</v>
      </c>
      <c s="36">
        <v>0</v>
      </c>
      <c s="36">
        <f>ROUND(G188*H188,6)</f>
      </c>
      <c r="L188" s="38">
        <v>0</v>
      </c>
      <c s="32">
        <f>ROUND(ROUND(L188,2)*ROUND(G188,3),2)</f>
      </c>
      <c s="36" t="s">
        <v>388</v>
      </c>
      <c>
        <f>(M188*21)/100</f>
      </c>
      <c t="s">
        <v>27</v>
      </c>
    </row>
    <row r="189" spans="1:5" ht="12.75">
      <c r="A189" s="35" t="s">
        <v>54</v>
      </c>
      <c r="E189" s="39" t="s">
        <v>4855</v>
      </c>
    </row>
    <row r="190" spans="1:5" ht="12.75">
      <c r="A190" s="35" t="s">
        <v>55</v>
      </c>
      <c r="E190" s="40" t="s">
        <v>5</v>
      </c>
    </row>
    <row r="191" spans="1:5" ht="12.75">
      <c r="A191" t="s">
        <v>57</v>
      </c>
      <c r="E191" s="39" t="s">
        <v>5</v>
      </c>
    </row>
    <row r="192" spans="1:16" ht="12.75">
      <c r="A192" t="s">
        <v>49</v>
      </c>
      <c s="34" t="s">
        <v>235</v>
      </c>
      <c s="34" t="s">
        <v>4911</v>
      </c>
      <c s="35" t="s">
        <v>5</v>
      </c>
      <c s="6" t="s">
        <v>4912</v>
      </c>
      <c s="36" t="s">
        <v>262</v>
      </c>
      <c s="37">
        <v>30</v>
      </c>
      <c s="36">
        <v>0</v>
      </c>
      <c s="36">
        <f>ROUND(G192*H192,6)</f>
      </c>
      <c r="L192" s="38">
        <v>0</v>
      </c>
      <c s="32">
        <f>ROUND(ROUND(L192,2)*ROUND(G192,3),2)</f>
      </c>
      <c s="36" t="s">
        <v>388</v>
      </c>
      <c>
        <f>(M192*21)/100</f>
      </c>
      <c t="s">
        <v>27</v>
      </c>
    </row>
    <row r="193" spans="1:5" ht="12.75">
      <c r="A193" s="35" t="s">
        <v>54</v>
      </c>
      <c r="E193" s="39" t="s">
        <v>4855</v>
      </c>
    </row>
    <row r="194" spans="1:5" ht="12.75">
      <c r="A194" s="35" t="s">
        <v>55</v>
      </c>
      <c r="E194" s="40" t="s">
        <v>5</v>
      </c>
    </row>
    <row r="195" spans="1:5" ht="12.75">
      <c r="A195" t="s">
        <v>57</v>
      </c>
      <c r="E195" s="39" t="s">
        <v>5</v>
      </c>
    </row>
    <row r="196" spans="1:16" ht="12.75">
      <c r="A196" t="s">
        <v>49</v>
      </c>
      <c s="34" t="s">
        <v>241</v>
      </c>
      <c s="34" t="s">
        <v>4913</v>
      </c>
      <c s="35" t="s">
        <v>5</v>
      </c>
      <c s="6" t="s">
        <v>4914</v>
      </c>
      <c s="36" t="s">
        <v>52</v>
      </c>
      <c s="37">
        <v>110</v>
      </c>
      <c s="36">
        <v>0</v>
      </c>
      <c s="36">
        <f>ROUND(G196*H196,6)</f>
      </c>
      <c r="L196" s="38">
        <v>0</v>
      </c>
      <c s="32">
        <f>ROUND(ROUND(L196,2)*ROUND(G196,3),2)</f>
      </c>
      <c s="36" t="s">
        <v>388</v>
      </c>
      <c>
        <f>(M196*21)/100</f>
      </c>
      <c t="s">
        <v>27</v>
      </c>
    </row>
    <row r="197" spans="1:5" ht="12.75">
      <c r="A197" s="35" t="s">
        <v>54</v>
      </c>
      <c r="E197" s="39" t="s">
        <v>4855</v>
      </c>
    </row>
    <row r="198" spans="1:5" ht="12.75">
      <c r="A198" s="35" t="s">
        <v>55</v>
      </c>
      <c r="E198" s="40" t="s">
        <v>5</v>
      </c>
    </row>
    <row r="199" spans="1:5" ht="25.5">
      <c r="A199" t="s">
        <v>57</v>
      </c>
      <c r="E199" s="39" t="s">
        <v>4915</v>
      </c>
    </row>
    <row r="200" spans="1:13" ht="12.75">
      <c r="A200" t="s">
        <v>46</v>
      </c>
      <c r="C200" s="31" t="s">
        <v>4916</v>
      </c>
      <c r="E200" s="33" t="s">
        <v>239</v>
      </c>
      <c r="J200" s="32">
        <f>0</f>
      </c>
      <c s="32">
        <f>0</f>
      </c>
      <c s="32">
        <f>0+L201+L205+L209+L213</f>
      </c>
      <c s="32">
        <f>0+M201+M205+M209+M213</f>
      </c>
    </row>
    <row r="201" spans="1:16" ht="12.75">
      <c r="A201" t="s">
        <v>49</v>
      </c>
      <c s="34" t="s">
        <v>357</v>
      </c>
      <c s="34" t="s">
        <v>4347</v>
      </c>
      <c s="35" t="s">
        <v>5</v>
      </c>
      <c s="6" t="s">
        <v>4917</v>
      </c>
      <c s="36" t="s">
        <v>52</v>
      </c>
      <c s="37">
        <v>1</v>
      </c>
      <c s="36">
        <v>0</v>
      </c>
      <c s="36">
        <f>ROUND(G201*H201,6)</f>
      </c>
      <c r="L201" s="38">
        <v>0</v>
      </c>
      <c s="32">
        <f>ROUND(ROUND(L201,2)*ROUND(G201,3),2)</f>
      </c>
      <c s="36" t="s">
        <v>388</v>
      </c>
      <c>
        <f>(M201*21)/100</f>
      </c>
      <c t="s">
        <v>27</v>
      </c>
    </row>
    <row r="202" spans="1:5" ht="12.75">
      <c r="A202" s="35" t="s">
        <v>54</v>
      </c>
      <c r="E202" s="39" t="s">
        <v>925</v>
      </c>
    </row>
    <row r="203" spans="1:5" ht="12.75">
      <c r="A203" s="35" t="s">
        <v>55</v>
      </c>
      <c r="E203" s="40" t="s">
        <v>5</v>
      </c>
    </row>
    <row r="204" spans="1:5" ht="12.75">
      <c r="A204" t="s">
        <v>57</v>
      </c>
      <c r="E204" s="39" t="s">
        <v>5</v>
      </c>
    </row>
    <row r="205" spans="1:16" ht="25.5">
      <c r="A205" t="s">
        <v>49</v>
      </c>
      <c s="34" t="s">
        <v>360</v>
      </c>
      <c s="34" t="s">
        <v>4918</v>
      </c>
      <c s="35" t="s">
        <v>4919</v>
      </c>
      <c s="6" t="s">
        <v>4920</v>
      </c>
      <c s="36" t="s">
        <v>98</v>
      </c>
      <c s="37">
        <v>0.28</v>
      </c>
      <c s="36">
        <v>0</v>
      </c>
      <c s="36">
        <f>ROUND(G205*H205,6)</f>
      </c>
      <c r="L205" s="38">
        <v>0</v>
      </c>
      <c s="32">
        <f>ROUND(ROUND(L205,2)*ROUND(G205,3),2)</f>
      </c>
      <c s="36" t="s">
        <v>388</v>
      </c>
      <c>
        <f>(M205*21)/100</f>
      </c>
      <c t="s">
        <v>27</v>
      </c>
    </row>
    <row r="206" spans="1:5" ht="63.75">
      <c r="A206" s="35" t="s">
        <v>54</v>
      </c>
      <c r="E206" s="39" t="s">
        <v>4921</v>
      </c>
    </row>
    <row r="207" spans="1:5" ht="12.75">
      <c r="A207" s="35" t="s">
        <v>55</v>
      </c>
      <c r="E207" s="40" t="s">
        <v>5</v>
      </c>
    </row>
    <row r="208" spans="1:5" ht="12.75">
      <c r="A208" t="s">
        <v>57</v>
      </c>
      <c r="E208" s="39" t="s">
        <v>5</v>
      </c>
    </row>
    <row r="209" spans="1:16" ht="12.75">
      <c r="A209" t="s">
        <v>49</v>
      </c>
      <c s="34" t="s">
        <v>363</v>
      </c>
      <c s="34" t="s">
        <v>4922</v>
      </c>
      <c s="35" t="s">
        <v>5</v>
      </c>
      <c s="6" t="s">
        <v>4923</v>
      </c>
      <c s="36" t="s">
        <v>415</v>
      </c>
      <c s="37">
        <v>72</v>
      </c>
      <c s="36">
        <v>0</v>
      </c>
      <c s="36">
        <f>ROUND(G209*H209,6)</f>
      </c>
      <c r="L209" s="38">
        <v>0</v>
      </c>
      <c s="32">
        <f>ROUND(ROUND(L209,2)*ROUND(G209,3),2)</f>
      </c>
      <c s="36" t="s">
        <v>388</v>
      </c>
      <c>
        <f>(M209*21)/100</f>
      </c>
      <c t="s">
        <v>27</v>
      </c>
    </row>
    <row r="210" spans="1:5" ht="12.75">
      <c r="A210" s="35" t="s">
        <v>54</v>
      </c>
      <c r="E210" s="39" t="s">
        <v>925</v>
      </c>
    </row>
    <row r="211" spans="1:5" ht="12.75">
      <c r="A211" s="35" t="s">
        <v>55</v>
      </c>
      <c r="E211" s="40" t="s">
        <v>5</v>
      </c>
    </row>
    <row r="212" spans="1:5" ht="12.75">
      <c r="A212" t="s">
        <v>57</v>
      </c>
      <c r="E212" s="39" t="s">
        <v>4924</v>
      </c>
    </row>
    <row r="213" spans="1:16" ht="12.75">
      <c r="A213" t="s">
        <v>49</v>
      </c>
      <c s="34" t="s">
        <v>366</v>
      </c>
      <c s="34" t="s">
        <v>4925</v>
      </c>
      <c s="35" t="s">
        <v>5</v>
      </c>
      <c s="6" t="s">
        <v>4926</v>
      </c>
      <c s="36" t="s">
        <v>415</v>
      </c>
      <c s="37">
        <v>16</v>
      </c>
      <c s="36">
        <v>0</v>
      </c>
      <c s="36">
        <f>ROUND(G213*H213,6)</f>
      </c>
      <c r="L213" s="38">
        <v>0</v>
      </c>
      <c s="32">
        <f>ROUND(ROUND(L213,2)*ROUND(G213,3),2)</f>
      </c>
      <c s="36" t="s">
        <v>388</v>
      </c>
      <c>
        <f>(M213*21)/100</f>
      </c>
      <c t="s">
        <v>27</v>
      </c>
    </row>
    <row r="214" spans="1:5" ht="12.75">
      <c r="A214" s="35" t="s">
        <v>54</v>
      </c>
      <c r="E214" s="39" t="s">
        <v>925</v>
      </c>
    </row>
    <row r="215" spans="1:5" ht="12.75">
      <c r="A215" s="35" t="s">
        <v>55</v>
      </c>
      <c r="E215" s="40" t="s">
        <v>5</v>
      </c>
    </row>
    <row r="216" spans="1:5" ht="12.75">
      <c r="A216" t="s">
        <v>57</v>
      </c>
      <c r="E21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COUNTIFS(L8:L198,"=0",A8:A198,"P")+COUNTIFS(L8:L198,"",A8:A198,"P")+SUM(Q8:Q198)</f>
      </c>
    </row>
    <row r="8" spans="1:13" ht="12.75">
      <c r="A8" t="s">
        <v>44</v>
      </c>
      <c r="C8" s="28" t="s">
        <v>4929</v>
      </c>
      <c r="E8" s="30" t="s">
        <v>4928</v>
      </c>
      <c r="J8" s="29">
        <f>0+J9</f>
      </c>
      <c s="29">
        <f>0+K9</f>
      </c>
      <c s="29">
        <f>0+L9</f>
      </c>
      <c s="29">
        <f>0+M9</f>
      </c>
    </row>
    <row r="9" spans="1:13" ht="12.75">
      <c r="A9" t="s">
        <v>46</v>
      </c>
      <c r="C9" s="31" t="s">
        <v>4930</v>
      </c>
      <c r="E9" s="33" t="s">
        <v>4928</v>
      </c>
      <c r="J9" s="32">
        <f>0</f>
      </c>
      <c s="32">
        <f>0</f>
      </c>
      <c s="32">
        <f>0+L10+L14+L18+L22+L26+L30+L34+L38+L42+L46+L50+L54+L58+L62+L66+L70+L74+L78+L82+L86+L90+L94+L98+L102+L106+L110+L114+L118+L122+L126+L130+L134+L138+L142+L146+L150+L154+L158+L162+L166+L170+L174+L178+L182+L186+L190+L194+L198</f>
      </c>
      <c s="32">
        <f>0+M10+M14+M18+M22+M26+M30+M34+M38+M42+M46+M50+M54+M58+M62+M66+M70+M74+M78+M82+M86+M90+M94+M98+M102+M106+M110+M114+M118+M122+M126+M130+M134+M138+M142+M146+M150+M154+M158+M162+M166+M170+M174+M178+M182+M186+M190+M194+M198</f>
      </c>
    </row>
    <row r="10" spans="1:16" ht="12.75">
      <c r="A10" t="s">
        <v>49</v>
      </c>
      <c s="34" t="s">
        <v>4</v>
      </c>
      <c s="34" t="s">
        <v>4931</v>
      </c>
      <c s="35" t="s">
        <v>5</v>
      </c>
      <c s="6" t="s">
        <v>4932</v>
      </c>
      <c s="36" t="s">
        <v>52</v>
      </c>
      <c s="37">
        <v>1</v>
      </c>
      <c s="36">
        <v>0</v>
      </c>
      <c s="36">
        <f>ROUND(G10*H10,6)</f>
      </c>
      <c r="L10" s="38">
        <v>0</v>
      </c>
      <c s="32">
        <f>ROUND(ROUND(L10,2)*ROUND(G10,3),2)</f>
      </c>
      <c s="36" t="s">
        <v>4723</v>
      </c>
      <c>
        <f>(M10*21)/100</f>
      </c>
      <c t="s">
        <v>27</v>
      </c>
    </row>
    <row r="11" spans="1:5" ht="12.75">
      <c r="A11" s="35" t="s">
        <v>54</v>
      </c>
      <c r="E11" s="39" t="s">
        <v>4932</v>
      </c>
    </row>
    <row r="12" spans="1:5" ht="12.75">
      <c r="A12" s="35" t="s">
        <v>55</v>
      </c>
      <c r="E12" s="40" t="s">
        <v>5</v>
      </c>
    </row>
    <row r="13" spans="1:5" ht="12.75">
      <c r="A13" t="s">
        <v>57</v>
      </c>
      <c r="E13" s="39" t="s">
        <v>5</v>
      </c>
    </row>
    <row r="14" spans="1:16" ht="12.75">
      <c r="A14" t="s">
        <v>49</v>
      </c>
      <c s="34" t="s">
        <v>27</v>
      </c>
      <c s="34" t="s">
        <v>4931</v>
      </c>
      <c s="35" t="s">
        <v>4</v>
      </c>
      <c s="6" t="s">
        <v>4933</v>
      </c>
      <c s="36" t="s">
        <v>52</v>
      </c>
      <c s="37">
        <v>1</v>
      </c>
      <c s="36">
        <v>0</v>
      </c>
      <c s="36">
        <f>ROUND(G14*H14,6)</f>
      </c>
      <c r="L14" s="38">
        <v>0</v>
      </c>
      <c s="32">
        <f>ROUND(ROUND(L14,2)*ROUND(G14,3),2)</f>
      </c>
      <c s="36" t="s">
        <v>4723</v>
      </c>
      <c>
        <f>(M14*21)/100</f>
      </c>
      <c t="s">
        <v>27</v>
      </c>
    </row>
    <row r="15" spans="1:5" ht="12.75">
      <c r="A15" s="35" t="s">
        <v>54</v>
      </c>
      <c r="E15" s="39" t="s">
        <v>4933</v>
      </c>
    </row>
    <row r="16" spans="1:5" ht="12.75">
      <c r="A16" s="35" t="s">
        <v>55</v>
      </c>
      <c r="E16" s="40" t="s">
        <v>5</v>
      </c>
    </row>
    <row r="17" spans="1:5" ht="12.75">
      <c r="A17" t="s">
        <v>57</v>
      </c>
      <c r="E17" s="39" t="s">
        <v>5</v>
      </c>
    </row>
    <row r="18" spans="1:16" ht="12.75">
      <c r="A18" t="s">
        <v>49</v>
      </c>
      <c s="34" t="s">
        <v>26</v>
      </c>
      <c s="34" t="s">
        <v>4931</v>
      </c>
      <c s="35" t="s">
        <v>27</v>
      </c>
      <c s="6" t="s">
        <v>4934</v>
      </c>
      <c s="36" t="s">
        <v>52</v>
      </c>
      <c s="37">
        <v>1</v>
      </c>
      <c s="36">
        <v>0</v>
      </c>
      <c s="36">
        <f>ROUND(G18*H18,6)</f>
      </c>
      <c r="L18" s="38">
        <v>0</v>
      </c>
      <c s="32">
        <f>ROUND(ROUND(L18,2)*ROUND(G18,3),2)</f>
      </c>
      <c s="36" t="s">
        <v>4723</v>
      </c>
      <c>
        <f>(M18*21)/100</f>
      </c>
      <c t="s">
        <v>27</v>
      </c>
    </row>
    <row r="19" spans="1:5" ht="12.75">
      <c r="A19" s="35" t="s">
        <v>54</v>
      </c>
      <c r="E19" s="39" t="s">
        <v>4934</v>
      </c>
    </row>
    <row r="20" spans="1:5" ht="12.75">
      <c r="A20" s="35" t="s">
        <v>55</v>
      </c>
      <c r="E20" s="40" t="s">
        <v>5</v>
      </c>
    </row>
    <row r="21" spans="1:5" ht="12.75">
      <c r="A21" t="s">
        <v>57</v>
      </c>
      <c r="E21" s="39" t="s">
        <v>5</v>
      </c>
    </row>
    <row r="22" spans="1:16" ht="12.75">
      <c r="A22" t="s">
        <v>49</v>
      </c>
      <c s="34" t="s">
        <v>64</v>
      </c>
      <c s="34" t="s">
        <v>4931</v>
      </c>
      <c s="35" t="s">
        <v>26</v>
      </c>
      <c s="6" t="s">
        <v>4935</v>
      </c>
      <c s="36" t="s">
        <v>52</v>
      </c>
      <c s="37">
        <v>1</v>
      </c>
      <c s="36">
        <v>0</v>
      </c>
      <c s="36">
        <f>ROUND(G22*H22,6)</f>
      </c>
      <c r="L22" s="38">
        <v>0</v>
      </c>
      <c s="32">
        <f>ROUND(ROUND(L22,2)*ROUND(G22,3),2)</f>
      </c>
      <c s="36" t="s">
        <v>4723</v>
      </c>
      <c>
        <f>(M22*21)/100</f>
      </c>
      <c t="s">
        <v>27</v>
      </c>
    </row>
    <row r="23" spans="1:5" ht="12.75">
      <c r="A23" s="35" t="s">
        <v>54</v>
      </c>
      <c r="E23" s="39" t="s">
        <v>4935</v>
      </c>
    </row>
    <row r="24" spans="1:5" ht="12.75">
      <c r="A24" s="35" t="s">
        <v>55</v>
      </c>
      <c r="E24" s="40" t="s">
        <v>5</v>
      </c>
    </row>
    <row r="25" spans="1:5" ht="12.75">
      <c r="A25" t="s">
        <v>57</v>
      </c>
      <c r="E25" s="39" t="s">
        <v>5</v>
      </c>
    </row>
    <row r="26" spans="1:16" ht="12.75">
      <c r="A26" t="s">
        <v>49</v>
      </c>
      <c s="34" t="s">
        <v>68</v>
      </c>
      <c s="34" t="s">
        <v>4931</v>
      </c>
      <c s="35" t="s">
        <v>64</v>
      </c>
      <c s="6" t="s">
        <v>4936</v>
      </c>
      <c s="36" t="s">
        <v>52</v>
      </c>
      <c s="37">
        <v>1</v>
      </c>
      <c s="36">
        <v>0</v>
      </c>
      <c s="36">
        <f>ROUND(G26*H26,6)</f>
      </c>
      <c r="L26" s="38">
        <v>0</v>
      </c>
      <c s="32">
        <f>ROUND(ROUND(L26,2)*ROUND(G26,3),2)</f>
      </c>
      <c s="36" t="s">
        <v>4723</v>
      </c>
      <c>
        <f>(M26*21)/100</f>
      </c>
      <c t="s">
        <v>27</v>
      </c>
    </row>
    <row r="27" spans="1:5" ht="12.75">
      <c r="A27" s="35" t="s">
        <v>54</v>
      </c>
      <c r="E27" s="39" t="s">
        <v>4936</v>
      </c>
    </row>
    <row r="28" spans="1:5" ht="12.75">
      <c r="A28" s="35" t="s">
        <v>55</v>
      </c>
      <c r="E28" s="40" t="s">
        <v>5</v>
      </c>
    </row>
    <row r="29" spans="1:5" ht="12.75">
      <c r="A29" t="s">
        <v>57</v>
      </c>
      <c r="E29" s="39" t="s">
        <v>5</v>
      </c>
    </row>
    <row r="30" spans="1:16" ht="25.5">
      <c r="A30" t="s">
        <v>49</v>
      </c>
      <c s="34" t="s">
        <v>72</v>
      </c>
      <c s="34" t="s">
        <v>4937</v>
      </c>
      <c s="35" t="s">
        <v>5</v>
      </c>
      <c s="6" t="s">
        <v>4938</v>
      </c>
      <c s="36" t="s">
        <v>52</v>
      </c>
      <c s="37">
        <v>1</v>
      </c>
      <c s="36">
        <v>0</v>
      </c>
      <c s="36">
        <f>ROUND(G30*H30,6)</f>
      </c>
      <c r="L30" s="38">
        <v>0</v>
      </c>
      <c s="32">
        <f>ROUND(ROUND(L30,2)*ROUND(G30,3),2)</f>
      </c>
      <c s="36" t="s">
        <v>4723</v>
      </c>
      <c>
        <f>(M30*21)/100</f>
      </c>
      <c t="s">
        <v>27</v>
      </c>
    </row>
    <row r="31" spans="1:5" ht="25.5">
      <c r="A31" s="35" t="s">
        <v>54</v>
      </c>
      <c r="E31" s="39" t="s">
        <v>4938</v>
      </c>
    </row>
    <row r="32" spans="1:5" ht="12.75">
      <c r="A32" s="35" t="s">
        <v>55</v>
      </c>
      <c r="E32" s="40" t="s">
        <v>5</v>
      </c>
    </row>
    <row r="33" spans="1:5" ht="12.75">
      <c r="A33" t="s">
        <v>57</v>
      </c>
      <c r="E33" s="39" t="s">
        <v>5</v>
      </c>
    </row>
    <row r="34" spans="1:16" ht="25.5">
      <c r="A34" t="s">
        <v>49</v>
      </c>
      <c s="34" t="s">
        <v>76</v>
      </c>
      <c s="34" t="s">
        <v>4939</v>
      </c>
      <c s="35" t="s">
        <v>5</v>
      </c>
      <c s="6" t="s">
        <v>4938</v>
      </c>
      <c s="36" t="s">
        <v>52</v>
      </c>
      <c s="37">
        <v>1</v>
      </c>
      <c s="36">
        <v>0</v>
      </c>
      <c s="36">
        <f>ROUND(G34*H34,6)</f>
      </c>
      <c r="L34" s="38">
        <v>0</v>
      </c>
      <c s="32">
        <f>ROUND(ROUND(L34,2)*ROUND(G34,3),2)</f>
      </c>
      <c s="36" t="s">
        <v>4723</v>
      </c>
      <c>
        <f>(M34*21)/100</f>
      </c>
      <c t="s">
        <v>27</v>
      </c>
    </row>
    <row r="35" spans="1:5" ht="25.5">
      <c r="A35" s="35" t="s">
        <v>54</v>
      </c>
      <c r="E35" s="39" t="s">
        <v>4938</v>
      </c>
    </row>
    <row r="36" spans="1:5" ht="12.75">
      <c r="A36" s="35" t="s">
        <v>55</v>
      </c>
      <c r="E36" s="40" t="s">
        <v>5</v>
      </c>
    </row>
    <row r="37" spans="1:5" ht="12.75">
      <c r="A37" t="s">
        <v>57</v>
      </c>
      <c r="E37" s="39" t="s">
        <v>5</v>
      </c>
    </row>
    <row r="38" spans="1:16" ht="25.5">
      <c r="A38" t="s">
        <v>49</v>
      </c>
      <c s="34" t="s">
        <v>80</v>
      </c>
      <c s="34" t="s">
        <v>4940</v>
      </c>
      <c s="35" t="s">
        <v>5</v>
      </c>
      <c s="6" t="s">
        <v>4938</v>
      </c>
      <c s="36" t="s">
        <v>52</v>
      </c>
      <c s="37">
        <v>1</v>
      </c>
      <c s="36">
        <v>0</v>
      </c>
      <c s="36">
        <f>ROUND(G38*H38,6)</f>
      </c>
      <c r="L38" s="38">
        <v>0</v>
      </c>
      <c s="32">
        <f>ROUND(ROUND(L38,2)*ROUND(G38,3),2)</f>
      </c>
      <c s="36" t="s">
        <v>4723</v>
      </c>
      <c>
        <f>(M38*21)/100</f>
      </c>
      <c t="s">
        <v>27</v>
      </c>
    </row>
    <row r="39" spans="1:5" ht="25.5">
      <c r="A39" s="35" t="s">
        <v>54</v>
      </c>
      <c r="E39" s="39" t="s">
        <v>4938</v>
      </c>
    </row>
    <row r="40" spans="1:5" ht="12.75">
      <c r="A40" s="35" t="s">
        <v>55</v>
      </c>
      <c r="E40" s="40" t="s">
        <v>5</v>
      </c>
    </row>
    <row r="41" spans="1:5" ht="12.75">
      <c r="A41" t="s">
        <v>57</v>
      </c>
      <c r="E41" s="39" t="s">
        <v>5</v>
      </c>
    </row>
    <row r="42" spans="1:16" ht="25.5">
      <c r="A42" t="s">
        <v>49</v>
      </c>
      <c s="34" t="s">
        <v>84</v>
      </c>
      <c s="34" t="s">
        <v>4941</v>
      </c>
      <c s="35" t="s">
        <v>5</v>
      </c>
      <c s="6" t="s">
        <v>4938</v>
      </c>
      <c s="36" t="s">
        <v>52</v>
      </c>
      <c s="37">
        <v>1</v>
      </c>
      <c s="36">
        <v>0</v>
      </c>
      <c s="36">
        <f>ROUND(G42*H42,6)</f>
      </c>
      <c r="L42" s="38">
        <v>0</v>
      </c>
      <c s="32">
        <f>ROUND(ROUND(L42,2)*ROUND(G42,3),2)</f>
      </c>
      <c s="36" t="s">
        <v>4723</v>
      </c>
      <c>
        <f>(M42*21)/100</f>
      </c>
      <c t="s">
        <v>27</v>
      </c>
    </row>
    <row r="43" spans="1:5" ht="25.5">
      <c r="A43" s="35" t="s">
        <v>54</v>
      </c>
      <c r="E43" s="39" t="s">
        <v>4938</v>
      </c>
    </row>
    <row r="44" spans="1:5" ht="12.75">
      <c r="A44" s="35" t="s">
        <v>55</v>
      </c>
      <c r="E44" s="40" t="s">
        <v>5</v>
      </c>
    </row>
    <row r="45" spans="1:5" ht="12.75">
      <c r="A45" t="s">
        <v>57</v>
      </c>
      <c r="E45" s="39" t="s">
        <v>5</v>
      </c>
    </row>
    <row r="46" spans="1:16" ht="25.5">
      <c r="A46" t="s">
        <v>49</v>
      </c>
      <c s="34" t="s">
        <v>88</v>
      </c>
      <c s="34" t="s">
        <v>4942</v>
      </c>
      <c s="35" t="s">
        <v>5</v>
      </c>
      <c s="6" t="s">
        <v>4938</v>
      </c>
      <c s="36" t="s">
        <v>52</v>
      </c>
      <c s="37">
        <v>1</v>
      </c>
      <c s="36">
        <v>0</v>
      </c>
      <c s="36">
        <f>ROUND(G46*H46,6)</f>
      </c>
      <c r="L46" s="38">
        <v>0</v>
      </c>
      <c s="32">
        <f>ROUND(ROUND(L46,2)*ROUND(G46,3),2)</f>
      </c>
      <c s="36" t="s">
        <v>4723</v>
      </c>
      <c>
        <f>(M46*21)/100</f>
      </c>
      <c t="s">
        <v>27</v>
      </c>
    </row>
    <row r="47" spans="1:5" ht="25.5">
      <c r="A47" s="35" t="s">
        <v>54</v>
      </c>
      <c r="E47" s="39" t="s">
        <v>4938</v>
      </c>
    </row>
    <row r="48" spans="1:5" ht="12.75">
      <c r="A48" s="35" t="s">
        <v>55</v>
      </c>
      <c r="E48" s="40" t="s">
        <v>5</v>
      </c>
    </row>
    <row r="49" spans="1:5" ht="12.75">
      <c r="A49" t="s">
        <v>57</v>
      </c>
      <c r="E49" s="39" t="s">
        <v>5</v>
      </c>
    </row>
    <row r="50" spans="1:16" ht="12.75">
      <c r="A50" t="s">
        <v>49</v>
      </c>
      <c s="34" t="s">
        <v>91</v>
      </c>
      <c s="34" t="s">
        <v>4943</v>
      </c>
      <c s="35" t="s">
        <v>5</v>
      </c>
      <c s="6" t="s">
        <v>4944</v>
      </c>
      <c s="36" t="s">
        <v>52</v>
      </c>
      <c s="37">
        <v>1</v>
      </c>
      <c s="36">
        <v>0</v>
      </c>
      <c s="36">
        <f>ROUND(G50*H50,6)</f>
      </c>
      <c r="L50" s="38">
        <v>0</v>
      </c>
      <c s="32">
        <f>ROUND(ROUND(L50,2)*ROUND(G50,3),2)</f>
      </c>
      <c s="36" t="s">
        <v>4723</v>
      </c>
      <c>
        <f>(M50*21)/100</f>
      </c>
      <c t="s">
        <v>27</v>
      </c>
    </row>
    <row r="51" spans="1:5" ht="12.75">
      <c r="A51" s="35" t="s">
        <v>54</v>
      </c>
      <c r="E51" s="39" t="s">
        <v>4944</v>
      </c>
    </row>
    <row r="52" spans="1:5" ht="12.75">
      <c r="A52" s="35" t="s">
        <v>55</v>
      </c>
      <c r="E52" s="40" t="s">
        <v>5</v>
      </c>
    </row>
    <row r="53" spans="1:5" ht="12.75">
      <c r="A53" t="s">
        <v>57</v>
      </c>
      <c r="E53" s="39" t="s">
        <v>5</v>
      </c>
    </row>
    <row r="54" spans="1:16" ht="12.75">
      <c r="A54" t="s">
        <v>49</v>
      </c>
      <c s="34" t="s">
        <v>95</v>
      </c>
      <c s="34" t="s">
        <v>4943</v>
      </c>
      <c s="35" t="s">
        <v>4</v>
      </c>
      <c s="6" t="s">
        <v>4945</v>
      </c>
      <c s="36" t="s">
        <v>52</v>
      </c>
      <c s="37">
        <v>1</v>
      </c>
      <c s="36">
        <v>0</v>
      </c>
      <c s="36">
        <f>ROUND(G54*H54,6)</f>
      </c>
      <c r="L54" s="38">
        <v>0</v>
      </c>
      <c s="32">
        <f>ROUND(ROUND(L54,2)*ROUND(G54,3),2)</f>
      </c>
      <c s="36" t="s">
        <v>4723</v>
      </c>
      <c>
        <f>(M54*21)/100</f>
      </c>
      <c t="s">
        <v>27</v>
      </c>
    </row>
    <row r="55" spans="1:5" ht="12.75">
      <c r="A55" s="35" t="s">
        <v>54</v>
      </c>
      <c r="E55" s="39" t="s">
        <v>4945</v>
      </c>
    </row>
    <row r="56" spans="1:5" ht="12.75">
      <c r="A56" s="35" t="s">
        <v>55</v>
      </c>
      <c r="E56" s="40" t="s">
        <v>5</v>
      </c>
    </row>
    <row r="57" spans="1:5" ht="12.75">
      <c r="A57" t="s">
        <v>57</v>
      </c>
      <c r="E57" s="39" t="s">
        <v>5</v>
      </c>
    </row>
    <row r="58" spans="1:16" ht="12.75">
      <c r="A58" t="s">
        <v>49</v>
      </c>
      <c s="34" t="s">
        <v>100</v>
      </c>
      <c s="34" t="s">
        <v>4946</v>
      </c>
      <c s="35" t="s">
        <v>5</v>
      </c>
      <c s="6" t="s">
        <v>4947</v>
      </c>
      <c s="36" t="s">
        <v>52</v>
      </c>
      <c s="37">
        <v>1</v>
      </c>
      <c s="36">
        <v>0</v>
      </c>
      <c s="36">
        <f>ROUND(G58*H58,6)</f>
      </c>
      <c r="L58" s="38">
        <v>0</v>
      </c>
      <c s="32">
        <f>ROUND(ROUND(L58,2)*ROUND(G58,3),2)</f>
      </c>
      <c s="36" t="s">
        <v>4723</v>
      </c>
      <c>
        <f>(M58*21)/100</f>
      </c>
      <c t="s">
        <v>27</v>
      </c>
    </row>
    <row r="59" spans="1:5" ht="12.75">
      <c r="A59" s="35" t="s">
        <v>54</v>
      </c>
      <c r="E59" s="39" t="s">
        <v>4947</v>
      </c>
    </row>
    <row r="60" spans="1:5" ht="12.75">
      <c r="A60" s="35" t="s">
        <v>55</v>
      </c>
      <c r="E60" s="40" t="s">
        <v>5</v>
      </c>
    </row>
    <row r="61" spans="1:5" ht="12.75">
      <c r="A61" t="s">
        <v>57</v>
      </c>
      <c r="E61" s="39" t="s">
        <v>4948</v>
      </c>
    </row>
    <row r="62" spans="1:16" ht="12.75">
      <c r="A62" t="s">
        <v>49</v>
      </c>
      <c s="34" t="s">
        <v>106</v>
      </c>
      <c s="34" t="s">
        <v>4949</v>
      </c>
      <c s="35" t="s">
        <v>5</v>
      </c>
      <c s="6" t="s">
        <v>4947</v>
      </c>
      <c s="36" t="s">
        <v>52</v>
      </c>
      <c s="37">
        <v>1</v>
      </c>
      <c s="36">
        <v>0</v>
      </c>
      <c s="36">
        <f>ROUND(G62*H62,6)</f>
      </c>
      <c r="L62" s="38">
        <v>0</v>
      </c>
      <c s="32">
        <f>ROUND(ROUND(L62,2)*ROUND(G62,3),2)</f>
      </c>
      <c s="36" t="s">
        <v>4723</v>
      </c>
      <c>
        <f>(M62*21)/100</f>
      </c>
      <c t="s">
        <v>27</v>
      </c>
    </row>
    <row r="63" spans="1:5" ht="12.75">
      <c r="A63" s="35" t="s">
        <v>54</v>
      </c>
      <c r="E63" s="39" t="s">
        <v>4947</v>
      </c>
    </row>
    <row r="64" spans="1:5" ht="12.75">
      <c r="A64" s="35" t="s">
        <v>55</v>
      </c>
      <c r="E64" s="40" t="s">
        <v>5</v>
      </c>
    </row>
    <row r="65" spans="1:5" ht="12.75">
      <c r="A65" t="s">
        <v>57</v>
      </c>
      <c r="E65" s="39" t="s">
        <v>4948</v>
      </c>
    </row>
    <row r="66" spans="1:16" ht="12.75">
      <c r="A66" t="s">
        <v>49</v>
      </c>
      <c s="34" t="s">
        <v>111</v>
      </c>
      <c s="34" t="s">
        <v>4950</v>
      </c>
      <c s="35" t="s">
        <v>5</v>
      </c>
      <c s="6" t="s">
        <v>4951</v>
      </c>
      <c s="36" t="s">
        <v>52</v>
      </c>
      <c s="37">
        <v>1</v>
      </c>
      <c s="36">
        <v>0</v>
      </c>
      <c s="36">
        <f>ROUND(G66*H66,6)</f>
      </c>
      <c r="L66" s="38">
        <v>0</v>
      </c>
      <c s="32">
        <f>ROUND(ROUND(L66,2)*ROUND(G66,3),2)</f>
      </c>
      <c s="36" t="s">
        <v>4723</v>
      </c>
      <c>
        <f>(M66*21)/100</f>
      </c>
      <c t="s">
        <v>27</v>
      </c>
    </row>
    <row r="67" spans="1:5" ht="12.75">
      <c r="A67" s="35" t="s">
        <v>54</v>
      </c>
      <c r="E67" s="39" t="s">
        <v>4951</v>
      </c>
    </row>
    <row r="68" spans="1:5" ht="12.75">
      <c r="A68" s="35" t="s">
        <v>55</v>
      </c>
      <c r="E68" s="40" t="s">
        <v>5</v>
      </c>
    </row>
    <row r="69" spans="1:5" ht="12.75">
      <c r="A69" t="s">
        <v>57</v>
      </c>
      <c r="E69" s="39" t="s">
        <v>5</v>
      </c>
    </row>
    <row r="70" spans="1:16" ht="25.5">
      <c r="A70" t="s">
        <v>49</v>
      </c>
      <c s="34" t="s">
        <v>116</v>
      </c>
      <c s="34" t="s">
        <v>4952</v>
      </c>
      <c s="35" t="s">
        <v>5</v>
      </c>
      <c s="6" t="s">
        <v>4953</v>
      </c>
      <c s="36" t="s">
        <v>52</v>
      </c>
      <c s="37">
        <v>1</v>
      </c>
      <c s="36">
        <v>0</v>
      </c>
      <c s="36">
        <f>ROUND(G70*H70,6)</f>
      </c>
      <c r="L70" s="38">
        <v>0</v>
      </c>
      <c s="32">
        <f>ROUND(ROUND(L70,2)*ROUND(G70,3),2)</f>
      </c>
      <c s="36" t="s">
        <v>4723</v>
      </c>
      <c>
        <f>(M70*21)/100</f>
      </c>
      <c t="s">
        <v>27</v>
      </c>
    </row>
    <row r="71" spans="1:5" ht="25.5">
      <c r="A71" s="35" t="s">
        <v>54</v>
      </c>
      <c r="E71" s="39" t="s">
        <v>4953</v>
      </c>
    </row>
    <row r="72" spans="1:5" ht="12.75">
      <c r="A72" s="35" t="s">
        <v>55</v>
      </c>
      <c r="E72" s="40" t="s">
        <v>5</v>
      </c>
    </row>
    <row r="73" spans="1:5" ht="12.75">
      <c r="A73" t="s">
        <v>57</v>
      </c>
      <c r="E73" s="39" t="s">
        <v>5</v>
      </c>
    </row>
    <row r="74" spans="1:16" ht="12.75">
      <c r="A74" t="s">
        <v>49</v>
      </c>
      <c s="34" t="s">
        <v>119</v>
      </c>
      <c s="34" t="s">
        <v>4954</v>
      </c>
      <c s="35" t="s">
        <v>5</v>
      </c>
      <c s="6" t="s">
        <v>4955</v>
      </c>
      <c s="36" t="s">
        <v>52</v>
      </c>
      <c s="37">
        <v>4</v>
      </c>
      <c s="36">
        <v>0</v>
      </c>
      <c s="36">
        <f>ROUND(G74*H74,6)</f>
      </c>
      <c r="L74" s="38">
        <v>0</v>
      </c>
      <c s="32">
        <f>ROUND(ROUND(L74,2)*ROUND(G74,3),2)</f>
      </c>
      <c s="36" t="s">
        <v>4723</v>
      </c>
      <c>
        <f>(M74*21)/100</f>
      </c>
      <c t="s">
        <v>27</v>
      </c>
    </row>
    <row r="75" spans="1:5" ht="12.75">
      <c r="A75" s="35" t="s">
        <v>54</v>
      </c>
      <c r="E75" s="39" t="s">
        <v>4955</v>
      </c>
    </row>
    <row r="76" spans="1:5" ht="12.75">
      <c r="A76" s="35" t="s">
        <v>55</v>
      </c>
      <c r="E76" s="40" t="s">
        <v>5</v>
      </c>
    </row>
    <row r="77" spans="1:5" ht="12.75">
      <c r="A77" t="s">
        <v>57</v>
      </c>
      <c r="E77" s="39" t="s">
        <v>5</v>
      </c>
    </row>
    <row r="78" spans="1:16" ht="38.25">
      <c r="A78" t="s">
        <v>49</v>
      </c>
      <c s="34" t="s">
        <v>122</v>
      </c>
      <c s="34" t="s">
        <v>4956</v>
      </c>
      <c s="35" t="s">
        <v>5</v>
      </c>
      <c s="6" t="s">
        <v>4957</v>
      </c>
      <c s="36" t="s">
        <v>52</v>
      </c>
      <c s="37">
        <v>4</v>
      </c>
      <c s="36">
        <v>0</v>
      </c>
      <c s="36">
        <f>ROUND(G78*H78,6)</f>
      </c>
      <c r="L78" s="38">
        <v>0</v>
      </c>
      <c s="32">
        <f>ROUND(ROUND(L78,2)*ROUND(G78,3),2)</f>
      </c>
      <c s="36" t="s">
        <v>4723</v>
      </c>
      <c>
        <f>(M78*21)/100</f>
      </c>
      <c t="s">
        <v>27</v>
      </c>
    </row>
    <row r="79" spans="1:5" ht="38.25">
      <c r="A79" s="35" t="s">
        <v>54</v>
      </c>
      <c r="E79" s="39" t="s">
        <v>4958</v>
      </c>
    </row>
    <row r="80" spans="1:5" ht="12.75">
      <c r="A80" s="35" t="s">
        <v>55</v>
      </c>
      <c r="E80" s="40" t="s">
        <v>5</v>
      </c>
    </row>
    <row r="81" spans="1:5" ht="12.75">
      <c r="A81" t="s">
        <v>57</v>
      </c>
      <c r="E81" s="39" t="s">
        <v>5</v>
      </c>
    </row>
    <row r="82" spans="1:16" ht="12.75">
      <c r="A82" t="s">
        <v>49</v>
      </c>
      <c s="34" t="s">
        <v>126</v>
      </c>
      <c s="34" t="s">
        <v>4959</v>
      </c>
      <c s="35" t="s">
        <v>5</v>
      </c>
      <c s="6" t="s">
        <v>4960</v>
      </c>
      <c s="36" t="s">
        <v>52</v>
      </c>
      <c s="37">
        <v>1</v>
      </c>
      <c s="36">
        <v>0</v>
      </c>
      <c s="36">
        <f>ROUND(G82*H82,6)</f>
      </c>
      <c r="L82" s="38">
        <v>0</v>
      </c>
      <c s="32">
        <f>ROUND(ROUND(L82,2)*ROUND(G82,3),2)</f>
      </c>
      <c s="36" t="s">
        <v>4723</v>
      </c>
      <c>
        <f>(M82*21)/100</f>
      </c>
      <c t="s">
        <v>27</v>
      </c>
    </row>
    <row r="83" spans="1:5" ht="12.75">
      <c r="A83" s="35" t="s">
        <v>54</v>
      </c>
      <c r="E83" s="39" t="s">
        <v>4960</v>
      </c>
    </row>
    <row r="84" spans="1:5" ht="12.75">
      <c r="A84" s="35" t="s">
        <v>55</v>
      </c>
      <c r="E84" s="40" t="s">
        <v>5</v>
      </c>
    </row>
    <row r="85" spans="1:5" ht="12.75">
      <c r="A85" t="s">
        <v>57</v>
      </c>
      <c r="E85" s="39" t="s">
        <v>5</v>
      </c>
    </row>
    <row r="86" spans="1:16" ht="12.75">
      <c r="A86" t="s">
        <v>49</v>
      </c>
      <c s="34" t="s">
        <v>130</v>
      </c>
      <c s="34" t="s">
        <v>4959</v>
      </c>
      <c s="35" t="s">
        <v>4</v>
      </c>
      <c s="6" t="s">
        <v>4961</v>
      </c>
      <c s="36" t="s">
        <v>52</v>
      </c>
      <c s="37">
        <v>1</v>
      </c>
      <c s="36">
        <v>0</v>
      </c>
      <c s="36">
        <f>ROUND(G86*H86,6)</f>
      </c>
      <c r="L86" s="38">
        <v>0</v>
      </c>
      <c s="32">
        <f>ROUND(ROUND(L86,2)*ROUND(G86,3),2)</f>
      </c>
      <c s="36" t="s">
        <v>4723</v>
      </c>
      <c>
        <f>(M86*21)/100</f>
      </c>
      <c t="s">
        <v>27</v>
      </c>
    </row>
    <row r="87" spans="1:5" ht="12.75">
      <c r="A87" s="35" t="s">
        <v>54</v>
      </c>
      <c r="E87" s="39" t="s">
        <v>4961</v>
      </c>
    </row>
    <row r="88" spans="1:5" ht="12.75">
      <c r="A88" s="35" t="s">
        <v>55</v>
      </c>
      <c r="E88" s="40" t="s">
        <v>5</v>
      </c>
    </row>
    <row r="89" spans="1:5" ht="12.75">
      <c r="A89" t="s">
        <v>57</v>
      </c>
      <c r="E89" s="39" t="s">
        <v>5</v>
      </c>
    </row>
    <row r="90" spans="1:16" ht="25.5">
      <c r="A90" t="s">
        <v>49</v>
      </c>
      <c s="34" t="s">
        <v>133</v>
      </c>
      <c s="34" t="s">
        <v>4962</v>
      </c>
      <c s="35" t="s">
        <v>5</v>
      </c>
      <c s="6" t="s">
        <v>4963</v>
      </c>
      <c s="36" t="s">
        <v>52</v>
      </c>
      <c s="37">
        <v>1</v>
      </c>
      <c s="36">
        <v>0</v>
      </c>
      <c s="36">
        <f>ROUND(G90*H90,6)</f>
      </c>
      <c r="L90" s="38">
        <v>0</v>
      </c>
      <c s="32">
        <f>ROUND(ROUND(L90,2)*ROUND(G90,3),2)</f>
      </c>
      <c s="36" t="s">
        <v>4723</v>
      </c>
      <c>
        <f>(M90*21)/100</f>
      </c>
      <c t="s">
        <v>27</v>
      </c>
    </row>
    <row r="91" spans="1:5" ht="25.5">
      <c r="A91" s="35" t="s">
        <v>54</v>
      </c>
      <c r="E91" s="39" t="s">
        <v>4963</v>
      </c>
    </row>
    <row r="92" spans="1:5" ht="12.75">
      <c r="A92" s="35" t="s">
        <v>55</v>
      </c>
      <c r="E92" s="40" t="s">
        <v>5</v>
      </c>
    </row>
    <row r="93" spans="1:5" ht="12.75">
      <c r="A93" t="s">
        <v>57</v>
      </c>
      <c r="E93" s="39" t="s">
        <v>5</v>
      </c>
    </row>
    <row r="94" spans="1:16" ht="25.5">
      <c r="A94" t="s">
        <v>49</v>
      </c>
      <c s="34" t="s">
        <v>136</v>
      </c>
      <c s="34" t="s">
        <v>4962</v>
      </c>
      <c s="35" t="s">
        <v>4</v>
      </c>
      <c s="6" t="s">
        <v>4964</v>
      </c>
      <c s="36" t="s">
        <v>52</v>
      </c>
      <c s="37">
        <v>1</v>
      </c>
      <c s="36">
        <v>0</v>
      </c>
      <c s="36">
        <f>ROUND(G94*H94,6)</f>
      </c>
      <c r="L94" s="38">
        <v>0</v>
      </c>
      <c s="32">
        <f>ROUND(ROUND(L94,2)*ROUND(G94,3),2)</f>
      </c>
      <c s="36" t="s">
        <v>4723</v>
      </c>
      <c>
        <f>(M94*21)/100</f>
      </c>
      <c t="s">
        <v>27</v>
      </c>
    </row>
    <row r="95" spans="1:5" ht="25.5">
      <c r="A95" s="35" t="s">
        <v>54</v>
      </c>
      <c r="E95" s="39" t="s">
        <v>4964</v>
      </c>
    </row>
    <row r="96" spans="1:5" ht="12.75">
      <c r="A96" s="35" t="s">
        <v>55</v>
      </c>
      <c r="E96" s="40" t="s">
        <v>5</v>
      </c>
    </row>
    <row r="97" spans="1:5" ht="12.75">
      <c r="A97" t="s">
        <v>57</v>
      </c>
      <c r="E97" s="39" t="s">
        <v>5</v>
      </c>
    </row>
    <row r="98" spans="1:16" ht="12.75">
      <c r="A98" t="s">
        <v>49</v>
      </c>
      <c s="34" t="s">
        <v>140</v>
      </c>
      <c s="34" t="s">
        <v>4965</v>
      </c>
      <c s="35" t="s">
        <v>5</v>
      </c>
      <c s="6" t="s">
        <v>4966</v>
      </c>
      <c s="36" t="s">
        <v>52</v>
      </c>
      <c s="37">
        <v>2</v>
      </c>
      <c s="36">
        <v>0</v>
      </c>
      <c s="36">
        <f>ROUND(G98*H98,6)</f>
      </c>
      <c r="L98" s="38">
        <v>0</v>
      </c>
      <c s="32">
        <f>ROUND(ROUND(L98,2)*ROUND(G98,3),2)</f>
      </c>
      <c s="36" t="s">
        <v>4723</v>
      </c>
      <c>
        <f>(M98*21)/100</f>
      </c>
      <c t="s">
        <v>27</v>
      </c>
    </row>
    <row r="99" spans="1:5" ht="12.75">
      <c r="A99" s="35" t="s">
        <v>54</v>
      </c>
      <c r="E99" s="39" t="s">
        <v>4966</v>
      </c>
    </row>
    <row r="100" spans="1:5" ht="12.75">
      <c r="A100" s="35" t="s">
        <v>55</v>
      </c>
      <c r="E100" s="40" t="s">
        <v>5</v>
      </c>
    </row>
    <row r="101" spans="1:5" ht="12.75">
      <c r="A101" t="s">
        <v>57</v>
      </c>
      <c r="E101" s="39" t="s">
        <v>5</v>
      </c>
    </row>
    <row r="102" spans="1:16" ht="12.75">
      <c r="A102" t="s">
        <v>49</v>
      </c>
      <c s="34" t="s">
        <v>144</v>
      </c>
      <c s="34" t="s">
        <v>4967</v>
      </c>
      <c s="35" t="s">
        <v>5</v>
      </c>
      <c s="6" t="s">
        <v>4968</v>
      </c>
      <c s="36" t="s">
        <v>52</v>
      </c>
      <c s="37">
        <v>2</v>
      </c>
      <c s="36">
        <v>0</v>
      </c>
      <c s="36">
        <f>ROUND(G102*H102,6)</f>
      </c>
      <c r="L102" s="38">
        <v>0</v>
      </c>
      <c s="32">
        <f>ROUND(ROUND(L102,2)*ROUND(G102,3),2)</f>
      </c>
      <c s="36" t="s">
        <v>4723</v>
      </c>
      <c>
        <f>(M102*21)/100</f>
      </c>
      <c t="s">
        <v>27</v>
      </c>
    </row>
    <row r="103" spans="1:5" ht="12.75">
      <c r="A103" s="35" t="s">
        <v>54</v>
      </c>
      <c r="E103" s="39" t="s">
        <v>4968</v>
      </c>
    </row>
    <row r="104" spans="1:5" ht="12.75">
      <c r="A104" s="35" t="s">
        <v>55</v>
      </c>
      <c r="E104" s="40" t="s">
        <v>5</v>
      </c>
    </row>
    <row r="105" spans="1:5" ht="12.75">
      <c r="A105" t="s">
        <v>57</v>
      </c>
      <c r="E105" s="39" t="s">
        <v>4969</v>
      </c>
    </row>
    <row r="106" spans="1:16" ht="12.75">
      <c r="A106" t="s">
        <v>49</v>
      </c>
      <c s="34" t="s">
        <v>148</v>
      </c>
      <c s="34" t="s">
        <v>4970</v>
      </c>
      <c s="35" t="s">
        <v>5</v>
      </c>
      <c s="6" t="s">
        <v>4971</v>
      </c>
      <c s="36" t="s">
        <v>52</v>
      </c>
      <c s="37">
        <v>2</v>
      </c>
      <c s="36">
        <v>0</v>
      </c>
      <c s="36">
        <f>ROUND(G106*H106,6)</f>
      </c>
      <c r="L106" s="38">
        <v>0</v>
      </c>
      <c s="32">
        <f>ROUND(ROUND(L106,2)*ROUND(G106,3),2)</f>
      </c>
      <c s="36" t="s">
        <v>4723</v>
      </c>
      <c>
        <f>(M106*21)/100</f>
      </c>
      <c t="s">
        <v>27</v>
      </c>
    </row>
    <row r="107" spans="1:5" ht="12.75">
      <c r="A107" s="35" t="s">
        <v>54</v>
      </c>
      <c r="E107" s="39" t="s">
        <v>4971</v>
      </c>
    </row>
    <row r="108" spans="1:5" ht="12.75">
      <c r="A108" s="35" t="s">
        <v>55</v>
      </c>
      <c r="E108" s="40" t="s">
        <v>5</v>
      </c>
    </row>
    <row r="109" spans="1:5" ht="12.75">
      <c r="A109" t="s">
        <v>57</v>
      </c>
      <c r="E109" s="39" t="s">
        <v>5</v>
      </c>
    </row>
    <row r="110" spans="1:16" ht="12.75">
      <c r="A110" t="s">
        <v>49</v>
      </c>
      <c s="34" t="s">
        <v>151</v>
      </c>
      <c s="34" t="s">
        <v>4970</v>
      </c>
      <c s="35" t="s">
        <v>4</v>
      </c>
      <c s="6" t="s">
        <v>4972</v>
      </c>
      <c s="36" t="s">
        <v>52</v>
      </c>
      <c s="37">
        <v>2</v>
      </c>
      <c s="36">
        <v>0</v>
      </c>
      <c s="36">
        <f>ROUND(G110*H110,6)</f>
      </c>
      <c r="L110" s="38">
        <v>0</v>
      </c>
      <c s="32">
        <f>ROUND(ROUND(L110,2)*ROUND(G110,3),2)</f>
      </c>
      <c s="36" t="s">
        <v>4723</v>
      </c>
      <c>
        <f>(M110*21)/100</f>
      </c>
      <c t="s">
        <v>27</v>
      </c>
    </row>
    <row r="111" spans="1:5" ht="12.75">
      <c r="A111" s="35" t="s">
        <v>54</v>
      </c>
      <c r="E111" s="39" t="s">
        <v>4972</v>
      </c>
    </row>
    <row r="112" spans="1:5" ht="12.75">
      <c r="A112" s="35" t="s">
        <v>55</v>
      </c>
      <c r="E112" s="40" t="s">
        <v>5</v>
      </c>
    </row>
    <row r="113" spans="1:5" ht="12.75">
      <c r="A113" t="s">
        <v>57</v>
      </c>
      <c r="E113" s="39" t="s">
        <v>5</v>
      </c>
    </row>
    <row r="114" spans="1:16" ht="12.75">
      <c r="A114" t="s">
        <v>49</v>
      </c>
      <c s="34" t="s">
        <v>155</v>
      </c>
      <c s="34" t="s">
        <v>4970</v>
      </c>
      <c s="35" t="s">
        <v>88</v>
      </c>
      <c s="6" t="s">
        <v>4973</v>
      </c>
      <c s="36" t="s">
        <v>52</v>
      </c>
      <c s="37">
        <v>1</v>
      </c>
      <c s="36">
        <v>0</v>
      </c>
      <c s="36">
        <f>ROUND(G114*H114,6)</f>
      </c>
      <c r="L114" s="38">
        <v>0</v>
      </c>
      <c s="32">
        <f>ROUND(ROUND(L114,2)*ROUND(G114,3),2)</f>
      </c>
      <c s="36" t="s">
        <v>4723</v>
      </c>
      <c>
        <f>(M114*21)/100</f>
      </c>
      <c t="s">
        <v>27</v>
      </c>
    </row>
    <row r="115" spans="1:5" ht="12.75">
      <c r="A115" s="35" t="s">
        <v>54</v>
      </c>
      <c r="E115" s="39" t="s">
        <v>4973</v>
      </c>
    </row>
    <row r="116" spans="1:5" ht="12.75">
      <c r="A116" s="35" t="s">
        <v>55</v>
      </c>
      <c r="E116" s="40" t="s">
        <v>5</v>
      </c>
    </row>
    <row r="117" spans="1:5" ht="12.75">
      <c r="A117" t="s">
        <v>57</v>
      </c>
      <c r="E117" s="39" t="s">
        <v>5</v>
      </c>
    </row>
    <row r="118" spans="1:16" ht="12.75">
      <c r="A118" t="s">
        <v>49</v>
      </c>
      <c s="34" t="s">
        <v>158</v>
      </c>
      <c s="34" t="s">
        <v>4970</v>
      </c>
      <c s="35" t="s">
        <v>91</v>
      </c>
      <c s="6" t="s">
        <v>4974</v>
      </c>
      <c s="36" t="s">
        <v>52</v>
      </c>
      <c s="37">
        <v>1</v>
      </c>
      <c s="36">
        <v>0</v>
      </c>
      <c s="36">
        <f>ROUND(G118*H118,6)</f>
      </c>
      <c r="L118" s="38">
        <v>0</v>
      </c>
      <c s="32">
        <f>ROUND(ROUND(L118,2)*ROUND(G118,3),2)</f>
      </c>
      <c s="36" t="s">
        <v>4723</v>
      </c>
      <c>
        <f>(M118*21)/100</f>
      </c>
      <c t="s">
        <v>27</v>
      </c>
    </row>
    <row r="119" spans="1:5" ht="12.75">
      <c r="A119" s="35" t="s">
        <v>54</v>
      </c>
      <c r="E119" s="39" t="s">
        <v>4974</v>
      </c>
    </row>
    <row r="120" spans="1:5" ht="12.75">
      <c r="A120" s="35" t="s">
        <v>55</v>
      </c>
      <c r="E120" s="40" t="s">
        <v>5</v>
      </c>
    </row>
    <row r="121" spans="1:5" ht="12.75">
      <c r="A121" t="s">
        <v>57</v>
      </c>
      <c r="E121" s="39" t="s">
        <v>5</v>
      </c>
    </row>
    <row r="122" spans="1:16" ht="12.75">
      <c r="A122" t="s">
        <v>49</v>
      </c>
      <c s="34" t="s">
        <v>162</v>
      </c>
      <c s="34" t="s">
        <v>4970</v>
      </c>
      <c s="35" t="s">
        <v>27</v>
      </c>
      <c s="6" t="s">
        <v>4975</v>
      </c>
      <c s="36" t="s">
        <v>52</v>
      </c>
      <c s="37">
        <v>2</v>
      </c>
      <c s="36">
        <v>0</v>
      </c>
      <c s="36">
        <f>ROUND(G122*H122,6)</f>
      </c>
      <c r="L122" s="38">
        <v>0</v>
      </c>
      <c s="32">
        <f>ROUND(ROUND(L122,2)*ROUND(G122,3),2)</f>
      </c>
      <c s="36" t="s">
        <v>4723</v>
      </c>
      <c>
        <f>(M122*21)/100</f>
      </c>
      <c t="s">
        <v>27</v>
      </c>
    </row>
    <row r="123" spans="1:5" ht="12.75">
      <c r="A123" s="35" t="s">
        <v>54</v>
      </c>
      <c r="E123" s="39" t="s">
        <v>4975</v>
      </c>
    </row>
    <row r="124" spans="1:5" ht="12.75">
      <c r="A124" s="35" t="s">
        <v>55</v>
      </c>
      <c r="E124" s="40" t="s">
        <v>5</v>
      </c>
    </row>
    <row r="125" spans="1:5" ht="12.75">
      <c r="A125" t="s">
        <v>57</v>
      </c>
      <c r="E125" s="39" t="s">
        <v>5</v>
      </c>
    </row>
    <row r="126" spans="1:16" ht="12.75">
      <c r="A126" t="s">
        <v>49</v>
      </c>
      <c s="34" t="s">
        <v>165</v>
      </c>
      <c s="34" t="s">
        <v>4970</v>
      </c>
      <c s="35" t="s">
        <v>26</v>
      </c>
      <c s="6" t="s">
        <v>4976</v>
      </c>
      <c s="36" t="s">
        <v>52</v>
      </c>
      <c s="37">
        <v>2</v>
      </c>
      <c s="36">
        <v>0</v>
      </c>
      <c s="36">
        <f>ROUND(G126*H126,6)</f>
      </c>
      <c r="L126" s="38">
        <v>0</v>
      </c>
      <c s="32">
        <f>ROUND(ROUND(L126,2)*ROUND(G126,3),2)</f>
      </c>
      <c s="36" t="s">
        <v>4723</v>
      </c>
      <c>
        <f>(M126*21)/100</f>
      </c>
      <c t="s">
        <v>27</v>
      </c>
    </row>
    <row r="127" spans="1:5" ht="12.75">
      <c r="A127" s="35" t="s">
        <v>54</v>
      </c>
      <c r="E127" s="39" t="s">
        <v>4976</v>
      </c>
    </row>
    <row r="128" spans="1:5" ht="12.75">
      <c r="A128" s="35" t="s">
        <v>55</v>
      </c>
      <c r="E128" s="40" t="s">
        <v>5</v>
      </c>
    </row>
    <row r="129" spans="1:5" ht="12.75">
      <c r="A129" t="s">
        <v>57</v>
      </c>
      <c r="E129" s="39" t="s">
        <v>5</v>
      </c>
    </row>
    <row r="130" spans="1:16" ht="12.75">
      <c r="A130" t="s">
        <v>49</v>
      </c>
      <c s="34" t="s">
        <v>170</v>
      </c>
      <c s="34" t="s">
        <v>4970</v>
      </c>
      <c s="35" t="s">
        <v>64</v>
      </c>
      <c s="6" t="s">
        <v>4977</v>
      </c>
      <c s="36" t="s">
        <v>52</v>
      </c>
      <c s="37">
        <v>3</v>
      </c>
      <c s="36">
        <v>0</v>
      </c>
      <c s="36">
        <f>ROUND(G130*H130,6)</f>
      </c>
      <c r="L130" s="38">
        <v>0</v>
      </c>
      <c s="32">
        <f>ROUND(ROUND(L130,2)*ROUND(G130,3),2)</f>
      </c>
      <c s="36" t="s">
        <v>4723</v>
      </c>
      <c>
        <f>(M130*21)/100</f>
      </c>
      <c t="s">
        <v>27</v>
      </c>
    </row>
    <row r="131" spans="1:5" ht="12.75">
      <c r="A131" s="35" t="s">
        <v>54</v>
      </c>
      <c r="E131" s="39" t="s">
        <v>4977</v>
      </c>
    </row>
    <row r="132" spans="1:5" ht="12.75">
      <c r="A132" s="35" t="s">
        <v>55</v>
      </c>
      <c r="E132" s="40" t="s">
        <v>5</v>
      </c>
    </row>
    <row r="133" spans="1:5" ht="12.75">
      <c r="A133" t="s">
        <v>57</v>
      </c>
      <c r="E133" s="39" t="s">
        <v>5</v>
      </c>
    </row>
    <row r="134" spans="1:16" ht="12.75">
      <c r="A134" t="s">
        <v>49</v>
      </c>
      <c s="34" t="s">
        <v>174</v>
      </c>
      <c s="34" t="s">
        <v>4970</v>
      </c>
      <c s="35" t="s">
        <v>68</v>
      </c>
      <c s="6" t="s">
        <v>4978</v>
      </c>
      <c s="36" t="s">
        <v>52</v>
      </c>
      <c s="37">
        <v>1</v>
      </c>
      <c s="36">
        <v>0</v>
      </c>
      <c s="36">
        <f>ROUND(G134*H134,6)</f>
      </c>
      <c r="L134" s="38">
        <v>0</v>
      </c>
      <c s="32">
        <f>ROUND(ROUND(L134,2)*ROUND(G134,3),2)</f>
      </c>
      <c s="36" t="s">
        <v>4723</v>
      </c>
      <c>
        <f>(M134*21)/100</f>
      </c>
      <c t="s">
        <v>27</v>
      </c>
    </row>
    <row r="135" spans="1:5" ht="12.75">
      <c r="A135" s="35" t="s">
        <v>54</v>
      </c>
      <c r="E135" s="39" t="s">
        <v>4978</v>
      </c>
    </row>
    <row r="136" spans="1:5" ht="12.75">
      <c r="A136" s="35" t="s">
        <v>55</v>
      </c>
      <c r="E136" s="40" t="s">
        <v>5</v>
      </c>
    </row>
    <row r="137" spans="1:5" ht="12.75">
      <c r="A137" t="s">
        <v>57</v>
      </c>
      <c r="E137" s="39" t="s">
        <v>5</v>
      </c>
    </row>
    <row r="138" spans="1:16" ht="12.75">
      <c r="A138" t="s">
        <v>49</v>
      </c>
      <c s="34" t="s">
        <v>178</v>
      </c>
      <c s="34" t="s">
        <v>4970</v>
      </c>
      <c s="35" t="s">
        <v>72</v>
      </c>
      <c s="6" t="s">
        <v>4979</v>
      </c>
      <c s="36" t="s">
        <v>52</v>
      </c>
      <c s="37">
        <v>1</v>
      </c>
      <c s="36">
        <v>0</v>
      </c>
      <c s="36">
        <f>ROUND(G138*H138,6)</f>
      </c>
      <c r="L138" s="38">
        <v>0</v>
      </c>
      <c s="32">
        <f>ROUND(ROUND(L138,2)*ROUND(G138,3),2)</f>
      </c>
      <c s="36" t="s">
        <v>4723</v>
      </c>
      <c>
        <f>(M138*21)/100</f>
      </c>
      <c t="s">
        <v>27</v>
      </c>
    </row>
    <row r="139" spans="1:5" ht="12.75">
      <c r="A139" s="35" t="s">
        <v>54</v>
      </c>
      <c r="E139" s="39" t="s">
        <v>4979</v>
      </c>
    </row>
    <row r="140" spans="1:5" ht="12.75">
      <c r="A140" s="35" t="s">
        <v>55</v>
      </c>
      <c r="E140" s="40" t="s">
        <v>5</v>
      </c>
    </row>
    <row r="141" spans="1:5" ht="12.75">
      <c r="A141" t="s">
        <v>57</v>
      </c>
      <c r="E141" s="39" t="s">
        <v>5</v>
      </c>
    </row>
    <row r="142" spans="1:16" ht="12.75">
      <c r="A142" t="s">
        <v>49</v>
      </c>
      <c s="34" t="s">
        <v>182</v>
      </c>
      <c s="34" t="s">
        <v>4970</v>
      </c>
      <c s="35" t="s">
        <v>76</v>
      </c>
      <c s="6" t="s">
        <v>4980</v>
      </c>
      <c s="36" t="s">
        <v>52</v>
      </c>
      <c s="37">
        <v>1</v>
      </c>
      <c s="36">
        <v>0</v>
      </c>
      <c s="36">
        <f>ROUND(G142*H142,6)</f>
      </c>
      <c r="L142" s="38">
        <v>0</v>
      </c>
      <c s="32">
        <f>ROUND(ROUND(L142,2)*ROUND(G142,3),2)</f>
      </c>
      <c s="36" t="s">
        <v>4723</v>
      </c>
      <c>
        <f>(M142*21)/100</f>
      </c>
      <c t="s">
        <v>27</v>
      </c>
    </row>
    <row r="143" spans="1:5" ht="12.75">
      <c r="A143" s="35" t="s">
        <v>54</v>
      </c>
      <c r="E143" s="39" t="s">
        <v>4980</v>
      </c>
    </row>
    <row r="144" spans="1:5" ht="12.75">
      <c r="A144" s="35" t="s">
        <v>55</v>
      </c>
      <c r="E144" s="40" t="s">
        <v>5</v>
      </c>
    </row>
    <row r="145" spans="1:5" ht="12.75">
      <c r="A145" t="s">
        <v>57</v>
      </c>
      <c r="E145" s="39" t="s">
        <v>5</v>
      </c>
    </row>
    <row r="146" spans="1:16" ht="12.75">
      <c r="A146" t="s">
        <v>49</v>
      </c>
      <c s="34" t="s">
        <v>187</v>
      </c>
      <c s="34" t="s">
        <v>4970</v>
      </c>
      <c s="35" t="s">
        <v>80</v>
      </c>
      <c s="6" t="s">
        <v>4981</v>
      </c>
      <c s="36" t="s">
        <v>52</v>
      </c>
      <c s="37">
        <v>1</v>
      </c>
      <c s="36">
        <v>0</v>
      </c>
      <c s="36">
        <f>ROUND(G146*H146,6)</f>
      </c>
      <c r="L146" s="38">
        <v>0</v>
      </c>
      <c s="32">
        <f>ROUND(ROUND(L146,2)*ROUND(G146,3),2)</f>
      </c>
      <c s="36" t="s">
        <v>4723</v>
      </c>
      <c>
        <f>(M146*21)/100</f>
      </c>
      <c t="s">
        <v>27</v>
      </c>
    </row>
    <row r="147" spans="1:5" ht="12.75">
      <c r="A147" s="35" t="s">
        <v>54</v>
      </c>
      <c r="E147" s="39" t="s">
        <v>4981</v>
      </c>
    </row>
    <row r="148" spans="1:5" ht="12.75">
      <c r="A148" s="35" t="s">
        <v>55</v>
      </c>
      <c r="E148" s="40" t="s">
        <v>5</v>
      </c>
    </row>
    <row r="149" spans="1:5" ht="12.75">
      <c r="A149" t="s">
        <v>57</v>
      </c>
      <c r="E149" s="39" t="s">
        <v>5</v>
      </c>
    </row>
    <row r="150" spans="1:16" ht="12.75">
      <c r="A150" t="s">
        <v>49</v>
      </c>
      <c s="34" t="s">
        <v>192</v>
      </c>
      <c s="34" t="s">
        <v>4970</v>
      </c>
      <c s="35" t="s">
        <v>84</v>
      </c>
      <c s="6" t="s">
        <v>4982</v>
      </c>
      <c s="36" t="s">
        <v>52</v>
      </c>
      <c s="37">
        <v>1</v>
      </c>
      <c s="36">
        <v>0</v>
      </c>
      <c s="36">
        <f>ROUND(G150*H150,6)</f>
      </c>
      <c r="L150" s="38">
        <v>0</v>
      </c>
      <c s="32">
        <f>ROUND(ROUND(L150,2)*ROUND(G150,3),2)</f>
      </c>
      <c s="36" t="s">
        <v>4723</v>
      </c>
      <c>
        <f>(M150*21)/100</f>
      </c>
      <c t="s">
        <v>27</v>
      </c>
    </row>
    <row r="151" spans="1:5" ht="12.75">
      <c r="A151" s="35" t="s">
        <v>54</v>
      </c>
      <c r="E151" s="39" t="s">
        <v>4982</v>
      </c>
    </row>
    <row r="152" spans="1:5" ht="12.75">
      <c r="A152" s="35" t="s">
        <v>55</v>
      </c>
      <c r="E152" s="40" t="s">
        <v>5</v>
      </c>
    </row>
    <row r="153" spans="1:5" ht="12.75">
      <c r="A153" t="s">
        <v>57</v>
      </c>
      <c r="E153" s="39" t="s">
        <v>5</v>
      </c>
    </row>
    <row r="154" spans="1:16" ht="25.5">
      <c r="A154" t="s">
        <v>49</v>
      </c>
      <c s="34" t="s">
        <v>196</v>
      </c>
      <c s="34" t="s">
        <v>4983</v>
      </c>
      <c s="35" t="s">
        <v>5</v>
      </c>
      <c s="6" t="s">
        <v>4984</v>
      </c>
      <c s="36" t="s">
        <v>52</v>
      </c>
      <c s="37">
        <v>2</v>
      </c>
      <c s="36">
        <v>0</v>
      </c>
      <c s="36">
        <f>ROUND(G154*H154,6)</f>
      </c>
      <c r="L154" s="38">
        <v>0</v>
      </c>
      <c s="32">
        <f>ROUND(ROUND(L154,2)*ROUND(G154,3),2)</f>
      </c>
      <c s="36" t="s">
        <v>4723</v>
      </c>
      <c>
        <f>(M154*21)/100</f>
      </c>
      <c t="s">
        <v>27</v>
      </c>
    </row>
    <row r="155" spans="1:5" ht="25.5">
      <c r="A155" s="35" t="s">
        <v>54</v>
      </c>
      <c r="E155" s="39" t="s">
        <v>4984</v>
      </c>
    </row>
    <row r="156" spans="1:5" ht="12.75">
      <c r="A156" s="35" t="s">
        <v>55</v>
      </c>
      <c r="E156" s="40" t="s">
        <v>5</v>
      </c>
    </row>
    <row r="157" spans="1:5" ht="12.75">
      <c r="A157" t="s">
        <v>57</v>
      </c>
      <c r="E157" s="39" t="s">
        <v>5</v>
      </c>
    </row>
    <row r="158" spans="1:16" ht="25.5">
      <c r="A158" t="s">
        <v>49</v>
      </c>
      <c s="34" t="s">
        <v>200</v>
      </c>
      <c s="34" t="s">
        <v>4985</v>
      </c>
      <c s="35" t="s">
        <v>5</v>
      </c>
      <c s="6" t="s">
        <v>4984</v>
      </c>
      <c s="36" t="s">
        <v>52</v>
      </c>
      <c s="37">
        <v>2</v>
      </c>
      <c s="36">
        <v>0</v>
      </c>
      <c s="36">
        <f>ROUND(G158*H158,6)</f>
      </c>
      <c r="L158" s="38">
        <v>0</v>
      </c>
      <c s="32">
        <f>ROUND(ROUND(L158,2)*ROUND(G158,3),2)</f>
      </c>
      <c s="36" t="s">
        <v>4723</v>
      </c>
      <c>
        <f>(M158*21)/100</f>
      </c>
      <c t="s">
        <v>27</v>
      </c>
    </row>
    <row r="159" spans="1:5" ht="25.5">
      <c r="A159" s="35" t="s">
        <v>54</v>
      </c>
      <c r="E159" s="39" t="s">
        <v>4984</v>
      </c>
    </row>
    <row r="160" spans="1:5" ht="12.75">
      <c r="A160" s="35" t="s">
        <v>55</v>
      </c>
      <c r="E160" s="40" t="s">
        <v>5</v>
      </c>
    </row>
    <row r="161" spans="1:5" ht="12.75">
      <c r="A161" t="s">
        <v>57</v>
      </c>
      <c r="E161" s="39" t="s">
        <v>5</v>
      </c>
    </row>
    <row r="162" spans="1:16" ht="12.75">
      <c r="A162" t="s">
        <v>49</v>
      </c>
      <c s="34" t="s">
        <v>205</v>
      </c>
      <c s="34" t="s">
        <v>4985</v>
      </c>
      <c s="35" t="s">
        <v>4</v>
      </c>
      <c s="6" t="s">
        <v>4986</v>
      </c>
      <c s="36" t="s">
        <v>52</v>
      </c>
      <c s="37">
        <v>2</v>
      </c>
      <c s="36">
        <v>0</v>
      </c>
      <c s="36">
        <f>ROUND(G162*H162,6)</f>
      </c>
      <c r="L162" s="38">
        <v>0</v>
      </c>
      <c s="32">
        <f>ROUND(ROUND(L162,2)*ROUND(G162,3),2)</f>
      </c>
      <c s="36" t="s">
        <v>4723</v>
      </c>
      <c>
        <f>(M162*21)/100</f>
      </c>
      <c t="s">
        <v>27</v>
      </c>
    </row>
    <row r="163" spans="1:5" ht="12.75">
      <c r="A163" s="35" t="s">
        <v>54</v>
      </c>
      <c r="E163" s="39" t="s">
        <v>4986</v>
      </c>
    </row>
    <row r="164" spans="1:5" ht="12.75">
      <c r="A164" s="35" t="s">
        <v>55</v>
      </c>
      <c r="E164" s="40" t="s">
        <v>5</v>
      </c>
    </row>
    <row r="165" spans="1:5" ht="12.75">
      <c r="A165" t="s">
        <v>57</v>
      </c>
      <c r="E165" s="39" t="s">
        <v>5</v>
      </c>
    </row>
    <row r="166" spans="1:16" ht="12.75">
      <c r="A166" t="s">
        <v>49</v>
      </c>
      <c s="34" t="s">
        <v>209</v>
      </c>
      <c s="34" t="s">
        <v>4985</v>
      </c>
      <c s="35" t="s">
        <v>27</v>
      </c>
      <c s="6" t="s">
        <v>4987</v>
      </c>
      <c s="36" t="s">
        <v>52</v>
      </c>
      <c s="37">
        <v>1</v>
      </c>
      <c s="36">
        <v>0</v>
      </c>
      <c s="36">
        <f>ROUND(G166*H166,6)</f>
      </c>
      <c r="L166" s="38">
        <v>0</v>
      </c>
      <c s="32">
        <f>ROUND(ROUND(L166,2)*ROUND(G166,3),2)</f>
      </c>
      <c s="36" t="s">
        <v>4723</v>
      </c>
      <c>
        <f>(M166*21)/100</f>
      </c>
      <c t="s">
        <v>27</v>
      </c>
    </row>
    <row r="167" spans="1:5" ht="12.75">
      <c r="A167" s="35" t="s">
        <v>54</v>
      </c>
      <c r="E167" s="39" t="s">
        <v>4987</v>
      </c>
    </row>
    <row r="168" spans="1:5" ht="12.75">
      <c r="A168" s="35" t="s">
        <v>55</v>
      </c>
      <c r="E168" s="40" t="s">
        <v>5</v>
      </c>
    </row>
    <row r="169" spans="1:5" ht="12.75">
      <c r="A169" t="s">
        <v>57</v>
      </c>
      <c r="E169" s="39" t="s">
        <v>5</v>
      </c>
    </row>
    <row r="170" spans="1:16" ht="12.75">
      <c r="A170" t="s">
        <v>49</v>
      </c>
      <c s="34" t="s">
        <v>213</v>
      </c>
      <c s="34" t="s">
        <v>4988</v>
      </c>
      <c s="35" t="s">
        <v>5</v>
      </c>
      <c s="6" t="s">
        <v>4986</v>
      </c>
      <c s="36" t="s">
        <v>52</v>
      </c>
      <c s="37">
        <v>2</v>
      </c>
      <c s="36">
        <v>0</v>
      </c>
      <c s="36">
        <f>ROUND(G170*H170,6)</f>
      </c>
      <c r="L170" s="38">
        <v>0</v>
      </c>
      <c s="32">
        <f>ROUND(ROUND(L170,2)*ROUND(G170,3),2)</f>
      </c>
      <c s="36" t="s">
        <v>4723</v>
      </c>
      <c>
        <f>(M170*21)/100</f>
      </c>
      <c t="s">
        <v>27</v>
      </c>
    </row>
    <row r="171" spans="1:5" ht="12.75">
      <c r="A171" s="35" t="s">
        <v>54</v>
      </c>
      <c r="E171" s="39" t="s">
        <v>4986</v>
      </c>
    </row>
    <row r="172" spans="1:5" ht="12.75">
      <c r="A172" s="35" t="s">
        <v>55</v>
      </c>
      <c r="E172" s="40" t="s">
        <v>5</v>
      </c>
    </row>
    <row r="173" spans="1:5" ht="12.75">
      <c r="A173" t="s">
        <v>57</v>
      </c>
      <c r="E173" s="39" t="s">
        <v>5</v>
      </c>
    </row>
    <row r="174" spans="1:16" ht="12.75">
      <c r="A174" t="s">
        <v>49</v>
      </c>
      <c s="34" t="s">
        <v>218</v>
      </c>
      <c s="34" t="s">
        <v>4988</v>
      </c>
      <c s="35" t="s">
        <v>4</v>
      </c>
      <c s="6" t="s">
        <v>4989</v>
      </c>
      <c s="36" t="s">
        <v>52</v>
      </c>
      <c s="37">
        <v>3</v>
      </c>
      <c s="36">
        <v>0</v>
      </c>
      <c s="36">
        <f>ROUND(G174*H174,6)</f>
      </c>
      <c r="L174" s="38">
        <v>0</v>
      </c>
      <c s="32">
        <f>ROUND(ROUND(L174,2)*ROUND(G174,3),2)</f>
      </c>
      <c s="36" t="s">
        <v>4723</v>
      </c>
      <c>
        <f>(M174*21)/100</f>
      </c>
      <c t="s">
        <v>27</v>
      </c>
    </row>
    <row r="175" spans="1:5" ht="12.75">
      <c r="A175" s="35" t="s">
        <v>54</v>
      </c>
      <c r="E175" s="39" t="s">
        <v>4989</v>
      </c>
    </row>
    <row r="176" spans="1:5" ht="12.75">
      <c r="A176" s="35" t="s">
        <v>55</v>
      </c>
      <c r="E176" s="40" t="s">
        <v>5</v>
      </c>
    </row>
    <row r="177" spans="1:5" ht="12.75">
      <c r="A177" t="s">
        <v>57</v>
      </c>
      <c r="E177" s="39" t="s">
        <v>5</v>
      </c>
    </row>
    <row r="178" spans="1:16" ht="12.75">
      <c r="A178" t="s">
        <v>49</v>
      </c>
      <c s="34" t="s">
        <v>222</v>
      </c>
      <c s="34" t="s">
        <v>4988</v>
      </c>
      <c s="35" t="s">
        <v>27</v>
      </c>
      <c s="6" t="s">
        <v>4990</v>
      </c>
      <c s="36" t="s">
        <v>52</v>
      </c>
      <c s="37">
        <v>1</v>
      </c>
      <c s="36">
        <v>0</v>
      </c>
      <c s="36">
        <f>ROUND(G178*H178,6)</f>
      </c>
      <c r="L178" s="38">
        <v>0</v>
      </c>
      <c s="32">
        <f>ROUND(ROUND(L178,2)*ROUND(G178,3),2)</f>
      </c>
      <c s="36" t="s">
        <v>4723</v>
      </c>
      <c>
        <f>(M178*21)/100</f>
      </c>
      <c t="s">
        <v>27</v>
      </c>
    </row>
    <row r="179" spans="1:5" ht="12.75">
      <c r="A179" s="35" t="s">
        <v>54</v>
      </c>
      <c r="E179" s="39" t="s">
        <v>4990</v>
      </c>
    </row>
    <row r="180" spans="1:5" ht="12.75">
      <c r="A180" s="35" t="s">
        <v>55</v>
      </c>
      <c r="E180" s="40" t="s">
        <v>5</v>
      </c>
    </row>
    <row r="181" spans="1:5" ht="12.75">
      <c r="A181" t="s">
        <v>57</v>
      </c>
      <c r="E181" s="39" t="s">
        <v>5</v>
      </c>
    </row>
    <row r="182" spans="1:16" ht="12.75">
      <c r="A182" t="s">
        <v>49</v>
      </c>
      <c s="34" t="s">
        <v>225</v>
      </c>
      <c s="34" t="s">
        <v>4988</v>
      </c>
      <c s="35" t="s">
        <v>26</v>
      </c>
      <c s="6" t="s">
        <v>4991</v>
      </c>
      <c s="36" t="s">
        <v>52</v>
      </c>
      <c s="37">
        <v>1</v>
      </c>
      <c s="36">
        <v>0</v>
      </c>
      <c s="36">
        <f>ROUND(G182*H182,6)</f>
      </c>
      <c r="L182" s="38">
        <v>0</v>
      </c>
      <c s="32">
        <f>ROUND(ROUND(L182,2)*ROUND(G182,3),2)</f>
      </c>
      <c s="36" t="s">
        <v>4723</v>
      </c>
      <c>
        <f>(M182*21)/100</f>
      </c>
      <c t="s">
        <v>27</v>
      </c>
    </row>
    <row r="183" spans="1:5" ht="12.75">
      <c r="A183" s="35" t="s">
        <v>54</v>
      </c>
      <c r="E183" s="39" t="s">
        <v>4991</v>
      </c>
    </row>
    <row r="184" spans="1:5" ht="12.75">
      <c r="A184" s="35" t="s">
        <v>55</v>
      </c>
      <c r="E184" s="40" t="s">
        <v>5</v>
      </c>
    </row>
    <row r="185" spans="1:5" ht="12.75">
      <c r="A185" t="s">
        <v>57</v>
      </c>
      <c r="E185" s="39" t="s">
        <v>5</v>
      </c>
    </row>
    <row r="186" spans="1:16" ht="12.75">
      <c r="A186" t="s">
        <v>49</v>
      </c>
      <c s="34" t="s">
        <v>230</v>
      </c>
      <c s="34" t="s">
        <v>4988</v>
      </c>
      <c s="35" t="s">
        <v>64</v>
      </c>
      <c s="6" t="s">
        <v>4992</v>
      </c>
      <c s="36" t="s">
        <v>52</v>
      </c>
      <c s="37">
        <v>1</v>
      </c>
      <c s="36">
        <v>0</v>
      </c>
      <c s="36">
        <f>ROUND(G186*H186,6)</f>
      </c>
      <c r="L186" s="38">
        <v>0</v>
      </c>
      <c s="32">
        <f>ROUND(ROUND(L186,2)*ROUND(G186,3),2)</f>
      </c>
      <c s="36" t="s">
        <v>4723</v>
      </c>
      <c>
        <f>(M186*21)/100</f>
      </c>
      <c t="s">
        <v>27</v>
      </c>
    </row>
    <row r="187" spans="1:5" ht="12.75">
      <c r="A187" s="35" t="s">
        <v>54</v>
      </c>
      <c r="E187" s="39" t="s">
        <v>4992</v>
      </c>
    </row>
    <row r="188" spans="1:5" ht="12.75">
      <c r="A188" s="35" t="s">
        <v>55</v>
      </c>
      <c r="E188" s="40" t="s">
        <v>5</v>
      </c>
    </row>
    <row r="189" spans="1:5" ht="12.75">
      <c r="A189" t="s">
        <v>57</v>
      </c>
      <c r="E189" s="39" t="s">
        <v>5</v>
      </c>
    </row>
    <row r="190" spans="1:16" ht="12.75">
      <c r="A190" t="s">
        <v>49</v>
      </c>
      <c s="34" t="s">
        <v>235</v>
      </c>
      <c s="34" t="s">
        <v>4988</v>
      </c>
      <c s="35" t="s">
        <v>68</v>
      </c>
      <c s="6" t="s">
        <v>4993</v>
      </c>
      <c s="36" t="s">
        <v>52</v>
      </c>
      <c s="37">
        <v>1</v>
      </c>
      <c s="36">
        <v>0</v>
      </c>
      <c s="36">
        <f>ROUND(G190*H190,6)</f>
      </c>
      <c r="L190" s="38">
        <v>0</v>
      </c>
      <c s="32">
        <f>ROUND(ROUND(L190,2)*ROUND(G190,3),2)</f>
      </c>
      <c s="36" t="s">
        <v>4723</v>
      </c>
      <c>
        <f>(M190*21)/100</f>
      </c>
      <c t="s">
        <v>27</v>
      </c>
    </row>
    <row r="191" spans="1:5" ht="12.75">
      <c r="A191" s="35" t="s">
        <v>54</v>
      </c>
      <c r="E191" s="39" t="s">
        <v>4993</v>
      </c>
    </row>
    <row r="192" spans="1:5" ht="12.75">
      <c r="A192" s="35" t="s">
        <v>55</v>
      </c>
      <c r="E192" s="40" t="s">
        <v>5</v>
      </c>
    </row>
    <row r="193" spans="1:5" ht="12.75">
      <c r="A193" t="s">
        <v>57</v>
      </c>
      <c r="E193" s="39" t="s">
        <v>5</v>
      </c>
    </row>
    <row r="194" spans="1:16" ht="12.75">
      <c r="A194" t="s">
        <v>49</v>
      </c>
      <c s="34" t="s">
        <v>241</v>
      </c>
      <c s="34" t="s">
        <v>4988</v>
      </c>
      <c s="35" t="s">
        <v>72</v>
      </c>
      <c s="6" t="s">
        <v>4994</v>
      </c>
      <c s="36" t="s">
        <v>52</v>
      </c>
      <c s="37">
        <v>1</v>
      </c>
      <c s="36">
        <v>0</v>
      </c>
      <c s="36">
        <f>ROUND(G194*H194,6)</f>
      </c>
      <c r="L194" s="38">
        <v>0</v>
      </c>
      <c s="32">
        <f>ROUND(ROUND(L194,2)*ROUND(G194,3),2)</f>
      </c>
      <c s="36" t="s">
        <v>4723</v>
      </c>
      <c>
        <f>(M194*21)/100</f>
      </c>
      <c t="s">
        <v>27</v>
      </c>
    </row>
    <row r="195" spans="1:5" ht="12.75">
      <c r="A195" s="35" t="s">
        <v>54</v>
      </c>
      <c r="E195" s="39" t="s">
        <v>4994</v>
      </c>
    </row>
    <row r="196" spans="1:5" ht="12.75">
      <c r="A196" s="35" t="s">
        <v>55</v>
      </c>
      <c r="E196" s="40" t="s">
        <v>5</v>
      </c>
    </row>
    <row r="197" spans="1:5" ht="12.75">
      <c r="A197" t="s">
        <v>57</v>
      </c>
      <c r="E197" s="39" t="s">
        <v>5</v>
      </c>
    </row>
    <row r="198" spans="1:16" ht="12.75">
      <c r="A198" t="s">
        <v>49</v>
      </c>
      <c s="34" t="s">
        <v>357</v>
      </c>
      <c s="34" t="s">
        <v>4988</v>
      </c>
      <c s="35" t="s">
        <v>76</v>
      </c>
      <c s="6" t="s">
        <v>4995</v>
      </c>
      <c s="36" t="s">
        <v>52</v>
      </c>
      <c s="37">
        <v>1</v>
      </c>
      <c s="36">
        <v>0</v>
      </c>
      <c s="36">
        <f>ROUND(G198*H198,6)</f>
      </c>
      <c r="L198" s="38">
        <v>0</v>
      </c>
      <c s="32">
        <f>ROUND(ROUND(L198,2)*ROUND(G198,3),2)</f>
      </c>
      <c s="36" t="s">
        <v>4723</v>
      </c>
      <c>
        <f>(M198*21)/100</f>
      </c>
      <c t="s">
        <v>27</v>
      </c>
    </row>
    <row r="199" spans="1:5" ht="12.75">
      <c r="A199" s="35" t="s">
        <v>54</v>
      </c>
      <c r="E199" s="39" t="s">
        <v>4995</v>
      </c>
    </row>
    <row r="200" spans="1:5" ht="12.75">
      <c r="A200" s="35" t="s">
        <v>55</v>
      </c>
      <c r="E200" s="40" t="s">
        <v>5</v>
      </c>
    </row>
    <row r="201" spans="1:5" ht="12.75">
      <c r="A201" t="s">
        <v>57</v>
      </c>
      <c r="E2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4998</v>
      </c>
      <c r="E8" s="30" t="s">
        <v>4997</v>
      </c>
      <c r="J8" s="29">
        <f>0+J9+J26+J43+J68+J133</f>
      </c>
      <c s="29">
        <f>0+K9+K26+K43+K68+K133</f>
      </c>
      <c s="29">
        <f>0+L9+L26+L43+L68+L133</f>
      </c>
      <c s="29">
        <f>0+M9+M26+M43+M68+M133</f>
      </c>
    </row>
    <row r="9" spans="1:13" ht="12.75">
      <c r="A9" t="s">
        <v>46</v>
      </c>
      <c r="C9" s="31" t="s">
        <v>4</v>
      </c>
      <c r="E9" s="33" t="s">
        <v>1131</v>
      </c>
      <c r="J9" s="32">
        <f>0</f>
      </c>
      <c s="32">
        <f>0</f>
      </c>
      <c s="32">
        <f>0+L10+L14+L18+L22</f>
      </c>
      <c s="32">
        <f>0+M10+M14+M18+M22</f>
      </c>
    </row>
    <row r="10" spans="1:16" ht="25.5">
      <c r="A10" t="s">
        <v>49</v>
      </c>
      <c s="34" t="s">
        <v>4</v>
      </c>
      <c s="34" t="s">
        <v>4999</v>
      </c>
      <c s="35" t="s">
        <v>5</v>
      </c>
      <c s="6" t="s">
        <v>5000</v>
      </c>
      <c s="36" t="s">
        <v>1202</v>
      </c>
      <c s="37">
        <v>476.9</v>
      </c>
      <c s="36">
        <v>0</v>
      </c>
      <c s="36">
        <f>ROUND(G10*H10,6)</f>
      </c>
      <c r="L10" s="38">
        <v>0</v>
      </c>
      <c s="32">
        <f>ROUND(ROUND(L10,2)*ROUND(G10,3),2)</f>
      </c>
      <c s="36" t="s">
        <v>53</v>
      </c>
      <c>
        <f>(M10*21)/100</f>
      </c>
      <c t="s">
        <v>27</v>
      </c>
    </row>
    <row r="11" spans="1:5" ht="38.25">
      <c r="A11" s="35" t="s">
        <v>54</v>
      </c>
      <c r="E11" s="39" t="s">
        <v>5001</v>
      </c>
    </row>
    <row r="12" spans="1:5" ht="12.75">
      <c r="A12" s="35" t="s">
        <v>55</v>
      </c>
      <c r="E12" s="40" t="s">
        <v>5</v>
      </c>
    </row>
    <row r="13" spans="1:5" ht="12.75">
      <c r="A13" t="s">
        <v>57</v>
      </c>
      <c r="E13" s="39" t="s">
        <v>5</v>
      </c>
    </row>
    <row r="14" spans="1:16" ht="25.5">
      <c r="A14" t="s">
        <v>49</v>
      </c>
      <c s="34" t="s">
        <v>27</v>
      </c>
      <c s="34" t="s">
        <v>5002</v>
      </c>
      <c s="35" t="s">
        <v>5</v>
      </c>
      <c s="6" t="s">
        <v>5000</v>
      </c>
      <c s="36" t="s">
        <v>1202</v>
      </c>
      <c s="37">
        <v>476.9</v>
      </c>
      <c s="36">
        <v>0</v>
      </c>
      <c s="36">
        <f>ROUND(G14*H14,6)</f>
      </c>
      <c r="L14" s="38">
        <v>0</v>
      </c>
      <c s="32">
        <f>ROUND(ROUND(L14,2)*ROUND(G14,3),2)</f>
      </c>
      <c s="36" t="s">
        <v>53</v>
      </c>
      <c>
        <f>(M14*21)/100</f>
      </c>
      <c t="s">
        <v>27</v>
      </c>
    </row>
    <row r="15" spans="1:5" ht="38.25">
      <c r="A15" s="35" t="s">
        <v>54</v>
      </c>
      <c r="E15" s="39" t="s">
        <v>5003</v>
      </c>
    </row>
    <row r="16" spans="1:5" ht="12.75">
      <c r="A16" s="35" t="s">
        <v>55</v>
      </c>
      <c r="E16" s="40" t="s">
        <v>5</v>
      </c>
    </row>
    <row r="17" spans="1:5" ht="12.75">
      <c r="A17" t="s">
        <v>57</v>
      </c>
      <c r="E17" s="39" t="s">
        <v>5</v>
      </c>
    </row>
    <row r="18" spans="1:16" ht="25.5">
      <c r="A18" t="s">
        <v>49</v>
      </c>
      <c s="34" t="s">
        <v>26</v>
      </c>
      <c s="34" t="s">
        <v>5004</v>
      </c>
      <c s="35" t="s">
        <v>5</v>
      </c>
      <c s="6" t="s">
        <v>5005</v>
      </c>
      <c s="36" t="s">
        <v>374</v>
      </c>
      <c s="37">
        <v>347.59</v>
      </c>
      <c s="36">
        <v>0</v>
      </c>
      <c s="36">
        <f>ROUND(G18*H18,6)</f>
      </c>
      <c r="L18" s="38">
        <v>0</v>
      </c>
      <c s="32">
        <f>ROUND(ROUND(L18,2)*ROUND(G18,3),2)</f>
      </c>
      <c s="36" t="s">
        <v>53</v>
      </c>
      <c>
        <f>(M18*21)/100</f>
      </c>
      <c t="s">
        <v>27</v>
      </c>
    </row>
    <row r="19" spans="1:5" ht="25.5">
      <c r="A19" s="35" t="s">
        <v>54</v>
      </c>
      <c r="E19" s="39" t="s">
        <v>5005</v>
      </c>
    </row>
    <row r="20" spans="1:5" ht="12.75">
      <c r="A20" s="35" t="s">
        <v>55</v>
      </c>
      <c r="E20" s="40" t="s">
        <v>5</v>
      </c>
    </row>
    <row r="21" spans="1:5" ht="12.75">
      <c r="A21" t="s">
        <v>57</v>
      </c>
      <c r="E21" s="39" t="s">
        <v>5</v>
      </c>
    </row>
    <row r="22" spans="1:16" ht="25.5">
      <c r="A22" t="s">
        <v>49</v>
      </c>
      <c s="34" t="s">
        <v>64</v>
      </c>
      <c s="34" t="s">
        <v>5006</v>
      </c>
      <c s="35" t="s">
        <v>5</v>
      </c>
      <c s="6" t="s">
        <v>5007</v>
      </c>
      <c s="36" t="s">
        <v>374</v>
      </c>
      <c s="37">
        <v>194.76</v>
      </c>
      <c s="36">
        <v>0</v>
      </c>
      <c s="36">
        <f>ROUND(G22*H22,6)</f>
      </c>
      <c r="L22" s="38">
        <v>0</v>
      </c>
      <c s="32">
        <f>ROUND(ROUND(L22,2)*ROUND(G22,3),2)</f>
      </c>
      <c s="36" t="s">
        <v>53</v>
      </c>
      <c>
        <f>(M22*21)/100</f>
      </c>
      <c t="s">
        <v>27</v>
      </c>
    </row>
    <row r="23" spans="1:5" ht="25.5">
      <c r="A23" s="35" t="s">
        <v>54</v>
      </c>
      <c r="E23" s="39" t="s">
        <v>5007</v>
      </c>
    </row>
    <row r="24" spans="1:5" ht="38.25">
      <c r="A24" s="35" t="s">
        <v>55</v>
      </c>
      <c r="E24" s="40" t="s">
        <v>5008</v>
      </c>
    </row>
    <row r="25" spans="1:5" ht="12.75">
      <c r="A25" t="s">
        <v>57</v>
      </c>
      <c r="E25" s="39" t="s">
        <v>5</v>
      </c>
    </row>
    <row r="26" spans="1:13" ht="12.75">
      <c r="A26" t="s">
        <v>46</v>
      </c>
      <c r="C26" s="31" t="s">
        <v>5009</v>
      </c>
      <c r="E26" s="33" t="s">
        <v>5010</v>
      </c>
      <c r="J26" s="32">
        <f>0</f>
      </c>
      <c s="32">
        <f>0</f>
      </c>
      <c s="32">
        <f>0+L27+L31+L35+L39</f>
      </c>
      <c s="32">
        <f>0+M27+M31+M35+M39</f>
      </c>
    </row>
    <row r="27" spans="1:16" ht="12.75">
      <c r="A27" t="s">
        <v>49</v>
      </c>
      <c s="34" t="s">
        <v>68</v>
      </c>
      <c s="34" t="s">
        <v>5011</v>
      </c>
      <c s="35" t="s">
        <v>5</v>
      </c>
      <c s="6" t="s">
        <v>5012</v>
      </c>
      <c s="36" t="s">
        <v>1202</v>
      </c>
      <c s="37">
        <v>854.03</v>
      </c>
      <c s="36">
        <v>0.0002</v>
      </c>
      <c s="36">
        <f>ROUND(G27*H27,6)</f>
      </c>
      <c r="L27" s="38">
        <v>0</v>
      </c>
      <c s="32">
        <f>ROUND(ROUND(L27,2)*ROUND(G27,3),2)</f>
      </c>
      <c s="36" t="s">
        <v>53</v>
      </c>
      <c>
        <f>(M27*21)/100</f>
      </c>
      <c t="s">
        <v>27</v>
      </c>
    </row>
    <row r="28" spans="1:5" ht="12.75">
      <c r="A28" s="35" t="s">
        <v>54</v>
      </c>
      <c r="E28" s="39" t="s">
        <v>5012</v>
      </c>
    </row>
    <row r="29" spans="1:5" ht="89.25">
      <c r="A29" s="35" t="s">
        <v>55</v>
      </c>
      <c r="E29" s="40" t="s">
        <v>5013</v>
      </c>
    </row>
    <row r="30" spans="1:5" ht="12.75">
      <c r="A30" t="s">
        <v>57</v>
      </c>
      <c r="E30" s="39" t="s">
        <v>5</v>
      </c>
    </row>
    <row r="31" spans="1:16" ht="25.5">
      <c r="A31" t="s">
        <v>49</v>
      </c>
      <c s="34" t="s">
        <v>72</v>
      </c>
      <c s="34" t="s">
        <v>5014</v>
      </c>
      <c s="35" t="s">
        <v>5</v>
      </c>
      <c s="6" t="s">
        <v>5015</v>
      </c>
      <c s="36" t="s">
        <v>262</v>
      </c>
      <c s="37">
        <v>74.1</v>
      </c>
      <c s="36">
        <v>3E-05</v>
      </c>
      <c s="36">
        <f>ROUND(G31*H31,6)</f>
      </c>
      <c r="L31" s="38">
        <v>0</v>
      </c>
      <c s="32">
        <f>ROUND(ROUND(L31,2)*ROUND(G31,3),2)</f>
      </c>
      <c s="36" t="s">
        <v>53</v>
      </c>
      <c>
        <f>(M31*21)/100</f>
      </c>
      <c t="s">
        <v>27</v>
      </c>
    </row>
    <row r="32" spans="1:5" ht="25.5">
      <c r="A32" s="35" t="s">
        <v>54</v>
      </c>
      <c r="E32" s="39" t="s">
        <v>5015</v>
      </c>
    </row>
    <row r="33" spans="1:5" ht="25.5">
      <c r="A33" s="35" t="s">
        <v>55</v>
      </c>
      <c r="E33" s="40" t="s">
        <v>5016</v>
      </c>
    </row>
    <row r="34" spans="1:5" ht="12.75">
      <c r="A34" t="s">
        <v>57</v>
      </c>
      <c r="E34" s="39" t="s">
        <v>5</v>
      </c>
    </row>
    <row r="35" spans="1:16" ht="25.5">
      <c r="A35" t="s">
        <v>49</v>
      </c>
      <c s="34" t="s">
        <v>76</v>
      </c>
      <c s="34" t="s">
        <v>5017</v>
      </c>
      <c s="35" t="s">
        <v>5</v>
      </c>
      <c s="6" t="s">
        <v>5018</v>
      </c>
      <c s="36" t="s">
        <v>1202</v>
      </c>
      <c s="37">
        <v>687.5</v>
      </c>
      <c s="36">
        <v>0</v>
      </c>
      <c s="36">
        <f>ROUND(G35*H35,6)</f>
      </c>
      <c r="L35" s="38">
        <v>0</v>
      </c>
      <c s="32">
        <f>ROUND(ROUND(L35,2)*ROUND(G35,3),2)</f>
      </c>
      <c s="36" t="s">
        <v>53</v>
      </c>
      <c>
        <f>(M35*21)/100</f>
      </c>
      <c t="s">
        <v>27</v>
      </c>
    </row>
    <row r="36" spans="1:5" ht="25.5">
      <c r="A36" s="35" t="s">
        <v>54</v>
      </c>
      <c r="E36" s="39" t="s">
        <v>5018</v>
      </c>
    </row>
    <row r="37" spans="1:5" ht="89.25">
      <c r="A37" s="35" t="s">
        <v>55</v>
      </c>
      <c r="E37" s="40" t="s">
        <v>5019</v>
      </c>
    </row>
    <row r="38" spans="1:5" ht="12.75">
      <c r="A38" t="s">
        <v>57</v>
      </c>
      <c r="E38" s="39" t="s">
        <v>5</v>
      </c>
    </row>
    <row r="39" spans="1:16" ht="25.5">
      <c r="A39" t="s">
        <v>49</v>
      </c>
      <c s="34" t="s">
        <v>80</v>
      </c>
      <c s="34" t="s">
        <v>5020</v>
      </c>
      <c s="35" t="s">
        <v>5</v>
      </c>
      <c s="6" t="s">
        <v>5021</v>
      </c>
      <c s="36" t="s">
        <v>262</v>
      </c>
      <c s="37">
        <v>74.1</v>
      </c>
      <c s="36">
        <v>0</v>
      </c>
      <c s="36">
        <f>ROUND(G39*H39,6)</f>
      </c>
      <c r="L39" s="38">
        <v>0</v>
      </c>
      <c s="32">
        <f>ROUND(ROUND(L39,2)*ROUND(G39,3),2)</f>
      </c>
      <c s="36" t="s">
        <v>53</v>
      </c>
      <c>
        <f>(M39*21)/100</f>
      </c>
      <c t="s">
        <v>27</v>
      </c>
    </row>
    <row r="40" spans="1:5" ht="25.5">
      <c r="A40" s="35" t="s">
        <v>54</v>
      </c>
      <c r="E40" s="39" t="s">
        <v>5021</v>
      </c>
    </row>
    <row r="41" spans="1:5" ht="12.75">
      <c r="A41" s="35" t="s">
        <v>55</v>
      </c>
      <c r="E41" s="40" t="s">
        <v>5</v>
      </c>
    </row>
    <row r="42" spans="1:5" ht="12.75">
      <c r="A42" t="s">
        <v>57</v>
      </c>
      <c r="E42" s="39" t="s">
        <v>5</v>
      </c>
    </row>
    <row r="43" spans="1:13" ht="12.75">
      <c r="A43" t="s">
        <v>46</v>
      </c>
      <c r="C43" s="31" t="s">
        <v>84</v>
      </c>
      <c r="E43" s="33" t="s">
        <v>204</v>
      </c>
      <c r="J43" s="32">
        <f>0</f>
      </c>
      <c s="32">
        <f>0</f>
      </c>
      <c s="32">
        <f>0+L44+L48+L52+L56+L60+L64</f>
      </c>
      <c s="32">
        <f>0+M44+M48+M52+M56+M60+M64</f>
      </c>
    </row>
    <row r="44" spans="1:16" ht="25.5">
      <c r="A44" t="s">
        <v>49</v>
      </c>
      <c s="34" t="s">
        <v>84</v>
      </c>
      <c s="34" t="s">
        <v>5022</v>
      </c>
      <c s="35" t="s">
        <v>5</v>
      </c>
      <c s="6" t="s">
        <v>5023</v>
      </c>
      <c s="36" t="s">
        <v>1202</v>
      </c>
      <c s="37">
        <v>840</v>
      </c>
      <c s="36">
        <v>0</v>
      </c>
      <c s="36">
        <f>ROUND(G44*H44,6)</f>
      </c>
      <c r="L44" s="38">
        <v>0</v>
      </c>
      <c s="32">
        <f>ROUND(ROUND(L44,2)*ROUND(G44,3),2)</f>
      </c>
      <c s="36" t="s">
        <v>53</v>
      </c>
      <c>
        <f>(M44*21)/100</f>
      </c>
      <c t="s">
        <v>27</v>
      </c>
    </row>
    <row r="45" spans="1:5" ht="25.5">
      <c r="A45" s="35" t="s">
        <v>54</v>
      </c>
      <c r="E45" s="39" t="s">
        <v>5023</v>
      </c>
    </row>
    <row r="46" spans="1:5" ht="12.75">
      <c r="A46" s="35" t="s">
        <v>55</v>
      </c>
      <c r="E46" s="40" t="s">
        <v>5024</v>
      </c>
    </row>
    <row r="47" spans="1:5" ht="12.75">
      <c r="A47" t="s">
        <v>57</v>
      </c>
      <c r="E47" s="39" t="s">
        <v>5</v>
      </c>
    </row>
    <row r="48" spans="1:16" ht="25.5">
      <c r="A48" t="s">
        <v>49</v>
      </c>
      <c s="34" t="s">
        <v>88</v>
      </c>
      <c s="34" t="s">
        <v>5025</v>
      </c>
      <c s="35" t="s">
        <v>5</v>
      </c>
      <c s="6" t="s">
        <v>5026</v>
      </c>
      <c s="36" t="s">
        <v>1202</v>
      </c>
      <c s="37">
        <v>25200</v>
      </c>
      <c s="36">
        <v>0</v>
      </c>
      <c s="36">
        <f>ROUND(G48*H48,6)</f>
      </c>
      <c r="L48" s="38">
        <v>0</v>
      </c>
      <c s="32">
        <f>ROUND(ROUND(L48,2)*ROUND(G48,3),2)</f>
      </c>
      <c s="36" t="s">
        <v>53</v>
      </c>
      <c>
        <f>(M48*21)/100</f>
      </c>
      <c t="s">
        <v>27</v>
      </c>
    </row>
    <row r="49" spans="1:5" ht="38.25">
      <c r="A49" s="35" t="s">
        <v>54</v>
      </c>
      <c r="E49" s="39" t="s">
        <v>5027</v>
      </c>
    </row>
    <row r="50" spans="1:5" ht="12.75">
      <c r="A50" s="35" t="s">
        <v>55</v>
      </c>
      <c r="E50" s="40" t="s">
        <v>5028</v>
      </c>
    </row>
    <row r="51" spans="1:5" ht="12.75">
      <c r="A51" t="s">
        <v>57</v>
      </c>
      <c r="E51" s="39" t="s">
        <v>5</v>
      </c>
    </row>
    <row r="52" spans="1:16" ht="38.25">
      <c r="A52" t="s">
        <v>49</v>
      </c>
      <c s="34" t="s">
        <v>91</v>
      </c>
      <c s="34" t="s">
        <v>5029</v>
      </c>
      <c s="35" t="s">
        <v>5</v>
      </c>
      <c s="6" t="s">
        <v>5030</v>
      </c>
      <c s="36" t="s">
        <v>52</v>
      </c>
      <c s="37">
        <v>3</v>
      </c>
      <c s="36">
        <v>0</v>
      </c>
      <c s="36">
        <f>ROUND(G52*H52,6)</f>
      </c>
      <c r="L52" s="38">
        <v>0</v>
      </c>
      <c s="32">
        <f>ROUND(ROUND(L52,2)*ROUND(G52,3),2)</f>
      </c>
      <c s="36" t="s">
        <v>53</v>
      </c>
      <c>
        <f>(M52*21)/100</f>
      </c>
      <c t="s">
        <v>27</v>
      </c>
    </row>
    <row r="53" spans="1:5" ht="38.25">
      <c r="A53" s="35" t="s">
        <v>54</v>
      </c>
      <c r="E53" s="39" t="s">
        <v>5031</v>
      </c>
    </row>
    <row r="54" spans="1:5" ht="12.75">
      <c r="A54" s="35" t="s">
        <v>55</v>
      </c>
      <c r="E54" s="40" t="s">
        <v>5</v>
      </c>
    </row>
    <row r="55" spans="1:5" ht="12.75">
      <c r="A55" t="s">
        <v>57</v>
      </c>
      <c r="E55" s="39" t="s">
        <v>5</v>
      </c>
    </row>
    <row r="56" spans="1:16" ht="25.5">
      <c r="A56" t="s">
        <v>49</v>
      </c>
      <c s="34" t="s">
        <v>95</v>
      </c>
      <c s="34" t="s">
        <v>5032</v>
      </c>
      <c s="35" t="s">
        <v>5</v>
      </c>
      <c s="6" t="s">
        <v>5033</v>
      </c>
      <c s="36" t="s">
        <v>1202</v>
      </c>
      <c s="37">
        <v>840</v>
      </c>
      <c s="36">
        <v>0</v>
      </c>
      <c s="36">
        <f>ROUND(G56*H56,6)</f>
      </c>
      <c r="L56" s="38">
        <v>0</v>
      </c>
      <c s="32">
        <f>ROUND(ROUND(L56,2)*ROUND(G56,3),2)</f>
      </c>
      <c s="36" t="s">
        <v>53</v>
      </c>
      <c>
        <f>(M56*21)/100</f>
      </c>
      <c t="s">
        <v>27</v>
      </c>
    </row>
    <row r="57" spans="1:5" ht="25.5">
      <c r="A57" s="35" t="s">
        <v>54</v>
      </c>
      <c r="E57" s="39" t="s">
        <v>5033</v>
      </c>
    </row>
    <row r="58" spans="1:5" ht="12.75">
      <c r="A58" s="35" t="s">
        <v>55</v>
      </c>
      <c r="E58" s="40" t="s">
        <v>5</v>
      </c>
    </row>
    <row r="59" spans="1:5" ht="12.75">
      <c r="A59" t="s">
        <v>57</v>
      </c>
      <c r="E59" s="39" t="s">
        <v>5</v>
      </c>
    </row>
    <row r="60" spans="1:16" ht="38.25">
      <c r="A60" t="s">
        <v>49</v>
      </c>
      <c s="34" t="s">
        <v>100</v>
      </c>
      <c s="34" t="s">
        <v>5034</v>
      </c>
      <c s="35" t="s">
        <v>5</v>
      </c>
      <c s="6" t="s">
        <v>5035</v>
      </c>
      <c s="36" t="s">
        <v>374</v>
      </c>
      <c s="37">
        <v>7783.375</v>
      </c>
      <c s="36">
        <v>0</v>
      </c>
      <c s="36">
        <f>ROUND(G60*H60,6)</f>
      </c>
      <c r="L60" s="38">
        <v>0</v>
      </c>
      <c s="32">
        <f>ROUND(ROUND(L60,2)*ROUND(G60,3),2)</f>
      </c>
      <c s="36" t="s">
        <v>53</v>
      </c>
      <c>
        <f>(M60*21)/100</f>
      </c>
      <c t="s">
        <v>27</v>
      </c>
    </row>
    <row r="61" spans="1:5" ht="38.25">
      <c r="A61" s="35" t="s">
        <v>54</v>
      </c>
      <c r="E61" s="39" t="s">
        <v>5036</v>
      </c>
    </row>
    <row r="62" spans="1:5" ht="63.75">
      <c r="A62" s="35" t="s">
        <v>55</v>
      </c>
      <c r="E62" s="40" t="s">
        <v>5037</v>
      </c>
    </row>
    <row r="63" spans="1:5" ht="12.75">
      <c r="A63" t="s">
        <v>57</v>
      </c>
      <c r="E63" s="39" t="s">
        <v>5</v>
      </c>
    </row>
    <row r="64" spans="1:16" ht="12.75">
      <c r="A64" t="s">
        <v>49</v>
      </c>
      <c s="34" t="s">
        <v>106</v>
      </c>
      <c s="34" t="s">
        <v>2810</v>
      </c>
      <c s="35" t="s">
        <v>5</v>
      </c>
      <c s="6" t="s">
        <v>2811</v>
      </c>
      <c s="36" t="s">
        <v>1202</v>
      </c>
      <c s="37">
        <v>840</v>
      </c>
      <c s="36">
        <v>0</v>
      </c>
      <c s="36">
        <f>ROUND(G64*H64,6)</f>
      </c>
      <c r="L64" s="38">
        <v>0</v>
      </c>
      <c s="32">
        <f>ROUND(ROUND(L64,2)*ROUND(G64,3),2)</f>
      </c>
      <c s="36" t="s">
        <v>53</v>
      </c>
      <c>
        <f>(M64*21)/100</f>
      </c>
      <c t="s">
        <v>27</v>
      </c>
    </row>
    <row r="65" spans="1:5" ht="12.75">
      <c r="A65" s="35" t="s">
        <v>54</v>
      </c>
      <c r="E65" s="39" t="s">
        <v>2811</v>
      </c>
    </row>
    <row r="66" spans="1:5" ht="12.75">
      <c r="A66" s="35" t="s">
        <v>55</v>
      </c>
      <c r="E66" s="40" t="s">
        <v>5</v>
      </c>
    </row>
    <row r="67" spans="1:5" ht="12.75">
      <c r="A67" t="s">
        <v>57</v>
      </c>
      <c r="E67" s="39" t="s">
        <v>5</v>
      </c>
    </row>
    <row r="68" spans="1:13" ht="12.75">
      <c r="A68" t="s">
        <v>46</v>
      </c>
      <c r="C68" s="31" t="s">
        <v>3826</v>
      </c>
      <c r="E68" s="33" t="s">
        <v>3827</v>
      </c>
      <c r="J68" s="32">
        <f>0</f>
      </c>
      <c s="32">
        <f>0</f>
      </c>
      <c s="32">
        <f>0+L69+L73+L77+L81+L85+L89+L93+L97+L101+L105+L109+L113+L117+L121+L125+L129</f>
      </c>
      <c s="32">
        <f>0+M69+M73+M77+M81+M85+M89+M93+M97+M101+M105+M109+M113+M117+M121+M125+M129</f>
      </c>
    </row>
    <row r="69" spans="1:16" ht="12.75">
      <c r="A69" t="s">
        <v>49</v>
      </c>
      <c s="34" t="s">
        <v>111</v>
      </c>
      <c s="34" t="s">
        <v>5038</v>
      </c>
      <c s="35" t="s">
        <v>5</v>
      </c>
      <c s="6" t="s">
        <v>5039</v>
      </c>
      <c s="36" t="s">
        <v>98</v>
      </c>
      <c s="37">
        <v>3739</v>
      </c>
      <c s="36">
        <v>0</v>
      </c>
      <c s="36">
        <f>ROUND(G69*H69,6)</f>
      </c>
      <c r="L69" s="38">
        <v>0</v>
      </c>
      <c s="32">
        <f>ROUND(ROUND(L69,2)*ROUND(G69,3),2)</f>
      </c>
      <c s="36" t="s">
        <v>53</v>
      </c>
      <c>
        <f>(M69*21)/100</f>
      </c>
      <c t="s">
        <v>27</v>
      </c>
    </row>
    <row r="70" spans="1:5" ht="12.75">
      <c r="A70" s="35" t="s">
        <v>54</v>
      </c>
      <c r="E70" s="39" t="s">
        <v>5039</v>
      </c>
    </row>
    <row r="71" spans="1:5" ht="12.75">
      <c r="A71" s="35" t="s">
        <v>55</v>
      </c>
      <c r="E71" s="40" t="s">
        <v>5</v>
      </c>
    </row>
    <row r="72" spans="1:5" ht="12.75">
      <c r="A72" t="s">
        <v>57</v>
      </c>
      <c r="E72" s="39" t="s">
        <v>5</v>
      </c>
    </row>
    <row r="73" spans="1:16" ht="12.75">
      <c r="A73" t="s">
        <v>49</v>
      </c>
      <c s="34" t="s">
        <v>116</v>
      </c>
      <c s="34" t="s">
        <v>5040</v>
      </c>
      <c s="35" t="s">
        <v>5</v>
      </c>
      <c s="6" t="s">
        <v>5041</v>
      </c>
      <c s="36" t="s">
        <v>98</v>
      </c>
      <c s="37">
        <v>18.6</v>
      </c>
      <c s="36">
        <v>0</v>
      </c>
      <c s="36">
        <f>ROUND(G73*H73,6)</f>
      </c>
      <c r="L73" s="38">
        <v>0</v>
      </c>
      <c s="32">
        <f>ROUND(ROUND(L73,2)*ROUND(G73,3),2)</f>
      </c>
      <c s="36" t="s">
        <v>53</v>
      </c>
      <c>
        <f>(M73*21)/100</f>
      </c>
      <c t="s">
        <v>27</v>
      </c>
    </row>
    <row r="74" spans="1:5" ht="12.75">
      <c r="A74" s="35" t="s">
        <v>54</v>
      </c>
      <c r="E74" s="39" t="s">
        <v>5041</v>
      </c>
    </row>
    <row r="75" spans="1:5" ht="12.75">
      <c r="A75" s="35" t="s">
        <v>55</v>
      </c>
      <c r="E75" s="40" t="s">
        <v>5042</v>
      </c>
    </row>
    <row r="76" spans="1:5" ht="12.75">
      <c r="A76" t="s">
        <v>57</v>
      </c>
      <c r="E76" s="39" t="s">
        <v>5</v>
      </c>
    </row>
    <row r="77" spans="1:16" ht="25.5">
      <c r="A77" t="s">
        <v>49</v>
      </c>
      <c s="34" t="s">
        <v>119</v>
      </c>
      <c s="34" t="s">
        <v>5043</v>
      </c>
      <c s="35" t="s">
        <v>5</v>
      </c>
      <c s="6" t="s">
        <v>5044</v>
      </c>
      <c s="36" t="s">
        <v>98</v>
      </c>
      <c s="37">
        <v>18.6</v>
      </c>
      <c s="36">
        <v>0.0075</v>
      </c>
      <c s="36">
        <f>ROUND(G77*H77,6)</f>
      </c>
      <c r="L77" s="38">
        <v>0</v>
      </c>
      <c s="32">
        <f>ROUND(ROUND(L77,2)*ROUND(G77,3),2)</f>
      </c>
      <c s="36" t="s">
        <v>53</v>
      </c>
      <c>
        <f>(M77*21)/100</f>
      </c>
      <c t="s">
        <v>27</v>
      </c>
    </row>
    <row r="78" spans="1:5" ht="25.5">
      <c r="A78" s="35" t="s">
        <v>54</v>
      </c>
      <c r="E78" s="39" t="s">
        <v>5044</v>
      </c>
    </row>
    <row r="79" spans="1:5" ht="12.75">
      <c r="A79" s="35" t="s">
        <v>55</v>
      </c>
      <c r="E79" s="40" t="s">
        <v>5</v>
      </c>
    </row>
    <row r="80" spans="1:5" ht="12.75">
      <c r="A80" t="s">
        <v>57</v>
      </c>
      <c r="E80" s="39" t="s">
        <v>5</v>
      </c>
    </row>
    <row r="81" spans="1:16" ht="25.5">
      <c r="A81" t="s">
        <v>49</v>
      </c>
      <c s="34" t="s">
        <v>122</v>
      </c>
      <c s="34" t="s">
        <v>5045</v>
      </c>
      <c s="35" t="s">
        <v>5</v>
      </c>
      <c s="6" t="s">
        <v>5046</v>
      </c>
      <c s="36" t="s">
        <v>98</v>
      </c>
      <c s="37">
        <v>18.6</v>
      </c>
      <c s="36">
        <v>0</v>
      </c>
      <c s="36">
        <f>ROUND(G81*H81,6)</f>
      </c>
      <c r="L81" s="38">
        <v>0</v>
      </c>
      <c s="32">
        <f>ROUND(ROUND(L81,2)*ROUND(G81,3),2)</f>
      </c>
      <c s="36" t="s">
        <v>53</v>
      </c>
      <c>
        <f>(M81*21)/100</f>
      </c>
      <c t="s">
        <v>27</v>
      </c>
    </row>
    <row r="82" spans="1:5" ht="25.5">
      <c r="A82" s="35" t="s">
        <v>54</v>
      </c>
      <c r="E82" s="39" t="s">
        <v>5046</v>
      </c>
    </row>
    <row r="83" spans="1:5" ht="12.75">
      <c r="A83" s="35" t="s">
        <v>55</v>
      </c>
      <c r="E83" s="40" t="s">
        <v>5042</v>
      </c>
    </row>
    <row r="84" spans="1:5" ht="12.75">
      <c r="A84" t="s">
        <v>57</v>
      </c>
      <c r="E84" s="39" t="s">
        <v>5</v>
      </c>
    </row>
    <row r="85" spans="1:16" ht="38.25">
      <c r="A85" t="s">
        <v>49</v>
      </c>
      <c s="34" t="s">
        <v>126</v>
      </c>
      <c s="34" t="s">
        <v>5047</v>
      </c>
      <c s="35" t="s">
        <v>5048</v>
      </c>
      <c s="6" t="s">
        <v>3522</v>
      </c>
      <c s="36" t="s">
        <v>98</v>
      </c>
      <c s="37">
        <v>802.9</v>
      </c>
      <c s="36">
        <v>0</v>
      </c>
      <c s="36">
        <f>ROUND(G85*H85,6)</f>
      </c>
      <c r="L85" s="38">
        <v>0</v>
      </c>
      <c s="32">
        <f>ROUND(ROUND(L85,2)*ROUND(G85,3),2)</f>
      </c>
      <c s="36" t="s">
        <v>103</v>
      </c>
      <c>
        <f>(M85*21)/100</f>
      </c>
      <c t="s">
        <v>27</v>
      </c>
    </row>
    <row r="86" spans="1:5" ht="76.5">
      <c r="A86" s="35" t="s">
        <v>54</v>
      </c>
      <c r="E86" s="39" t="s">
        <v>3523</v>
      </c>
    </row>
    <row r="87" spans="1:5" ht="12.75">
      <c r="A87" s="35" t="s">
        <v>55</v>
      </c>
      <c r="E87" s="40" t="s">
        <v>5</v>
      </c>
    </row>
    <row r="88" spans="1:5" ht="12.75">
      <c r="A88" t="s">
        <v>57</v>
      </c>
      <c r="E88" s="39" t="s">
        <v>5</v>
      </c>
    </row>
    <row r="89" spans="1:16" ht="25.5">
      <c r="A89" t="s">
        <v>49</v>
      </c>
      <c s="34" t="s">
        <v>130</v>
      </c>
      <c s="34" t="s">
        <v>5049</v>
      </c>
      <c s="35" t="s">
        <v>5050</v>
      </c>
      <c s="6" t="s">
        <v>5051</v>
      </c>
      <c s="36" t="s">
        <v>98</v>
      </c>
      <c s="37">
        <v>844.7</v>
      </c>
      <c s="36">
        <v>0</v>
      </c>
      <c s="36">
        <f>ROUND(G89*H89,6)</f>
      </c>
      <c r="L89" s="38">
        <v>0</v>
      </c>
      <c s="32">
        <f>ROUND(ROUND(L89,2)*ROUND(G89,3),2)</f>
      </c>
      <c s="36" t="s">
        <v>103</v>
      </c>
      <c>
        <f>(M89*21)/100</f>
      </c>
      <c t="s">
        <v>27</v>
      </c>
    </row>
    <row r="90" spans="1:5" ht="63.75">
      <c r="A90" s="35" t="s">
        <v>54</v>
      </c>
      <c r="E90" s="39" t="s">
        <v>5052</v>
      </c>
    </row>
    <row r="91" spans="1:5" ht="12.75">
      <c r="A91" s="35" t="s">
        <v>55</v>
      </c>
      <c r="E91" s="40" t="s">
        <v>5</v>
      </c>
    </row>
    <row r="92" spans="1:5" ht="12.75">
      <c r="A92" t="s">
        <v>57</v>
      </c>
      <c r="E92" s="39" t="s">
        <v>5</v>
      </c>
    </row>
    <row r="93" spans="1:16" ht="25.5">
      <c r="A93" t="s">
        <v>49</v>
      </c>
      <c s="34" t="s">
        <v>133</v>
      </c>
      <c s="34" t="s">
        <v>5053</v>
      </c>
      <c s="35" t="s">
        <v>5054</v>
      </c>
      <c s="6" t="s">
        <v>5051</v>
      </c>
      <c s="36" t="s">
        <v>98</v>
      </c>
      <c s="37">
        <v>1538</v>
      </c>
      <c s="36">
        <v>0</v>
      </c>
      <c s="36">
        <f>ROUND(G93*H93,6)</f>
      </c>
      <c r="L93" s="38">
        <v>0</v>
      </c>
      <c s="32">
        <f>ROUND(ROUND(L93,2)*ROUND(G93,3),2)</f>
      </c>
      <c s="36" t="s">
        <v>103</v>
      </c>
      <c>
        <f>(M93*21)/100</f>
      </c>
      <c t="s">
        <v>27</v>
      </c>
    </row>
    <row r="94" spans="1:5" ht="63.75">
      <c r="A94" s="35" t="s">
        <v>54</v>
      </c>
      <c r="E94" s="39" t="s">
        <v>5052</v>
      </c>
    </row>
    <row r="95" spans="1:5" ht="12.75">
      <c r="A95" s="35" t="s">
        <v>55</v>
      </c>
      <c r="E95" s="40" t="s">
        <v>5</v>
      </c>
    </row>
    <row r="96" spans="1:5" ht="12.75">
      <c r="A96" t="s">
        <v>57</v>
      </c>
      <c r="E96" s="39" t="s">
        <v>5</v>
      </c>
    </row>
    <row r="97" spans="1:16" ht="25.5">
      <c r="A97" t="s">
        <v>49</v>
      </c>
      <c s="34" t="s">
        <v>136</v>
      </c>
      <c s="34" t="s">
        <v>5055</v>
      </c>
      <c s="35" t="s">
        <v>5056</v>
      </c>
      <c s="6" t="s">
        <v>5057</v>
      </c>
      <c s="36" t="s">
        <v>98</v>
      </c>
      <c s="37">
        <v>4.3</v>
      </c>
      <c s="36">
        <v>0</v>
      </c>
      <c s="36">
        <f>ROUND(G97*H97,6)</f>
      </c>
      <c r="L97" s="38">
        <v>0</v>
      </c>
      <c s="32">
        <f>ROUND(ROUND(L97,2)*ROUND(G97,3),2)</f>
      </c>
      <c s="36" t="s">
        <v>103</v>
      </c>
      <c>
        <f>(M97*21)/100</f>
      </c>
      <c t="s">
        <v>27</v>
      </c>
    </row>
    <row r="98" spans="1:5" ht="63.75">
      <c r="A98" s="35" t="s">
        <v>54</v>
      </c>
      <c r="E98" s="39" t="s">
        <v>5058</v>
      </c>
    </row>
    <row r="99" spans="1:5" ht="12.75">
      <c r="A99" s="35" t="s">
        <v>55</v>
      </c>
      <c r="E99" s="40" t="s">
        <v>5</v>
      </c>
    </row>
    <row r="100" spans="1:5" ht="12.75">
      <c r="A100" t="s">
        <v>57</v>
      </c>
      <c r="E100" s="39" t="s">
        <v>5</v>
      </c>
    </row>
    <row r="101" spans="1:16" ht="25.5">
      <c r="A101" t="s">
        <v>49</v>
      </c>
      <c s="34" t="s">
        <v>140</v>
      </c>
      <c s="34" t="s">
        <v>5059</v>
      </c>
      <c s="35" t="s">
        <v>5060</v>
      </c>
      <c s="6" t="s">
        <v>5061</v>
      </c>
      <c s="36" t="s">
        <v>98</v>
      </c>
      <c s="37">
        <v>216.3</v>
      </c>
      <c s="36">
        <v>0</v>
      </c>
      <c s="36">
        <f>ROUND(G101*H101,6)</f>
      </c>
      <c r="L101" s="38">
        <v>0</v>
      </c>
      <c s="32">
        <f>ROUND(ROUND(L101,2)*ROUND(G101,3),2)</f>
      </c>
      <c s="36" t="s">
        <v>103</v>
      </c>
      <c>
        <f>(M101*21)/100</f>
      </c>
      <c t="s">
        <v>27</v>
      </c>
    </row>
    <row r="102" spans="1:5" ht="63.75">
      <c r="A102" s="35" t="s">
        <v>54</v>
      </c>
      <c r="E102" s="39" t="s">
        <v>5062</v>
      </c>
    </row>
    <row r="103" spans="1:5" ht="12.75">
      <c r="A103" s="35" t="s">
        <v>55</v>
      </c>
      <c r="E103" s="40" t="s">
        <v>5</v>
      </c>
    </row>
    <row r="104" spans="1:5" ht="12.75">
      <c r="A104" t="s">
        <v>57</v>
      </c>
      <c r="E104" s="39" t="s">
        <v>5</v>
      </c>
    </row>
    <row r="105" spans="1:16" ht="38.25">
      <c r="A105" t="s">
        <v>49</v>
      </c>
      <c s="34" t="s">
        <v>144</v>
      </c>
      <c s="34" t="s">
        <v>5063</v>
      </c>
      <c s="35" t="s">
        <v>5064</v>
      </c>
      <c s="6" t="s">
        <v>5065</v>
      </c>
      <c s="36" t="s">
        <v>98</v>
      </c>
      <c s="37">
        <v>2.6</v>
      </c>
      <c s="36">
        <v>0</v>
      </c>
      <c s="36">
        <f>ROUND(G105*H105,6)</f>
      </c>
      <c r="L105" s="38">
        <v>0</v>
      </c>
      <c s="32">
        <f>ROUND(ROUND(L105,2)*ROUND(G105,3),2)</f>
      </c>
      <c s="36" t="s">
        <v>103</v>
      </c>
      <c>
        <f>(M105*21)/100</f>
      </c>
      <c t="s">
        <v>27</v>
      </c>
    </row>
    <row r="106" spans="1:5" ht="76.5">
      <c r="A106" s="35" t="s">
        <v>54</v>
      </c>
      <c r="E106" s="39" t="s">
        <v>5066</v>
      </c>
    </row>
    <row r="107" spans="1:5" ht="12.75">
      <c r="A107" s="35" t="s">
        <v>55</v>
      </c>
      <c r="E107" s="40" t="s">
        <v>5</v>
      </c>
    </row>
    <row r="108" spans="1:5" ht="12.75">
      <c r="A108" t="s">
        <v>57</v>
      </c>
      <c r="E108" s="39" t="s">
        <v>5</v>
      </c>
    </row>
    <row r="109" spans="1:16" ht="38.25">
      <c r="A109" t="s">
        <v>49</v>
      </c>
      <c s="34" t="s">
        <v>148</v>
      </c>
      <c s="34" t="s">
        <v>5067</v>
      </c>
      <c s="35" t="s">
        <v>5068</v>
      </c>
      <c s="6" t="s">
        <v>5069</v>
      </c>
      <c s="36" t="s">
        <v>98</v>
      </c>
      <c s="37">
        <v>3.1</v>
      </c>
      <c s="36">
        <v>0</v>
      </c>
      <c s="36">
        <f>ROUND(G109*H109,6)</f>
      </c>
      <c r="L109" s="38">
        <v>0</v>
      </c>
      <c s="32">
        <f>ROUND(ROUND(L109,2)*ROUND(G109,3),2)</f>
      </c>
      <c s="36" t="s">
        <v>103</v>
      </c>
      <c>
        <f>(M109*21)/100</f>
      </c>
      <c t="s">
        <v>27</v>
      </c>
    </row>
    <row r="110" spans="1:5" ht="76.5">
      <c r="A110" s="35" t="s">
        <v>54</v>
      </c>
      <c r="E110" s="39" t="s">
        <v>5070</v>
      </c>
    </row>
    <row r="111" spans="1:5" ht="12.75">
      <c r="A111" s="35" t="s">
        <v>55</v>
      </c>
      <c r="E111" s="40" t="s">
        <v>5</v>
      </c>
    </row>
    <row r="112" spans="1:5" ht="12.75">
      <c r="A112" t="s">
        <v>57</v>
      </c>
      <c r="E112" s="39" t="s">
        <v>5</v>
      </c>
    </row>
    <row r="113" spans="1:16" ht="25.5">
      <c r="A113" t="s">
        <v>49</v>
      </c>
      <c s="34" t="s">
        <v>151</v>
      </c>
      <c s="34" t="s">
        <v>5071</v>
      </c>
      <c s="35" t="s">
        <v>5072</v>
      </c>
      <c s="6" t="s">
        <v>5073</v>
      </c>
      <c s="36" t="s">
        <v>98</v>
      </c>
      <c s="37">
        <v>0.4</v>
      </c>
      <c s="36">
        <v>0</v>
      </c>
      <c s="36">
        <f>ROUND(G113*H113,6)</f>
      </c>
      <c r="L113" s="38">
        <v>0</v>
      </c>
      <c s="32">
        <f>ROUND(ROUND(L113,2)*ROUND(G113,3),2)</f>
      </c>
      <c s="36" t="s">
        <v>103</v>
      </c>
      <c>
        <f>(M113*21)/100</f>
      </c>
      <c t="s">
        <v>27</v>
      </c>
    </row>
    <row r="114" spans="1:5" ht="63.75">
      <c r="A114" s="35" t="s">
        <v>54</v>
      </c>
      <c r="E114" s="39" t="s">
        <v>5074</v>
      </c>
    </row>
    <row r="115" spans="1:5" ht="12.75">
      <c r="A115" s="35" t="s">
        <v>55</v>
      </c>
      <c r="E115" s="40" t="s">
        <v>5</v>
      </c>
    </row>
    <row r="116" spans="1:5" ht="12.75">
      <c r="A116" t="s">
        <v>57</v>
      </c>
      <c r="E116" s="39" t="s">
        <v>5</v>
      </c>
    </row>
    <row r="117" spans="1:16" ht="25.5">
      <c r="A117" t="s">
        <v>49</v>
      </c>
      <c s="34" t="s">
        <v>155</v>
      </c>
      <c s="34" t="s">
        <v>5075</v>
      </c>
      <c s="35" t="s">
        <v>5076</v>
      </c>
      <c s="6" t="s">
        <v>5077</v>
      </c>
      <c s="36" t="s">
        <v>98</v>
      </c>
      <c s="37">
        <v>297.5</v>
      </c>
      <c s="36">
        <v>0</v>
      </c>
      <c s="36">
        <f>ROUND(G117*H117,6)</f>
      </c>
      <c r="L117" s="38">
        <v>0</v>
      </c>
      <c s="32">
        <f>ROUND(ROUND(L117,2)*ROUND(G117,3),2)</f>
      </c>
      <c s="36" t="s">
        <v>103</v>
      </c>
      <c>
        <f>(M117*21)/100</f>
      </c>
      <c t="s">
        <v>27</v>
      </c>
    </row>
    <row r="118" spans="1:5" ht="63.75">
      <c r="A118" s="35" t="s">
        <v>54</v>
      </c>
      <c r="E118" s="39" t="s">
        <v>5078</v>
      </c>
    </row>
    <row r="119" spans="1:5" ht="12.75">
      <c r="A119" s="35" t="s">
        <v>55</v>
      </c>
      <c r="E119" s="40" t="s">
        <v>5</v>
      </c>
    </row>
    <row r="120" spans="1:5" ht="12.75">
      <c r="A120" t="s">
        <v>57</v>
      </c>
      <c r="E120" s="39" t="s">
        <v>5</v>
      </c>
    </row>
    <row r="121" spans="1:16" ht="25.5">
      <c r="A121" t="s">
        <v>49</v>
      </c>
      <c s="34" t="s">
        <v>158</v>
      </c>
      <c s="34" t="s">
        <v>5079</v>
      </c>
      <c s="35" t="s">
        <v>5080</v>
      </c>
      <c s="6" t="s">
        <v>5081</v>
      </c>
      <c s="36" t="s">
        <v>98</v>
      </c>
      <c s="37">
        <v>18.6</v>
      </c>
      <c s="36">
        <v>0</v>
      </c>
      <c s="36">
        <f>ROUND(G121*H121,6)</f>
      </c>
      <c r="L121" s="38">
        <v>0</v>
      </c>
      <c s="32">
        <f>ROUND(ROUND(L121,2)*ROUND(G121,3),2)</f>
      </c>
      <c s="36" t="s">
        <v>103</v>
      </c>
      <c>
        <f>(M121*21)/100</f>
      </c>
      <c t="s">
        <v>27</v>
      </c>
    </row>
    <row r="122" spans="1:5" ht="63.75">
      <c r="A122" s="35" t="s">
        <v>54</v>
      </c>
      <c r="E122" s="39" t="s">
        <v>5082</v>
      </c>
    </row>
    <row r="123" spans="1:5" ht="12.75">
      <c r="A123" s="35" t="s">
        <v>55</v>
      </c>
      <c r="E123" s="40" t="s">
        <v>5</v>
      </c>
    </row>
    <row r="124" spans="1:5" ht="12.75">
      <c r="A124" t="s">
        <v>57</v>
      </c>
      <c r="E124" s="39" t="s">
        <v>5</v>
      </c>
    </row>
    <row r="125" spans="1:16" ht="25.5">
      <c r="A125" t="s">
        <v>49</v>
      </c>
      <c s="34" t="s">
        <v>162</v>
      </c>
      <c s="34" t="s">
        <v>5083</v>
      </c>
      <c s="35" t="s">
        <v>5084</v>
      </c>
      <c s="6" t="s">
        <v>5085</v>
      </c>
      <c s="36" t="s">
        <v>98</v>
      </c>
      <c s="37">
        <v>29</v>
      </c>
      <c s="36">
        <v>0</v>
      </c>
      <c s="36">
        <f>ROUND(G125*H125,6)</f>
      </c>
      <c r="L125" s="38">
        <v>0</v>
      </c>
      <c s="32">
        <f>ROUND(ROUND(L125,2)*ROUND(G125,3),2)</f>
      </c>
      <c s="36" t="s">
        <v>103</v>
      </c>
      <c>
        <f>(M125*21)/100</f>
      </c>
      <c t="s">
        <v>27</v>
      </c>
    </row>
    <row r="126" spans="1:5" ht="63.75">
      <c r="A126" s="35" t="s">
        <v>54</v>
      </c>
      <c r="E126" s="39" t="s">
        <v>5086</v>
      </c>
    </row>
    <row r="127" spans="1:5" ht="12.75">
      <c r="A127" s="35" t="s">
        <v>55</v>
      </c>
      <c r="E127" s="40" t="s">
        <v>5</v>
      </c>
    </row>
    <row r="128" spans="1:5" ht="12.75">
      <c r="A128" t="s">
        <v>57</v>
      </c>
      <c r="E128" s="39" t="s">
        <v>5</v>
      </c>
    </row>
    <row r="129" spans="1:16" ht="12.75">
      <c r="A129" t="s">
        <v>49</v>
      </c>
      <c s="34" t="s">
        <v>165</v>
      </c>
      <c s="34" t="s">
        <v>5087</v>
      </c>
      <c s="35" t="s">
        <v>5</v>
      </c>
      <c s="6" t="s">
        <v>5088</v>
      </c>
      <c s="36" t="s">
        <v>98</v>
      </c>
      <c s="37">
        <v>3757.6</v>
      </c>
      <c s="36">
        <v>0</v>
      </c>
      <c s="36">
        <f>ROUND(G129*H129,6)</f>
      </c>
      <c r="L129" s="38">
        <v>0</v>
      </c>
      <c s="32">
        <f>ROUND(ROUND(L129,2)*ROUND(G129,3),2)</f>
      </c>
      <c s="36" t="s">
        <v>103</v>
      </c>
      <c>
        <f>(M129*21)/100</f>
      </c>
      <c t="s">
        <v>27</v>
      </c>
    </row>
    <row r="130" spans="1:5" ht="12.75">
      <c r="A130" s="35" t="s">
        <v>54</v>
      </c>
      <c r="E130" s="39" t="s">
        <v>5088</v>
      </c>
    </row>
    <row r="131" spans="1:5" ht="12.75">
      <c r="A131" s="35" t="s">
        <v>55</v>
      </c>
      <c r="E131" s="40" t="s">
        <v>5</v>
      </c>
    </row>
    <row r="132" spans="1:5" ht="12.75">
      <c r="A132" t="s">
        <v>57</v>
      </c>
      <c r="E132" s="39" t="s">
        <v>5</v>
      </c>
    </row>
    <row r="133" spans="1:13" ht="12.75">
      <c r="A133" t="s">
        <v>46</v>
      </c>
      <c r="C133" s="31" t="s">
        <v>233</v>
      </c>
      <c r="E133" s="33" t="s">
        <v>234</v>
      </c>
      <c r="J133" s="32">
        <f>0</f>
      </c>
      <c s="32">
        <f>0</f>
      </c>
      <c s="32">
        <f>0+L134</f>
      </c>
      <c s="32">
        <f>0+M134</f>
      </c>
    </row>
    <row r="134" spans="1:16" ht="38.25">
      <c r="A134" t="s">
        <v>49</v>
      </c>
      <c s="34" t="s">
        <v>170</v>
      </c>
      <c s="34" t="s">
        <v>5089</v>
      </c>
      <c s="35" t="s">
        <v>5</v>
      </c>
      <c s="6" t="s">
        <v>5090</v>
      </c>
      <c s="36" t="s">
        <v>98</v>
      </c>
      <c s="37">
        <v>2.358</v>
      </c>
      <c s="36">
        <v>0</v>
      </c>
      <c s="36">
        <f>ROUND(G134*H134,6)</f>
      </c>
      <c r="L134" s="38">
        <v>0</v>
      </c>
      <c s="32">
        <f>ROUND(ROUND(L134,2)*ROUND(G134,3),2)</f>
      </c>
      <c s="36" t="s">
        <v>53</v>
      </c>
      <c>
        <f>(M134*21)/100</f>
      </c>
      <c t="s">
        <v>27</v>
      </c>
    </row>
    <row r="135" spans="1:5" ht="38.25">
      <c r="A135" s="35" t="s">
        <v>54</v>
      </c>
      <c r="E135" s="39" t="s">
        <v>5091</v>
      </c>
    </row>
    <row r="136" spans="1:5" ht="12.75">
      <c r="A136" s="35" t="s">
        <v>55</v>
      </c>
      <c r="E136" s="40" t="s">
        <v>5</v>
      </c>
    </row>
    <row r="137" spans="1:5" ht="12.75">
      <c r="A137" t="s">
        <v>57</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2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COUNTIFS(L8:L285,"=0",A8:A285,"P")+COUNTIFS(L8:L285,"",A8:A285,"P")+SUM(Q8:Q285)</f>
      </c>
    </row>
    <row r="8" spans="1:13" ht="12.75">
      <c r="A8" t="s">
        <v>44</v>
      </c>
      <c r="C8" s="28" t="s">
        <v>250</v>
      </c>
      <c r="E8" s="30" t="s">
        <v>249</v>
      </c>
      <c r="J8" s="29">
        <f>0+J9+J62+J215+J236</f>
      </c>
      <c s="29">
        <f>0+K9+K62+K215+K236</f>
      </c>
      <c s="29">
        <f>0+L9+L62+L215+L236</f>
      </c>
      <c s="29">
        <f>0+M9+M62+M215+M236</f>
      </c>
    </row>
    <row r="9" spans="1:13" ht="12.75">
      <c r="A9" t="s">
        <v>46</v>
      </c>
      <c r="C9" s="31" t="s">
        <v>251</v>
      </c>
      <c r="E9" s="33" t="s">
        <v>252</v>
      </c>
      <c r="J9" s="32">
        <f>0</f>
      </c>
      <c s="32">
        <f>0</f>
      </c>
      <c s="32">
        <f>0+L10+L14+L18+L22+L26+L30+L34+L38+L42+L46+L50+L54+L58</f>
      </c>
      <c s="32">
        <f>0+M10+M14+M18+M22+M26+M30+M34+M38+M42+M46+M50+M54+M58</f>
      </c>
    </row>
    <row r="10" spans="1:16" ht="12.75">
      <c r="A10" t="s">
        <v>49</v>
      </c>
      <c s="34" t="s">
        <v>4</v>
      </c>
      <c s="34" t="s">
        <v>253</v>
      </c>
      <c s="35" t="s">
        <v>5</v>
      </c>
      <c s="6" t="s">
        <v>254</v>
      </c>
      <c s="36" t="s">
        <v>255</v>
      </c>
      <c s="37">
        <v>0.9</v>
      </c>
      <c s="36">
        <v>0</v>
      </c>
      <c s="36">
        <f>ROUND(G10*H10,6)</f>
      </c>
      <c r="L10" s="38">
        <v>0</v>
      </c>
      <c s="32">
        <f>ROUND(ROUND(L10,2)*ROUND(G10,3),2)</f>
      </c>
      <c s="36" t="s">
        <v>256</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257</v>
      </c>
      <c s="35" t="s">
        <v>5</v>
      </c>
      <c s="6" t="s">
        <v>258</v>
      </c>
      <c s="36" t="s">
        <v>255</v>
      </c>
      <c s="37">
        <v>2.7</v>
      </c>
      <c s="36">
        <v>0</v>
      </c>
      <c s="36">
        <f>ROUND(G14*H14,6)</f>
      </c>
      <c r="L14" s="38">
        <v>0</v>
      </c>
      <c s="32">
        <f>ROUND(ROUND(L14,2)*ROUND(G14,3),2)</f>
      </c>
      <c s="36" t="s">
        <v>256</v>
      </c>
      <c>
        <f>(M14*21)/100</f>
      </c>
      <c t="s">
        <v>27</v>
      </c>
    </row>
    <row r="15" spans="1:5" ht="12.75">
      <c r="A15" s="35" t="s">
        <v>54</v>
      </c>
      <c r="E15" s="39" t="s">
        <v>258</v>
      </c>
    </row>
    <row r="16" spans="1:5" ht="12.75">
      <c r="A16" s="35" t="s">
        <v>55</v>
      </c>
      <c r="E16" s="40" t="s">
        <v>5</v>
      </c>
    </row>
    <row r="17" spans="1:5" ht="12.75">
      <c r="A17" t="s">
        <v>57</v>
      </c>
      <c r="E17" s="39" t="s">
        <v>259</v>
      </c>
    </row>
    <row r="18" spans="1:16" ht="25.5">
      <c r="A18" t="s">
        <v>49</v>
      </c>
      <c s="34" t="s">
        <v>26</v>
      </c>
      <c s="34" t="s">
        <v>260</v>
      </c>
      <c s="35" t="s">
        <v>5</v>
      </c>
      <c s="6" t="s">
        <v>261</v>
      </c>
      <c s="36" t="s">
        <v>262</v>
      </c>
      <c s="37">
        <v>360</v>
      </c>
      <c s="36">
        <v>0</v>
      </c>
      <c s="36">
        <f>ROUND(G18*H18,6)</f>
      </c>
      <c r="L18" s="38">
        <v>0</v>
      </c>
      <c s="32">
        <f>ROUND(ROUND(L18,2)*ROUND(G18,3),2)</f>
      </c>
      <c s="36" t="s">
        <v>256</v>
      </c>
      <c>
        <f>(M18*21)/100</f>
      </c>
      <c t="s">
        <v>27</v>
      </c>
    </row>
    <row r="19" spans="1:5" ht="25.5">
      <c r="A19" s="35" t="s">
        <v>54</v>
      </c>
      <c r="E19" s="39" t="s">
        <v>261</v>
      </c>
    </row>
    <row r="20" spans="1:5" ht="12.75">
      <c r="A20" s="35" t="s">
        <v>55</v>
      </c>
      <c r="E20" s="40" t="s">
        <v>5</v>
      </c>
    </row>
    <row r="21" spans="1:5" ht="12.75">
      <c r="A21" t="s">
        <v>57</v>
      </c>
      <c r="E21" s="39" t="s">
        <v>263</v>
      </c>
    </row>
    <row r="22" spans="1:16" ht="12.75">
      <c r="A22" t="s">
        <v>49</v>
      </c>
      <c s="34" t="s">
        <v>64</v>
      </c>
      <c s="34" t="s">
        <v>264</v>
      </c>
      <c s="35" t="s">
        <v>5</v>
      </c>
      <c s="6" t="s">
        <v>265</v>
      </c>
      <c s="36" t="s">
        <v>266</v>
      </c>
      <c s="37">
        <v>2.16</v>
      </c>
      <c s="36">
        <v>0</v>
      </c>
      <c s="36">
        <f>ROUND(G22*H22,6)</f>
      </c>
      <c r="L22" s="38">
        <v>0</v>
      </c>
      <c s="32">
        <f>ROUND(ROUND(L22,2)*ROUND(G22,3),2)</f>
      </c>
      <c s="36" t="s">
        <v>256</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267</v>
      </c>
      <c s="35" t="s">
        <v>5</v>
      </c>
      <c s="6" t="s">
        <v>268</v>
      </c>
      <c s="36" t="s">
        <v>262</v>
      </c>
      <c s="37">
        <v>180</v>
      </c>
      <c s="36">
        <v>0</v>
      </c>
      <c s="36">
        <f>ROUND(G26*H26,6)</f>
      </c>
      <c r="L26" s="38">
        <v>0</v>
      </c>
      <c s="32">
        <f>ROUND(ROUND(L26,2)*ROUND(G26,3),2)</f>
      </c>
      <c s="36" t="s">
        <v>256</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269</v>
      </c>
      <c s="35" t="s">
        <v>5</v>
      </c>
      <c s="6" t="s">
        <v>270</v>
      </c>
      <c s="36" t="s">
        <v>52</v>
      </c>
      <c s="37">
        <v>1</v>
      </c>
      <c s="36">
        <v>0</v>
      </c>
      <c s="36">
        <f>ROUND(G30*H30,6)</f>
      </c>
      <c r="L30" s="38">
        <v>0</v>
      </c>
      <c s="32">
        <f>ROUND(ROUND(L30,2)*ROUND(G30,3),2)</f>
      </c>
      <c s="36" t="s">
        <v>256</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271</v>
      </c>
      <c s="35" t="s">
        <v>5</v>
      </c>
      <c s="6" t="s">
        <v>272</v>
      </c>
      <c s="36" t="s">
        <v>262</v>
      </c>
      <c s="37">
        <v>280</v>
      </c>
      <c s="36">
        <v>0</v>
      </c>
      <c s="36">
        <f>ROUND(G34*H34,6)</f>
      </c>
      <c r="L34" s="38">
        <v>0</v>
      </c>
      <c s="32">
        <f>ROUND(ROUND(L34,2)*ROUND(G34,3),2)</f>
      </c>
      <c s="36" t="s">
        <v>256</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273</v>
      </c>
      <c s="35" t="s">
        <v>5</v>
      </c>
      <c s="6" t="s">
        <v>274</v>
      </c>
      <c s="36" t="s">
        <v>262</v>
      </c>
      <c s="37">
        <v>280</v>
      </c>
      <c s="36">
        <v>0</v>
      </c>
      <c s="36">
        <f>ROUND(G38*H38,6)</f>
      </c>
      <c r="L38" s="38">
        <v>0</v>
      </c>
      <c s="32">
        <f>ROUND(ROUND(L38,2)*ROUND(G38,3),2)</f>
      </c>
      <c s="36" t="s">
        <v>256</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275</v>
      </c>
      <c s="35" t="s">
        <v>5</v>
      </c>
      <c s="6" t="s">
        <v>276</v>
      </c>
      <c s="36" t="s">
        <v>277</v>
      </c>
      <c s="37">
        <v>2</v>
      </c>
      <c s="36">
        <v>0</v>
      </c>
      <c s="36">
        <f>ROUND(G42*H42,6)</f>
      </c>
      <c r="L42" s="38">
        <v>0</v>
      </c>
      <c s="32">
        <f>ROUND(ROUND(L42,2)*ROUND(G42,3),2)</f>
      </c>
      <c s="36" t="s">
        <v>256</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278</v>
      </c>
      <c s="35" t="s">
        <v>5</v>
      </c>
      <c s="6" t="s">
        <v>279</v>
      </c>
      <c s="36" t="s">
        <v>52</v>
      </c>
      <c s="37">
        <v>4</v>
      </c>
      <c s="36">
        <v>0</v>
      </c>
      <c s="36">
        <f>ROUND(G46*H46,6)</f>
      </c>
      <c r="L46" s="38">
        <v>0</v>
      </c>
      <c s="32">
        <f>ROUND(ROUND(L46,2)*ROUND(G46,3),2)</f>
      </c>
      <c s="36" t="s">
        <v>256</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280</v>
      </c>
      <c s="35" t="s">
        <v>5</v>
      </c>
      <c s="6" t="s">
        <v>281</v>
      </c>
      <c s="36" t="s">
        <v>52</v>
      </c>
      <c s="37">
        <v>4</v>
      </c>
      <c s="36">
        <v>0</v>
      </c>
      <c s="36">
        <f>ROUND(G50*H50,6)</f>
      </c>
      <c r="L50" s="38">
        <v>0</v>
      </c>
      <c s="32">
        <f>ROUND(ROUND(L50,2)*ROUND(G50,3),2)</f>
      </c>
      <c s="36" t="s">
        <v>256</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282</v>
      </c>
      <c s="35" t="s">
        <v>5</v>
      </c>
      <c s="6" t="s">
        <v>283</v>
      </c>
      <c s="36" t="s">
        <v>262</v>
      </c>
      <c s="37">
        <v>190</v>
      </c>
      <c s="36">
        <v>0</v>
      </c>
      <c s="36">
        <f>ROUND(G54*H54,6)</f>
      </c>
      <c r="L54" s="38">
        <v>0</v>
      </c>
      <c s="32">
        <f>ROUND(ROUND(L54,2)*ROUND(G54,3),2)</f>
      </c>
      <c s="36" t="s">
        <v>256</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284</v>
      </c>
      <c s="35" t="s">
        <v>5</v>
      </c>
      <c s="6" t="s">
        <v>285</v>
      </c>
      <c s="36" t="s">
        <v>262</v>
      </c>
      <c s="37">
        <v>190</v>
      </c>
      <c s="36">
        <v>0</v>
      </c>
      <c s="36">
        <f>ROUND(G58*H58,6)</f>
      </c>
      <c r="L58" s="38">
        <v>0</v>
      </c>
      <c s="32">
        <f>ROUND(ROUND(L58,2)*ROUND(G58,3),2)</f>
      </c>
      <c s="36" t="s">
        <v>256</v>
      </c>
      <c>
        <f>(M58*21)/100</f>
      </c>
      <c t="s">
        <v>27</v>
      </c>
    </row>
    <row r="59" spans="1:5" ht="12.75">
      <c r="A59" s="35" t="s">
        <v>54</v>
      </c>
      <c r="E59" s="39" t="s">
        <v>5</v>
      </c>
    </row>
    <row r="60" spans="1:5" ht="12.75">
      <c r="A60" s="35" t="s">
        <v>55</v>
      </c>
      <c r="E60" s="40" t="s">
        <v>5</v>
      </c>
    </row>
    <row r="61" spans="1:5" ht="12.75">
      <c r="A61" t="s">
        <v>57</v>
      </c>
      <c r="E61" s="39" t="s">
        <v>5</v>
      </c>
    </row>
    <row r="62" spans="1:13" ht="12.75">
      <c r="A62" t="s">
        <v>46</v>
      </c>
      <c r="C62" s="31" t="s">
        <v>286</v>
      </c>
      <c r="E62" s="33" t="s">
        <v>287</v>
      </c>
      <c r="J62" s="32">
        <f>0</f>
      </c>
      <c s="32">
        <f>0</f>
      </c>
      <c s="32">
        <f>0+L63+L67+L71+L75+L79+L83+L87+L91+L95+L99+L103+L107+L111+L115+L119+L123+L127+L131+L135+L139+L143+L147+L151+L155+L159+L163+L167+L171+L175+L179+L183+L187+L191+L195+L199+L203+L207+L211</f>
      </c>
      <c s="32">
        <f>0+M63+M67+M71+M75+M79+M83+M87+M91+M95+M99+M103+M107+M111+M115+M119+M123+M127+M131+M135+M139+M143+M147+M151+M155+M159+M163+M167+M171+M175+M179+M183+M187+M191+M195+M199+M203+M207+M211</f>
      </c>
    </row>
    <row r="63" spans="1:16" ht="12.75">
      <c r="A63" t="s">
        <v>49</v>
      </c>
      <c s="34" t="s">
        <v>106</v>
      </c>
      <c s="34" t="s">
        <v>288</v>
      </c>
      <c s="35" t="s">
        <v>5</v>
      </c>
      <c s="6" t="s">
        <v>289</v>
      </c>
      <c s="36" t="s">
        <v>52</v>
      </c>
      <c s="37">
        <v>50</v>
      </c>
      <c s="36">
        <v>0</v>
      </c>
      <c s="36">
        <f>ROUND(G63*H63,6)</f>
      </c>
      <c r="L63" s="38">
        <v>0</v>
      </c>
      <c s="32">
        <f>ROUND(ROUND(L63,2)*ROUND(G63,3),2)</f>
      </c>
      <c s="36" t="s">
        <v>256</v>
      </c>
      <c>
        <f>(M63*21)/100</f>
      </c>
      <c t="s">
        <v>27</v>
      </c>
    </row>
    <row r="64" spans="1:5" ht="12.75">
      <c r="A64" s="35" t="s">
        <v>54</v>
      </c>
      <c r="E64" s="39" t="s">
        <v>5</v>
      </c>
    </row>
    <row r="65" spans="1:5" ht="12.75">
      <c r="A65" s="35" t="s">
        <v>55</v>
      </c>
      <c r="E65" s="40" t="s">
        <v>5</v>
      </c>
    </row>
    <row r="66" spans="1:5" ht="12.75">
      <c r="A66" t="s">
        <v>57</v>
      </c>
      <c r="E66" s="39" t="s">
        <v>5</v>
      </c>
    </row>
    <row r="67" spans="1:16" ht="12.75">
      <c r="A67" t="s">
        <v>49</v>
      </c>
      <c s="34" t="s">
        <v>111</v>
      </c>
      <c s="34" t="s">
        <v>290</v>
      </c>
      <c s="35" t="s">
        <v>5</v>
      </c>
      <c s="6" t="s">
        <v>291</v>
      </c>
      <c s="36" t="s">
        <v>52</v>
      </c>
      <c s="37">
        <v>4</v>
      </c>
      <c s="36">
        <v>0</v>
      </c>
      <c s="36">
        <f>ROUND(G67*H67,6)</f>
      </c>
      <c r="L67" s="38">
        <v>0</v>
      </c>
      <c s="32">
        <f>ROUND(ROUND(L67,2)*ROUND(G67,3),2)</f>
      </c>
      <c s="36" t="s">
        <v>256</v>
      </c>
      <c>
        <f>(M67*21)/100</f>
      </c>
      <c t="s">
        <v>27</v>
      </c>
    </row>
    <row r="68" spans="1:5" ht="12.75">
      <c r="A68" s="35" t="s">
        <v>54</v>
      </c>
      <c r="E68" s="39" t="s">
        <v>5</v>
      </c>
    </row>
    <row r="69" spans="1:5" ht="12.75">
      <c r="A69" s="35" t="s">
        <v>55</v>
      </c>
      <c r="E69" s="40" t="s">
        <v>5</v>
      </c>
    </row>
    <row r="70" spans="1:5" ht="12.75">
      <c r="A70" t="s">
        <v>57</v>
      </c>
      <c r="E70" s="39" t="s">
        <v>5</v>
      </c>
    </row>
    <row r="71" spans="1:16" ht="12.75">
      <c r="A71" t="s">
        <v>49</v>
      </c>
      <c s="34" t="s">
        <v>116</v>
      </c>
      <c s="34" t="s">
        <v>292</v>
      </c>
      <c s="35" t="s">
        <v>5</v>
      </c>
      <c s="6" t="s">
        <v>293</v>
      </c>
      <c s="36" t="s">
        <v>52</v>
      </c>
      <c s="37">
        <v>2</v>
      </c>
      <c s="36">
        <v>0</v>
      </c>
      <c s="36">
        <f>ROUND(G71*H71,6)</f>
      </c>
      <c r="L71" s="38">
        <v>0</v>
      </c>
      <c s="32">
        <f>ROUND(ROUND(L71,2)*ROUND(G71,3),2)</f>
      </c>
      <c s="36" t="s">
        <v>256</v>
      </c>
      <c>
        <f>(M71*21)/100</f>
      </c>
      <c t="s">
        <v>27</v>
      </c>
    </row>
    <row r="72" spans="1:5" ht="12.75">
      <c r="A72" s="35" t="s">
        <v>54</v>
      </c>
      <c r="E72" s="39" t="s">
        <v>5</v>
      </c>
    </row>
    <row r="73" spans="1:5" ht="12.75">
      <c r="A73" s="35" t="s">
        <v>55</v>
      </c>
      <c r="E73" s="40" t="s">
        <v>5</v>
      </c>
    </row>
    <row r="74" spans="1:5" ht="12.75">
      <c r="A74" t="s">
        <v>57</v>
      </c>
      <c r="E74" s="39" t="s">
        <v>5</v>
      </c>
    </row>
    <row r="75" spans="1:16" ht="12.75">
      <c r="A75" t="s">
        <v>49</v>
      </c>
      <c s="34" t="s">
        <v>119</v>
      </c>
      <c s="34" t="s">
        <v>294</v>
      </c>
      <c s="35" t="s">
        <v>5</v>
      </c>
      <c s="6" t="s">
        <v>295</v>
      </c>
      <c s="36" t="s">
        <v>52</v>
      </c>
      <c s="37">
        <v>2</v>
      </c>
      <c s="36">
        <v>0</v>
      </c>
      <c s="36">
        <f>ROUND(G75*H75,6)</f>
      </c>
      <c r="L75" s="38">
        <v>0</v>
      </c>
      <c s="32">
        <f>ROUND(ROUND(L75,2)*ROUND(G75,3),2)</f>
      </c>
      <c s="36" t="s">
        <v>256</v>
      </c>
      <c>
        <f>(M75*21)/100</f>
      </c>
      <c t="s">
        <v>27</v>
      </c>
    </row>
    <row r="76" spans="1:5" ht="12.75">
      <c r="A76" s="35" t="s">
        <v>54</v>
      </c>
      <c r="E76" s="39" t="s">
        <v>5</v>
      </c>
    </row>
    <row r="77" spans="1:5" ht="12.75">
      <c r="A77" s="35" t="s">
        <v>55</v>
      </c>
      <c r="E77" s="40" t="s">
        <v>5</v>
      </c>
    </row>
    <row r="78" spans="1:5" ht="12.75">
      <c r="A78" t="s">
        <v>57</v>
      </c>
      <c r="E78" s="39" t="s">
        <v>5</v>
      </c>
    </row>
    <row r="79" spans="1:16" ht="12.75">
      <c r="A79" t="s">
        <v>49</v>
      </c>
      <c s="34" t="s">
        <v>122</v>
      </c>
      <c s="34" t="s">
        <v>296</v>
      </c>
      <c s="35" t="s">
        <v>5</v>
      </c>
      <c s="6" t="s">
        <v>297</v>
      </c>
      <c s="36" t="s">
        <v>52</v>
      </c>
      <c s="37">
        <v>2</v>
      </c>
      <c s="36">
        <v>0</v>
      </c>
      <c s="36">
        <f>ROUND(G79*H79,6)</f>
      </c>
      <c r="L79" s="38">
        <v>0</v>
      </c>
      <c s="32">
        <f>ROUND(ROUND(L79,2)*ROUND(G79,3),2)</f>
      </c>
      <c s="36" t="s">
        <v>256</v>
      </c>
      <c>
        <f>(M79*21)/100</f>
      </c>
      <c t="s">
        <v>27</v>
      </c>
    </row>
    <row r="80" spans="1:5" ht="12.75">
      <c r="A80" s="35" t="s">
        <v>54</v>
      </c>
      <c r="E80" s="39" t="s">
        <v>5</v>
      </c>
    </row>
    <row r="81" spans="1:5" ht="12.75">
      <c r="A81" s="35" t="s">
        <v>55</v>
      </c>
      <c r="E81" s="40" t="s">
        <v>5</v>
      </c>
    </row>
    <row r="82" spans="1:5" ht="12.75">
      <c r="A82" t="s">
        <v>57</v>
      </c>
      <c r="E82" s="39" t="s">
        <v>5</v>
      </c>
    </row>
    <row r="83" spans="1:16" ht="12.75">
      <c r="A83" t="s">
        <v>49</v>
      </c>
      <c s="34" t="s">
        <v>126</v>
      </c>
      <c s="34" t="s">
        <v>298</v>
      </c>
      <c s="35" t="s">
        <v>5</v>
      </c>
      <c s="6" t="s">
        <v>299</v>
      </c>
      <c s="36" t="s">
        <v>52</v>
      </c>
      <c s="37">
        <v>2</v>
      </c>
      <c s="36">
        <v>0</v>
      </c>
      <c s="36">
        <f>ROUND(G83*H83,6)</f>
      </c>
      <c r="L83" s="38">
        <v>0</v>
      </c>
      <c s="32">
        <f>ROUND(ROUND(L83,2)*ROUND(G83,3),2)</f>
      </c>
      <c s="36" t="s">
        <v>256</v>
      </c>
      <c>
        <f>(M83*21)/100</f>
      </c>
      <c t="s">
        <v>27</v>
      </c>
    </row>
    <row r="84" spans="1:5" ht="12.75">
      <c r="A84" s="35" t="s">
        <v>54</v>
      </c>
      <c r="E84" s="39" t="s">
        <v>5</v>
      </c>
    </row>
    <row r="85" spans="1:5" ht="12.75">
      <c r="A85" s="35" t="s">
        <v>55</v>
      </c>
      <c r="E85" s="40" t="s">
        <v>5</v>
      </c>
    </row>
    <row r="86" spans="1:5" ht="12.75">
      <c r="A86" t="s">
        <v>57</v>
      </c>
      <c r="E86" s="39" t="s">
        <v>5</v>
      </c>
    </row>
    <row r="87" spans="1:16" ht="12.75">
      <c r="A87" t="s">
        <v>49</v>
      </c>
      <c s="34" t="s">
        <v>130</v>
      </c>
      <c s="34" t="s">
        <v>300</v>
      </c>
      <c s="35" t="s">
        <v>5</v>
      </c>
      <c s="6" t="s">
        <v>301</v>
      </c>
      <c s="36" t="s">
        <v>52</v>
      </c>
      <c s="37">
        <v>2</v>
      </c>
      <c s="36">
        <v>0</v>
      </c>
      <c s="36">
        <f>ROUND(G87*H87,6)</f>
      </c>
      <c r="L87" s="38">
        <v>0</v>
      </c>
      <c s="32">
        <f>ROUND(ROUND(L87,2)*ROUND(G87,3),2)</f>
      </c>
      <c s="36" t="s">
        <v>256</v>
      </c>
      <c>
        <f>(M87*21)/100</f>
      </c>
      <c t="s">
        <v>27</v>
      </c>
    </row>
    <row r="88" spans="1:5" ht="12.75">
      <c r="A88" s="35" t="s">
        <v>54</v>
      </c>
      <c r="E88" s="39" t="s">
        <v>5</v>
      </c>
    </row>
    <row r="89" spans="1:5" ht="12.75">
      <c r="A89" s="35" t="s">
        <v>55</v>
      </c>
      <c r="E89" s="40" t="s">
        <v>5</v>
      </c>
    </row>
    <row r="90" spans="1:5" ht="12.75">
      <c r="A90" t="s">
        <v>57</v>
      </c>
      <c r="E90" s="39" t="s">
        <v>5</v>
      </c>
    </row>
    <row r="91" spans="1:16" ht="12.75">
      <c r="A91" t="s">
        <v>49</v>
      </c>
      <c s="34" t="s">
        <v>133</v>
      </c>
      <c s="34" t="s">
        <v>302</v>
      </c>
      <c s="35" t="s">
        <v>5</v>
      </c>
      <c s="6" t="s">
        <v>303</v>
      </c>
      <c s="36" t="s">
        <v>52</v>
      </c>
      <c s="37">
        <v>2</v>
      </c>
      <c s="36">
        <v>0</v>
      </c>
      <c s="36">
        <f>ROUND(G91*H91,6)</f>
      </c>
      <c r="L91" s="38">
        <v>0</v>
      </c>
      <c s="32">
        <f>ROUND(ROUND(L91,2)*ROUND(G91,3),2)</f>
      </c>
      <c s="36" t="s">
        <v>256</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304</v>
      </c>
      <c s="35" t="s">
        <v>5</v>
      </c>
      <c s="6" t="s">
        <v>305</v>
      </c>
      <c s="36" t="s">
        <v>52</v>
      </c>
      <c s="37">
        <v>8</v>
      </c>
      <c s="36">
        <v>0</v>
      </c>
      <c s="36">
        <f>ROUND(G95*H95,6)</f>
      </c>
      <c r="L95" s="38">
        <v>0</v>
      </c>
      <c s="32">
        <f>ROUND(ROUND(L95,2)*ROUND(G95,3),2)</f>
      </c>
      <c s="36" t="s">
        <v>256</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306</v>
      </c>
      <c s="35" t="s">
        <v>5</v>
      </c>
      <c s="6" t="s">
        <v>307</v>
      </c>
      <c s="36" t="s">
        <v>52</v>
      </c>
      <c s="37">
        <v>8</v>
      </c>
      <c s="36">
        <v>0</v>
      </c>
      <c s="36">
        <f>ROUND(G99*H99,6)</f>
      </c>
      <c r="L99" s="38">
        <v>0</v>
      </c>
      <c s="32">
        <f>ROUND(ROUND(L99,2)*ROUND(G99,3),2)</f>
      </c>
      <c s="36" t="s">
        <v>256</v>
      </c>
      <c>
        <f>(M99*21)/100</f>
      </c>
      <c t="s">
        <v>27</v>
      </c>
    </row>
    <row r="100" spans="1:5" ht="12.75">
      <c r="A100" s="35" t="s">
        <v>54</v>
      </c>
      <c r="E100" s="39" t="s">
        <v>5</v>
      </c>
    </row>
    <row r="101" spans="1:5" ht="12.75">
      <c r="A101" s="35" t="s">
        <v>55</v>
      </c>
      <c r="E101" s="40" t="s">
        <v>5</v>
      </c>
    </row>
    <row r="102" spans="1:5" ht="12.75">
      <c r="A102" t="s">
        <v>57</v>
      </c>
      <c r="E102" s="39" t="s">
        <v>5</v>
      </c>
    </row>
    <row r="103" spans="1:16" ht="12.75">
      <c r="A103" t="s">
        <v>49</v>
      </c>
      <c s="34" t="s">
        <v>144</v>
      </c>
      <c s="34" t="s">
        <v>308</v>
      </c>
      <c s="35" t="s">
        <v>5</v>
      </c>
      <c s="6" t="s">
        <v>309</v>
      </c>
      <c s="36" t="s">
        <v>52</v>
      </c>
      <c s="37">
        <v>2</v>
      </c>
      <c s="36">
        <v>0</v>
      </c>
      <c s="36">
        <f>ROUND(G103*H103,6)</f>
      </c>
      <c r="L103" s="38">
        <v>0</v>
      </c>
      <c s="32">
        <f>ROUND(ROUND(L103,2)*ROUND(G103,3),2)</f>
      </c>
      <c s="36" t="s">
        <v>256</v>
      </c>
      <c>
        <f>(M103*21)/100</f>
      </c>
      <c t="s">
        <v>27</v>
      </c>
    </row>
    <row r="104" spans="1:5" ht="12.75">
      <c r="A104" s="35" t="s">
        <v>54</v>
      </c>
      <c r="E104" s="39" t="s">
        <v>5</v>
      </c>
    </row>
    <row r="105" spans="1:5" ht="12.75">
      <c r="A105" s="35" t="s">
        <v>55</v>
      </c>
      <c r="E105" s="40" t="s">
        <v>5</v>
      </c>
    </row>
    <row r="106" spans="1:5" ht="12.75">
      <c r="A106" t="s">
        <v>57</v>
      </c>
      <c r="E106" s="39" t="s">
        <v>5</v>
      </c>
    </row>
    <row r="107" spans="1:16" ht="12.75">
      <c r="A107" t="s">
        <v>49</v>
      </c>
      <c s="34" t="s">
        <v>148</v>
      </c>
      <c s="34" t="s">
        <v>310</v>
      </c>
      <c s="35" t="s">
        <v>5</v>
      </c>
      <c s="6" t="s">
        <v>311</v>
      </c>
      <c s="36" t="s">
        <v>52</v>
      </c>
      <c s="37">
        <v>2</v>
      </c>
      <c s="36">
        <v>0</v>
      </c>
      <c s="36">
        <f>ROUND(G107*H107,6)</f>
      </c>
      <c r="L107" s="38">
        <v>0</v>
      </c>
      <c s="32">
        <f>ROUND(ROUND(L107,2)*ROUND(G107,3),2)</f>
      </c>
      <c s="36" t="s">
        <v>256</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312</v>
      </c>
      <c s="35" t="s">
        <v>5</v>
      </c>
      <c s="6" t="s">
        <v>313</v>
      </c>
      <c s="36" t="s">
        <v>52</v>
      </c>
      <c s="37">
        <v>2</v>
      </c>
      <c s="36">
        <v>0</v>
      </c>
      <c s="36">
        <f>ROUND(G111*H111,6)</f>
      </c>
      <c r="L111" s="38">
        <v>0</v>
      </c>
      <c s="32">
        <f>ROUND(ROUND(L111,2)*ROUND(G111,3),2)</f>
      </c>
      <c s="36" t="s">
        <v>256</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314</v>
      </c>
      <c s="35" t="s">
        <v>5</v>
      </c>
      <c s="6" t="s">
        <v>315</v>
      </c>
      <c s="36" t="s">
        <v>52</v>
      </c>
      <c s="37">
        <v>2</v>
      </c>
      <c s="36">
        <v>0</v>
      </c>
      <c s="36">
        <f>ROUND(G115*H115,6)</f>
      </c>
      <c r="L115" s="38">
        <v>0</v>
      </c>
      <c s="32">
        <f>ROUND(ROUND(L115,2)*ROUND(G115,3),2)</f>
      </c>
      <c s="36" t="s">
        <v>256</v>
      </c>
      <c>
        <f>(M115*21)/100</f>
      </c>
      <c t="s">
        <v>27</v>
      </c>
    </row>
    <row r="116" spans="1:5" ht="12.75">
      <c r="A116" s="35" t="s">
        <v>54</v>
      </c>
      <c r="E116" s="39" t="s">
        <v>5</v>
      </c>
    </row>
    <row r="117" spans="1:5" ht="12.75">
      <c r="A117" s="35" t="s">
        <v>55</v>
      </c>
      <c r="E117" s="40" t="s">
        <v>5</v>
      </c>
    </row>
    <row r="118" spans="1:5" ht="12.75">
      <c r="A118" t="s">
        <v>57</v>
      </c>
      <c r="E118" s="39" t="s">
        <v>5</v>
      </c>
    </row>
    <row r="119" spans="1:16" ht="12.75">
      <c r="A119" t="s">
        <v>49</v>
      </c>
      <c s="34" t="s">
        <v>158</v>
      </c>
      <c s="34" t="s">
        <v>316</v>
      </c>
      <c s="35" t="s">
        <v>5</v>
      </c>
      <c s="6" t="s">
        <v>317</v>
      </c>
      <c s="36" t="s">
        <v>52</v>
      </c>
      <c s="37">
        <v>2</v>
      </c>
      <c s="36">
        <v>0</v>
      </c>
      <c s="36">
        <f>ROUND(G119*H119,6)</f>
      </c>
      <c r="L119" s="38">
        <v>0</v>
      </c>
      <c s="32">
        <f>ROUND(ROUND(L119,2)*ROUND(G119,3),2)</f>
      </c>
      <c s="36" t="s">
        <v>256</v>
      </c>
      <c>
        <f>(M119*21)/100</f>
      </c>
      <c t="s">
        <v>27</v>
      </c>
    </row>
    <row r="120" spans="1:5" ht="12.75">
      <c r="A120" s="35" t="s">
        <v>54</v>
      </c>
      <c r="E120" s="39" t="s">
        <v>5</v>
      </c>
    </row>
    <row r="121" spans="1:5" ht="12.75">
      <c r="A121" s="35" t="s">
        <v>55</v>
      </c>
      <c r="E121" s="40" t="s">
        <v>5</v>
      </c>
    </row>
    <row r="122" spans="1:5" ht="12.75">
      <c r="A122" t="s">
        <v>57</v>
      </c>
      <c r="E122" s="39" t="s">
        <v>5</v>
      </c>
    </row>
    <row r="123" spans="1:16" ht="12.75">
      <c r="A123" t="s">
        <v>49</v>
      </c>
      <c s="34" t="s">
        <v>162</v>
      </c>
      <c s="34" t="s">
        <v>318</v>
      </c>
      <c s="35" t="s">
        <v>5</v>
      </c>
      <c s="6" t="s">
        <v>319</v>
      </c>
      <c s="36" t="s">
        <v>52</v>
      </c>
      <c s="37">
        <v>2</v>
      </c>
      <c s="36">
        <v>0</v>
      </c>
      <c s="36">
        <f>ROUND(G123*H123,6)</f>
      </c>
      <c r="L123" s="38">
        <v>0</v>
      </c>
      <c s="32">
        <f>ROUND(ROUND(L123,2)*ROUND(G123,3),2)</f>
      </c>
      <c s="36" t="s">
        <v>256</v>
      </c>
      <c>
        <f>(M123*21)/100</f>
      </c>
      <c t="s">
        <v>27</v>
      </c>
    </row>
    <row r="124" spans="1:5" ht="12.75">
      <c r="A124" s="35" t="s">
        <v>54</v>
      </c>
      <c r="E124" s="39" t="s">
        <v>5</v>
      </c>
    </row>
    <row r="125" spans="1:5" ht="12.75">
      <c r="A125" s="35" t="s">
        <v>55</v>
      </c>
      <c r="E125" s="40" t="s">
        <v>5</v>
      </c>
    </row>
    <row r="126" spans="1:5" ht="12.75">
      <c r="A126" t="s">
        <v>57</v>
      </c>
      <c r="E126" s="39" t="s">
        <v>5</v>
      </c>
    </row>
    <row r="127" spans="1:16" ht="12.75">
      <c r="A127" t="s">
        <v>49</v>
      </c>
      <c s="34" t="s">
        <v>165</v>
      </c>
      <c s="34" t="s">
        <v>320</v>
      </c>
      <c s="35" t="s">
        <v>5</v>
      </c>
      <c s="6" t="s">
        <v>321</v>
      </c>
      <c s="36" t="s">
        <v>52</v>
      </c>
      <c s="37">
        <v>8</v>
      </c>
      <c s="36">
        <v>0</v>
      </c>
      <c s="36">
        <f>ROUND(G127*H127,6)</f>
      </c>
      <c r="L127" s="38">
        <v>0</v>
      </c>
      <c s="32">
        <f>ROUND(ROUND(L127,2)*ROUND(G127,3),2)</f>
      </c>
      <c s="36" t="s">
        <v>256</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322</v>
      </c>
      <c s="35" t="s">
        <v>5</v>
      </c>
      <c s="6" t="s">
        <v>323</v>
      </c>
      <c s="36" t="s">
        <v>52</v>
      </c>
      <c s="37">
        <v>8</v>
      </c>
      <c s="36">
        <v>0</v>
      </c>
      <c s="36">
        <f>ROUND(G131*H131,6)</f>
      </c>
      <c r="L131" s="38">
        <v>0</v>
      </c>
      <c s="32">
        <f>ROUND(ROUND(L131,2)*ROUND(G131,3),2)</f>
      </c>
      <c s="36" t="s">
        <v>256</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324</v>
      </c>
      <c s="35" t="s">
        <v>5</v>
      </c>
      <c s="6" t="s">
        <v>325</v>
      </c>
      <c s="36" t="s">
        <v>52</v>
      </c>
      <c s="37">
        <v>80</v>
      </c>
      <c s="36">
        <v>0</v>
      </c>
      <c s="36">
        <f>ROUND(G135*H135,6)</f>
      </c>
      <c r="L135" s="38">
        <v>0</v>
      </c>
      <c s="32">
        <f>ROUND(ROUND(L135,2)*ROUND(G135,3),2)</f>
      </c>
      <c s="36" t="s">
        <v>256</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326</v>
      </c>
      <c s="35" t="s">
        <v>5</v>
      </c>
      <c s="6" t="s">
        <v>327</v>
      </c>
      <c s="36" t="s">
        <v>52</v>
      </c>
      <c s="37">
        <v>80</v>
      </c>
      <c s="36">
        <v>0</v>
      </c>
      <c s="36">
        <f>ROUND(G139*H139,6)</f>
      </c>
      <c r="L139" s="38">
        <v>0</v>
      </c>
      <c s="32">
        <f>ROUND(ROUND(L139,2)*ROUND(G139,3),2)</f>
      </c>
      <c s="36" t="s">
        <v>256</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328</v>
      </c>
      <c s="35" t="s">
        <v>5</v>
      </c>
      <c s="6" t="s">
        <v>329</v>
      </c>
      <c s="36" t="s">
        <v>52</v>
      </c>
      <c s="37">
        <v>2</v>
      </c>
      <c s="36">
        <v>0</v>
      </c>
      <c s="36">
        <f>ROUND(G143*H143,6)</f>
      </c>
      <c r="L143" s="38">
        <v>0</v>
      </c>
      <c s="32">
        <f>ROUND(ROUND(L143,2)*ROUND(G143,3),2)</f>
      </c>
      <c s="36" t="s">
        <v>256</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330</v>
      </c>
      <c s="35" t="s">
        <v>5</v>
      </c>
      <c s="6" t="s">
        <v>331</v>
      </c>
      <c s="36" t="s">
        <v>52</v>
      </c>
      <c s="37">
        <v>2</v>
      </c>
      <c s="36">
        <v>0</v>
      </c>
      <c s="36">
        <f>ROUND(G147*H147,6)</f>
      </c>
      <c r="L147" s="38">
        <v>0</v>
      </c>
      <c s="32">
        <f>ROUND(ROUND(L147,2)*ROUND(G147,3),2)</f>
      </c>
      <c s="36" t="s">
        <v>256</v>
      </c>
      <c>
        <f>(M147*21)/100</f>
      </c>
      <c t="s">
        <v>27</v>
      </c>
    </row>
    <row r="148" spans="1:5" ht="12.75">
      <c r="A148" s="35" t="s">
        <v>54</v>
      </c>
      <c r="E148" s="39" t="s">
        <v>5</v>
      </c>
    </row>
    <row r="149" spans="1:5" ht="12.75">
      <c r="A149" s="35" t="s">
        <v>55</v>
      </c>
      <c r="E149" s="40" t="s">
        <v>5</v>
      </c>
    </row>
    <row r="150" spans="1:5" ht="12.75">
      <c r="A150" t="s">
        <v>57</v>
      </c>
      <c r="E150" s="39" t="s">
        <v>5</v>
      </c>
    </row>
    <row r="151" spans="1:16" ht="12.75">
      <c r="A151" t="s">
        <v>49</v>
      </c>
      <c s="34" t="s">
        <v>192</v>
      </c>
      <c s="34" t="s">
        <v>332</v>
      </c>
      <c s="35" t="s">
        <v>5</v>
      </c>
      <c s="6" t="s">
        <v>333</v>
      </c>
      <c s="36" t="s">
        <v>52</v>
      </c>
      <c s="37">
        <v>2</v>
      </c>
      <c s="36">
        <v>0</v>
      </c>
      <c s="36">
        <f>ROUND(G151*H151,6)</f>
      </c>
      <c r="L151" s="38">
        <v>0</v>
      </c>
      <c s="32">
        <f>ROUND(ROUND(L151,2)*ROUND(G151,3),2)</f>
      </c>
      <c s="36" t="s">
        <v>256</v>
      </c>
      <c>
        <f>(M151*21)/100</f>
      </c>
      <c t="s">
        <v>27</v>
      </c>
    </row>
    <row r="152" spans="1:5" ht="12.75">
      <c r="A152" s="35" t="s">
        <v>54</v>
      </c>
      <c r="E152" s="39" t="s">
        <v>5</v>
      </c>
    </row>
    <row r="153" spans="1:5" ht="12.75">
      <c r="A153" s="35" t="s">
        <v>55</v>
      </c>
      <c r="E153" s="40" t="s">
        <v>5</v>
      </c>
    </row>
    <row r="154" spans="1:5" ht="12.75">
      <c r="A154" t="s">
        <v>57</v>
      </c>
      <c r="E154" s="39" t="s">
        <v>5</v>
      </c>
    </row>
    <row r="155" spans="1:16" ht="12.75">
      <c r="A155" t="s">
        <v>49</v>
      </c>
      <c s="34" t="s">
        <v>196</v>
      </c>
      <c s="34" t="s">
        <v>334</v>
      </c>
      <c s="35" t="s">
        <v>5</v>
      </c>
      <c s="6" t="s">
        <v>335</v>
      </c>
      <c s="36" t="s">
        <v>52</v>
      </c>
      <c s="37">
        <v>6</v>
      </c>
      <c s="36">
        <v>0</v>
      </c>
      <c s="36">
        <f>ROUND(G155*H155,6)</f>
      </c>
      <c r="L155" s="38">
        <v>0</v>
      </c>
      <c s="32">
        <f>ROUND(ROUND(L155,2)*ROUND(G155,3),2)</f>
      </c>
      <c s="36" t="s">
        <v>256</v>
      </c>
      <c>
        <f>(M155*21)/100</f>
      </c>
      <c t="s">
        <v>27</v>
      </c>
    </row>
    <row r="156" spans="1:5" ht="12.75">
      <c r="A156" s="35" t="s">
        <v>54</v>
      </c>
      <c r="E156" s="39" t="s">
        <v>5</v>
      </c>
    </row>
    <row r="157" spans="1:5" ht="12.75">
      <c r="A157" s="35" t="s">
        <v>55</v>
      </c>
      <c r="E157" s="40" t="s">
        <v>5</v>
      </c>
    </row>
    <row r="158" spans="1:5" ht="12.75">
      <c r="A158" t="s">
        <v>57</v>
      </c>
      <c r="E158" s="39" t="s">
        <v>5</v>
      </c>
    </row>
    <row r="159" spans="1:16" ht="12.75">
      <c r="A159" t="s">
        <v>49</v>
      </c>
      <c s="34" t="s">
        <v>200</v>
      </c>
      <c s="34" t="s">
        <v>336</v>
      </c>
      <c s="35" t="s">
        <v>5</v>
      </c>
      <c s="6" t="s">
        <v>337</v>
      </c>
      <c s="36" t="s">
        <v>52</v>
      </c>
      <c s="37">
        <v>6</v>
      </c>
      <c s="36">
        <v>0</v>
      </c>
      <c s="36">
        <f>ROUND(G159*H159,6)</f>
      </c>
      <c r="L159" s="38">
        <v>0</v>
      </c>
      <c s="32">
        <f>ROUND(ROUND(L159,2)*ROUND(G159,3),2)</f>
      </c>
      <c s="36" t="s">
        <v>256</v>
      </c>
      <c>
        <f>(M159*21)/100</f>
      </c>
      <c t="s">
        <v>27</v>
      </c>
    </row>
    <row r="160" spans="1:5" ht="12.75">
      <c r="A160" s="35" t="s">
        <v>54</v>
      </c>
      <c r="E160" s="39" t="s">
        <v>5</v>
      </c>
    </row>
    <row r="161" spans="1:5" ht="12.75">
      <c r="A161" s="35" t="s">
        <v>55</v>
      </c>
      <c r="E161" s="40" t="s">
        <v>5</v>
      </c>
    </row>
    <row r="162" spans="1:5" ht="12.75">
      <c r="A162" t="s">
        <v>57</v>
      </c>
      <c r="E162" s="39" t="s">
        <v>5</v>
      </c>
    </row>
    <row r="163" spans="1:16" ht="12.75">
      <c r="A163" t="s">
        <v>49</v>
      </c>
      <c s="34" t="s">
        <v>205</v>
      </c>
      <c s="34" t="s">
        <v>338</v>
      </c>
      <c s="35" t="s">
        <v>5</v>
      </c>
      <c s="6" t="s">
        <v>339</v>
      </c>
      <c s="36" t="s">
        <v>52</v>
      </c>
      <c s="37">
        <v>6</v>
      </c>
      <c s="36">
        <v>0</v>
      </c>
      <c s="36">
        <f>ROUND(G163*H163,6)</f>
      </c>
      <c r="L163" s="38">
        <v>0</v>
      </c>
      <c s="32">
        <f>ROUND(ROUND(L163,2)*ROUND(G163,3),2)</f>
      </c>
      <c s="36" t="s">
        <v>256</v>
      </c>
      <c>
        <f>(M163*21)/100</f>
      </c>
      <c t="s">
        <v>27</v>
      </c>
    </row>
    <row r="164" spans="1:5" ht="12.75">
      <c r="A164" s="35" t="s">
        <v>54</v>
      </c>
      <c r="E164" s="39" t="s">
        <v>5</v>
      </c>
    </row>
    <row r="165" spans="1:5" ht="12.75">
      <c r="A165" s="35" t="s">
        <v>55</v>
      </c>
      <c r="E165" s="40" t="s">
        <v>5</v>
      </c>
    </row>
    <row r="166" spans="1:5" ht="12.75">
      <c r="A166" t="s">
        <v>57</v>
      </c>
      <c r="E166" s="39" t="s">
        <v>5</v>
      </c>
    </row>
    <row r="167" spans="1:16" ht="12.75">
      <c r="A167" t="s">
        <v>49</v>
      </c>
      <c s="34" t="s">
        <v>209</v>
      </c>
      <c s="34" t="s">
        <v>340</v>
      </c>
      <c s="35" t="s">
        <v>5</v>
      </c>
      <c s="6" t="s">
        <v>341</v>
      </c>
      <c s="36" t="s">
        <v>52</v>
      </c>
      <c s="37">
        <v>6</v>
      </c>
      <c s="36">
        <v>0</v>
      </c>
      <c s="36">
        <f>ROUND(G167*H167,6)</f>
      </c>
      <c r="L167" s="38">
        <v>0</v>
      </c>
      <c s="32">
        <f>ROUND(ROUND(L167,2)*ROUND(G167,3),2)</f>
      </c>
      <c s="36" t="s">
        <v>256</v>
      </c>
      <c>
        <f>(M167*21)/100</f>
      </c>
      <c t="s">
        <v>27</v>
      </c>
    </row>
    <row r="168" spans="1:5" ht="12.75">
      <c r="A168" s="35" t="s">
        <v>54</v>
      </c>
      <c r="E168" s="39" t="s">
        <v>5</v>
      </c>
    </row>
    <row r="169" spans="1:5" ht="12.75">
      <c r="A169" s="35" t="s">
        <v>55</v>
      </c>
      <c r="E169" s="40" t="s">
        <v>5</v>
      </c>
    </row>
    <row r="170" spans="1:5" ht="12.75">
      <c r="A170" t="s">
        <v>57</v>
      </c>
      <c r="E170" s="39" t="s">
        <v>5</v>
      </c>
    </row>
    <row r="171" spans="1:16" ht="12.75">
      <c r="A171" t="s">
        <v>49</v>
      </c>
      <c s="34" t="s">
        <v>213</v>
      </c>
      <c s="34" t="s">
        <v>342</v>
      </c>
      <c s="35" t="s">
        <v>5</v>
      </c>
      <c s="6" t="s">
        <v>343</v>
      </c>
      <c s="36" t="s">
        <v>52</v>
      </c>
      <c s="37">
        <v>2</v>
      </c>
      <c s="36">
        <v>0</v>
      </c>
      <c s="36">
        <f>ROUND(G171*H171,6)</f>
      </c>
      <c r="L171" s="38">
        <v>0</v>
      </c>
      <c s="32">
        <f>ROUND(ROUND(L171,2)*ROUND(G171,3),2)</f>
      </c>
      <c s="36" t="s">
        <v>256</v>
      </c>
      <c>
        <f>(M171*21)/100</f>
      </c>
      <c t="s">
        <v>27</v>
      </c>
    </row>
    <row r="172" spans="1:5" ht="12.75">
      <c r="A172" s="35" t="s">
        <v>54</v>
      </c>
      <c r="E172" s="39" t="s">
        <v>5</v>
      </c>
    </row>
    <row r="173" spans="1:5" ht="12.75">
      <c r="A173" s="35" t="s">
        <v>55</v>
      </c>
      <c r="E173" s="40" t="s">
        <v>5</v>
      </c>
    </row>
    <row r="174" spans="1:5" ht="12.75">
      <c r="A174" t="s">
        <v>57</v>
      </c>
      <c r="E174" s="39" t="s">
        <v>5</v>
      </c>
    </row>
    <row r="175" spans="1:16" ht="12.75">
      <c r="A175" t="s">
        <v>49</v>
      </c>
      <c s="34" t="s">
        <v>218</v>
      </c>
      <c s="34" t="s">
        <v>344</v>
      </c>
      <c s="35" t="s">
        <v>5</v>
      </c>
      <c s="6" t="s">
        <v>345</v>
      </c>
      <c s="36" t="s">
        <v>52</v>
      </c>
      <c s="37">
        <v>40</v>
      </c>
      <c s="36">
        <v>0</v>
      </c>
      <c s="36">
        <f>ROUND(G175*H175,6)</f>
      </c>
      <c r="L175" s="38">
        <v>0</v>
      </c>
      <c s="32">
        <f>ROUND(ROUND(L175,2)*ROUND(G175,3),2)</f>
      </c>
      <c s="36" t="s">
        <v>256</v>
      </c>
      <c>
        <f>(M175*21)/100</f>
      </c>
      <c t="s">
        <v>27</v>
      </c>
    </row>
    <row r="176" spans="1:5" ht="12.75">
      <c r="A176" s="35" t="s">
        <v>54</v>
      </c>
      <c r="E176" s="39" t="s">
        <v>5</v>
      </c>
    </row>
    <row r="177" spans="1:5" ht="12.75">
      <c r="A177" s="35" t="s">
        <v>55</v>
      </c>
      <c r="E177" s="40" t="s">
        <v>5</v>
      </c>
    </row>
    <row r="178" spans="1:5" ht="12.75">
      <c r="A178" t="s">
        <v>57</v>
      </c>
      <c r="E178" s="39" t="s">
        <v>5</v>
      </c>
    </row>
    <row r="179" spans="1:16" ht="25.5">
      <c r="A179" t="s">
        <v>49</v>
      </c>
      <c s="34" t="s">
        <v>222</v>
      </c>
      <c s="34" t="s">
        <v>346</v>
      </c>
      <c s="35" t="s">
        <v>5</v>
      </c>
      <c s="6" t="s">
        <v>347</v>
      </c>
      <c s="36" t="s">
        <v>52</v>
      </c>
      <c s="37">
        <v>20</v>
      </c>
      <c s="36">
        <v>0</v>
      </c>
      <c s="36">
        <f>ROUND(G179*H179,6)</f>
      </c>
      <c r="L179" s="38">
        <v>0</v>
      </c>
      <c s="32">
        <f>ROUND(ROUND(L179,2)*ROUND(G179,3),2)</f>
      </c>
      <c s="36" t="s">
        <v>256</v>
      </c>
      <c>
        <f>(M179*21)/100</f>
      </c>
      <c t="s">
        <v>27</v>
      </c>
    </row>
    <row r="180" spans="1:5" ht="12.75">
      <c r="A180" s="35" t="s">
        <v>54</v>
      </c>
      <c r="E180" s="39" t="s">
        <v>5</v>
      </c>
    </row>
    <row r="181" spans="1:5" ht="12.75">
      <c r="A181" s="35" t="s">
        <v>55</v>
      </c>
      <c r="E181" s="40" t="s">
        <v>5</v>
      </c>
    </row>
    <row r="182" spans="1:5" ht="12.75">
      <c r="A182" t="s">
        <v>57</v>
      </c>
      <c r="E182" s="39" t="s">
        <v>5</v>
      </c>
    </row>
    <row r="183" spans="1:16" ht="25.5">
      <c r="A183" t="s">
        <v>49</v>
      </c>
      <c s="34" t="s">
        <v>225</v>
      </c>
      <c s="34" t="s">
        <v>348</v>
      </c>
      <c s="35" t="s">
        <v>5</v>
      </c>
      <c s="6" t="s">
        <v>349</v>
      </c>
      <c s="36" t="s">
        <v>277</v>
      </c>
      <c s="37">
        <v>2</v>
      </c>
      <c s="36">
        <v>0</v>
      </c>
      <c s="36">
        <f>ROUND(G183*H183,6)</f>
      </c>
      <c r="L183" s="38">
        <v>0</v>
      </c>
      <c s="32">
        <f>ROUND(ROUND(L183,2)*ROUND(G183,3),2)</f>
      </c>
      <c s="36" t="s">
        <v>256</v>
      </c>
      <c>
        <f>(M183*21)/100</f>
      </c>
      <c t="s">
        <v>27</v>
      </c>
    </row>
    <row r="184" spans="1:5" ht="12.75">
      <c r="A184" s="35" t="s">
        <v>54</v>
      </c>
      <c r="E184" s="39" t="s">
        <v>5</v>
      </c>
    </row>
    <row r="185" spans="1:5" ht="12.75">
      <c r="A185" s="35" t="s">
        <v>55</v>
      </c>
      <c r="E185" s="40" t="s">
        <v>5</v>
      </c>
    </row>
    <row r="186" spans="1:5" ht="12.75">
      <c r="A186" t="s">
        <v>57</v>
      </c>
      <c r="E186" s="39" t="s">
        <v>5</v>
      </c>
    </row>
    <row r="187" spans="1:16" ht="12.75">
      <c r="A187" t="s">
        <v>49</v>
      </c>
      <c s="34" t="s">
        <v>230</v>
      </c>
      <c s="34" t="s">
        <v>350</v>
      </c>
      <c s="35" t="s">
        <v>5</v>
      </c>
      <c s="6" t="s">
        <v>351</v>
      </c>
      <c s="36" t="s">
        <v>352</v>
      </c>
      <c s="37">
        <v>12</v>
      </c>
      <c s="36">
        <v>0</v>
      </c>
      <c s="36">
        <f>ROUND(G187*H187,6)</f>
      </c>
      <c r="L187" s="38">
        <v>0</v>
      </c>
      <c s="32">
        <f>ROUND(ROUND(L187,2)*ROUND(G187,3),2)</f>
      </c>
      <c s="36" t="s">
        <v>256</v>
      </c>
      <c>
        <f>(M187*21)/100</f>
      </c>
      <c t="s">
        <v>27</v>
      </c>
    </row>
    <row r="188" spans="1:5" ht="12.75">
      <c r="A188" s="35" t="s">
        <v>54</v>
      </c>
      <c r="E188" s="39" t="s">
        <v>5</v>
      </c>
    </row>
    <row r="189" spans="1:5" ht="12.75">
      <c r="A189" s="35" t="s">
        <v>55</v>
      </c>
      <c r="E189" s="40" t="s">
        <v>5</v>
      </c>
    </row>
    <row r="190" spans="1:5" ht="12.75">
      <c r="A190" t="s">
        <v>57</v>
      </c>
      <c r="E190" s="39" t="s">
        <v>5</v>
      </c>
    </row>
    <row r="191" spans="1:16" ht="12.75">
      <c r="A191" t="s">
        <v>49</v>
      </c>
      <c s="34" t="s">
        <v>235</v>
      </c>
      <c s="34" t="s">
        <v>353</v>
      </c>
      <c s="35" t="s">
        <v>5</v>
      </c>
      <c s="6" t="s">
        <v>354</v>
      </c>
      <c s="36" t="s">
        <v>262</v>
      </c>
      <c s="37">
        <v>20</v>
      </c>
      <c s="36">
        <v>0</v>
      </c>
      <c s="36">
        <f>ROUND(G191*H191,6)</f>
      </c>
      <c r="L191" s="38">
        <v>0</v>
      </c>
      <c s="32">
        <f>ROUND(ROUND(L191,2)*ROUND(G191,3),2)</f>
      </c>
      <c s="36" t="s">
        <v>256</v>
      </c>
      <c>
        <f>(M191*21)/100</f>
      </c>
      <c t="s">
        <v>27</v>
      </c>
    </row>
    <row r="192" spans="1:5" ht="12.75">
      <c r="A192" s="35" t="s">
        <v>54</v>
      </c>
      <c r="E192" s="39" t="s">
        <v>5</v>
      </c>
    </row>
    <row r="193" spans="1:5" ht="12.75">
      <c r="A193" s="35" t="s">
        <v>55</v>
      </c>
      <c r="E193" s="40" t="s">
        <v>5</v>
      </c>
    </row>
    <row r="194" spans="1:5" ht="12.75">
      <c r="A194" t="s">
        <v>57</v>
      </c>
      <c r="E194" s="39" t="s">
        <v>5</v>
      </c>
    </row>
    <row r="195" spans="1:16" ht="12.75">
      <c r="A195" t="s">
        <v>49</v>
      </c>
      <c s="34" t="s">
        <v>241</v>
      </c>
      <c s="34" t="s">
        <v>355</v>
      </c>
      <c s="35" t="s">
        <v>5</v>
      </c>
      <c s="6" t="s">
        <v>356</v>
      </c>
      <c s="36" t="s">
        <v>262</v>
      </c>
      <c s="37">
        <v>20</v>
      </c>
      <c s="36">
        <v>0</v>
      </c>
      <c s="36">
        <f>ROUND(G195*H195,6)</f>
      </c>
      <c r="L195" s="38">
        <v>0</v>
      </c>
      <c s="32">
        <f>ROUND(ROUND(L195,2)*ROUND(G195,3),2)</f>
      </c>
      <c s="36" t="s">
        <v>256</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357</v>
      </c>
      <c s="34" t="s">
        <v>358</v>
      </c>
      <c s="35" t="s">
        <v>5</v>
      </c>
      <c s="6" t="s">
        <v>359</v>
      </c>
      <c s="36" t="s">
        <v>52</v>
      </c>
      <c s="37">
        <v>24</v>
      </c>
      <c s="36">
        <v>0</v>
      </c>
      <c s="36">
        <f>ROUND(G199*H199,6)</f>
      </c>
      <c r="L199" s="38">
        <v>0</v>
      </c>
      <c s="32">
        <f>ROUND(ROUND(L199,2)*ROUND(G199,3),2)</f>
      </c>
      <c s="36" t="s">
        <v>256</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360</v>
      </c>
      <c s="34" t="s">
        <v>361</v>
      </c>
      <c s="35" t="s">
        <v>5</v>
      </c>
      <c s="6" t="s">
        <v>362</v>
      </c>
      <c s="36" t="s">
        <v>52</v>
      </c>
      <c s="37">
        <v>24</v>
      </c>
      <c s="36">
        <v>0</v>
      </c>
      <c s="36">
        <f>ROUND(G203*H203,6)</f>
      </c>
      <c r="L203" s="38">
        <v>0</v>
      </c>
      <c s="32">
        <f>ROUND(ROUND(L203,2)*ROUND(G203,3),2)</f>
      </c>
      <c s="36" t="s">
        <v>256</v>
      </c>
      <c>
        <f>(M203*21)/100</f>
      </c>
      <c t="s">
        <v>27</v>
      </c>
    </row>
    <row r="204" spans="1:5" ht="12.75">
      <c r="A204" s="35" t="s">
        <v>54</v>
      </c>
      <c r="E204" s="39" t="s">
        <v>5</v>
      </c>
    </row>
    <row r="205" spans="1:5" ht="12.75">
      <c r="A205" s="35" t="s">
        <v>55</v>
      </c>
      <c r="E205" s="40" t="s">
        <v>5</v>
      </c>
    </row>
    <row r="206" spans="1:5" ht="12.75">
      <c r="A206" t="s">
        <v>57</v>
      </c>
      <c r="E206" s="39" t="s">
        <v>5</v>
      </c>
    </row>
    <row r="207" spans="1:16" ht="12.75">
      <c r="A207" t="s">
        <v>49</v>
      </c>
      <c s="34" t="s">
        <v>363</v>
      </c>
      <c s="34" t="s">
        <v>364</v>
      </c>
      <c s="35" t="s">
        <v>5</v>
      </c>
      <c s="6" t="s">
        <v>365</v>
      </c>
      <c s="36" t="s">
        <v>52</v>
      </c>
      <c s="37">
        <v>24</v>
      </c>
      <c s="36">
        <v>0</v>
      </c>
      <c s="36">
        <f>ROUND(G207*H207,6)</f>
      </c>
      <c r="L207" s="38">
        <v>0</v>
      </c>
      <c s="32">
        <f>ROUND(ROUND(L207,2)*ROUND(G207,3),2)</f>
      </c>
      <c s="36" t="s">
        <v>256</v>
      </c>
      <c>
        <f>(M207*21)/100</f>
      </c>
      <c t="s">
        <v>27</v>
      </c>
    </row>
    <row r="208" spans="1:5" ht="12.75">
      <c r="A208" s="35" t="s">
        <v>54</v>
      </c>
      <c r="E208" s="39" t="s">
        <v>5</v>
      </c>
    </row>
    <row r="209" spans="1:5" ht="12.75">
      <c r="A209" s="35" t="s">
        <v>55</v>
      </c>
      <c r="E209" s="40" t="s">
        <v>5</v>
      </c>
    </row>
    <row r="210" spans="1:5" ht="12.75">
      <c r="A210" t="s">
        <v>57</v>
      </c>
      <c r="E210" s="39" t="s">
        <v>5</v>
      </c>
    </row>
    <row r="211" spans="1:16" ht="12.75">
      <c r="A211" t="s">
        <v>49</v>
      </c>
      <c s="34" t="s">
        <v>366</v>
      </c>
      <c s="34" t="s">
        <v>367</v>
      </c>
      <c s="35" t="s">
        <v>5</v>
      </c>
      <c s="6" t="s">
        <v>368</v>
      </c>
      <c s="36" t="s">
        <v>52</v>
      </c>
      <c s="37">
        <v>24</v>
      </c>
      <c s="36">
        <v>0</v>
      </c>
      <c s="36">
        <f>ROUND(G211*H211,6)</f>
      </c>
      <c r="L211" s="38">
        <v>0</v>
      </c>
      <c s="32">
        <f>ROUND(ROUND(L211,2)*ROUND(G211,3),2)</f>
      </c>
      <c s="36" t="s">
        <v>256</v>
      </c>
      <c>
        <f>(M211*21)/100</f>
      </c>
      <c t="s">
        <v>27</v>
      </c>
    </row>
    <row r="212" spans="1:5" ht="12.75">
      <c r="A212" s="35" t="s">
        <v>54</v>
      </c>
      <c r="E212" s="39" t="s">
        <v>5</v>
      </c>
    </row>
    <row r="213" spans="1:5" ht="12.75">
      <c r="A213" s="35" t="s">
        <v>55</v>
      </c>
      <c r="E213" s="40" t="s">
        <v>5</v>
      </c>
    </row>
    <row r="214" spans="1:5" ht="12.75">
      <c r="A214" t="s">
        <v>57</v>
      </c>
      <c r="E214" s="39" t="s">
        <v>5</v>
      </c>
    </row>
    <row r="215" spans="1:13" ht="12.75">
      <c r="A215" t="s">
        <v>46</v>
      </c>
      <c r="C215" s="31" t="s">
        <v>369</v>
      </c>
      <c r="E215" s="33" t="s">
        <v>370</v>
      </c>
      <c r="J215" s="32">
        <f>0</f>
      </c>
      <c s="32">
        <f>0</f>
      </c>
      <c s="32">
        <f>0+L216+L220+L224+L228+L232</f>
      </c>
      <c s="32">
        <f>0+M216+M220+M224+M228+M232</f>
      </c>
    </row>
    <row r="216" spans="1:16" ht="12.75">
      <c r="A216" t="s">
        <v>49</v>
      </c>
      <c s="34" t="s">
        <v>371</v>
      </c>
      <c s="34" t="s">
        <v>372</v>
      </c>
      <c s="35" t="s">
        <v>5</v>
      </c>
      <c s="6" t="s">
        <v>373</v>
      </c>
      <c s="36" t="s">
        <v>374</v>
      </c>
      <c s="37">
        <v>10</v>
      </c>
      <c s="36">
        <v>0</v>
      </c>
      <c s="36">
        <f>ROUND(G216*H216,6)</f>
      </c>
      <c r="L216" s="38">
        <v>0</v>
      </c>
      <c s="32">
        <f>ROUND(ROUND(L216,2)*ROUND(G216,3),2)</f>
      </c>
      <c s="36" t="s">
        <v>256</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375</v>
      </c>
      <c s="34" t="s">
        <v>376</v>
      </c>
      <c s="35" t="s">
        <v>5</v>
      </c>
      <c s="6" t="s">
        <v>377</v>
      </c>
      <c s="36" t="s">
        <v>374</v>
      </c>
      <c s="37">
        <v>10</v>
      </c>
      <c s="36">
        <v>0</v>
      </c>
      <c s="36">
        <f>ROUND(G220*H220,6)</f>
      </c>
      <c r="L220" s="38">
        <v>0</v>
      </c>
      <c s="32">
        <f>ROUND(ROUND(L220,2)*ROUND(G220,3),2)</f>
      </c>
      <c s="36" t="s">
        <v>256</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378</v>
      </c>
      <c s="34" t="s">
        <v>379</v>
      </c>
      <c s="35" t="s">
        <v>5</v>
      </c>
      <c s="6" t="s">
        <v>380</v>
      </c>
      <c s="36" t="s">
        <v>374</v>
      </c>
      <c s="37">
        <v>10</v>
      </c>
      <c s="36">
        <v>0</v>
      </c>
      <c s="36">
        <f>ROUND(G224*H224,6)</f>
      </c>
      <c r="L224" s="38">
        <v>0</v>
      </c>
      <c s="32">
        <f>ROUND(ROUND(L224,2)*ROUND(G224,3),2)</f>
      </c>
      <c s="36" t="s">
        <v>256</v>
      </c>
      <c>
        <f>(M224*21)/100</f>
      </c>
      <c t="s">
        <v>27</v>
      </c>
    </row>
    <row r="225" spans="1:5" ht="12.75">
      <c r="A225" s="35" t="s">
        <v>54</v>
      </c>
      <c r="E225" s="39" t="s">
        <v>5</v>
      </c>
    </row>
    <row r="226" spans="1:5" ht="12.75">
      <c r="A226" s="35" t="s">
        <v>55</v>
      </c>
      <c r="E226" s="40" t="s">
        <v>5</v>
      </c>
    </row>
    <row r="227" spans="1:5" ht="12.75">
      <c r="A227" t="s">
        <v>57</v>
      </c>
      <c r="E227" s="39" t="s">
        <v>5</v>
      </c>
    </row>
    <row r="228" spans="1:16" ht="12.75">
      <c r="A228" t="s">
        <v>49</v>
      </c>
      <c s="34" t="s">
        <v>381</v>
      </c>
      <c s="34" t="s">
        <v>382</v>
      </c>
      <c s="35" t="s">
        <v>5</v>
      </c>
      <c s="6" t="s">
        <v>383</v>
      </c>
      <c s="36" t="s">
        <v>374</v>
      </c>
      <c s="37">
        <v>10</v>
      </c>
      <c s="36">
        <v>0</v>
      </c>
      <c s="36">
        <f>ROUND(G228*H228,6)</f>
      </c>
      <c r="L228" s="38">
        <v>0</v>
      </c>
      <c s="32">
        <f>ROUND(ROUND(L228,2)*ROUND(G228,3),2)</f>
      </c>
      <c s="36" t="s">
        <v>256</v>
      </c>
      <c>
        <f>(M228*21)/100</f>
      </c>
      <c t="s">
        <v>27</v>
      </c>
    </row>
    <row r="229" spans="1:5" ht="12.75">
      <c r="A229" s="35" t="s">
        <v>54</v>
      </c>
      <c r="E229" s="39" t="s">
        <v>5</v>
      </c>
    </row>
    <row r="230" spans="1:5" ht="12.75">
      <c r="A230" s="35" t="s">
        <v>55</v>
      </c>
      <c r="E230" s="40" t="s">
        <v>5</v>
      </c>
    </row>
    <row r="231" spans="1:5" ht="12.75">
      <c r="A231" t="s">
        <v>57</v>
      </c>
      <c r="E231" s="39" t="s">
        <v>5</v>
      </c>
    </row>
    <row r="232" spans="1:16" ht="12.75">
      <c r="A232" t="s">
        <v>49</v>
      </c>
      <c s="34" t="s">
        <v>384</v>
      </c>
      <c s="34" t="s">
        <v>385</v>
      </c>
      <c s="35" t="s">
        <v>5</v>
      </c>
      <c s="6" t="s">
        <v>386</v>
      </c>
      <c s="36" t="s">
        <v>387</v>
      </c>
      <c s="37">
        <v>0.03</v>
      </c>
      <c s="36">
        <v>0.0088</v>
      </c>
      <c s="36">
        <f>ROUND(G232*H232,6)</f>
      </c>
      <c r="L232" s="38">
        <v>0</v>
      </c>
      <c s="32">
        <f>ROUND(ROUND(L232,2)*ROUND(G232,3),2)</f>
      </c>
      <c s="36" t="s">
        <v>388</v>
      </c>
      <c>
        <f>(M232*21)/100</f>
      </c>
      <c t="s">
        <v>27</v>
      </c>
    </row>
    <row r="233" spans="1:5" ht="12.75">
      <c r="A233" s="35" t="s">
        <v>54</v>
      </c>
      <c r="E233" s="39" t="s">
        <v>5</v>
      </c>
    </row>
    <row r="234" spans="1:5" ht="12.75">
      <c r="A234" s="35" t="s">
        <v>55</v>
      </c>
      <c r="E234" s="40" t="s">
        <v>5</v>
      </c>
    </row>
    <row r="235" spans="1:5" ht="12.75">
      <c r="A235" t="s">
        <v>57</v>
      </c>
      <c r="E235" s="39" t="s">
        <v>5</v>
      </c>
    </row>
    <row r="236" spans="1:13" ht="12.75">
      <c r="A236" t="s">
        <v>46</v>
      </c>
      <c r="C236" s="31" t="s">
        <v>389</v>
      </c>
      <c r="E236" s="33" t="s">
        <v>390</v>
      </c>
      <c r="J236" s="32">
        <f>0</f>
      </c>
      <c s="32">
        <f>0</f>
      </c>
      <c s="32">
        <f>0+L237+L241+L245+L249+L253+L257+L261+L265+L269+L273+L277+L281+L285</f>
      </c>
      <c s="32">
        <f>0+M237+M241+M245+M249+M253+M257+M261+M265+M269+M273+M277+M281+M285</f>
      </c>
    </row>
    <row r="237" spans="1:16" ht="25.5">
      <c r="A237" t="s">
        <v>49</v>
      </c>
      <c s="34" t="s">
        <v>391</v>
      </c>
      <c s="34" t="s">
        <v>392</v>
      </c>
      <c s="35" t="s">
        <v>5</v>
      </c>
      <c s="6" t="s">
        <v>393</v>
      </c>
      <c s="36" t="s">
        <v>52</v>
      </c>
      <c s="37">
        <v>6</v>
      </c>
      <c s="36">
        <v>0</v>
      </c>
      <c s="36">
        <f>ROUND(G237*H237,6)</f>
      </c>
      <c r="L237" s="38">
        <v>0</v>
      </c>
      <c s="32">
        <f>ROUND(ROUND(L237,2)*ROUND(G237,3),2)</f>
      </c>
      <c s="36" t="s">
        <v>256</v>
      </c>
      <c>
        <f>(M237*21)/100</f>
      </c>
      <c t="s">
        <v>27</v>
      </c>
    </row>
    <row r="238" spans="1:5" ht="12.75">
      <c r="A238" s="35" t="s">
        <v>54</v>
      </c>
      <c r="E238" s="39" t="s">
        <v>5</v>
      </c>
    </row>
    <row r="239" spans="1:5" ht="12.75">
      <c r="A239" s="35" t="s">
        <v>55</v>
      </c>
      <c r="E239" s="40" t="s">
        <v>5</v>
      </c>
    </row>
    <row r="240" spans="1:5" ht="12.75">
      <c r="A240" t="s">
        <v>57</v>
      </c>
      <c r="E240" s="39" t="s">
        <v>5</v>
      </c>
    </row>
    <row r="241" spans="1:16" ht="12.75">
      <c r="A241" t="s">
        <v>49</v>
      </c>
      <c s="34" t="s">
        <v>394</v>
      </c>
      <c s="34" t="s">
        <v>395</v>
      </c>
      <c s="35" t="s">
        <v>5</v>
      </c>
      <c s="6" t="s">
        <v>396</v>
      </c>
      <c s="36" t="s">
        <v>52</v>
      </c>
      <c s="37">
        <v>5</v>
      </c>
      <c s="36">
        <v>0</v>
      </c>
      <c s="36">
        <f>ROUND(G241*H241,6)</f>
      </c>
      <c r="L241" s="38">
        <v>0</v>
      </c>
      <c s="32">
        <f>ROUND(ROUND(L241,2)*ROUND(G241,3),2)</f>
      </c>
      <c s="36" t="s">
        <v>256</v>
      </c>
      <c>
        <f>(M241*21)/100</f>
      </c>
      <c t="s">
        <v>27</v>
      </c>
    </row>
    <row r="242" spans="1:5" ht="12.75">
      <c r="A242" s="35" t="s">
        <v>54</v>
      </c>
      <c r="E242" s="39" t="s">
        <v>5</v>
      </c>
    </row>
    <row r="243" spans="1:5" ht="12.75">
      <c r="A243" s="35" t="s">
        <v>55</v>
      </c>
      <c r="E243" s="40" t="s">
        <v>5</v>
      </c>
    </row>
    <row r="244" spans="1:5" ht="12.75">
      <c r="A244" t="s">
        <v>57</v>
      </c>
      <c r="E244" s="39" t="s">
        <v>5</v>
      </c>
    </row>
    <row r="245" spans="1:16" ht="12.75">
      <c r="A245" t="s">
        <v>49</v>
      </c>
      <c s="34" t="s">
        <v>397</v>
      </c>
      <c s="34" t="s">
        <v>398</v>
      </c>
      <c s="35" t="s">
        <v>5</v>
      </c>
      <c s="6" t="s">
        <v>399</v>
      </c>
      <c s="36" t="s">
        <v>262</v>
      </c>
      <c s="37">
        <v>30</v>
      </c>
      <c s="36">
        <v>0</v>
      </c>
      <c s="36">
        <f>ROUND(G245*H245,6)</f>
      </c>
      <c r="L245" s="38">
        <v>0</v>
      </c>
      <c s="32">
        <f>ROUND(ROUND(L245,2)*ROUND(G245,3),2)</f>
      </c>
      <c s="36" t="s">
        <v>256</v>
      </c>
      <c>
        <f>(M245*21)/100</f>
      </c>
      <c t="s">
        <v>27</v>
      </c>
    </row>
    <row r="246" spans="1:5" ht="12.75">
      <c r="A246" s="35" t="s">
        <v>54</v>
      </c>
      <c r="E246" s="39" t="s">
        <v>5</v>
      </c>
    </row>
    <row r="247" spans="1:5" ht="12.75">
      <c r="A247" s="35" t="s">
        <v>55</v>
      </c>
      <c r="E247" s="40" t="s">
        <v>5</v>
      </c>
    </row>
    <row r="248" spans="1:5" ht="12.75">
      <c r="A248" t="s">
        <v>57</v>
      </c>
      <c r="E248" s="39" t="s">
        <v>5</v>
      </c>
    </row>
    <row r="249" spans="1:16" ht="12.75">
      <c r="A249" t="s">
        <v>49</v>
      </c>
      <c s="34" t="s">
        <v>400</v>
      </c>
      <c s="34" t="s">
        <v>401</v>
      </c>
      <c s="35" t="s">
        <v>5</v>
      </c>
      <c s="6" t="s">
        <v>402</v>
      </c>
      <c s="36" t="s">
        <v>52</v>
      </c>
      <c s="37">
        <v>2</v>
      </c>
      <c s="36">
        <v>0</v>
      </c>
      <c s="36">
        <f>ROUND(G249*H249,6)</f>
      </c>
      <c r="L249" s="38">
        <v>0</v>
      </c>
      <c s="32">
        <f>ROUND(ROUND(L249,2)*ROUND(G249,3),2)</f>
      </c>
      <c s="36" t="s">
        <v>256</v>
      </c>
      <c>
        <f>(M249*21)/100</f>
      </c>
      <c t="s">
        <v>27</v>
      </c>
    </row>
    <row r="250" spans="1:5" ht="12.75">
      <c r="A250" s="35" t="s">
        <v>54</v>
      </c>
      <c r="E250" s="39" t="s">
        <v>5</v>
      </c>
    </row>
    <row r="251" spans="1:5" ht="12.75">
      <c r="A251" s="35" t="s">
        <v>55</v>
      </c>
      <c r="E251" s="40" t="s">
        <v>5</v>
      </c>
    </row>
    <row r="252" spans="1:5" ht="12.75">
      <c r="A252" t="s">
        <v>57</v>
      </c>
      <c r="E252" s="39" t="s">
        <v>5</v>
      </c>
    </row>
    <row r="253" spans="1:16" ht="25.5">
      <c r="A253" t="s">
        <v>49</v>
      </c>
      <c s="34" t="s">
        <v>403</v>
      </c>
      <c s="34" t="s">
        <v>404</v>
      </c>
      <c s="35" t="s">
        <v>5</v>
      </c>
      <c s="6" t="s">
        <v>405</v>
      </c>
      <c s="36" t="s">
        <v>262</v>
      </c>
      <c s="37">
        <v>2</v>
      </c>
      <c s="36">
        <v>0</v>
      </c>
      <c s="36">
        <f>ROUND(G253*H253,6)</f>
      </c>
      <c r="L253" s="38">
        <v>0</v>
      </c>
      <c s="32">
        <f>ROUND(ROUND(L253,2)*ROUND(G253,3),2)</f>
      </c>
      <c s="36" t="s">
        <v>256</v>
      </c>
      <c>
        <f>(M253*21)/100</f>
      </c>
      <c t="s">
        <v>27</v>
      </c>
    </row>
    <row r="254" spans="1:5" ht="12.75">
      <c r="A254" s="35" t="s">
        <v>54</v>
      </c>
      <c r="E254" s="39" t="s">
        <v>5</v>
      </c>
    </row>
    <row r="255" spans="1:5" ht="12.75">
      <c r="A255" s="35" t="s">
        <v>55</v>
      </c>
      <c r="E255" s="40" t="s">
        <v>5</v>
      </c>
    </row>
    <row r="256" spans="1:5" ht="12.75">
      <c r="A256" t="s">
        <v>57</v>
      </c>
      <c r="E256" s="39" t="s">
        <v>5</v>
      </c>
    </row>
    <row r="257" spans="1:16" ht="12.75">
      <c r="A257" t="s">
        <v>49</v>
      </c>
      <c s="34" t="s">
        <v>406</v>
      </c>
      <c s="34" t="s">
        <v>407</v>
      </c>
      <c s="35" t="s">
        <v>5</v>
      </c>
      <c s="6" t="s">
        <v>408</v>
      </c>
      <c s="36" t="s">
        <v>52</v>
      </c>
      <c s="37">
        <v>2</v>
      </c>
      <c s="36">
        <v>0</v>
      </c>
      <c s="36">
        <f>ROUND(G257*H257,6)</f>
      </c>
      <c r="L257" s="38">
        <v>0</v>
      </c>
      <c s="32">
        <f>ROUND(ROUND(L257,2)*ROUND(G257,3),2)</f>
      </c>
      <c s="36" t="s">
        <v>256</v>
      </c>
      <c>
        <f>(M257*21)/100</f>
      </c>
      <c t="s">
        <v>27</v>
      </c>
    </row>
    <row r="258" spans="1:5" ht="12.75">
      <c r="A258" s="35" t="s">
        <v>54</v>
      </c>
      <c r="E258" s="39" t="s">
        <v>5</v>
      </c>
    </row>
    <row r="259" spans="1:5" ht="12.75">
      <c r="A259" s="35" t="s">
        <v>55</v>
      </c>
      <c r="E259" s="40" t="s">
        <v>5</v>
      </c>
    </row>
    <row r="260" spans="1:5" ht="12.75">
      <c r="A260" t="s">
        <v>57</v>
      </c>
      <c r="E260" s="39" t="s">
        <v>5</v>
      </c>
    </row>
    <row r="261" spans="1:16" ht="25.5">
      <c r="A261" t="s">
        <v>49</v>
      </c>
      <c s="34" t="s">
        <v>409</v>
      </c>
      <c s="34" t="s">
        <v>410</v>
      </c>
      <c s="35" t="s">
        <v>5</v>
      </c>
      <c s="6" t="s">
        <v>411</v>
      </c>
      <c s="36" t="s">
        <v>52</v>
      </c>
      <c s="37">
        <v>2</v>
      </c>
      <c s="36">
        <v>0</v>
      </c>
      <c s="36">
        <f>ROUND(G261*H261,6)</f>
      </c>
      <c r="L261" s="38">
        <v>0</v>
      </c>
      <c s="32">
        <f>ROUND(ROUND(L261,2)*ROUND(G261,3),2)</f>
      </c>
      <c s="36" t="s">
        <v>256</v>
      </c>
      <c>
        <f>(M261*21)/100</f>
      </c>
      <c t="s">
        <v>27</v>
      </c>
    </row>
    <row r="262" spans="1:5" ht="12.75">
      <c r="A262" s="35" t="s">
        <v>54</v>
      </c>
      <c r="E262" s="39" t="s">
        <v>5</v>
      </c>
    </row>
    <row r="263" spans="1:5" ht="12.75">
      <c r="A263" s="35" t="s">
        <v>55</v>
      </c>
      <c r="E263" s="40" t="s">
        <v>5</v>
      </c>
    </row>
    <row r="264" spans="1:5" ht="12.75">
      <c r="A264" t="s">
        <v>57</v>
      </c>
      <c r="E264" s="39" t="s">
        <v>5</v>
      </c>
    </row>
    <row r="265" spans="1:16" ht="12.75">
      <c r="A265" t="s">
        <v>49</v>
      </c>
      <c s="34" t="s">
        <v>412</v>
      </c>
      <c s="34" t="s">
        <v>413</v>
      </c>
      <c s="35" t="s">
        <v>5</v>
      </c>
      <c s="6" t="s">
        <v>414</v>
      </c>
      <c s="36" t="s">
        <v>415</v>
      </c>
      <c s="37">
        <v>40</v>
      </c>
      <c s="36">
        <v>0</v>
      </c>
      <c s="36">
        <f>ROUND(G265*H265,6)</f>
      </c>
      <c r="L265" s="38">
        <v>0</v>
      </c>
      <c s="32">
        <f>ROUND(ROUND(L265,2)*ROUND(G265,3),2)</f>
      </c>
      <c s="36" t="s">
        <v>388</v>
      </c>
      <c>
        <f>(M265*21)/100</f>
      </c>
      <c t="s">
        <v>27</v>
      </c>
    </row>
    <row r="266" spans="1:5" ht="12.75">
      <c r="A266" s="35" t="s">
        <v>54</v>
      </c>
      <c r="E266" s="39" t="s">
        <v>5</v>
      </c>
    </row>
    <row r="267" spans="1:5" ht="12.75">
      <c r="A267" s="35" t="s">
        <v>55</v>
      </c>
      <c r="E267" s="40" t="s">
        <v>5</v>
      </c>
    </row>
    <row r="268" spans="1:5" ht="12.75">
      <c r="A268" t="s">
        <v>57</v>
      </c>
      <c r="E268" s="39" t="s">
        <v>5</v>
      </c>
    </row>
    <row r="269" spans="1:16" ht="12.75">
      <c r="A269" t="s">
        <v>49</v>
      </c>
      <c s="34" t="s">
        <v>416</v>
      </c>
      <c s="34" t="s">
        <v>417</v>
      </c>
      <c s="35" t="s">
        <v>5</v>
      </c>
      <c s="6" t="s">
        <v>418</v>
      </c>
      <c s="36" t="s">
        <v>52</v>
      </c>
      <c s="37">
        <v>1</v>
      </c>
      <c s="36">
        <v>0</v>
      </c>
      <c s="36">
        <f>ROUND(G269*H269,6)</f>
      </c>
      <c r="L269" s="38">
        <v>0</v>
      </c>
      <c s="32">
        <f>ROUND(ROUND(L269,2)*ROUND(G269,3),2)</f>
      </c>
      <c s="36" t="s">
        <v>388</v>
      </c>
      <c>
        <f>(M269*21)/100</f>
      </c>
      <c t="s">
        <v>27</v>
      </c>
    </row>
    <row r="270" spans="1:5" ht="12.75">
      <c r="A270" s="35" t="s">
        <v>54</v>
      </c>
      <c r="E270" s="39" t="s">
        <v>5</v>
      </c>
    </row>
    <row r="271" spans="1:5" ht="12.75">
      <c r="A271" s="35" t="s">
        <v>55</v>
      </c>
      <c r="E271" s="40" t="s">
        <v>5</v>
      </c>
    </row>
    <row r="272" spans="1:5" ht="12.75">
      <c r="A272" t="s">
        <v>57</v>
      </c>
      <c r="E272" s="39" t="s">
        <v>5</v>
      </c>
    </row>
    <row r="273" spans="1:16" ht="12.75">
      <c r="A273" t="s">
        <v>49</v>
      </c>
      <c s="34" t="s">
        <v>419</v>
      </c>
      <c s="34" t="s">
        <v>420</v>
      </c>
      <c s="35" t="s">
        <v>5</v>
      </c>
      <c s="6" t="s">
        <v>421</v>
      </c>
      <c s="36" t="s">
        <v>52</v>
      </c>
      <c s="37">
        <v>1</v>
      </c>
      <c s="36">
        <v>0</v>
      </c>
      <c s="36">
        <f>ROUND(G273*H273,6)</f>
      </c>
      <c r="L273" s="38">
        <v>0</v>
      </c>
      <c s="32">
        <f>ROUND(ROUND(L273,2)*ROUND(G273,3),2)</f>
      </c>
      <c s="36" t="s">
        <v>388</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422</v>
      </c>
      <c s="34" t="s">
        <v>423</v>
      </c>
      <c s="35" t="s">
        <v>5</v>
      </c>
      <c s="6" t="s">
        <v>424</v>
      </c>
      <c s="36" t="s">
        <v>415</v>
      </c>
      <c s="37">
        <v>24</v>
      </c>
      <c s="36">
        <v>0</v>
      </c>
      <c s="36">
        <f>ROUND(G277*H277,6)</f>
      </c>
      <c r="L277" s="38">
        <v>0</v>
      </c>
      <c s="32">
        <f>ROUND(ROUND(L277,2)*ROUND(G277,3),2)</f>
      </c>
      <c s="36" t="s">
        <v>388</v>
      </c>
      <c>
        <f>(M277*21)/100</f>
      </c>
      <c t="s">
        <v>27</v>
      </c>
    </row>
    <row r="278" spans="1:5" ht="12.75">
      <c r="A278" s="35" t="s">
        <v>54</v>
      </c>
      <c r="E278" s="39" t="s">
        <v>5</v>
      </c>
    </row>
    <row r="279" spans="1:5" ht="12.75">
      <c r="A279" s="35" t="s">
        <v>55</v>
      </c>
      <c r="E279" s="40" t="s">
        <v>5</v>
      </c>
    </row>
    <row r="280" spans="1:5" ht="12.75">
      <c r="A280" t="s">
        <v>57</v>
      </c>
      <c r="E280" s="39" t="s">
        <v>5</v>
      </c>
    </row>
    <row r="281" spans="1:16" ht="12.75">
      <c r="A281" t="s">
        <v>49</v>
      </c>
      <c s="34" t="s">
        <v>425</v>
      </c>
      <c s="34" t="s">
        <v>426</v>
      </c>
      <c s="35" t="s">
        <v>5</v>
      </c>
      <c s="6" t="s">
        <v>427</v>
      </c>
      <c s="36" t="s">
        <v>415</v>
      </c>
      <c s="37">
        <v>40</v>
      </c>
      <c s="36">
        <v>0</v>
      </c>
      <c s="36">
        <f>ROUND(G281*H281,6)</f>
      </c>
      <c r="L281" s="38">
        <v>0</v>
      </c>
      <c s="32">
        <f>ROUND(ROUND(L281,2)*ROUND(G281,3),2)</f>
      </c>
      <c s="36" t="s">
        <v>388</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429</v>
      </c>
      <c s="35" t="s">
        <v>5</v>
      </c>
      <c s="6" t="s">
        <v>430</v>
      </c>
      <c s="36" t="s">
        <v>415</v>
      </c>
      <c s="37">
        <v>24</v>
      </c>
      <c s="36">
        <v>0</v>
      </c>
      <c s="36">
        <f>ROUND(G285*H285,6)</f>
      </c>
      <c r="L285" s="38">
        <v>0</v>
      </c>
      <c s="32">
        <f>ROUND(ROUND(L285,2)*ROUND(G285,3),2)</f>
      </c>
      <c s="36" t="s">
        <v>388</v>
      </c>
      <c>
        <f>(M285*21)/100</f>
      </c>
      <c t="s">
        <v>27</v>
      </c>
    </row>
    <row r="286" spans="1:5" ht="12.75">
      <c r="A286" s="35" t="s">
        <v>54</v>
      </c>
      <c r="E286" s="39" t="s">
        <v>5</v>
      </c>
    </row>
    <row r="287" spans="1:5" ht="12.75">
      <c r="A287" s="35" t="s">
        <v>55</v>
      </c>
      <c r="E287" s="40" t="s">
        <v>5</v>
      </c>
    </row>
    <row r="288" spans="1:5" ht="12.75">
      <c r="A288" t="s">
        <v>57</v>
      </c>
      <c r="E2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5094</v>
      </c>
      <c r="E8" s="30" t="s">
        <v>5093</v>
      </c>
      <c r="J8" s="29">
        <f>0+J9+J18+J27+J32</f>
      </c>
      <c s="29">
        <f>0+K9+K18+K27+K32</f>
      </c>
      <c s="29">
        <f>0+L9+L18+L27+L32</f>
      </c>
      <c s="29">
        <f>0+M9+M18+M27+M32</f>
      </c>
    </row>
    <row r="9" spans="1:13" ht="12.75">
      <c r="A9" t="s">
        <v>46</v>
      </c>
      <c r="C9" s="31" t="s">
        <v>4</v>
      </c>
      <c r="E9" s="33" t="s">
        <v>1131</v>
      </c>
      <c r="J9" s="32">
        <f>0</f>
      </c>
      <c s="32">
        <f>0</f>
      </c>
      <c s="32">
        <f>0+L10+L14</f>
      </c>
      <c s="32">
        <f>0+M10+M14</f>
      </c>
    </row>
    <row r="10" spans="1:16" ht="25.5">
      <c r="A10" t="s">
        <v>49</v>
      </c>
      <c s="34" t="s">
        <v>4</v>
      </c>
      <c s="34" t="s">
        <v>5004</v>
      </c>
      <c s="35" t="s">
        <v>5</v>
      </c>
      <c s="6" t="s">
        <v>5005</v>
      </c>
      <c s="36" t="s">
        <v>374</v>
      </c>
      <c s="37">
        <v>51.8</v>
      </c>
      <c s="36">
        <v>0</v>
      </c>
      <c s="36">
        <f>ROUND(G10*H10,6)</f>
      </c>
      <c r="L10" s="38">
        <v>0</v>
      </c>
      <c s="32">
        <f>ROUND(ROUND(L10,2)*ROUND(G10,3),2)</f>
      </c>
      <c s="36" t="s">
        <v>53</v>
      </c>
      <c>
        <f>(M10*21)/100</f>
      </c>
      <c t="s">
        <v>27</v>
      </c>
    </row>
    <row r="11" spans="1:5" ht="25.5">
      <c r="A11" s="35" t="s">
        <v>54</v>
      </c>
      <c r="E11" s="39" t="s">
        <v>5005</v>
      </c>
    </row>
    <row r="12" spans="1:5" ht="12.75">
      <c r="A12" s="35" t="s">
        <v>55</v>
      </c>
      <c r="E12" s="40" t="s">
        <v>5</v>
      </c>
    </row>
    <row r="13" spans="1:5" ht="12.75">
      <c r="A13" t="s">
        <v>57</v>
      </c>
      <c r="E13" s="39" t="s">
        <v>5</v>
      </c>
    </row>
    <row r="14" spans="1:16" ht="25.5">
      <c r="A14" t="s">
        <v>49</v>
      </c>
      <c s="34" t="s">
        <v>27</v>
      </c>
      <c s="34" t="s">
        <v>5006</v>
      </c>
      <c s="35" t="s">
        <v>5</v>
      </c>
      <c s="6" t="s">
        <v>5007</v>
      </c>
      <c s="36" t="s">
        <v>374</v>
      </c>
      <c s="37">
        <v>106.79</v>
      </c>
      <c s="36">
        <v>0</v>
      </c>
      <c s="36">
        <f>ROUND(G14*H14,6)</f>
      </c>
      <c r="L14" s="38">
        <v>0</v>
      </c>
      <c s="32">
        <f>ROUND(ROUND(L14,2)*ROUND(G14,3),2)</f>
      </c>
      <c s="36" t="s">
        <v>53</v>
      </c>
      <c>
        <f>(M14*21)/100</f>
      </c>
      <c t="s">
        <v>27</v>
      </c>
    </row>
    <row r="15" spans="1:5" ht="25.5">
      <c r="A15" s="35" t="s">
        <v>54</v>
      </c>
      <c r="E15" s="39" t="s">
        <v>5007</v>
      </c>
    </row>
    <row r="16" spans="1:5" ht="12.75">
      <c r="A16" s="35" t="s">
        <v>55</v>
      </c>
      <c r="E16" s="40" t="s">
        <v>5</v>
      </c>
    </row>
    <row r="17" spans="1:5" ht="12.75">
      <c r="A17" t="s">
        <v>57</v>
      </c>
      <c r="E17" s="39" t="s">
        <v>5</v>
      </c>
    </row>
    <row r="18" spans="1:13" ht="12.75">
      <c r="A18" t="s">
        <v>46</v>
      </c>
      <c r="C18" s="31" t="s">
        <v>5009</v>
      </c>
      <c r="E18" s="33" t="s">
        <v>5010</v>
      </c>
      <c r="J18" s="32">
        <f>0</f>
      </c>
      <c s="32">
        <f>0</f>
      </c>
      <c s="32">
        <f>0+L19+L23</f>
      </c>
      <c s="32">
        <f>0+M19+M23</f>
      </c>
    </row>
    <row r="19" spans="1:16" ht="12.75">
      <c r="A19" t="s">
        <v>49</v>
      </c>
      <c s="34" t="s">
        <v>26</v>
      </c>
      <c s="34" t="s">
        <v>5095</v>
      </c>
      <c s="35" t="s">
        <v>5</v>
      </c>
      <c s="6" t="s">
        <v>5096</v>
      </c>
      <c s="36" t="s">
        <v>1202</v>
      </c>
      <c s="37">
        <v>220.824</v>
      </c>
      <c s="36">
        <v>0.00034</v>
      </c>
      <c s="36">
        <f>ROUND(G19*H19,6)</f>
      </c>
      <c r="L19" s="38">
        <v>0</v>
      </c>
      <c s="32">
        <f>ROUND(ROUND(L19,2)*ROUND(G19,3),2)</f>
      </c>
      <c s="36" t="s">
        <v>53</v>
      </c>
      <c>
        <f>(M19*21)/100</f>
      </c>
      <c t="s">
        <v>27</v>
      </c>
    </row>
    <row r="20" spans="1:5" ht="12.75">
      <c r="A20" s="35" t="s">
        <v>54</v>
      </c>
      <c r="E20" s="39" t="s">
        <v>5096</v>
      </c>
    </row>
    <row r="21" spans="1:5" ht="12.75">
      <c r="A21" s="35" t="s">
        <v>55</v>
      </c>
      <c r="E21" s="40" t="s">
        <v>5</v>
      </c>
    </row>
    <row r="22" spans="1:5" ht="12.75">
      <c r="A22" t="s">
        <v>57</v>
      </c>
      <c r="E22" s="39" t="s">
        <v>5</v>
      </c>
    </row>
    <row r="23" spans="1:16" ht="12.75">
      <c r="A23" t="s">
        <v>49</v>
      </c>
      <c s="34" t="s">
        <v>64</v>
      </c>
      <c s="34" t="s">
        <v>5097</v>
      </c>
      <c s="35" t="s">
        <v>5</v>
      </c>
      <c s="6" t="s">
        <v>5098</v>
      </c>
      <c s="36" t="s">
        <v>262</v>
      </c>
      <c s="37">
        <v>15.812</v>
      </c>
      <c s="36">
        <v>0</v>
      </c>
      <c s="36">
        <f>ROUND(G23*H23,6)</f>
      </c>
      <c r="L23" s="38">
        <v>0</v>
      </c>
      <c s="32">
        <f>ROUND(ROUND(L23,2)*ROUND(G23,3),2)</f>
      </c>
      <c s="36" t="s">
        <v>53</v>
      </c>
      <c>
        <f>(M23*21)/100</f>
      </c>
      <c t="s">
        <v>27</v>
      </c>
    </row>
    <row r="24" spans="1:5" ht="12.75">
      <c r="A24" s="35" t="s">
        <v>54</v>
      </c>
      <c r="E24" s="39" t="s">
        <v>5098</v>
      </c>
    </row>
    <row r="25" spans="1:5" ht="12.75">
      <c r="A25" s="35" t="s">
        <v>55</v>
      </c>
      <c r="E25" s="40" t="s">
        <v>5</v>
      </c>
    </row>
    <row r="26" spans="1:5" ht="12.75">
      <c r="A26" t="s">
        <v>57</v>
      </c>
      <c r="E26" s="39" t="s">
        <v>5</v>
      </c>
    </row>
    <row r="27" spans="1:13" ht="12.75">
      <c r="A27" t="s">
        <v>46</v>
      </c>
      <c r="C27" s="31" t="s">
        <v>84</v>
      </c>
      <c r="E27" s="33" t="s">
        <v>204</v>
      </c>
      <c r="J27" s="32">
        <f>0</f>
      </c>
      <c s="32">
        <f>0</f>
      </c>
      <c s="32">
        <f>0+L28</f>
      </c>
      <c s="32">
        <f>0+M28</f>
      </c>
    </row>
    <row r="28" spans="1:16" ht="38.25">
      <c r="A28" t="s">
        <v>49</v>
      </c>
      <c s="34" t="s">
        <v>68</v>
      </c>
      <c s="34" t="s">
        <v>5099</v>
      </c>
      <c s="35" t="s">
        <v>5</v>
      </c>
      <c s="6" t="s">
        <v>5035</v>
      </c>
      <c s="36" t="s">
        <v>374</v>
      </c>
      <c s="37">
        <v>903.659</v>
      </c>
      <c s="36">
        <v>0</v>
      </c>
      <c s="36">
        <f>ROUND(G28*H28,6)</f>
      </c>
      <c r="L28" s="38">
        <v>0</v>
      </c>
      <c s="32">
        <f>ROUND(ROUND(L28,2)*ROUND(G28,3),2)</f>
      </c>
      <c s="36" t="s">
        <v>53</v>
      </c>
      <c>
        <f>(M28*21)/100</f>
      </c>
      <c t="s">
        <v>27</v>
      </c>
    </row>
    <row r="29" spans="1:5" ht="38.25">
      <c r="A29" s="35" t="s">
        <v>54</v>
      </c>
      <c r="E29" s="39" t="s">
        <v>5100</v>
      </c>
    </row>
    <row r="30" spans="1:5" ht="51">
      <c r="A30" s="35" t="s">
        <v>55</v>
      </c>
      <c r="E30" s="40" t="s">
        <v>5101</v>
      </c>
    </row>
    <row r="31" spans="1:5" ht="12.75">
      <c r="A31" t="s">
        <v>57</v>
      </c>
      <c r="E31" s="39" t="s">
        <v>5</v>
      </c>
    </row>
    <row r="32" spans="1:13" ht="12.75">
      <c r="A32" t="s">
        <v>46</v>
      </c>
      <c r="C32" s="31" t="s">
        <v>3826</v>
      </c>
      <c r="E32" s="33" t="s">
        <v>3827</v>
      </c>
      <c r="J32" s="32">
        <f>0</f>
      </c>
      <c s="32">
        <f>0</f>
      </c>
      <c s="32">
        <f>0+L33+L37+L41+L45+L49+L53+L57+L61+L65+L69+L73+L77+L81+L85+L89</f>
      </c>
      <c s="32">
        <f>0+M33+M37+M41+M45+M49+M53+M57+M61+M65+M69+M73+M77+M81+M85+M89</f>
      </c>
    </row>
    <row r="33" spans="1:16" ht="12.75">
      <c r="A33" t="s">
        <v>49</v>
      </c>
      <c s="34" t="s">
        <v>72</v>
      </c>
      <c s="34" t="s">
        <v>5038</v>
      </c>
      <c s="35" t="s">
        <v>5</v>
      </c>
      <c s="6" t="s">
        <v>5039</v>
      </c>
      <c s="36" t="s">
        <v>98</v>
      </c>
      <c s="37">
        <v>556.5</v>
      </c>
      <c s="36">
        <v>0</v>
      </c>
      <c s="36">
        <f>ROUND(G33*H33,6)</f>
      </c>
      <c r="L33" s="38">
        <v>0</v>
      </c>
      <c s="32">
        <f>ROUND(ROUND(L33,2)*ROUND(G33,3),2)</f>
      </c>
      <c s="36" t="s">
        <v>53</v>
      </c>
      <c>
        <f>(M33*21)/100</f>
      </c>
      <c t="s">
        <v>27</v>
      </c>
    </row>
    <row r="34" spans="1:5" ht="12.75">
      <c r="A34" s="35" t="s">
        <v>54</v>
      </c>
      <c r="E34" s="39" t="s">
        <v>5039</v>
      </c>
    </row>
    <row r="35" spans="1:5" ht="12.75">
      <c r="A35" s="35" t="s">
        <v>55</v>
      </c>
      <c r="E35" s="40" t="s">
        <v>5</v>
      </c>
    </row>
    <row r="36" spans="1:5" ht="12.75">
      <c r="A36" t="s">
        <v>57</v>
      </c>
      <c r="E36" s="39" t="s">
        <v>5</v>
      </c>
    </row>
    <row r="37" spans="1:16" ht="12.75">
      <c r="A37" t="s">
        <v>49</v>
      </c>
      <c s="34" t="s">
        <v>76</v>
      </c>
      <c s="34" t="s">
        <v>5040</v>
      </c>
      <c s="35" t="s">
        <v>5</v>
      </c>
      <c s="6" t="s">
        <v>5041</v>
      </c>
      <c s="36" t="s">
        <v>98</v>
      </c>
      <c s="37">
        <v>4.1</v>
      </c>
      <c s="36">
        <v>0</v>
      </c>
      <c s="36">
        <f>ROUND(G37*H37,6)</f>
      </c>
      <c r="L37" s="38">
        <v>0</v>
      </c>
      <c s="32">
        <f>ROUND(ROUND(L37,2)*ROUND(G37,3),2)</f>
      </c>
      <c s="36" t="s">
        <v>53</v>
      </c>
      <c>
        <f>(M37*21)/100</f>
      </c>
      <c t="s">
        <v>27</v>
      </c>
    </row>
    <row r="38" spans="1:5" ht="12.75">
      <c r="A38" s="35" t="s">
        <v>54</v>
      </c>
      <c r="E38" s="39" t="s">
        <v>5041</v>
      </c>
    </row>
    <row r="39" spans="1:5" ht="12.75">
      <c r="A39" s="35" t="s">
        <v>55</v>
      </c>
      <c r="E39" s="40" t="s">
        <v>5</v>
      </c>
    </row>
    <row r="40" spans="1:5" ht="12.75">
      <c r="A40" t="s">
        <v>57</v>
      </c>
      <c r="E40" s="39" t="s">
        <v>5</v>
      </c>
    </row>
    <row r="41" spans="1:16" ht="25.5">
      <c r="A41" t="s">
        <v>49</v>
      </c>
      <c s="34" t="s">
        <v>80</v>
      </c>
      <c s="34" t="s">
        <v>5043</v>
      </c>
      <c s="35" t="s">
        <v>5</v>
      </c>
      <c s="6" t="s">
        <v>5044</v>
      </c>
      <c s="36" t="s">
        <v>98</v>
      </c>
      <c s="37">
        <v>4.1</v>
      </c>
      <c s="36">
        <v>0.0075</v>
      </c>
      <c s="36">
        <f>ROUND(G41*H41,6)</f>
      </c>
      <c r="L41" s="38">
        <v>0</v>
      </c>
      <c s="32">
        <f>ROUND(ROUND(L41,2)*ROUND(G41,3),2)</f>
      </c>
      <c s="36" t="s">
        <v>53</v>
      </c>
      <c>
        <f>(M41*21)/100</f>
      </c>
      <c t="s">
        <v>27</v>
      </c>
    </row>
    <row r="42" spans="1:5" ht="25.5">
      <c r="A42" s="35" t="s">
        <v>54</v>
      </c>
      <c r="E42" s="39" t="s">
        <v>5044</v>
      </c>
    </row>
    <row r="43" spans="1:5" ht="12.75">
      <c r="A43" s="35" t="s">
        <v>55</v>
      </c>
      <c r="E43" s="40" t="s">
        <v>5</v>
      </c>
    </row>
    <row r="44" spans="1:5" ht="12.75">
      <c r="A44" t="s">
        <v>57</v>
      </c>
      <c r="E44" s="39" t="s">
        <v>5</v>
      </c>
    </row>
    <row r="45" spans="1:16" ht="25.5">
      <c r="A45" t="s">
        <v>49</v>
      </c>
      <c s="34" t="s">
        <v>84</v>
      </c>
      <c s="34" t="s">
        <v>5102</v>
      </c>
      <c s="35" t="s">
        <v>5</v>
      </c>
      <c s="6" t="s">
        <v>5103</v>
      </c>
      <c s="36" t="s">
        <v>98</v>
      </c>
      <c s="37">
        <v>4.1</v>
      </c>
      <c s="36">
        <v>0</v>
      </c>
      <c s="36">
        <f>ROUND(G45*H45,6)</f>
      </c>
      <c r="L45" s="38">
        <v>0</v>
      </c>
      <c s="32">
        <f>ROUND(ROUND(L45,2)*ROUND(G45,3),2)</f>
      </c>
      <c s="36" t="s">
        <v>53</v>
      </c>
      <c>
        <f>(M45*21)/100</f>
      </c>
      <c t="s">
        <v>27</v>
      </c>
    </row>
    <row r="46" spans="1:5" ht="25.5">
      <c r="A46" s="35" t="s">
        <v>54</v>
      </c>
      <c r="E46" s="39" t="s">
        <v>5103</v>
      </c>
    </row>
    <row r="47" spans="1:5" ht="12.75">
      <c r="A47" s="35" t="s">
        <v>55</v>
      </c>
      <c r="E47" s="40" t="s">
        <v>5</v>
      </c>
    </row>
    <row r="48" spans="1:5" ht="12.75">
      <c r="A48" t="s">
        <v>57</v>
      </c>
      <c r="E48" s="39" t="s">
        <v>5</v>
      </c>
    </row>
    <row r="49" spans="1:16" ht="38.25">
      <c r="A49" t="s">
        <v>49</v>
      </c>
      <c s="34" t="s">
        <v>88</v>
      </c>
      <c s="34" t="s">
        <v>5104</v>
      </c>
      <c s="35" t="s">
        <v>5105</v>
      </c>
      <c s="6" t="s">
        <v>3522</v>
      </c>
      <c s="36" t="s">
        <v>98</v>
      </c>
      <c s="37">
        <v>119.7</v>
      </c>
      <c s="36">
        <v>0</v>
      </c>
      <c s="36">
        <f>ROUND(G49*H49,6)</f>
      </c>
      <c r="L49" s="38">
        <v>0</v>
      </c>
      <c s="32">
        <f>ROUND(ROUND(L49,2)*ROUND(G49,3),2)</f>
      </c>
      <c s="36" t="s">
        <v>103</v>
      </c>
      <c>
        <f>(M49*21)/100</f>
      </c>
      <c t="s">
        <v>27</v>
      </c>
    </row>
    <row r="50" spans="1:5" ht="76.5">
      <c r="A50" s="35" t="s">
        <v>54</v>
      </c>
      <c r="E50" s="39" t="s">
        <v>3523</v>
      </c>
    </row>
    <row r="51" spans="1:5" ht="12.75">
      <c r="A51" s="35" t="s">
        <v>55</v>
      </c>
      <c r="E51" s="40" t="s">
        <v>5</v>
      </c>
    </row>
    <row r="52" spans="1:5" ht="12.75">
      <c r="A52" t="s">
        <v>57</v>
      </c>
      <c r="E52" s="39" t="s">
        <v>5</v>
      </c>
    </row>
    <row r="53" spans="1:16" ht="25.5">
      <c r="A53" t="s">
        <v>49</v>
      </c>
      <c s="34" t="s">
        <v>91</v>
      </c>
      <c s="34" t="s">
        <v>5106</v>
      </c>
      <c s="35" t="s">
        <v>5107</v>
      </c>
      <c s="6" t="s">
        <v>5051</v>
      </c>
      <c s="36" t="s">
        <v>98</v>
      </c>
      <c s="37">
        <v>299.9</v>
      </c>
      <c s="36">
        <v>0</v>
      </c>
      <c s="36">
        <f>ROUND(G53*H53,6)</f>
      </c>
      <c r="L53" s="38">
        <v>0</v>
      </c>
      <c s="32">
        <f>ROUND(ROUND(L53,2)*ROUND(G53,3),2)</f>
      </c>
      <c s="36" t="s">
        <v>103</v>
      </c>
      <c>
        <f>(M53*21)/100</f>
      </c>
      <c t="s">
        <v>27</v>
      </c>
    </row>
    <row r="54" spans="1:5" ht="63.75">
      <c r="A54" s="35" t="s">
        <v>54</v>
      </c>
      <c r="E54" s="39" t="s">
        <v>5052</v>
      </c>
    </row>
    <row r="55" spans="1:5" ht="12.75">
      <c r="A55" s="35" t="s">
        <v>55</v>
      </c>
      <c r="E55" s="40" t="s">
        <v>5</v>
      </c>
    </row>
    <row r="56" spans="1:5" ht="12.75">
      <c r="A56" t="s">
        <v>57</v>
      </c>
      <c r="E56" s="39" t="s">
        <v>5</v>
      </c>
    </row>
    <row r="57" spans="1:16" ht="25.5">
      <c r="A57" t="s">
        <v>49</v>
      </c>
      <c s="34" t="s">
        <v>95</v>
      </c>
      <c s="34" t="s">
        <v>5108</v>
      </c>
      <c s="35" t="s">
        <v>5109</v>
      </c>
      <c s="6" t="s">
        <v>5057</v>
      </c>
      <c s="36" t="s">
        <v>98</v>
      </c>
      <c s="37">
        <v>1.7</v>
      </c>
      <c s="36">
        <v>0</v>
      </c>
      <c s="36">
        <f>ROUND(G57*H57,6)</f>
      </c>
      <c r="L57" s="38">
        <v>0</v>
      </c>
      <c s="32">
        <f>ROUND(ROUND(L57,2)*ROUND(G57,3),2)</f>
      </c>
      <c s="36" t="s">
        <v>103</v>
      </c>
      <c>
        <f>(M57*21)/100</f>
      </c>
      <c t="s">
        <v>27</v>
      </c>
    </row>
    <row r="58" spans="1:5" ht="63.75">
      <c r="A58" s="35" t="s">
        <v>54</v>
      </c>
      <c r="E58" s="39" t="s">
        <v>5058</v>
      </c>
    </row>
    <row r="59" spans="1:5" ht="12.75">
      <c r="A59" s="35" t="s">
        <v>55</v>
      </c>
      <c r="E59" s="40" t="s">
        <v>5</v>
      </c>
    </row>
    <row r="60" spans="1:5" ht="12.75">
      <c r="A60" t="s">
        <v>57</v>
      </c>
      <c r="E60" s="39" t="s">
        <v>5</v>
      </c>
    </row>
    <row r="61" spans="1:16" ht="25.5">
      <c r="A61" t="s">
        <v>49</v>
      </c>
      <c s="34" t="s">
        <v>100</v>
      </c>
      <c s="34" t="s">
        <v>5110</v>
      </c>
      <c s="35" t="s">
        <v>5111</v>
      </c>
      <c s="6" t="s">
        <v>5061</v>
      </c>
      <c s="36" t="s">
        <v>98</v>
      </c>
      <c s="37">
        <v>7.6</v>
      </c>
      <c s="36">
        <v>0</v>
      </c>
      <c s="36">
        <f>ROUND(G61*H61,6)</f>
      </c>
      <c r="L61" s="38">
        <v>0</v>
      </c>
      <c s="32">
        <f>ROUND(ROUND(L61,2)*ROUND(G61,3),2)</f>
      </c>
      <c s="36" t="s">
        <v>103</v>
      </c>
      <c>
        <f>(M61*21)/100</f>
      </c>
      <c t="s">
        <v>27</v>
      </c>
    </row>
    <row r="62" spans="1:5" ht="63.75">
      <c r="A62" s="35" t="s">
        <v>54</v>
      </c>
      <c r="E62" s="39" t="s">
        <v>5062</v>
      </c>
    </row>
    <row r="63" spans="1:5" ht="12.75">
      <c r="A63" s="35" t="s">
        <v>55</v>
      </c>
      <c r="E63" s="40" t="s">
        <v>5</v>
      </c>
    </row>
    <row r="64" spans="1:5" ht="12.75">
      <c r="A64" t="s">
        <v>57</v>
      </c>
      <c r="E64" s="39" t="s">
        <v>5</v>
      </c>
    </row>
    <row r="65" spans="1:16" ht="38.25">
      <c r="A65" t="s">
        <v>49</v>
      </c>
      <c s="34" t="s">
        <v>106</v>
      </c>
      <c s="34" t="s">
        <v>5112</v>
      </c>
      <c s="35" t="s">
        <v>5113</v>
      </c>
      <c s="6" t="s">
        <v>5065</v>
      </c>
      <c s="36" t="s">
        <v>98</v>
      </c>
      <c s="37">
        <v>0.2</v>
      </c>
      <c s="36">
        <v>0</v>
      </c>
      <c s="36">
        <f>ROUND(G65*H65,6)</f>
      </c>
      <c r="L65" s="38">
        <v>0</v>
      </c>
      <c s="32">
        <f>ROUND(ROUND(L65,2)*ROUND(G65,3),2)</f>
      </c>
      <c s="36" t="s">
        <v>103</v>
      </c>
      <c>
        <f>(M65*21)/100</f>
      </c>
      <c t="s">
        <v>27</v>
      </c>
    </row>
    <row r="66" spans="1:5" ht="76.5">
      <c r="A66" s="35" t="s">
        <v>54</v>
      </c>
      <c r="E66" s="39" t="s">
        <v>5066</v>
      </c>
    </row>
    <row r="67" spans="1:5" ht="12.75">
      <c r="A67" s="35" t="s">
        <v>55</v>
      </c>
      <c r="E67" s="40" t="s">
        <v>5</v>
      </c>
    </row>
    <row r="68" spans="1:5" ht="12.75">
      <c r="A68" t="s">
        <v>57</v>
      </c>
      <c r="E68" s="39" t="s">
        <v>5</v>
      </c>
    </row>
    <row r="69" spans="1:16" ht="38.25">
      <c r="A69" t="s">
        <v>49</v>
      </c>
      <c s="34" t="s">
        <v>111</v>
      </c>
      <c s="34" t="s">
        <v>5114</v>
      </c>
      <c s="35" t="s">
        <v>5115</v>
      </c>
      <c s="6" t="s">
        <v>5069</v>
      </c>
      <c s="36" t="s">
        <v>98</v>
      </c>
      <c s="37">
        <v>0.3</v>
      </c>
      <c s="36">
        <v>0</v>
      </c>
      <c s="36">
        <f>ROUND(G69*H69,6)</f>
      </c>
      <c r="L69" s="38">
        <v>0</v>
      </c>
      <c s="32">
        <f>ROUND(ROUND(L69,2)*ROUND(G69,3),2)</f>
      </c>
      <c s="36" t="s">
        <v>103</v>
      </c>
      <c>
        <f>(M69*21)/100</f>
      </c>
      <c t="s">
        <v>27</v>
      </c>
    </row>
    <row r="70" spans="1:5" ht="76.5">
      <c r="A70" s="35" t="s">
        <v>54</v>
      </c>
      <c r="E70" s="39" t="s">
        <v>5070</v>
      </c>
    </row>
    <row r="71" spans="1:5" ht="12.75">
      <c r="A71" s="35" t="s">
        <v>55</v>
      </c>
      <c r="E71" s="40" t="s">
        <v>5</v>
      </c>
    </row>
    <row r="72" spans="1:5" ht="12.75">
      <c r="A72" t="s">
        <v>57</v>
      </c>
      <c r="E72" s="39" t="s">
        <v>5</v>
      </c>
    </row>
    <row r="73" spans="1:16" ht="25.5">
      <c r="A73" t="s">
        <v>49</v>
      </c>
      <c s="34" t="s">
        <v>116</v>
      </c>
      <c s="34" t="s">
        <v>5116</v>
      </c>
      <c s="35" t="s">
        <v>5117</v>
      </c>
      <c s="6" t="s">
        <v>5073</v>
      </c>
      <c s="36" t="s">
        <v>98</v>
      </c>
      <c s="37">
        <v>0.1</v>
      </c>
      <c s="36">
        <v>0</v>
      </c>
      <c s="36">
        <f>ROUND(G73*H73,6)</f>
      </c>
      <c r="L73" s="38">
        <v>0</v>
      </c>
      <c s="32">
        <f>ROUND(ROUND(L73,2)*ROUND(G73,3),2)</f>
      </c>
      <c s="36" t="s">
        <v>103</v>
      </c>
      <c>
        <f>(M73*21)/100</f>
      </c>
      <c t="s">
        <v>27</v>
      </c>
    </row>
    <row r="74" spans="1:5" ht="63.75">
      <c r="A74" s="35" t="s">
        <v>54</v>
      </c>
      <c r="E74" s="39" t="s">
        <v>5074</v>
      </c>
    </row>
    <row r="75" spans="1:5" ht="12.75">
      <c r="A75" s="35" t="s">
        <v>55</v>
      </c>
      <c r="E75" s="40" t="s">
        <v>5</v>
      </c>
    </row>
    <row r="76" spans="1:5" ht="12.75">
      <c r="A76" t="s">
        <v>57</v>
      </c>
      <c r="E76" s="39" t="s">
        <v>5</v>
      </c>
    </row>
    <row r="77" spans="1:16" ht="25.5">
      <c r="A77" t="s">
        <v>49</v>
      </c>
      <c s="34" t="s">
        <v>119</v>
      </c>
      <c s="34" t="s">
        <v>5118</v>
      </c>
      <c s="35" t="s">
        <v>5119</v>
      </c>
      <c s="6" t="s">
        <v>5077</v>
      </c>
      <c s="36" t="s">
        <v>98</v>
      </c>
      <c s="37">
        <v>126.8</v>
      </c>
      <c s="36">
        <v>0</v>
      </c>
      <c s="36">
        <f>ROUND(G77*H77,6)</f>
      </c>
      <c r="L77" s="38">
        <v>0</v>
      </c>
      <c s="32">
        <f>ROUND(ROUND(L77,2)*ROUND(G77,3),2)</f>
      </c>
      <c s="36" t="s">
        <v>103</v>
      </c>
      <c>
        <f>(M77*21)/100</f>
      </c>
      <c t="s">
        <v>27</v>
      </c>
    </row>
    <row r="78" spans="1:5" ht="63.75">
      <c r="A78" s="35" t="s">
        <v>54</v>
      </c>
      <c r="E78" s="39" t="s">
        <v>5078</v>
      </c>
    </row>
    <row r="79" spans="1:5" ht="12.75">
      <c r="A79" s="35" t="s">
        <v>55</v>
      </c>
      <c r="E79" s="40" t="s">
        <v>5</v>
      </c>
    </row>
    <row r="80" spans="1:5" ht="12.75">
      <c r="A80" t="s">
        <v>57</v>
      </c>
      <c r="E80" s="39" t="s">
        <v>5</v>
      </c>
    </row>
    <row r="81" spans="1:16" ht="25.5">
      <c r="A81" t="s">
        <v>49</v>
      </c>
      <c s="34" t="s">
        <v>122</v>
      </c>
      <c s="34" t="s">
        <v>5120</v>
      </c>
      <c s="35" t="s">
        <v>5121</v>
      </c>
      <c s="6" t="s">
        <v>5081</v>
      </c>
      <c s="36" t="s">
        <v>98</v>
      </c>
      <c s="37">
        <v>4.1</v>
      </c>
      <c s="36">
        <v>0</v>
      </c>
      <c s="36">
        <f>ROUND(G81*H81,6)</f>
      </c>
      <c r="L81" s="38">
        <v>0</v>
      </c>
      <c s="32">
        <f>ROUND(ROUND(L81,2)*ROUND(G81,3),2)</f>
      </c>
      <c s="36" t="s">
        <v>103</v>
      </c>
      <c>
        <f>(M81*21)/100</f>
      </c>
      <c t="s">
        <v>27</v>
      </c>
    </row>
    <row r="82" spans="1:5" ht="63.75">
      <c r="A82" s="35" t="s">
        <v>54</v>
      </c>
      <c r="E82" s="39" t="s">
        <v>5082</v>
      </c>
    </row>
    <row r="83" spans="1:5" ht="12.75">
      <c r="A83" s="35" t="s">
        <v>55</v>
      </c>
      <c r="E83" s="40" t="s">
        <v>5</v>
      </c>
    </row>
    <row r="84" spans="1:5" ht="12.75">
      <c r="A84" t="s">
        <v>57</v>
      </c>
      <c r="E84" s="39" t="s">
        <v>5</v>
      </c>
    </row>
    <row r="85" spans="1:16" ht="25.5">
      <c r="A85" t="s">
        <v>49</v>
      </c>
      <c s="34" t="s">
        <v>126</v>
      </c>
      <c s="34" t="s">
        <v>5122</v>
      </c>
      <c s="35" t="s">
        <v>5123</v>
      </c>
      <c s="6" t="s">
        <v>5085</v>
      </c>
      <c s="36" t="s">
        <v>98</v>
      </c>
      <c s="37">
        <v>0.2</v>
      </c>
      <c s="36">
        <v>0</v>
      </c>
      <c s="36">
        <f>ROUND(G85*H85,6)</f>
      </c>
      <c r="L85" s="38">
        <v>0</v>
      </c>
      <c s="32">
        <f>ROUND(ROUND(L85,2)*ROUND(G85,3),2)</f>
      </c>
      <c s="36" t="s">
        <v>103</v>
      </c>
      <c>
        <f>(M85*21)/100</f>
      </c>
      <c t="s">
        <v>27</v>
      </c>
    </row>
    <row r="86" spans="1:5" ht="63.75">
      <c r="A86" s="35" t="s">
        <v>54</v>
      </c>
      <c r="E86" s="39" t="s">
        <v>5086</v>
      </c>
    </row>
    <row r="87" spans="1:5" ht="12.75">
      <c r="A87" s="35" t="s">
        <v>55</v>
      </c>
      <c r="E87" s="40" t="s">
        <v>5</v>
      </c>
    </row>
    <row r="88" spans="1:5" ht="12.75">
      <c r="A88" t="s">
        <v>57</v>
      </c>
      <c r="E88" s="39" t="s">
        <v>5</v>
      </c>
    </row>
    <row r="89" spans="1:16" ht="12.75">
      <c r="A89" t="s">
        <v>49</v>
      </c>
      <c s="34" t="s">
        <v>130</v>
      </c>
      <c s="34" t="s">
        <v>5087</v>
      </c>
      <c s="35" t="s">
        <v>5</v>
      </c>
      <c s="6" t="s">
        <v>5088</v>
      </c>
      <c s="36" t="s">
        <v>98</v>
      </c>
      <c s="37">
        <v>560.6</v>
      </c>
      <c s="36">
        <v>0</v>
      </c>
      <c s="36">
        <f>ROUND(G89*H89,6)</f>
      </c>
      <c r="L89" s="38">
        <v>0</v>
      </c>
      <c s="32">
        <f>ROUND(ROUND(L89,2)*ROUND(G89,3),2)</f>
      </c>
      <c s="36" t="s">
        <v>103</v>
      </c>
      <c>
        <f>(M89*21)/100</f>
      </c>
      <c t="s">
        <v>27</v>
      </c>
    </row>
    <row r="90" spans="1:5" ht="12.75">
      <c r="A90" s="35" t="s">
        <v>54</v>
      </c>
      <c r="E90" s="39" t="s">
        <v>5088</v>
      </c>
    </row>
    <row r="91" spans="1:5" ht="12.75">
      <c r="A91" s="35" t="s">
        <v>55</v>
      </c>
      <c r="E91" s="40" t="s">
        <v>5</v>
      </c>
    </row>
    <row r="92" spans="1:5" ht="12.75">
      <c r="A92" t="s">
        <v>57</v>
      </c>
      <c r="E9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1850</v>
      </c>
      <c s="41">
        <f>Rekapitulace!C33</f>
      </c>
      <c s="20" t="s">
        <v>0</v>
      </c>
      <c t="s">
        <v>23</v>
      </c>
      <c t="s">
        <v>27</v>
      </c>
    </row>
    <row r="4" spans="1:16" ht="32" customHeight="1">
      <c r="A4" s="24" t="s">
        <v>20</v>
      </c>
      <c s="25" t="s">
        <v>28</v>
      </c>
      <c s="27" t="s">
        <v>1850</v>
      </c>
      <c r="E4" s="26" t="s">
        <v>1851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COUNTIFS(L8:L118,"=0",A8:A118,"P")+COUNTIFS(L8:L118,"",A8:A118,"P")+SUM(Q8:Q118)</f>
      </c>
    </row>
    <row r="8" spans="1:13" ht="12.75">
      <c r="A8" t="s">
        <v>44</v>
      </c>
      <c r="C8" s="28" t="s">
        <v>5126</v>
      </c>
      <c r="E8" s="30" t="s">
        <v>5125</v>
      </c>
      <c r="J8" s="29">
        <f>0+J9</f>
      </c>
      <c s="29">
        <f>0+K9</f>
      </c>
      <c s="29">
        <f>0+L9</f>
      </c>
      <c s="29">
        <f>0+M9</f>
      </c>
    </row>
    <row r="9" spans="1:13" ht="12.75">
      <c r="A9" t="s">
        <v>46</v>
      </c>
      <c r="C9" s="31" t="s">
        <v>5127</v>
      </c>
      <c r="E9" s="33" t="s">
        <v>5125</v>
      </c>
      <c r="J9" s="32">
        <f>0</f>
      </c>
      <c s="32">
        <f>0</f>
      </c>
      <c s="32">
        <f>0+L10+L14+L18+L22+L26+L30+L34+L38+L42+L46+L50+L54+L58+L62+L66+L70+L74+L78+L82+L86+L90+L94+L98+L102+L106+L110+L114+L118</f>
      </c>
      <c s="32">
        <f>0+M10+M14+M18+M22+M26+M30+M34+M38+M42+M46+M50+M54+M58+M62+M66+M70+M74+M78+M82+M86+M90+M94+M98+M102+M106+M110+M114+M118</f>
      </c>
    </row>
    <row r="10" spans="1:16" ht="12.75">
      <c r="A10" t="s">
        <v>49</v>
      </c>
      <c s="34" t="s">
        <v>4</v>
      </c>
      <c s="34" t="s">
        <v>5128</v>
      </c>
      <c s="35" t="s">
        <v>5</v>
      </c>
      <c s="6" t="s">
        <v>5129</v>
      </c>
      <c s="36" t="s">
        <v>940</v>
      </c>
      <c s="37">
        <v>1</v>
      </c>
      <c s="36">
        <v>0</v>
      </c>
      <c s="36">
        <f>ROUND(G10*H10,6)</f>
      </c>
      <c r="L10" s="38">
        <v>0</v>
      </c>
      <c s="32">
        <f>ROUND(ROUND(L10,2)*ROUND(G10,3),2)</f>
      </c>
      <c s="36" t="s">
        <v>388</v>
      </c>
      <c>
        <f>(M10*21)/100</f>
      </c>
      <c t="s">
        <v>27</v>
      </c>
    </row>
    <row r="11" spans="1:5" ht="12.75">
      <c r="A11" s="35" t="s">
        <v>54</v>
      </c>
      <c r="E11" s="39" t="s">
        <v>5129</v>
      </c>
    </row>
    <row r="12" spans="1:5" ht="12.75">
      <c r="A12" s="35" t="s">
        <v>55</v>
      </c>
      <c r="E12" s="40" t="s">
        <v>5</v>
      </c>
    </row>
    <row r="13" spans="1:5" ht="12.75">
      <c r="A13" t="s">
        <v>57</v>
      </c>
      <c r="E13" s="39" t="s">
        <v>5</v>
      </c>
    </row>
    <row r="14" spans="1:16" ht="25.5">
      <c r="A14" t="s">
        <v>49</v>
      </c>
      <c s="34" t="s">
        <v>27</v>
      </c>
      <c s="34" t="s">
        <v>5130</v>
      </c>
      <c s="35" t="s">
        <v>5</v>
      </c>
      <c s="6" t="s">
        <v>5131</v>
      </c>
      <c s="36" t="s">
        <v>940</v>
      </c>
      <c s="37">
        <v>1</v>
      </c>
      <c s="36">
        <v>0</v>
      </c>
      <c s="36">
        <f>ROUND(G14*H14,6)</f>
      </c>
      <c r="L14" s="38">
        <v>0</v>
      </c>
      <c s="32">
        <f>ROUND(ROUND(L14,2)*ROUND(G14,3),2)</f>
      </c>
      <c s="36" t="s">
        <v>388</v>
      </c>
      <c>
        <f>(M14*21)/100</f>
      </c>
      <c t="s">
        <v>27</v>
      </c>
    </row>
    <row r="15" spans="1:5" ht="25.5">
      <c r="A15" s="35" t="s">
        <v>54</v>
      </c>
      <c r="E15" s="39" t="s">
        <v>5132</v>
      </c>
    </row>
    <row r="16" spans="1:5" ht="12.75">
      <c r="A16" s="35" t="s">
        <v>55</v>
      </c>
      <c r="E16" s="40" t="s">
        <v>5</v>
      </c>
    </row>
    <row r="17" spans="1:5" ht="12.75">
      <c r="A17" t="s">
        <v>57</v>
      </c>
      <c r="E17" s="39" t="s">
        <v>5</v>
      </c>
    </row>
    <row r="18" spans="1:16" ht="12.75">
      <c r="A18" t="s">
        <v>49</v>
      </c>
      <c s="34" t="s">
        <v>26</v>
      </c>
      <c s="34" t="s">
        <v>5133</v>
      </c>
      <c s="35" t="s">
        <v>5</v>
      </c>
      <c s="6" t="s">
        <v>5134</v>
      </c>
      <c s="36" t="s">
        <v>940</v>
      </c>
      <c s="37">
        <v>1</v>
      </c>
      <c s="36">
        <v>0</v>
      </c>
      <c s="36">
        <f>ROUND(G18*H18,6)</f>
      </c>
      <c r="L18" s="38">
        <v>0</v>
      </c>
      <c s="32">
        <f>ROUND(ROUND(L18,2)*ROUND(G18,3),2)</f>
      </c>
      <c s="36" t="s">
        <v>388</v>
      </c>
      <c>
        <f>(M18*21)/100</f>
      </c>
      <c t="s">
        <v>27</v>
      </c>
    </row>
    <row r="19" spans="1:5" ht="12.75">
      <c r="A19" s="35" t="s">
        <v>54</v>
      </c>
      <c r="E19" s="39" t="s">
        <v>5134</v>
      </c>
    </row>
    <row r="20" spans="1:5" ht="12.75">
      <c r="A20" s="35" t="s">
        <v>55</v>
      </c>
      <c r="E20" s="40" t="s">
        <v>5</v>
      </c>
    </row>
    <row r="21" spans="1:5" ht="114.75">
      <c r="A21" t="s">
        <v>57</v>
      </c>
      <c r="E21" s="39" t="s">
        <v>5135</v>
      </c>
    </row>
    <row r="22" spans="1:16" ht="12.75">
      <c r="A22" t="s">
        <v>49</v>
      </c>
      <c s="34" t="s">
        <v>64</v>
      </c>
      <c s="34" t="s">
        <v>5136</v>
      </c>
      <c s="35" t="s">
        <v>5</v>
      </c>
      <c s="6" t="s">
        <v>5137</v>
      </c>
      <c s="36" t="s">
        <v>940</v>
      </c>
      <c s="37">
        <v>2</v>
      </c>
      <c s="36">
        <v>0</v>
      </c>
      <c s="36">
        <f>ROUND(G22*H22,6)</f>
      </c>
      <c r="L22" s="38">
        <v>0</v>
      </c>
      <c s="32">
        <f>ROUND(ROUND(L22,2)*ROUND(G22,3),2)</f>
      </c>
      <c s="36" t="s">
        <v>388</v>
      </c>
      <c>
        <f>(M22*21)/100</f>
      </c>
      <c t="s">
        <v>27</v>
      </c>
    </row>
    <row r="23" spans="1:5" ht="12.75">
      <c r="A23" s="35" t="s">
        <v>54</v>
      </c>
      <c r="E23" s="39" t="s">
        <v>5137</v>
      </c>
    </row>
    <row r="24" spans="1:5" ht="12.75">
      <c r="A24" s="35" t="s">
        <v>55</v>
      </c>
      <c r="E24" s="40" t="s">
        <v>5</v>
      </c>
    </row>
    <row r="25" spans="1:5" ht="12.75">
      <c r="A25" t="s">
        <v>57</v>
      </c>
      <c r="E25" s="39" t="s">
        <v>5</v>
      </c>
    </row>
    <row r="26" spans="1:16" ht="25.5">
      <c r="A26" t="s">
        <v>49</v>
      </c>
      <c s="34" t="s">
        <v>68</v>
      </c>
      <c s="34" t="s">
        <v>5138</v>
      </c>
      <c s="35" t="s">
        <v>5</v>
      </c>
      <c s="6" t="s">
        <v>5139</v>
      </c>
      <c s="36" t="s">
        <v>940</v>
      </c>
      <c s="37">
        <v>2</v>
      </c>
      <c s="36">
        <v>0</v>
      </c>
      <c s="36">
        <f>ROUND(G26*H26,6)</f>
      </c>
      <c r="L26" s="38">
        <v>0</v>
      </c>
      <c s="32">
        <f>ROUND(ROUND(L26,2)*ROUND(G26,3),2)</f>
      </c>
      <c s="36" t="s">
        <v>388</v>
      </c>
      <c>
        <f>(M26*21)/100</f>
      </c>
      <c t="s">
        <v>27</v>
      </c>
    </row>
    <row r="27" spans="1:5" ht="25.5">
      <c r="A27" s="35" t="s">
        <v>54</v>
      </c>
      <c r="E27" s="39" t="s">
        <v>5139</v>
      </c>
    </row>
    <row r="28" spans="1:5" ht="12.75">
      <c r="A28" s="35" t="s">
        <v>55</v>
      </c>
      <c r="E28" s="40" t="s">
        <v>5</v>
      </c>
    </row>
    <row r="29" spans="1:5" ht="12.75">
      <c r="A29" t="s">
        <v>57</v>
      </c>
      <c r="E29" s="39" t="s">
        <v>5</v>
      </c>
    </row>
    <row r="30" spans="1:16" ht="25.5">
      <c r="A30" t="s">
        <v>49</v>
      </c>
      <c s="34" t="s">
        <v>72</v>
      </c>
      <c s="34" t="s">
        <v>5138</v>
      </c>
      <c s="35" t="s">
        <v>4</v>
      </c>
      <c s="6" t="s">
        <v>5140</v>
      </c>
      <c s="36" t="s">
        <v>940</v>
      </c>
      <c s="37">
        <v>1</v>
      </c>
      <c s="36">
        <v>0</v>
      </c>
      <c s="36">
        <f>ROUND(G30*H30,6)</f>
      </c>
      <c r="L30" s="38">
        <v>0</v>
      </c>
      <c s="32">
        <f>ROUND(ROUND(L30,2)*ROUND(G30,3),2)</f>
      </c>
      <c s="36" t="s">
        <v>388</v>
      </c>
      <c>
        <f>(M30*21)/100</f>
      </c>
      <c t="s">
        <v>27</v>
      </c>
    </row>
    <row r="31" spans="1:5" ht="25.5">
      <c r="A31" s="35" t="s">
        <v>54</v>
      </c>
      <c r="E31" s="39" t="s">
        <v>5140</v>
      </c>
    </row>
    <row r="32" spans="1:5" ht="12.75">
      <c r="A32" s="35" t="s">
        <v>55</v>
      </c>
      <c r="E32" s="40" t="s">
        <v>5</v>
      </c>
    </row>
    <row r="33" spans="1:5" ht="12.75">
      <c r="A33" t="s">
        <v>57</v>
      </c>
      <c r="E33" s="39" t="s">
        <v>5</v>
      </c>
    </row>
    <row r="34" spans="1:16" ht="25.5">
      <c r="A34" t="s">
        <v>49</v>
      </c>
      <c s="34" t="s">
        <v>76</v>
      </c>
      <c s="34" t="s">
        <v>5138</v>
      </c>
      <c s="35" t="s">
        <v>27</v>
      </c>
      <c s="6" t="s">
        <v>5141</v>
      </c>
      <c s="36" t="s">
        <v>940</v>
      </c>
      <c s="37">
        <v>16</v>
      </c>
      <c s="36">
        <v>0</v>
      </c>
      <c s="36">
        <f>ROUND(G34*H34,6)</f>
      </c>
      <c r="L34" s="38">
        <v>0</v>
      </c>
      <c s="32">
        <f>ROUND(ROUND(L34,2)*ROUND(G34,3),2)</f>
      </c>
      <c s="36" t="s">
        <v>388</v>
      </c>
      <c>
        <f>(M34*21)/100</f>
      </c>
      <c t="s">
        <v>27</v>
      </c>
    </row>
    <row r="35" spans="1:5" ht="25.5">
      <c r="A35" s="35" t="s">
        <v>54</v>
      </c>
      <c r="E35" s="39" t="s">
        <v>5141</v>
      </c>
    </row>
    <row r="36" spans="1:5" ht="12.75">
      <c r="A36" s="35" t="s">
        <v>55</v>
      </c>
      <c r="E36" s="40" t="s">
        <v>5</v>
      </c>
    </row>
    <row r="37" spans="1:5" ht="12.75">
      <c r="A37" t="s">
        <v>57</v>
      </c>
      <c r="E37" s="39" t="s">
        <v>5</v>
      </c>
    </row>
    <row r="38" spans="1:16" ht="25.5">
      <c r="A38" t="s">
        <v>49</v>
      </c>
      <c s="34" t="s">
        <v>80</v>
      </c>
      <c s="34" t="s">
        <v>5138</v>
      </c>
      <c s="35" t="s">
        <v>26</v>
      </c>
      <c s="6" t="s">
        <v>5142</v>
      </c>
      <c s="36" t="s">
        <v>940</v>
      </c>
      <c s="37">
        <v>6</v>
      </c>
      <c s="36">
        <v>0</v>
      </c>
      <c s="36">
        <f>ROUND(G38*H38,6)</f>
      </c>
      <c r="L38" s="38">
        <v>0</v>
      </c>
      <c s="32">
        <f>ROUND(ROUND(L38,2)*ROUND(G38,3),2)</f>
      </c>
      <c s="36" t="s">
        <v>388</v>
      </c>
      <c>
        <f>(M38*21)/100</f>
      </c>
      <c t="s">
        <v>27</v>
      </c>
    </row>
    <row r="39" spans="1:5" ht="25.5">
      <c r="A39" s="35" t="s">
        <v>54</v>
      </c>
      <c r="E39" s="39" t="s">
        <v>5142</v>
      </c>
    </row>
    <row r="40" spans="1:5" ht="12.75">
      <c r="A40" s="35" t="s">
        <v>55</v>
      </c>
      <c r="E40" s="40" t="s">
        <v>5</v>
      </c>
    </row>
    <row r="41" spans="1:5" ht="12.75">
      <c r="A41" t="s">
        <v>57</v>
      </c>
      <c r="E41" s="39" t="s">
        <v>5</v>
      </c>
    </row>
    <row r="42" spans="1:16" ht="25.5">
      <c r="A42" t="s">
        <v>49</v>
      </c>
      <c s="34" t="s">
        <v>84</v>
      </c>
      <c s="34" t="s">
        <v>5138</v>
      </c>
      <c s="35" t="s">
        <v>64</v>
      </c>
      <c s="6" t="s">
        <v>5143</v>
      </c>
      <c s="36" t="s">
        <v>940</v>
      </c>
      <c s="37">
        <v>21</v>
      </c>
      <c s="36">
        <v>0</v>
      </c>
      <c s="36">
        <f>ROUND(G42*H42,6)</f>
      </c>
      <c r="L42" s="38">
        <v>0</v>
      </c>
      <c s="32">
        <f>ROUND(ROUND(L42,2)*ROUND(G42,3),2)</f>
      </c>
      <c s="36" t="s">
        <v>388</v>
      </c>
      <c>
        <f>(M42*21)/100</f>
      </c>
      <c t="s">
        <v>27</v>
      </c>
    </row>
    <row r="43" spans="1:5" ht="25.5">
      <c r="A43" s="35" t="s">
        <v>54</v>
      </c>
      <c r="E43" s="39" t="s">
        <v>5143</v>
      </c>
    </row>
    <row r="44" spans="1:5" ht="12.75">
      <c r="A44" s="35" t="s">
        <v>55</v>
      </c>
      <c r="E44" s="40" t="s">
        <v>5</v>
      </c>
    </row>
    <row r="45" spans="1:5" ht="12.75">
      <c r="A45" t="s">
        <v>57</v>
      </c>
      <c r="E45" s="39" t="s">
        <v>5</v>
      </c>
    </row>
    <row r="46" spans="1:16" ht="25.5">
      <c r="A46" t="s">
        <v>49</v>
      </c>
      <c s="34" t="s">
        <v>88</v>
      </c>
      <c s="34" t="s">
        <v>5144</v>
      </c>
      <c s="35" t="s">
        <v>5</v>
      </c>
      <c s="6" t="s">
        <v>5145</v>
      </c>
      <c s="36" t="s">
        <v>940</v>
      </c>
      <c s="37">
        <v>2</v>
      </c>
      <c s="36">
        <v>0</v>
      </c>
      <c s="36">
        <f>ROUND(G46*H46,6)</f>
      </c>
      <c r="L46" s="38">
        <v>0</v>
      </c>
      <c s="32">
        <f>ROUND(ROUND(L46,2)*ROUND(G46,3),2)</f>
      </c>
      <c s="36" t="s">
        <v>388</v>
      </c>
      <c>
        <f>(M46*21)/100</f>
      </c>
      <c t="s">
        <v>27</v>
      </c>
    </row>
    <row r="47" spans="1:5" ht="25.5">
      <c r="A47" s="35" t="s">
        <v>54</v>
      </c>
      <c r="E47" s="39" t="s">
        <v>5145</v>
      </c>
    </row>
    <row r="48" spans="1:5" ht="12.75">
      <c r="A48" s="35" t="s">
        <v>55</v>
      </c>
      <c r="E48" s="40" t="s">
        <v>5</v>
      </c>
    </row>
    <row r="49" spans="1:5" ht="12.75">
      <c r="A49" t="s">
        <v>57</v>
      </c>
      <c r="E49" s="39" t="s">
        <v>5</v>
      </c>
    </row>
    <row r="50" spans="1:16" ht="25.5">
      <c r="A50" t="s">
        <v>49</v>
      </c>
      <c s="34" t="s">
        <v>91</v>
      </c>
      <c s="34" t="s">
        <v>5144</v>
      </c>
      <c s="35" t="s">
        <v>4</v>
      </c>
      <c s="6" t="s">
        <v>5146</v>
      </c>
      <c s="36" t="s">
        <v>940</v>
      </c>
      <c s="37">
        <v>1</v>
      </c>
      <c s="36">
        <v>0</v>
      </c>
      <c s="36">
        <f>ROUND(G50*H50,6)</f>
      </c>
      <c r="L50" s="38">
        <v>0</v>
      </c>
      <c s="32">
        <f>ROUND(ROUND(L50,2)*ROUND(G50,3),2)</f>
      </c>
      <c s="36" t="s">
        <v>388</v>
      </c>
      <c>
        <f>(M50*21)/100</f>
      </c>
      <c t="s">
        <v>27</v>
      </c>
    </row>
    <row r="51" spans="1:5" ht="25.5">
      <c r="A51" s="35" t="s">
        <v>54</v>
      </c>
      <c r="E51" s="39" t="s">
        <v>5146</v>
      </c>
    </row>
    <row r="52" spans="1:5" ht="12.75">
      <c r="A52" s="35" t="s">
        <v>55</v>
      </c>
      <c r="E52" s="40" t="s">
        <v>5</v>
      </c>
    </row>
    <row r="53" spans="1:5" ht="12.75">
      <c r="A53" t="s">
        <v>57</v>
      </c>
      <c r="E53" s="39" t="s">
        <v>5</v>
      </c>
    </row>
    <row r="54" spans="1:16" ht="12.75">
      <c r="A54" t="s">
        <v>49</v>
      </c>
      <c s="34" t="s">
        <v>95</v>
      </c>
      <c s="34" t="s">
        <v>5147</v>
      </c>
      <c s="35" t="s">
        <v>5</v>
      </c>
      <c s="6" t="s">
        <v>5148</v>
      </c>
      <c s="36" t="s">
        <v>940</v>
      </c>
      <c s="37">
        <v>1</v>
      </c>
      <c s="36">
        <v>0</v>
      </c>
      <c s="36">
        <f>ROUND(G54*H54,6)</f>
      </c>
      <c r="L54" s="38">
        <v>0</v>
      </c>
      <c s="32">
        <f>ROUND(ROUND(L54,2)*ROUND(G54,3),2)</f>
      </c>
      <c s="36" t="s">
        <v>388</v>
      </c>
      <c>
        <f>(M54*21)/100</f>
      </c>
      <c t="s">
        <v>27</v>
      </c>
    </row>
    <row r="55" spans="1:5" ht="12.75">
      <c r="A55" s="35" t="s">
        <v>54</v>
      </c>
      <c r="E55" s="39" t="s">
        <v>5148</v>
      </c>
    </row>
    <row r="56" spans="1:5" ht="12.75">
      <c r="A56" s="35" t="s">
        <v>55</v>
      </c>
      <c r="E56" s="40" t="s">
        <v>5</v>
      </c>
    </row>
    <row r="57" spans="1:5" ht="12.75">
      <c r="A57" t="s">
        <v>57</v>
      </c>
      <c r="E57" s="39" t="s">
        <v>5</v>
      </c>
    </row>
    <row r="58" spans="1:16" ht="25.5">
      <c r="A58" t="s">
        <v>49</v>
      </c>
      <c s="34" t="s">
        <v>100</v>
      </c>
      <c s="34" t="s">
        <v>5149</v>
      </c>
      <c s="35" t="s">
        <v>5</v>
      </c>
      <c s="6" t="s">
        <v>5150</v>
      </c>
      <c s="36" t="s">
        <v>940</v>
      </c>
      <c s="37">
        <v>1</v>
      </c>
      <c s="36">
        <v>0</v>
      </c>
      <c s="36">
        <f>ROUND(G58*H58,6)</f>
      </c>
      <c r="L58" s="38">
        <v>0</v>
      </c>
      <c s="32">
        <f>ROUND(ROUND(L58,2)*ROUND(G58,3),2)</f>
      </c>
      <c s="36" t="s">
        <v>388</v>
      </c>
      <c>
        <f>(M58*21)/100</f>
      </c>
      <c t="s">
        <v>27</v>
      </c>
    </row>
    <row r="59" spans="1:5" ht="25.5">
      <c r="A59" s="35" t="s">
        <v>54</v>
      </c>
      <c r="E59" s="39" t="s">
        <v>5150</v>
      </c>
    </row>
    <row r="60" spans="1:5" ht="12.75">
      <c r="A60" s="35" t="s">
        <v>55</v>
      </c>
      <c r="E60" s="40" t="s">
        <v>5</v>
      </c>
    </row>
    <row r="61" spans="1:5" ht="191.25">
      <c r="A61" t="s">
        <v>57</v>
      </c>
      <c r="E61" s="39" t="s">
        <v>5151</v>
      </c>
    </row>
    <row r="62" spans="1:16" ht="12.75">
      <c r="A62" t="s">
        <v>49</v>
      </c>
      <c s="34" t="s">
        <v>106</v>
      </c>
      <c s="34" t="s">
        <v>5152</v>
      </c>
      <c s="35" t="s">
        <v>5</v>
      </c>
      <c s="6" t="s">
        <v>5153</v>
      </c>
      <c s="36" t="s">
        <v>940</v>
      </c>
      <c s="37">
        <v>1</v>
      </c>
      <c s="36">
        <v>0</v>
      </c>
      <c s="36">
        <f>ROUND(G62*H62,6)</f>
      </c>
      <c r="L62" s="38">
        <v>0</v>
      </c>
      <c s="32">
        <f>ROUND(ROUND(L62,2)*ROUND(G62,3),2)</f>
      </c>
      <c s="36" t="s">
        <v>388</v>
      </c>
      <c>
        <f>(M62*21)/100</f>
      </c>
      <c t="s">
        <v>27</v>
      </c>
    </row>
    <row r="63" spans="1:5" ht="12.75">
      <c r="A63" s="35" t="s">
        <v>54</v>
      </c>
      <c r="E63" s="39" t="s">
        <v>5153</v>
      </c>
    </row>
    <row r="64" spans="1:5" ht="12.75">
      <c r="A64" s="35" t="s">
        <v>55</v>
      </c>
      <c r="E64" s="40" t="s">
        <v>5</v>
      </c>
    </row>
    <row r="65" spans="1:5" ht="12.75">
      <c r="A65" t="s">
        <v>57</v>
      </c>
      <c r="E65" s="39" t="s">
        <v>5</v>
      </c>
    </row>
    <row r="66" spans="1:16" ht="12.75">
      <c r="A66" t="s">
        <v>49</v>
      </c>
      <c s="34" t="s">
        <v>111</v>
      </c>
      <c s="34" t="s">
        <v>5154</v>
      </c>
      <c s="35" t="s">
        <v>5</v>
      </c>
      <c s="6" t="s">
        <v>5155</v>
      </c>
      <c s="36" t="s">
        <v>940</v>
      </c>
      <c s="37">
        <v>1</v>
      </c>
      <c s="36">
        <v>0</v>
      </c>
      <c s="36">
        <f>ROUND(G66*H66,6)</f>
      </c>
      <c r="L66" s="38">
        <v>0</v>
      </c>
      <c s="32">
        <f>ROUND(ROUND(L66,2)*ROUND(G66,3),2)</f>
      </c>
      <c s="36" t="s">
        <v>388</v>
      </c>
      <c>
        <f>(M66*21)/100</f>
      </c>
      <c t="s">
        <v>27</v>
      </c>
    </row>
    <row r="67" spans="1:5" ht="12.75">
      <c r="A67" s="35" t="s">
        <v>54</v>
      </c>
      <c r="E67" s="39" t="s">
        <v>5155</v>
      </c>
    </row>
    <row r="68" spans="1:5" ht="12.75">
      <c r="A68" s="35" t="s">
        <v>55</v>
      </c>
      <c r="E68" s="40" t="s">
        <v>5</v>
      </c>
    </row>
    <row r="69" spans="1:5" ht="114.75">
      <c r="A69" t="s">
        <v>57</v>
      </c>
      <c r="E69" s="39" t="s">
        <v>5156</v>
      </c>
    </row>
    <row r="70" spans="1:16" ht="12.75">
      <c r="A70" t="s">
        <v>49</v>
      </c>
      <c s="34" t="s">
        <v>116</v>
      </c>
      <c s="34" t="s">
        <v>5157</v>
      </c>
      <c s="35" t="s">
        <v>5</v>
      </c>
      <c s="6" t="s">
        <v>5158</v>
      </c>
      <c s="36" t="s">
        <v>940</v>
      </c>
      <c s="37">
        <v>1</v>
      </c>
      <c s="36">
        <v>0</v>
      </c>
      <c s="36">
        <f>ROUND(G70*H70,6)</f>
      </c>
      <c r="L70" s="38">
        <v>0</v>
      </c>
      <c s="32">
        <f>ROUND(ROUND(L70,2)*ROUND(G70,3),2)</f>
      </c>
      <c s="36" t="s">
        <v>388</v>
      </c>
      <c>
        <f>(M70*21)/100</f>
      </c>
      <c t="s">
        <v>27</v>
      </c>
    </row>
    <row r="71" spans="1:5" ht="12.75">
      <c r="A71" s="35" t="s">
        <v>54</v>
      </c>
      <c r="E71" s="39" t="s">
        <v>5158</v>
      </c>
    </row>
    <row r="72" spans="1:5" ht="12.75">
      <c r="A72" s="35" t="s">
        <v>55</v>
      </c>
      <c r="E72" s="40" t="s">
        <v>5</v>
      </c>
    </row>
    <row r="73" spans="1:5" ht="12.75">
      <c r="A73" t="s">
        <v>57</v>
      </c>
      <c r="E73" s="39" t="s">
        <v>5</v>
      </c>
    </row>
    <row r="74" spans="1:16" ht="12.75">
      <c r="A74" t="s">
        <v>49</v>
      </c>
      <c s="34" t="s">
        <v>119</v>
      </c>
      <c s="34" t="s">
        <v>5159</v>
      </c>
      <c s="35" t="s">
        <v>5</v>
      </c>
      <c s="6" t="s">
        <v>5160</v>
      </c>
      <c s="36" t="s">
        <v>940</v>
      </c>
      <c s="37">
        <v>1</v>
      </c>
      <c s="36">
        <v>0</v>
      </c>
      <c s="36">
        <f>ROUND(G74*H74,6)</f>
      </c>
      <c r="L74" s="38">
        <v>0</v>
      </c>
      <c s="32">
        <f>ROUND(ROUND(L74,2)*ROUND(G74,3),2)</f>
      </c>
      <c s="36" t="s">
        <v>388</v>
      </c>
      <c>
        <f>(M74*21)/100</f>
      </c>
      <c t="s">
        <v>27</v>
      </c>
    </row>
    <row r="75" spans="1:5" ht="12.75">
      <c r="A75" s="35" t="s">
        <v>54</v>
      </c>
      <c r="E75" s="39" t="s">
        <v>5160</v>
      </c>
    </row>
    <row r="76" spans="1:5" ht="12.75">
      <c r="A76" s="35" t="s">
        <v>55</v>
      </c>
      <c r="E76" s="40" t="s">
        <v>5</v>
      </c>
    </row>
    <row r="77" spans="1:5" ht="114.75">
      <c r="A77" t="s">
        <v>57</v>
      </c>
      <c r="E77" s="39" t="s">
        <v>5161</v>
      </c>
    </row>
    <row r="78" spans="1:16" ht="12.75">
      <c r="A78" t="s">
        <v>49</v>
      </c>
      <c s="34" t="s">
        <v>122</v>
      </c>
      <c s="34" t="s">
        <v>5162</v>
      </c>
      <c s="35" t="s">
        <v>5</v>
      </c>
      <c s="6" t="s">
        <v>5163</v>
      </c>
      <c s="36" t="s">
        <v>940</v>
      </c>
      <c s="37">
        <v>8</v>
      </c>
      <c s="36">
        <v>0</v>
      </c>
      <c s="36">
        <f>ROUND(G78*H78,6)</f>
      </c>
      <c r="L78" s="38">
        <v>0</v>
      </c>
      <c s="32">
        <f>ROUND(ROUND(L78,2)*ROUND(G78,3),2)</f>
      </c>
      <c s="36" t="s">
        <v>388</v>
      </c>
      <c>
        <f>(M78*21)/100</f>
      </c>
      <c t="s">
        <v>27</v>
      </c>
    </row>
    <row r="79" spans="1:5" ht="12.75">
      <c r="A79" s="35" t="s">
        <v>54</v>
      </c>
      <c r="E79" s="39" t="s">
        <v>5163</v>
      </c>
    </row>
    <row r="80" spans="1:5" ht="12.75">
      <c r="A80" s="35" t="s">
        <v>55</v>
      </c>
      <c r="E80" s="40" t="s">
        <v>5</v>
      </c>
    </row>
    <row r="81" spans="1:5" ht="12.75">
      <c r="A81" t="s">
        <v>57</v>
      </c>
      <c r="E81" s="39" t="s">
        <v>5</v>
      </c>
    </row>
    <row r="82" spans="1:16" ht="25.5">
      <c r="A82" t="s">
        <v>49</v>
      </c>
      <c s="34" t="s">
        <v>126</v>
      </c>
      <c s="34" t="s">
        <v>5164</v>
      </c>
      <c s="35" t="s">
        <v>5</v>
      </c>
      <c s="6" t="s">
        <v>5165</v>
      </c>
      <c s="36" t="s">
        <v>940</v>
      </c>
      <c s="37">
        <v>16</v>
      </c>
      <c s="36">
        <v>0</v>
      </c>
      <c s="36">
        <f>ROUND(G82*H82,6)</f>
      </c>
      <c r="L82" s="38">
        <v>0</v>
      </c>
      <c s="32">
        <f>ROUND(ROUND(L82,2)*ROUND(G82,3),2)</f>
      </c>
      <c s="36" t="s">
        <v>388</v>
      </c>
      <c>
        <f>(M82*21)/100</f>
      </c>
      <c t="s">
        <v>27</v>
      </c>
    </row>
    <row r="83" spans="1:5" ht="25.5">
      <c r="A83" s="35" t="s">
        <v>54</v>
      </c>
      <c r="E83" s="39" t="s">
        <v>5165</v>
      </c>
    </row>
    <row r="84" spans="1:5" ht="12.75">
      <c r="A84" s="35" t="s">
        <v>55</v>
      </c>
      <c r="E84" s="40" t="s">
        <v>5</v>
      </c>
    </row>
    <row r="85" spans="1:5" ht="12.75">
      <c r="A85" t="s">
        <v>57</v>
      </c>
      <c r="E85" s="39" t="s">
        <v>5</v>
      </c>
    </row>
    <row r="86" spans="1:16" ht="25.5">
      <c r="A86" t="s">
        <v>49</v>
      </c>
      <c s="34" t="s">
        <v>130</v>
      </c>
      <c s="34" t="s">
        <v>5164</v>
      </c>
      <c s="35" t="s">
        <v>4</v>
      </c>
      <c s="6" t="s">
        <v>5166</v>
      </c>
      <c s="36" t="s">
        <v>940</v>
      </c>
      <c s="37">
        <v>6</v>
      </c>
      <c s="36">
        <v>0</v>
      </c>
      <c s="36">
        <f>ROUND(G86*H86,6)</f>
      </c>
      <c r="L86" s="38">
        <v>0</v>
      </c>
      <c s="32">
        <f>ROUND(ROUND(L86,2)*ROUND(G86,3),2)</f>
      </c>
      <c s="36" t="s">
        <v>388</v>
      </c>
      <c>
        <f>(M86*21)/100</f>
      </c>
      <c t="s">
        <v>27</v>
      </c>
    </row>
    <row r="87" spans="1:5" ht="25.5">
      <c r="A87" s="35" t="s">
        <v>54</v>
      </c>
      <c r="E87" s="39" t="s">
        <v>5166</v>
      </c>
    </row>
    <row r="88" spans="1:5" ht="12.75">
      <c r="A88" s="35" t="s">
        <v>55</v>
      </c>
      <c r="E88" s="40" t="s">
        <v>5</v>
      </c>
    </row>
    <row r="89" spans="1:5" ht="12.75">
      <c r="A89" t="s">
        <v>57</v>
      </c>
      <c r="E89" s="39" t="s">
        <v>5</v>
      </c>
    </row>
    <row r="90" spans="1:16" ht="25.5">
      <c r="A90" t="s">
        <v>49</v>
      </c>
      <c s="34" t="s">
        <v>133</v>
      </c>
      <c s="34" t="s">
        <v>5164</v>
      </c>
      <c s="35" t="s">
        <v>27</v>
      </c>
      <c s="6" t="s">
        <v>5167</v>
      </c>
      <c s="36" t="s">
        <v>940</v>
      </c>
      <c s="37">
        <v>21</v>
      </c>
      <c s="36">
        <v>0</v>
      </c>
      <c s="36">
        <f>ROUND(G90*H90,6)</f>
      </c>
      <c r="L90" s="38">
        <v>0</v>
      </c>
      <c s="32">
        <f>ROUND(ROUND(L90,2)*ROUND(G90,3),2)</f>
      </c>
      <c s="36" t="s">
        <v>388</v>
      </c>
      <c>
        <f>(M90*21)/100</f>
      </c>
      <c t="s">
        <v>27</v>
      </c>
    </row>
    <row r="91" spans="1:5" ht="25.5">
      <c r="A91" s="35" t="s">
        <v>54</v>
      </c>
      <c r="E91" s="39" t="s">
        <v>5167</v>
      </c>
    </row>
    <row r="92" spans="1:5" ht="12.75">
      <c r="A92" s="35" t="s">
        <v>55</v>
      </c>
      <c r="E92" s="40" t="s">
        <v>5</v>
      </c>
    </row>
    <row r="93" spans="1:5" ht="12.75">
      <c r="A93" t="s">
        <v>57</v>
      </c>
      <c r="E93" s="39" t="s">
        <v>5</v>
      </c>
    </row>
    <row r="94" spans="1:16" ht="12.75">
      <c r="A94" t="s">
        <v>49</v>
      </c>
      <c s="34" t="s">
        <v>136</v>
      </c>
      <c s="34" t="s">
        <v>5168</v>
      </c>
      <c s="35" t="s">
        <v>5</v>
      </c>
      <c s="6" t="s">
        <v>5169</v>
      </c>
      <c s="36" t="s">
        <v>940</v>
      </c>
      <c s="37">
        <v>2</v>
      </c>
      <c s="36">
        <v>0</v>
      </c>
      <c s="36">
        <f>ROUND(G94*H94,6)</f>
      </c>
      <c r="L94" s="38">
        <v>0</v>
      </c>
      <c s="32">
        <f>ROUND(ROUND(L94,2)*ROUND(G94,3),2)</f>
      </c>
      <c s="36" t="s">
        <v>388</v>
      </c>
      <c>
        <f>(M94*21)/100</f>
      </c>
      <c t="s">
        <v>27</v>
      </c>
    </row>
    <row r="95" spans="1:5" ht="12.75">
      <c r="A95" s="35" t="s">
        <v>54</v>
      </c>
      <c r="E95" s="39" t="s">
        <v>5169</v>
      </c>
    </row>
    <row r="96" spans="1:5" ht="12.75">
      <c r="A96" s="35" t="s">
        <v>55</v>
      </c>
      <c r="E96" s="40" t="s">
        <v>5</v>
      </c>
    </row>
    <row r="97" spans="1:5" ht="12.75">
      <c r="A97" t="s">
        <v>57</v>
      </c>
      <c r="E97" s="39" t="s">
        <v>5</v>
      </c>
    </row>
    <row r="98" spans="1:16" ht="25.5">
      <c r="A98" t="s">
        <v>49</v>
      </c>
      <c s="34" t="s">
        <v>140</v>
      </c>
      <c s="34" t="s">
        <v>5170</v>
      </c>
      <c s="35" t="s">
        <v>5</v>
      </c>
      <c s="6" t="s">
        <v>5171</v>
      </c>
      <c s="36" t="s">
        <v>940</v>
      </c>
      <c s="37">
        <v>1</v>
      </c>
      <c s="36">
        <v>0</v>
      </c>
      <c s="36">
        <f>ROUND(G98*H98,6)</f>
      </c>
      <c r="L98" s="38">
        <v>0</v>
      </c>
      <c s="32">
        <f>ROUND(ROUND(L98,2)*ROUND(G98,3),2)</f>
      </c>
      <c s="36" t="s">
        <v>388</v>
      </c>
      <c>
        <f>(M98*21)/100</f>
      </c>
      <c t="s">
        <v>27</v>
      </c>
    </row>
    <row r="99" spans="1:5" ht="25.5">
      <c r="A99" s="35" t="s">
        <v>54</v>
      </c>
      <c r="E99" s="39" t="s">
        <v>5171</v>
      </c>
    </row>
    <row r="100" spans="1:5" ht="12.75">
      <c r="A100" s="35" t="s">
        <v>55</v>
      </c>
      <c r="E100" s="40" t="s">
        <v>5</v>
      </c>
    </row>
    <row r="101" spans="1:5" ht="12.75">
      <c r="A101" t="s">
        <v>57</v>
      </c>
      <c r="E101" s="39" t="s">
        <v>5</v>
      </c>
    </row>
    <row r="102" spans="1:16" ht="25.5">
      <c r="A102" t="s">
        <v>49</v>
      </c>
      <c s="34" t="s">
        <v>144</v>
      </c>
      <c s="34" t="s">
        <v>5172</v>
      </c>
      <c s="35" t="s">
        <v>5</v>
      </c>
      <c s="6" t="s">
        <v>5173</v>
      </c>
      <c s="36" t="s">
        <v>940</v>
      </c>
      <c s="37">
        <v>1</v>
      </c>
      <c s="36">
        <v>0</v>
      </c>
      <c s="36">
        <f>ROUND(G102*H102,6)</f>
      </c>
      <c r="L102" s="38">
        <v>0</v>
      </c>
      <c s="32">
        <f>ROUND(ROUND(L102,2)*ROUND(G102,3),2)</f>
      </c>
      <c s="36" t="s">
        <v>388</v>
      </c>
      <c>
        <f>(M102*21)/100</f>
      </c>
      <c t="s">
        <v>27</v>
      </c>
    </row>
    <row r="103" spans="1:5" ht="25.5">
      <c r="A103" s="35" t="s">
        <v>54</v>
      </c>
      <c r="E103" s="39" t="s">
        <v>5173</v>
      </c>
    </row>
    <row r="104" spans="1:5" ht="12.75">
      <c r="A104" s="35" t="s">
        <v>55</v>
      </c>
      <c r="E104" s="40" t="s">
        <v>5</v>
      </c>
    </row>
    <row r="105" spans="1:5" ht="12.75">
      <c r="A105" t="s">
        <v>57</v>
      </c>
      <c r="E105" s="39" t="s">
        <v>5</v>
      </c>
    </row>
    <row r="106" spans="1:16" ht="25.5">
      <c r="A106" t="s">
        <v>49</v>
      </c>
      <c s="34" t="s">
        <v>148</v>
      </c>
      <c s="34" t="s">
        <v>5174</v>
      </c>
      <c s="35" t="s">
        <v>5</v>
      </c>
      <c s="6" t="s">
        <v>5175</v>
      </c>
      <c s="36" t="s">
        <v>52</v>
      </c>
      <c s="37">
        <v>1</v>
      </c>
      <c s="36">
        <v>0</v>
      </c>
      <c s="36">
        <f>ROUND(G106*H106,6)</f>
      </c>
      <c r="L106" s="38">
        <v>0</v>
      </c>
      <c s="32">
        <f>ROUND(ROUND(L106,2)*ROUND(G106,3),2)</f>
      </c>
      <c s="36" t="s">
        <v>388</v>
      </c>
      <c>
        <f>(M106*21)/100</f>
      </c>
      <c t="s">
        <v>27</v>
      </c>
    </row>
    <row r="107" spans="1:5" ht="25.5">
      <c r="A107" s="35" t="s">
        <v>54</v>
      </c>
      <c r="E107" s="39" t="s">
        <v>5175</v>
      </c>
    </row>
    <row r="108" spans="1:5" ht="12.75">
      <c r="A108" s="35" t="s">
        <v>55</v>
      </c>
      <c r="E108" s="40" t="s">
        <v>5</v>
      </c>
    </row>
    <row r="109" spans="1:5" ht="12.75">
      <c r="A109" t="s">
        <v>57</v>
      </c>
      <c r="E109" s="39" t="s">
        <v>5</v>
      </c>
    </row>
    <row r="110" spans="1:16" ht="25.5">
      <c r="A110" t="s">
        <v>49</v>
      </c>
      <c s="34" t="s">
        <v>151</v>
      </c>
      <c s="34" t="s">
        <v>5176</v>
      </c>
      <c s="35" t="s">
        <v>5</v>
      </c>
      <c s="6" t="s">
        <v>5177</v>
      </c>
      <c s="36" t="s">
        <v>52</v>
      </c>
      <c s="37">
        <v>1</v>
      </c>
      <c s="36">
        <v>0</v>
      </c>
      <c s="36">
        <f>ROUND(G110*H110,6)</f>
      </c>
      <c r="L110" s="38">
        <v>0</v>
      </c>
      <c s="32">
        <f>ROUND(ROUND(L110,2)*ROUND(G110,3),2)</f>
      </c>
      <c s="36" t="s">
        <v>388</v>
      </c>
      <c>
        <f>(M110*21)/100</f>
      </c>
      <c t="s">
        <v>27</v>
      </c>
    </row>
    <row r="111" spans="1:5" ht="25.5">
      <c r="A111" s="35" t="s">
        <v>54</v>
      </c>
      <c r="E111" s="39" t="s">
        <v>5177</v>
      </c>
    </row>
    <row r="112" spans="1:5" ht="12.75">
      <c r="A112" s="35" t="s">
        <v>55</v>
      </c>
      <c r="E112" s="40" t="s">
        <v>5</v>
      </c>
    </row>
    <row r="113" spans="1:5" ht="114.75">
      <c r="A113" t="s">
        <v>57</v>
      </c>
      <c r="E113" s="39" t="s">
        <v>5178</v>
      </c>
    </row>
    <row r="114" spans="1:16" ht="12.75">
      <c r="A114" t="s">
        <v>49</v>
      </c>
      <c s="34" t="s">
        <v>155</v>
      </c>
      <c s="34" t="s">
        <v>5179</v>
      </c>
      <c s="35" t="s">
        <v>5</v>
      </c>
      <c s="6" t="s">
        <v>5180</v>
      </c>
      <c s="36" t="s">
        <v>52</v>
      </c>
      <c s="37">
        <v>1</v>
      </c>
      <c s="36">
        <v>0</v>
      </c>
      <c s="36">
        <f>ROUND(G114*H114,6)</f>
      </c>
      <c r="L114" s="38">
        <v>0</v>
      </c>
      <c s="32">
        <f>ROUND(ROUND(L114,2)*ROUND(G114,3),2)</f>
      </c>
      <c s="36" t="s">
        <v>388</v>
      </c>
      <c>
        <f>(M114*21)/100</f>
      </c>
      <c t="s">
        <v>27</v>
      </c>
    </row>
    <row r="115" spans="1:5" ht="12.75">
      <c r="A115" s="35" t="s">
        <v>54</v>
      </c>
      <c r="E115" s="39" t="s">
        <v>5180</v>
      </c>
    </row>
    <row r="116" spans="1:5" ht="12.75">
      <c r="A116" s="35" t="s">
        <v>55</v>
      </c>
      <c r="E116" s="40" t="s">
        <v>5</v>
      </c>
    </row>
    <row r="117" spans="1:5" ht="12.75">
      <c r="A117" t="s">
        <v>57</v>
      </c>
      <c r="E117" s="39" t="s">
        <v>5</v>
      </c>
    </row>
    <row r="118" spans="1:16" ht="12.75">
      <c r="A118" t="s">
        <v>49</v>
      </c>
      <c s="34" t="s">
        <v>158</v>
      </c>
      <c s="34" t="s">
        <v>5181</v>
      </c>
      <c s="35" t="s">
        <v>5</v>
      </c>
      <c s="6" t="s">
        <v>5182</v>
      </c>
      <c s="36" t="s">
        <v>52</v>
      </c>
      <c s="37">
        <v>1</v>
      </c>
      <c s="36">
        <v>0</v>
      </c>
      <c s="36">
        <f>ROUND(G118*H118,6)</f>
      </c>
      <c r="L118" s="38">
        <v>0</v>
      </c>
      <c s="32">
        <f>ROUND(ROUND(L118,2)*ROUND(G118,3),2)</f>
      </c>
      <c s="36" t="s">
        <v>388</v>
      </c>
      <c>
        <f>(M118*21)/100</f>
      </c>
      <c t="s">
        <v>27</v>
      </c>
    </row>
    <row r="119" spans="1:5" ht="12.75">
      <c r="A119" s="35" t="s">
        <v>54</v>
      </c>
      <c r="E119" s="39" t="s">
        <v>5182</v>
      </c>
    </row>
    <row r="120" spans="1:5" ht="12.75">
      <c r="A120" s="35" t="s">
        <v>55</v>
      </c>
      <c r="E120" s="40" t="s">
        <v>5</v>
      </c>
    </row>
    <row r="121" spans="1:5" ht="12.75">
      <c r="A121" t="s">
        <v>57</v>
      </c>
      <c r="E1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5183</v>
      </c>
      <c s="41">
        <f>Rekapitulace!C49</f>
      </c>
      <c s="20" t="s">
        <v>0</v>
      </c>
      <c t="s">
        <v>23</v>
      </c>
      <c t="s">
        <v>27</v>
      </c>
    </row>
    <row r="4" spans="1:16" ht="32" customHeight="1">
      <c r="A4" s="24" t="s">
        <v>20</v>
      </c>
      <c s="25" t="s">
        <v>28</v>
      </c>
      <c s="27" t="s">
        <v>5183</v>
      </c>
      <c r="E4" s="26" t="s">
        <v>5184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COUNTIFS(L8:L233,"=0",A8:A233,"P")+COUNTIFS(L8:L233,"",A8:A233,"P")+SUM(Q8:Q233)</f>
      </c>
    </row>
    <row r="8" spans="1:13" ht="12.75">
      <c r="A8" t="s">
        <v>44</v>
      </c>
      <c r="C8" s="28" t="s">
        <v>5187</v>
      </c>
      <c r="E8" s="30" t="s">
        <v>5186</v>
      </c>
      <c r="J8" s="29">
        <f>0+J9+J210+J219+J228</f>
      </c>
      <c s="29">
        <f>0+K9+K210+K219+K228</f>
      </c>
      <c s="29">
        <f>0+L9+L210+L219+L228</f>
      </c>
      <c s="29">
        <f>0+M9+M210+M219+M228</f>
      </c>
    </row>
    <row r="9" spans="1:13" ht="12.75">
      <c r="A9" t="s">
        <v>46</v>
      </c>
      <c r="C9" s="31" t="s">
        <v>4</v>
      </c>
      <c r="E9" s="33" t="s">
        <v>1131</v>
      </c>
      <c r="J9" s="32">
        <f>0</f>
      </c>
      <c s="32">
        <f>0</f>
      </c>
      <c s="32">
        <f>0+L10+L14+L18+L22+L26+L30+L34+L38+L42+L46+L50+L54+L58+L62+L66+L70+L74+L78+L82+L86+L90+L94+L98+L102+L106+L110+L114+L118+L122+L126+L130+L134+L138+L142+L146+L150+L154+L158+L162+L166+L170+L174+L178+L182+L186+L190+L194+L198+L202+L206</f>
      </c>
      <c s="32">
        <f>0+M10+M14+M18+M22+M26+M30+M34+M38+M42+M46+M50+M54+M58+M62+M66+M70+M74+M78+M82+M86+M90+M94+M98+M102+M106+M110+M114+M118+M122+M126+M130+M134+M138+M142+M146+M150+M154+M158+M162+M166+M170+M174+M178+M182+M186+M190+M194+M198+M202+M206</f>
      </c>
    </row>
    <row r="10" spans="1:16" ht="12.75">
      <c r="A10" t="s">
        <v>49</v>
      </c>
      <c s="34" t="s">
        <v>4</v>
      </c>
      <c s="34" t="s">
        <v>5188</v>
      </c>
      <c s="35" t="s">
        <v>5</v>
      </c>
      <c s="6" t="s">
        <v>5189</v>
      </c>
      <c s="36" t="s">
        <v>1095</v>
      </c>
      <c s="37">
        <v>2.1</v>
      </c>
      <c s="36">
        <v>0.001</v>
      </c>
      <c s="36">
        <f>ROUND(G10*H10,6)</f>
      </c>
      <c r="L10" s="38">
        <v>0</v>
      </c>
      <c s="32">
        <f>ROUND(ROUND(L10,2)*ROUND(G10,3),2)</f>
      </c>
      <c s="36" t="s">
        <v>53</v>
      </c>
      <c>
        <f>(M10*21)/100</f>
      </c>
      <c t="s">
        <v>27</v>
      </c>
    </row>
    <row r="11" spans="1:5" ht="12.75">
      <c r="A11" s="35" t="s">
        <v>54</v>
      </c>
      <c r="E11" s="39" t="s">
        <v>5</v>
      </c>
    </row>
    <row r="12" spans="1:5" ht="12.75">
      <c r="A12" s="35" t="s">
        <v>55</v>
      </c>
      <c r="E12" s="40" t="s">
        <v>3614</v>
      </c>
    </row>
    <row r="13" spans="1:5" ht="12.75">
      <c r="A13" t="s">
        <v>57</v>
      </c>
      <c r="E13" s="39" t="s">
        <v>5</v>
      </c>
    </row>
    <row r="14" spans="1:16" ht="12.75">
      <c r="A14" t="s">
        <v>49</v>
      </c>
      <c s="34" t="s">
        <v>27</v>
      </c>
      <c s="34" t="s">
        <v>5190</v>
      </c>
      <c s="35" t="s">
        <v>5</v>
      </c>
      <c s="6" t="s">
        <v>5191</v>
      </c>
      <c s="36" t="s">
        <v>98</v>
      </c>
      <c s="37">
        <v>0.02</v>
      </c>
      <c s="36">
        <v>1</v>
      </c>
      <c s="36">
        <f>ROUND(G14*H14,6)</f>
      </c>
      <c r="L14" s="38">
        <v>0</v>
      </c>
      <c s="32">
        <f>ROUND(ROUND(L14,2)*ROUND(G14,3),2)</f>
      </c>
      <c s="36" t="s">
        <v>53</v>
      </c>
      <c>
        <f>(M14*21)/100</f>
      </c>
      <c t="s">
        <v>27</v>
      </c>
    </row>
    <row r="15" spans="1:5" ht="12.75">
      <c r="A15" s="35" t="s">
        <v>54</v>
      </c>
      <c r="E15" s="39" t="s">
        <v>5</v>
      </c>
    </row>
    <row r="16" spans="1:5" ht="12.75">
      <c r="A16" s="35" t="s">
        <v>55</v>
      </c>
      <c r="E16" s="40" t="s">
        <v>5192</v>
      </c>
    </row>
    <row r="17" spans="1:5" ht="12.75">
      <c r="A17" t="s">
        <v>57</v>
      </c>
      <c r="E17" s="39" t="s">
        <v>5</v>
      </c>
    </row>
    <row r="18" spans="1:16" ht="12.75">
      <c r="A18" t="s">
        <v>49</v>
      </c>
      <c s="34" t="s">
        <v>26</v>
      </c>
      <c s="34" t="s">
        <v>5193</v>
      </c>
      <c s="35" t="s">
        <v>5</v>
      </c>
      <c s="6" t="s">
        <v>5191</v>
      </c>
      <c s="36" t="s">
        <v>98</v>
      </c>
      <c s="37">
        <v>104</v>
      </c>
      <c s="36">
        <v>1</v>
      </c>
      <c s="36">
        <f>ROUND(G18*H18,6)</f>
      </c>
      <c r="L18" s="38">
        <v>0</v>
      </c>
      <c s="32">
        <f>ROUND(ROUND(L18,2)*ROUND(G18,3),2)</f>
      </c>
      <c s="36" t="s">
        <v>53</v>
      </c>
      <c>
        <f>(M18*21)/100</f>
      </c>
      <c t="s">
        <v>27</v>
      </c>
    </row>
    <row r="19" spans="1:5" ht="12.75">
      <c r="A19" s="35" t="s">
        <v>54</v>
      </c>
      <c r="E19" s="39" t="s">
        <v>5</v>
      </c>
    </row>
    <row r="20" spans="1:5" ht="25.5">
      <c r="A20" s="35" t="s">
        <v>55</v>
      </c>
      <c r="E20" s="40" t="s">
        <v>5194</v>
      </c>
    </row>
    <row r="21" spans="1:5" ht="12.75">
      <c r="A21" t="s">
        <v>57</v>
      </c>
      <c r="E21" s="39" t="s">
        <v>5</v>
      </c>
    </row>
    <row r="22" spans="1:16" ht="12.75">
      <c r="A22" t="s">
        <v>49</v>
      </c>
      <c s="34" t="s">
        <v>64</v>
      </c>
      <c s="34" t="s">
        <v>5195</v>
      </c>
      <c s="35" t="s">
        <v>5</v>
      </c>
      <c s="6" t="s">
        <v>5196</v>
      </c>
      <c s="36" t="s">
        <v>374</v>
      </c>
      <c s="37">
        <v>0.618</v>
      </c>
      <c s="36">
        <v>0.2</v>
      </c>
      <c s="36">
        <f>ROUND(G22*H22,6)</f>
      </c>
      <c r="L22" s="38">
        <v>0</v>
      </c>
      <c s="32">
        <f>ROUND(ROUND(L22,2)*ROUND(G22,3),2)</f>
      </c>
      <c s="36" t="s">
        <v>53</v>
      </c>
      <c>
        <f>(M22*21)/100</f>
      </c>
      <c t="s">
        <v>27</v>
      </c>
    </row>
    <row r="23" spans="1:5" ht="12.75">
      <c r="A23" s="35" t="s">
        <v>54</v>
      </c>
      <c r="E23" s="39" t="s">
        <v>5</v>
      </c>
    </row>
    <row r="24" spans="1:5" ht="12.75">
      <c r="A24" s="35" t="s">
        <v>55</v>
      </c>
      <c r="E24" s="40" t="s">
        <v>5197</v>
      </c>
    </row>
    <row r="25" spans="1:5" ht="12.75">
      <c r="A25" t="s">
        <v>57</v>
      </c>
      <c r="E25" s="39" t="s">
        <v>5</v>
      </c>
    </row>
    <row r="26" spans="1:16" ht="25.5">
      <c r="A26" t="s">
        <v>49</v>
      </c>
      <c s="34" t="s">
        <v>68</v>
      </c>
      <c s="34" t="s">
        <v>5198</v>
      </c>
      <c s="35" t="s">
        <v>5</v>
      </c>
      <c s="6" t="s">
        <v>5199</v>
      </c>
      <c s="36" t="s">
        <v>1202</v>
      </c>
      <c s="37">
        <v>11</v>
      </c>
      <c s="36">
        <v>0</v>
      </c>
      <c s="36">
        <f>ROUND(G26*H26,6)</f>
      </c>
      <c r="L26" s="38">
        <v>0</v>
      </c>
      <c s="32">
        <f>ROUND(ROUND(L26,2)*ROUND(G26,3),2)</f>
      </c>
      <c s="36" t="s">
        <v>53</v>
      </c>
      <c>
        <f>(M26*21)/100</f>
      </c>
      <c t="s">
        <v>27</v>
      </c>
    </row>
    <row r="27" spans="1:5" ht="12.75">
      <c r="A27" s="35" t="s">
        <v>54</v>
      </c>
      <c r="E27" s="39" t="s">
        <v>5</v>
      </c>
    </row>
    <row r="28" spans="1:5" ht="38.25">
      <c r="A28" s="35" t="s">
        <v>55</v>
      </c>
      <c r="E28" s="40" t="s">
        <v>5200</v>
      </c>
    </row>
    <row r="29" spans="1:5" ht="12.75">
      <c r="A29" t="s">
        <v>57</v>
      </c>
      <c r="E29" s="39" t="s">
        <v>5</v>
      </c>
    </row>
    <row r="30" spans="1:16" ht="25.5">
      <c r="A30" t="s">
        <v>49</v>
      </c>
      <c s="34" t="s">
        <v>72</v>
      </c>
      <c s="34" t="s">
        <v>5201</v>
      </c>
      <c s="35" t="s">
        <v>5</v>
      </c>
      <c s="6" t="s">
        <v>5202</v>
      </c>
      <c s="36" t="s">
        <v>52</v>
      </c>
      <c s="37">
        <v>1</v>
      </c>
      <c s="36">
        <v>0</v>
      </c>
      <c s="36">
        <f>ROUND(G30*H30,6)</f>
      </c>
      <c r="L30" s="38">
        <v>0</v>
      </c>
      <c s="32">
        <f>ROUND(ROUND(L30,2)*ROUND(G30,3),2)</f>
      </c>
      <c s="36" t="s">
        <v>53</v>
      </c>
      <c>
        <f>(M30*21)/100</f>
      </c>
      <c t="s">
        <v>27</v>
      </c>
    </row>
    <row r="31" spans="1:5" ht="12.75">
      <c r="A31" s="35" t="s">
        <v>54</v>
      </c>
      <c r="E31" s="39" t="s">
        <v>5</v>
      </c>
    </row>
    <row r="32" spans="1:5" ht="25.5">
      <c r="A32" s="35" t="s">
        <v>55</v>
      </c>
      <c r="E32" s="40" t="s">
        <v>5203</v>
      </c>
    </row>
    <row r="33" spans="1:5" ht="12.75">
      <c r="A33" t="s">
        <v>57</v>
      </c>
      <c r="E33" s="39" t="s">
        <v>5</v>
      </c>
    </row>
    <row r="34" spans="1:16" ht="25.5">
      <c r="A34" t="s">
        <v>49</v>
      </c>
      <c s="34" t="s">
        <v>76</v>
      </c>
      <c s="34" t="s">
        <v>5204</v>
      </c>
      <c s="35" t="s">
        <v>5</v>
      </c>
      <c s="6" t="s">
        <v>5205</v>
      </c>
      <c s="36" t="s">
        <v>52</v>
      </c>
      <c s="37">
        <v>1</v>
      </c>
      <c s="36">
        <v>0</v>
      </c>
      <c s="36">
        <f>ROUND(G34*H34,6)</f>
      </c>
      <c r="L34" s="38">
        <v>0</v>
      </c>
      <c s="32">
        <f>ROUND(ROUND(L34,2)*ROUND(G34,3),2)</f>
      </c>
      <c s="36" t="s">
        <v>53</v>
      </c>
      <c>
        <f>(M34*21)/100</f>
      </c>
      <c t="s">
        <v>27</v>
      </c>
    </row>
    <row r="35" spans="1:5" ht="12.75">
      <c r="A35" s="35" t="s">
        <v>54</v>
      </c>
      <c r="E35" s="39" t="s">
        <v>5</v>
      </c>
    </row>
    <row r="36" spans="1:5" ht="25.5">
      <c r="A36" s="35" t="s">
        <v>55</v>
      </c>
      <c r="E36" s="40" t="s">
        <v>5203</v>
      </c>
    </row>
    <row r="37" spans="1:5" ht="12.75">
      <c r="A37" t="s">
        <v>57</v>
      </c>
      <c r="E37" s="39" t="s">
        <v>5</v>
      </c>
    </row>
    <row r="38" spans="1:16" ht="25.5">
      <c r="A38" t="s">
        <v>49</v>
      </c>
      <c s="34" t="s">
        <v>80</v>
      </c>
      <c s="34" t="s">
        <v>5206</v>
      </c>
      <c s="35" t="s">
        <v>5</v>
      </c>
      <c s="6" t="s">
        <v>5207</v>
      </c>
      <c s="36" t="s">
        <v>52</v>
      </c>
      <c s="37">
        <v>1</v>
      </c>
      <c s="36">
        <v>0</v>
      </c>
      <c s="36">
        <f>ROUND(G38*H38,6)</f>
      </c>
      <c r="L38" s="38">
        <v>0</v>
      </c>
      <c s="32">
        <f>ROUND(ROUND(L38,2)*ROUND(G38,3),2)</f>
      </c>
      <c s="36" t="s">
        <v>53</v>
      </c>
      <c>
        <f>(M38*21)/100</f>
      </c>
      <c t="s">
        <v>27</v>
      </c>
    </row>
    <row r="39" spans="1:5" ht="12.75">
      <c r="A39" s="35" t="s">
        <v>54</v>
      </c>
      <c r="E39" s="39" t="s">
        <v>5</v>
      </c>
    </row>
    <row r="40" spans="1:5" ht="25.5">
      <c r="A40" s="35" t="s">
        <v>55</v>
      </c>
      <c r="E40" s="40" t="s">
        <v>5203</v>
      </c>
    </row>
    <row r="41" spans="1:5" ht="12.75">
      <c r="A41" t="s">
        <v>57</v>
      </c>
      <c r="E41" s="39" t="s">
        <v>5</v>
      </c>
    </row>
    <row r="42" spans="1:16" ht="25.5">
      <c r="A42" t="s">
        <v>49</v>
      </c>
      <c s="34" t="s">
        <v>84</v>
      </c>
      <c s="34" t="s">
        <v>5208</v>
      </c>
      <c s="35" t="s">
        <v>5</v>
      </c>
      <c s="6" t="s">
        <v>5209</v>
      </c>
      <c s="36" t="s">
        <v>52</v>
      </c>
      <c s="37">
        <v>1</v>
      </c>
      <c s="36">
        <v>0</v>
      </c>
      <c s="36">
        <f>ROUND(G42*H42,6)</f>
      </c>
      <c r="L42" s="38">
        <v>0</v>
      </c>
      <c s="32">
        <f>ROUND(ROUND(L42,2)*ROUND(G42,3),2)</f>
      </c>
      <c s="36" t="s">
        <v>53</v>
      </c>
      <c>
        <f>(M42*21)/100</f>
      </c>
      <c t="s">
        <v>27</v>
      </c>
    </row>
    <row r="43" spans="1:5" ht="12.75">
      <c r="A43" s="35" t="s">
        <v>54</v>
      </c>
      <c r="E43" s="39" t="s">
        <v>5</v>
      </c>
    </row>
    <row r="44" spans="1:5" ht="25.5">
      <c r="A44" s="35" t="s">
        <v>55</v>
      </c>
      <c r="E44" s="40" t="s">
        <v>5203</v>
      </c>
    </row>
    <row r="45" spans="1:5" ht="12.75">
      <c r="A45" t="s">
        <v>57</v>
      </c>
      <c r="E45" s="39" t="s">
        <v>5</v>
      </c>
    </row>
    <row r="46" spans="1:16" ht="25.5">
      <c r="A46" t="s">
        <v>49</v>
      </c>
      <c s="34" t="s">
        <v>88</v>
      </c>
      <c s="34" t="s">
        <v>5210</v>
      </c>
      <c s="35" t="s">
        <v>5</v>
      </c>
      <c s="6" t="s">
        <v>5211</v>
      </c>
      <c s="36" t="s">
        <v>52</v>
      </c>
      <c s="37">
        <v>2</v>
      </c>
      <c s="36">
        <v>0</v>
      </c>
      <c s="36">
        <f>ROUND(G46*H46,6)</f>
      </c>
      <c r="L46" s="38">
        <v>0</v>
      </c>
      <c s="32">
        <f>ROUND(ROUND(L46,2)*ROUND(G46,3),2)</f>
      </c>
      <c s="36" t="s">
        <v>53</v>
      </c>
      <c>
        <f>(M46*21)/100</f>
      </c>
      <c t="s">
        <v>27</v>
      </c>
    </row>
    <row r="47" spans="1:5" ht="12.75">
      <c r="A47" s="35" t="s">
        <v>54</v>
      </c>
      <c r="E47" s="39" t="s">
        <v>5</v>
      </c>
    </row>
    <row r="48" spans="1:5" ht="25.5">
      <c r="A48" s="35" t="s">
        <v>55</v>
      </c>
      <c r="E48" s="40" t="s">
        <v>5212</v>
      </c>
    </row>
    <row r="49" spans="1:5" ht="12.75">
      <c r="A49" t="s">
        <v>57</v>
      </c>
      <c r="E49" s="39" t="s">
        <v>5</v>
      </c>
    </row>
    <row r="50" spans="1:16" ht="25.5">
      <c r="A50" t="s">
        <v>49</v>
      </c>
      <c s="34" t="s">
        <v>91</v>
      </c>
      <c s="34" t="s">
        <v>5213</v>
      </c>
      <c s="35" t="s">
        <v>5</v>
      </c>
      <c s="6" t="s">
        <v>5214</v>
      </c>
      <c s="36" t="s">
        <v>52</v>
      </c>
      <c s="37">
        <v>2</v>
      </c>
      <c s="36">
        <v>0</v>
      </c>
      <c s="36">
        <f>ROUND(G50*H50,6)</f>
      </c>
      <c r="L50" s="38">
        <v>0</v>
      </c>
      <c s="32">
        <f>ROUND(ROUND(L50,2)*ROUND(G50,3),2)</f>
      </c>
      <c s="36" t="s">
        <v>53</v>
      </c>
      <c>
        <f>(M50*21)/100</f>
      </c>
      <c t="s">
        <v>27</v>
      </c>
    </row>
    <row r="51" spans="1:5" ht="12.75">
      <c r="A51" s="35" t="s">
        <v>54</v>
      </c>
      <c r="E51" s="39" t="s">
        <v>5</v>
      </c>
    </row>
    <row r="52" spans="1:5" ht="25.5">
      <c r="A52" s="35" t="s">
        <v>55</v>
      </c>
      <c r="E52" s="40" t="s">
        <v>5212</v>
      </c>
    </row>
    <row r="53" spans="1:5" ht="12.75">
      <c r="A53" t="s">
        <v>57</v>
      </c>
      <c r="E53" s="39" t="s">
        <v>5</v>
      </c>
    </row>
    <row r="54" spans="1:16" ht="25.5">
      <c r="A54" t="s">
        <v>49</v>
      </c>
      <c s="34" t="s">
        <v>95</v>
      </c>
      <c s="34" t="s">
        <v>5215</v>
      </c>
      <c s="35" t="s">
        <v>5</v>
      </c>
      <c s="6" t="s">
        <v>5216</v>
      </c>
      <c s="36" t="s">
        <v>1202</v>
      </c>
      <c s="37">
        <v>11</v>
      </c>
      <c s="36">
        <v>0</v>
      </c>
      <c s="36">
        <f>ROUND(G54*H54,6)</f>
      </c>
      <c r="L54" s="38">
        <v>0</v>
      </c>
      <c s="32">
        <f>ROUND(ROUND(L54,2)*ROUND(G54,3),2)</f>
      </c>
      <c s="36" t="s">
        <v>53</v>
      </c>
      <c>
        <f>(M54*21)/100</f>
      </c>
      <c t="s">
        <v>27</v>
      </c>
    </row>
    <row r="55" spans="1:5" ht="12.75">
      <c r="A55" s="35" t="s">
        <v>54</v>
      </c>
      <c r="E55" s="39" t="s">
        <v>5</v>
      </c>
    </row>
    <row r="56" spans="1:5" ht="25.5">
      <c r="A56" s="35" t="s">
        <v>55</v>
      </c>
      <c r="E56" s="40" t="s">
        <v>5217</v>
      </c>
    </row>
    <row r="57" spans="1:5" ht="12.75">
      <c r="A57" t="s">
        <v>57</v>
      </c>
      <c r="E57" s="39" t="s">
        <v>5</v>
      </c>
    </row>
    <row r="58" spans="1:16" ht="12.75">
      <c r="A58" t="s">
        <v>49</v>
      </c>
      <c s="34" t="s">
        <v>100</v>
      </c>
      <c s="34" t="s">
        <v>5218</v>
      </c>
      <c s="35" t="s">
        <v>5</v>
      </c>
      <c s="6" t="s">
        <v>5219</v>
      </c>
      <c s="36" t="s">
        <v>52</v>
      </c>
      <c s="37">
        <v>38</v>
      </c>
      <c s="36">
        <v>0</v>
      </c>
      <c s="36">
        <f>ROUND(G58*H58,6)</f>
      </c>
      <c r="L58" s="38">
        <v>0</v>
      </c>
      <c s="32">
        <f>ROUND(ROUND(L58,2)*ROUND(G58,3),2)</f>
      </c>
      <c s="36" t="s">
        <v>53</v>
      </c>
      <c>
        <f>(M58*21)/100</f>
      </c>
      <c t="s">
        <v>27</v>
      </c>
    </row>
    <row r="59" spans="1:5" ht="38.25">
      <c r="A59" s="35" t="s">
        <v>54</v>
      </c>
      <c r="E59" s="39" t="s">
        <v>5220</v>
      </c>
    </row>
    <row r="60" spans="1:5" ht="25.5">
      <c r="A60" s="35" t="s">
        <v>55</v>
      </c>
      <c r="E60" s="40" t="s">
        <v>5221</v>
      </c>
    </row>
    <row r="61" spans="1:5" ht="12.75">
      <c r="A61" t="s">
        <v>57</v>
      </c>
      <c r="E61" s="39" t="s">
        <v>5</v>
      </c>
    </row>
    <row r="62" spans="1:16" ht="12.75">
      <c r="A62" t="s">
        <v>49</v>
      </c>
      <c s="34" t="s">
        <v>106</v>
      </c>
      <c s="34" t="s">
        <v>5222</v>
      </c>
      <c s="35" t="s">
        <v>5</v>
      </c>
      <c s="6" t="s">
        <v>5219</v>
      </c>
      <c s="36" t="s">
        <v>52</v>
      </c>
      <c s="37">
        <v>38</v>
      </c>
      <c s="36">
        <v>0</v>
      </c>
      <c s="36">
        <f>ROUND(G62*H62,6)</f>
      </c>
      <c r="L62" s="38">
        <v>0</v>
      </c>
      <c s="32">
        <f>ROUND(ROUND(L62,2)*ROUND(G62,3),2)</f>
      </c>
      <c s="36" t="s">
        <v>53</v>
      </c>
      <c>
        <f>(M62*21)/100</f>
      </c>
      <c t="s">
        <v>27</v>
      </c>
    </row>
    <row r="63" spans="1:5" ht="38.25">
      <c r="A63" s="35" t="s">
        <v>54</v>
      </c>
      <c r="E63" s="39" t="s">
        <v>5223</v>
      </c>
    </row>
    <row r="64" spans="1:5" ht="25.5">
      <c r="A64" s="35" t="s">
        <v>55</v>
      </c>
      <c r="E64" s="40" t="s">
        <v>5221</v>
      </c>
    </row>
    <row r="65" spans="1:5" ht="12.75">
      <c r="A65" t="s">
        <v>57</v>
      </c>
      <c r="E65" s="39" t="s">
        <v>5</v>
      </c>
    </row>
    <row r="66" spans="1:16" ht="25.5">
      <c r="A66" t="s">
        <v>49</v>
      </c>
      <c s="34" t="s">
        <v>111</v>
      </c>
      <c s="34" t="s">
        <v>5224</v>
      </c>
      <c s="35" t="s">
        <v>5</v>
      </c>
      <c s="6" t="s">
        <v>5225</v>
      </c>
      <c s="36" t="s">
        <v>1202</v>
      </c>
      <c s="37">
        <v>209</v>
      </c>
      <c s="36">
        <v>0</v>
      </c>
      <c s="36">
        <f>ROUND(G66*H66,6)</f>
      </c>
      <c r="L66" s="38">
        <v>0</v>
      </c>
      <c s="32">
        <f>ROUND(ROUND(L66,2)*ROUND(G66,3),2)</f>
      </c>
      <c s="36" t="s">
        <v>53</v>
      </c>
      <c>
        <f>(M66*21)/100</f>
      </c>
      <c t="s">
        <v>27</v>
      </c>
    </row>
    <row r="67" spans="1:5" ht="12.75">
      <c r="A67" s="35" t="s">
        <v>54</v>
      </c>
      <c r="E67" s="39" t="s">
        <v>5</v>
      </c>
    </row>
    <row r="68" spans="1:5" ht="25.5">
      <c r="A68" s="35" t="s">
        <v>55</v>
      </c>
      <c r="E68" s="40" t="s">
        <v>5226</v>
      </c>
    </row>
    <row r="69" spans="1:5" ht="12.75">
      <c r="A69" t="s">
        <v>57</v>
      </c>
      <c r="E69" s="39" t="s">
        <v>5</v>
      </c>
    </row>
    <row r="70" spans="1:16" ht="12.75">
      <c r="A70" t="s">
        <v>49</v>
      </c>
      <c s="34" t="s">
        <v>116</v>
      </c>
      <c s="34" t="s">
        <v>5227</v>
      </c>
      <c s="35" t="s">
        <v>5</v>
      </c>
      <c s="6" t="s">
        <v>5228</v>
      </c>
      <c s="36" t="s">
        <v>374</v>
      </c>
      <c s="37">
        <v>10.25</v>
      </c>
      <c s="36">
        <v>0</v>
      </c>
      <c s="36">
        <f>ROUND(G70*H70,6)</f>
      </c>
      <c r="L70" s="38">
        <v>0</v>
      </c>
      <c s="32">
        <f>ROUND(ROUND(L70,2)*ROUND(G70,3),2)</f>
      </c>
      <c s="36" t="s">
        <v>53</v>
      </c>
      <c>
        <f>(M70*21)/100</f>
      </c>
      <c t="s">
        <v>27</v>
      </c>
    </row>
    <row r="71" spans="1:5" ht="12.75">
      <c r="A71" s="35" t="s">
        <v>54</v>
      </c>
      <c r="E71" s="39" t="s">
        <v>5</v>
      </c>
    </row>
    <row r="72" spans="1:5" ht="38.25">
      <c r="A72" s="35" t="s">
        <v>55</v>
      </c>
      <c r="E72" s="40" t="s">
        <v>5229</v>
      </c>
    </row>
    <row r="73" spans="1:5" ht="12.75">
      <c r="A73" t="s">
        <v>57</v>
      </c>
      <c r="E73" s="39" t="s">
        <v>5</v>
      </c>
    </row>
    <row r="74" spans="1:16" ht="25.5">
      <c r="A74" t="s">
        <v>49</v>
      </c>
      <c s="34" t="s">
        <v>119</v>
      </c>
      <c s="34" t="s">
        <v>5230</v>
      </c>
      <c s="35" t="s">
        <v>5</v>
      </c>
      <c s="6" t="s">
        <v>5231</v>
      </c>
      <c s="36" t="s">
        <v>1202</v>
      </c>
      <c s="37">
        <v>260</v>
      </c>
      <c s="36">
        <v>0</v>
      </c>
      <c s="36">
        <f>ROUND(G74*H74,6)</f>
      </c>
      <c r="L74" s="38">
        <v>0</v>
      </c>
      <c s="32">
        <f>ROUND(ROUND(L74,2)*ROUND(G74,3),2)</f>
      </c>
      <c s="36" t="s">
        <v>53</v>
      </c>
      <c>
        <f>(M74*21)/100</f>
      </c>
      <c t="s">
        <v>27</v>
      </c>
    </row>
    <row r="75" spans="1:5" ht="12.75">
      <c r="A75" s="35" t="s">
        <v>54</v>
      </c>
      <c r="E75" s="39" t="s">
        <v>5</v>
      </c>
    </row>
    <row r="76" spans="1:5" ht="25.5">
      <c r="A76" s="35" t="s">
        <v>55</v>
      </c>
      <c r="E76" s="40" t="s">
        <v>5232</v>
      </c>
    </row>
    <row r="77" spans="1:5" ht="12.75">
      <c r="A77" t="s">
        <v>57</v>
      </c>
      <c r="E77" s="39" t="s">
        <v>5</v>
      </c>
    </row>
    <row r="78" spans="1:16" ht="25.5">
      <c r="A78" t="s">
        <v>49</v>
      </c>
      <c s="34" t="s">
        <v>122</v>
      </c>
      <c s="34" t="s">
        <v>5233</v>
      </c>
      <c s="35" t="s">
        <v>5</v>
      </c>
      <c s="6" t="s">
        <v>5234</v>
      </c>
      <c s="36" t="s">
        <v>1202</v>
      </c>
      <c s="37">
        <v>105</v>
      </c>
      <c s="36">
        <v>0</v>
      </c>
      <c s="36">
        <f>ROUND(G78*H78,6)</f>
      </c>
      <c r="L78" s="38">
        <v>0</v>
      </c>
      <c s="32">
        <f>ROUND(ROUND(L78,2)*ROUND(G78,3),2)</f>
      </c>
      <c s="36" t="s">
        <v>53</v>
      </c>
      <c>
        <f>(M78*21)/100</f>
      </c>
      <c t="s">
        <v>27</v>
      </c>
    </row>
    <row r="79" spans="1:5" ht="12.75">
      <c r="A79" s="35" t="s">
        <v>54</v>
      </c>
      <c r="E79" s="39" t="s">
        <v>5</v>
      </c>
    </row>
    <row r="80" spans="1:5" ht="25.5">
      <c r="A80" s="35" t="s">
        <v>55</v>
      </c>
      <c r="E80" s="40" t="s">
        <v>5235</v>
      </c>
    </row>
    <row r="81" spans="1:5" ht="12.75">
      <c r="A81" t="s">
        <v>57</v>
      </c>
      <c r="E81" s="39" t="s">
        <v>5</v>
      </c>
    </row>
    <row r="82" spans="1:16" ht="25.5">
      <c r="A82" t="s">
        <v>49</v>
      </c>
      <c s="34" t="s">
        <v>126</v>
      </c>
      <c s="34" t="s">
        <v>5236</v>
      </c>
      <c s="35" t="s">
        <v>5</v>
      </c>
      <c s="6" t="s">
        <v>5237</v>
      </c>
      <c s="36" t="s">
        <v>262</v>
      </c>
      <c s="37">
        <v>46</v>
      </c>
      <c s="36">
        <v>0</v>
      </c>
      <c s="36">
        <f>ROUND(G82*H82,6)</f>
      </c>
      <c r="L82" s="38">
        <v>0</v>
      </c>
      <c s="32">
        <f>ROUND(ROUND(L82,2)*ROUND(G82,3),2)</f>
      </c>
      <c s="36" t="s">
        <v>53</v>
      </c>
      <c>
        <f>(M82*21)/100</f>
      </c>
      <c t="s">
        <v>27</v>
      </c>
    </row>
    <row r="83" spans="1:5" ht="12.75">
      <c r="A83" s="35" t="s">
        <v>54</v>
      </c>
      <c r="E83" s="39" t="s">
        <v>5</v>
      </c>
    </row>
    <row r="84" spans="1:5" ht="25.5">
      <c r="A84" s="35" t="s">
        <v>55</v>
      </c>
      <c r="E84" s="40" t="s">
        <v>5238</v>
      </c>
    </row>
    <row r="85" spans="1:5" ht="12.75">
      <c r="A85" t="s">
        <v>57</v>
      </c>
      <c r="E85" s="39" t="s">
        <v>5</v>
      </c>
    </row>
    <row r="86" spans="1:16" ht="25.5">
      <c r="A86" t="s">
        <v>49</v>
      </c>
      <c s="34" t="s">
        <v>130</v>
      </c>
      <c s="34" t="s">
        <v>5239</v>
      </c>
      <c s="35" t="s">
        <v>5</v>
      </c>
      <c s="6" t="s">
        <v>5240</v>
      </c>
      <c s="36" t="s">
        <v>52</v>
      </c>
      <c s="37">
        <v>275</v>
      </c>
      <c s="36">
        <v>0</v>
      </c>
      <c s="36">
        <f>ROUND(G86*H86,6)</f>
      </c>
      <c r="L86" s="38">
        <v>0</v>
      </c>
      <c s="32">
        <f>ROUND(ROUND(L86,2)*ROUND(G86,3),2)</f>
      </c>
      <c s="36" t="s">
        <v>53</v>
      </c>
      <c>
        <f>(M86*21)/100</f>
      </c>
      <c t="s">
        <v>27</v>
      </c>
    </row>
    <row r="87" spans="1:5" ht="12.75">
      <c r="A87" s="35" t="s">
        <v>54</v>
      </c>
      <c r="E87" s="39" t="s">
        <v>5</v>
      </c>
    </row>
    <row r="88" spans="1:5" ht="25.5">
      <c r="A88" s="35" t="s">
        <v>55</v>
      </c>
      <c r="E88" s="40" t="s">
        <v>5241</v>
      </c>
    </row>
    <row r="89" spans="1:5" ht="12.75">
      <c r="A89" t="s">
        <v>57</v>
      </c>
      <c r="E89" s="39" t="s">
        <v>5</v>
      </c>
    </row>
    <row r="90" spans="1:16" ht="25.5">
      <c r="A90" t="s">
        <v>49</v>
      </c>
      <c s="34" t="s">
        <v>133</v>
      </c>
      <c s="34" t="s">
        <v>5242</v>
      </c>
      <c s="35" t="s">
        <v>5</v>
      </c>
      <c s="6" t="s">
        <v>5243</v>
      </c>
      <c s="36" t="s">
        <v>262</v>
      </c>
      <c s="37">
        <v>46</v>
      </c>
      <c s="36">
        <v>0</v>
      </c>
      <c s="36">
        <f>ROUND(G90*H90,6)</f>
      </c>
      <c r="L90" s="38">
        <v>0</v>
      </c>
      <c s="32">
        <f>ROUND(ROUND(L90,2)*ROUND(G90,3),2)</f>
      </c>
      <c s="36" t="s">
        <v>53</v>
      </c>
      <c>
        <f>(M90*21)/100</f>
      </c>
      <c t="s">
        <v>27</v>
      </c>
    </row>
    <row r="91" spans="1:5" ht="12.75">
      <c r="A91" s="35" t="s">
        <v>54</v>
      </c>
      <c r="E91" s="39" t="s">
        <v>5</v>
      </c>
    </row>
    <row r="92" spans="1:5" ht="25.5">
      <c r="A92" s="35" t="s">
        <v>55</v>
      </c>
      <c r="E92" s="40" t="s">
        <v>5238</v>
      </c>
    </row>
    <row r="93" spans="1:5" ht="12.75">
      <c r="A93" t="s">
        <v>57</v>
      </c>
      <c r="E93" s="39" t="s">
        <v>5</v>
      </c>
    </row>
    <row r="94" spans="1:16" ht="25.5">
      <c r="A94" t="s">
        <v>49</v>
      </c>
      <c s="34" t="s">
        <v>136</v>
      </c>
      <c s="34" t="s">
        <v>5244</v>
      </c>
      <c s="35" t="s">
        <v>5</v>
      </c>
      <c s="6" t="s">
        <v>5245</v>
      </c>
      <c s="36" t="s">
        <v>52</v>
      </c>
      <c s="37">
        <v>4</v>
      </c>
      <c s="36">
        <v>0</v>
      </c>
      <c s="36">
        <f>ROUND(G94*H94,6)</f>
      </c>
      <c r="L94" s="38">
        <v>0</v>
      </c>
      <c s="32">
        <f>ROUND(ROUND(L94,2)*ROUND(G94,3),2)</f>
      </c>
      <c s="36" t="s">
        <v>53</v>
      </c>
      <c>
        <f>(M94*21)/100</f>
      </c>
      <c t="s">
        <v>27</v>
      </c>
    </row>
    <row r="95" spans="1:5" ht="12.75">
      <c r="A95" s="35" t="s">
        <v>54</v>
      </c>
      <c r="E95" s="39" t="s">
        <v>5</v>
      </c>
    </row>
    <row r="96" spans="1:5" ht="25.5">
      <c r="A96" s="35" t="s">
        <v>55</v>
      </c>
      <c r="E96" s="40" t="s">
        <v>5246</v>
      </c>
    </row>
    <row r="97" spans="1:5" ht="12.75">
      <c r="A97" t="s">
        <v>57</v>
      </c>
      <c r="E97" s="39" t="s">
        <v>5</v>
      </c>
    </row>
    <row r="98" spans="1:16" ht="25.5">
      <c r="A98" t="s">
        <v>49</v>
      </c>
      <c s="34" t="s">
        <v>140</v>
      </c>
      <c s="34" t="s">
        <v>5247</v>
      </c>
      <c s="35" t="s">
        <v>5</v>
      </c>
      <c s="6" t="s">
        <v>5248</v>
      </c>
      <c s="36" t="s">
        <v>1202</v>
      </c>
      <c s="37">
        <v>55</v>
      </c>
      <c s="36">
        <v>0</v>
      </c>
      <c s="36">
        <f>ROUND(G98*H98,6)</f>
      </c>
      <c r="L98" s="38">
        <v>0</v>
      </c>
      <c s="32">
        <f>ROUND(ROUND(L98,2)*ROUND(G98,3),2)</f>
      </c>
      <c s="36" t="s">
        <v>53</v>
      </c>
      <c>
        <f>(M98*21)/100</f>
      </c>
      <c t="s">
        <v>27</v>
      </c>
    </row>
    <row r="99" spans="1:5" ht="12.75">
      <c r="A99" s="35" t="s">
        <v>54</v>
      </c>
      <c r="E99" s="39" t="s">
        <v>5</v>
      </c>
    </row>
    <row r="100" spans="1:5" ht="25.5">
      <c r="A100" s="35" t="s">
        <v>55</v>
      </c>
      <c r="E100" s="40" t="s">
        <v>5249</v>
      </c>
    </row>
    <row r="101" spans="1:5" ht="12.75">
      <c r="A101" t="s">
        <v>57</v>
      </c>
      <c r="E101" s="39" t="s">
        <v>5</v>
      </c>
    </row>
    <row r="102" spans="1:16" ht="25.5">
      <c r="A102" t="s">
        <v>49</v>
      </c>
      <c s="34" t="s">
        <v>144</v>
      </c>
      <c s="34" t="s">
        <v>5250</v>
      </c>
      <c s="35" t="s">
        <v>5</v>
      </c>
      <c s="6" t="s">
        <v>5251</v>
      </c>
      <c s="36" t="s">
        <v>52</v>
      </c>
      <c s="37">
        <v>4</v>
      </c>
      <c s="36">
        <v>0</v>
      </c>
      <c s="36">
        <f>ROUND(G102*H102,6)</f>
      </c>
      <c r="L102" s="38">
        <v>0</v>
      </c>
      <c s="32">
        <f>ROUND(ROUND(L102,2)*ROUND(G102,3),2)</f>
      </c>
      <c s="36" t="s">
        <v>53</v>
      </c>
      <c>
        <f>(M102*21)/100</f>
      </c>
      <c t="s">
        <v>27</v>
      </c>
    </row>
    <row r="103" spans="1:5" ht="12.75">
      <c r="A103" s="35" t="s">
        <v>54</v>
      </c>
      <c r="E103" s="39" t="s">
        <v>5</v>
      </c>
    </row>
    <row r="104" spans="1:5" ht="25.5">
      <c r="A104" s="35" t="s">
        <v>55</v>
      </c>
      <c r="E104" s="40" t="s">
        <v>5246</v>
      </c>
    </row>
    <row r="105" spans="1:5" ht="12.75">
      <c r="A105" t="s">
        <v>57</v>
      </c>
      <c r="E105" s="39" t="s">
        <v>5</v>
      </c>
    </row>
    <row r="106" spans="1:16" ht="12.75">
      <c r="A106" t="s">
        <v>49</v>
      </c>
      <c s="34" t="s">
        <v>148</v>
      </c>
      <c s="34" t="s">
        <v>5252</v>
      </c>
      <c s="35" t="s">
        <v>5</v>
      </c>
      <c s="6" t="s">
        <v>5253</v>
      </c>
      <c s="36" t="s">
        <v>52</v>
      </c>
      <c s="37">
        <v>12</v>
      </c>
      <c s="36">
        <v>6E-05</v>
      </c>
      <c s="36">
        <f>ROUND(G106*H106,6)</f>
      </c>
      <c r="L106" s="38">
        <v>0</v>
      </c>
      <c s="32">
        <f>ROUND(ROUND(L106,2)*ROUND(G106,3),2)</f>
      </c>
      <c s="36" t="s">
        <v>53</v>
      </c>
      <c>
        <f>(M106*21)/100</f>
      </c>
      <c t="s">
        <v>27</v>
      </c>
    </row>
    <row r="107" spans="1:5" ht="12.75">
      <c r="A107" s="35" t="s">
        <v>54</v>
      </c>
      <c r="E107" s="39" t="s">
        <v>5</v>
      </c>
    </row>
    <row r="108" spans="1:5" ht="25.5">
      <c r="A108" s="35" t="s">
        <v>55</v>
      </c>
      <c r="E108" s="40" t="s">
        <v>5254</v>
      </c>
    </row>
    <row r="109" spans="1:5" ht="12.75">
      <c r="A109" t="s">
        <v>57</v>
      </c>
      <c r="E109" s="39" t="s">
        <v>5</v>
      </c>
    </row>
    <row r="110" spans="1:16" ht="25.5">
      <c r="A110" t="s">
        <v>49</v>
      </c>
      <c s="34" t="s">
        <v>151</v>
      </c>
      <c s="34" t="s">
        <v>5255</v>
      </c>
      <c s="35" t="s">
        <v>5</v>
      </c>
      <c s="6" t="s">
        <v>5256</v>
      </c>
      <c s="36" t="s">
        <v>52</v>
      </c>
      <c s="37">
        <v>4</v>
      </c>
      <c s="36">
        <v>0</v>
      </c>
      <c s="36">
        <f>ROUND(G110*H110,6)</f>
      </c>
      <c r="L110" s="38">
        <v>0</v>
      </c>
      <c s="32">
        <f>ROUND(ROUND(L110,2)*ROUND(G110,3),2)</f>
      </c>
      <c s="36" t="s">
        <v>53</v>
      </c>
      <c>
        <f>(M110*21)/100</f>
      </c>
      <c t="s">
        <v>27</v>
      </c>
    </row>
    <row r="111" spans="1:5" ht="12.75">
      <c r="A111" s="35" t="s">
        <v>54</v>
      </c>
      <c r="E111" s="39" t="s">
        <v>5</v>
      </c>
    </row>
    <row r="112" spans="1:5" ht="25.5">
      <c r="A112" s="35" t="s">
        <v>55</v>
      </c>
      <c r="E112" s="40" t="s">
        <v>5246</v>
      </c>
    </row>
    <row r="113" spans="1:5" ht="12.75">
      <c r="A113" t="s">
        <v>57</v>
      </c>
      <c r="E113" s="39" t="s">
        <v>5</v>
      </c>
    </row>
    <row r="114" spans="1:16" ht="12.75">
      <c r="A114" t="s">
        <v>49</v>
      </c>
      <c s="34" t="s">
        <v>155</v>
      </c>
      <c s="34" t="s">
        <v>5257</v>
      </c>
      <c s="35" t="s">
        <v>5</v>
      </c>
      <c s="6" t="s">
        <v>5258</v>
      </c>
      <c s="36" t="s">
        <v>1202</v>
      </c>
      <c s="37">
        <v>55</v>
      </c>
      <c s="36">
        <v>0</v>
      </c>
      <c s="36">
        <f>ROUND(G114*H114,6)</f>
      </c>
      <c r="L114" s="38">
        <v>0</v>
      </c>
      <c s="32">
        <f>ROUND(ROUND(L114,2)*ROUND(G114,3),2)</f>
      </c>
      <c s="36" t="s">
        <v>53</v>
      </c>
      <c>
        <f>(M114*21)/100</f>
      </c>
      <c t="s">
        <v>27</v>
      </c>
    </row>
    <row r="115" spans="1:5" ht="12.75">
      <c r="A115" s="35" t="s">
        <v>54</v>
      </c>
      <c r="E115" s="39" t="s">
        <v>5</v>
      </c>
    </row>
    <row r="116" spans="1:5" ht="25.5">
      <c r="A116" s="35" t="s">
        <v>55</v>
      </c>
      <c r="E116" s="40" t="s">
        <v>5249</v>
      </c>
    </row>
    <row r="117" spans="1:5" ht="12.75">
      <c r="A117" t="s">
        <v>57</v>
      </c>
      <c r="E117" s="39" t="s">
        <v>5</v>
      </c>
    </row>
    <row r="118" spans="1:16" ht="25.5">
      <c r="A118" t="s">
        <v>49</v>
      </c>
      <c s="34" t="s">
        <v>158</v>
      </c>
      <c s="34" t="s">
        <v>5259</v>
      </c>
      <c s="35" t="s">
        <v>5</v>
      </c>
      <c s="6" t="s">
        <v>5260</v>
      </c>
      <c s="36" t="s">
        <v>52</v>
      </c>
      <c s="37">
        <v>4</v>
      </c>
      <c s="36">
        <v>0</v>
      </c>
      <c s="36">
        <f>ROUND(G118*H118,6)</f>
      </c>
      <c r="L118" s="38">
        <v>0</v>
      </c>
      <c s="32">
        <f>ROUND(ROUND(L118,2)*ROUND(G118,3),2)</f>
      </c>
      <c s="36" t="s">
        <v>53</v>
      </c>
      <c>
        <f>(M118*21)/100</f>
      </c>
      <c t="s">
        <v>27</v>
      </c>
    </row>
    <row r="119" spans="1:5" ht="12.75">
      <c r="A119" s="35" t="s">
        <v>54</v>
      </c>
      <c r="E119" s="39" t="s">
        <v>5</v>
      </c>
    </row>
    <row r="120" spans="1:5" ht="25.5">
      <c r="A120" s="35" t="s">
        <v>55</v>
      </c>
      <c r="E120" s="40" t="s">
        <v>5246</v>
      </c>
    </row>
    <row r="121" spans="1:5" ht="12.75">
      <c r="A121" t="s">
        <v>57</v>
      </c>
      <c r="E121" s="39" t="s">
        <v>5</v>
      </c>
    </row>
    <row r="122" spans="1:16" ht="25.5">
      <c r="A122" t="s">
        <v>49</v>
      </c>
      <c s="34" t="s">
        <v>162</v>
      </c>
      <c s="34" t="s">
        <v>5261</v>
      </c>
      <c s="35" t="s">
        <v>5</v>
      </c>
      <c s="6" t="s">
        <v>5262</v>
      </c>
      <c s="36" t="s">
        <v>1202</v>
      </c>
      <c s="37">
        <v>105</v>
      </c>
      <c s="36">
        <v>0</v>
      </c>
      <c s="36">
        <f>ROUND(G122*H122,6)</f>
      </c>
      <c r="L122" s="38">
        <v>0</v>
      </c>
      <c s="32">
        <f>ROUND(ROUND(L122,2)*ROUND(G122,3),2)</f>
      </c>
      <c s="36" t="s">
        <v>53</v>
      </c>
      <c>
        <f>(M122*21)/100</f>
      </c>
      <c t="s">
        <v>27</v>
      </c>
    </row>
    <row r="123" spans="1:5" ht="12.75">
      <c r="A123" s="35" t="s">
        <v>54</v>
      </c>
      <c r="E123" s="39" t="s">
        <v>5</v>
      </c>
    </row>
    <row r="124" spans="1:5" ht="25.5">
      <c r="A124" s="35" t="s">
        <v>55</v>
      </c>
      <c r="E124" s="40" t="s">
        <v>5263</v>
      </c>
    </row>
    <row r="125" spans="1:5" ht="12.75">
      <c r="A125" t="s">
        <v>57</v>
      </c>
      <c r="E125" s="39" t="s">
        <v>5</v>
      </c>
    </row>
    <row r="126" spans="1:16" ht="12.75">
      <c r="A126" t="s">
        <v>49</v>
      </c>
      <c s="34" t="s">
        <v>165</v>
      </c>
      <c s="34" t="s">
        <v>5264</v>
      </c>
      <c s="35" t="s">
        <v>5</v>
      </c>
      <c s="6" t="s">
        <v>5265</v>
      </c>
      <c s="36" t="s">
        <v>374</v>
      </c>
      <c s="37">
        <v>10.25</v>
      </c>
      <c s="36">
        <v>0</v>
      </c>
      <c s="36">
        <f>ROUND(G126*H126,6)</f>
      </c>
      <c r="L126" s="38">
        <v>0</v>
      </c>
      <c s="32">
        <f>ROUND(ROUND(L126,2)*ROUND(G126,3),2)</f>
      </c>
      <c s="36" t="s">
        <v>53</v>
      </c>
      <c>
        <f>(M126*21)/100</f>
      </c>
      <c t="s">
        <v>27</v>
      </c>
    </row>
    <row r="127" spans="1:5" ht="12.75">
      <c r="A127" s="35" t="s">
        <v>54</v>
      </c>
      <c r="E127" s="39" t="s">
        <v>5</v>
      </c>
    </row>
    <row r="128" spans="1:5" ht="25.5">
      <c r="A128" s="35" t="s">
        <v>55</v>
      </c>
      <c r="E128" s="40" t="s">
        <v>5266</v>
      </c>
    </row>
    <row r="129" spans="1:5" ht="12.75">
      <c r="A129" t="s">
        <v>57</v>
      </c>
      <c r="E129" s="39" t="s">
        <v>5</v>
      </c>
    </row>
    <row r="130" spans="1:16" ht="12.75">
      <c r="A130" t="s">
        <v>49</v>
      </c>
      <c s="34" t="s">
        <v>170</v>
      </c>
      <c s="34" t="s">
        <v>5267</v>
      </c>
      <c s="35" t="s">
        <v>5</v>
      </c>
      <c s="6" t="s">
        <v>5268</v>
      </c>
      <c s="36" t="s">
        <v>374</v>
      </c>
      <c s="37">
        <v>2.19</v>
      </c>
      <c s="36">
        <v>0</v>
      </c>
      <c s="36">
        <f>ROUND(G130*H130,6)</f>
      </c>
      <c r="L130" s="38">
        <v>0</v>
      </c>
      <c s="32">
        <f>ROUND(ROUND(L130,2)*ROUND(G130,3),2)</f>
      </c>
      <c s="36" t="s">
        <v>53</v>
      </c>
      <c>
        <f>(M130*21)/100</f>
      </c>
      <c t="s">
        <v>27</v>
      </c>
    </row>
    <row r="131" spans="1:5" ht="12.75">
      <c r="A131" s="35" t="s">
        <v>54</v>
      </c>
      <c r="E131" s="39" t="s">
        <v>5</v>
      </c>
    </row>
    <row r="132" spans="1:5" ht="25.5">
      <c r="A132" s="35" t="s">
        <v>55</v>
      </c>
      <c r="E132" s="40" t="s">
        <v>5269</v>
      </c>
    </row>
    <row r="133" spans="1:5" ht="12.75">
      <c r="A133" t="s">
        <v>57</v>
      </c>
      <c r="E133" s="39" t="s">
        <v>5</v>
      </c>
    </row>
    <row r="134" spans="1:16" ht="25.5">
      <c r="A134" t="s">
        <v>49</v>
      </c>
      <c s="34" t="s">
        <v>174</v>
      </c>
      <c s="34" t="s">
        <v>5270</v>
      </c>
      <c s="35" t="s">
        <v>5</v>
      </c>
      <c s="6" t="s">
        <v>5271</v>
      </c>
      <c s="36" t="s">
        <v>52</v>
      </c>
      <c s="37">
        <v>4</v>
      </c>
      <c s="36">
        <v>0</v>
      </c>
      <c s="36">
        <f>ROUND(G134*H134,6)</f>
      </c>
      <c r="L134" s="38">
        <v>0</v>
      </c>
      <c s="32">
        <f>ROUND(ROUND(L134,2)*ROUND(G134,3),2)</f>
      </c>
      <c s="36" t="s">
        <v>53</v>
      </c>
      <c>
        <f>(M134*21)/100</f>
      </c>
      <c t="s">
        <v>27</v>
      </c>
    </row>
    <row r="135" spans="1:5" ht="12.75">
      <c r="A135" s="35" t="s">
        <v>54</v>
      </c>
      <c r="E135" s="39" t="s">
        <v>5</v>
      </c>
    </row>
    <row r="136" spans="1:5" ht="25.5">
      <c r="A136" s="35" t="s">
        <v>55</v>
      </c>
      <c r="E136" s="40" t="s">
        <v>5246</v>
      </c>
    </row>
    <row r="137" spans="1:5" ht="12.75">
      <c r="A137" t="s">
        <v>57</v>
      </c>
      <c r="E137" s="39" t="s">
        <v>5</v>
      </c>
    </row>
    <row r="138" spans="1:16" ht="25.5">
      <c r="A138" t="s">
        <v>49</v>
      </c>
      <c s="34" t="s">
        <v>178</v>
      </c>
      <c s="34" t="s">
        <v>5272</v>
      </c>
      <c s="35" t="s">
        <v>5</v>
      </c>
      <c s="6" t="s">
        <v>5273</v>
      </c>
      <c s="36" t="s">
        <v>1202</v>
      </c>
      <c s="37">
        <v>55</v>
      </c>
      <c s="36">
        <v>0</v>
      </c>
      <c s="36">
        <f>ROUND(G138*H138,6)</f>
      </c>
      <c r="L138" s="38">
        <v>0</v>
      </c>
      <c s="32">
        <f>ROUND(ROUND(L138,2)*ROUND(G138,3),2)</f>
      </c>
      <c s="36" t="s">
        <v>53</v>
      </c>
      <c>
        <f>(M138*21)/100</f>
      </c>
      <c t="s">
        <v>27</v>
      </c>
    </row>
    <row r="139" spans="1:5" ht="12.75">
      <c r="A139" s="35" t="s">
        <v>54</v>
      </c>
      <c r="E139" s="39" t="s">
        <v>5</v>
      </c>
    </row>
    <row r="140" spans="1:5" ht="25.5">
      <c r="A140" s="35" t="s">
        <v>55</v>
      </c>
      <c r="E140" s="40" t="s">
        <v>5249</v>
      </c>
    </row>
    <row r="141" spans="1:5" ht="12.75">
      <c r="A141" t="s">
        <v>57</v>
      </c>
      <c r="E141" s="39" t="s">
        <v>5</v>
      </c>
    </row>
    <row r="142" spans="1:16" ht="25.5">
      <c r="A142" t="s">
        <v>49</v>
      </c>
      <c s="34" t="s">
        <v>182</v>
      </c>
      <c s="34" t="s">
        <v>5274</v>
      </c>
      <c s="35" t="s">
        <v>5</v>
      </c>
      <c s="6" t="s">
        <v>5275</v>
      </c>
      <c s="36" t="s">
        <v>1202</v>
      </c>
      <c s="37">
        <v>6</v>
      </c>
      <c s="36">
        <v>0</v>
      </c>
      <c s="36">
        <f>ROUND(G142*H142,6)</f>
      </c>
      <c r="L142" s="38">
        <v>0</v>
      </c>
      <c s="32">
        <f>ROUND(ROUND(L142,2)*ROUND(G142,3),2)</f>
      </c>
      <c s="36" t="s">
        <v>53</v>
      </c>
      <c>
        <f>(M142*21)/100</f>
      </c>
      <c t="s">
        <v>27</v>
      </c>
    </row>
    <row r="143" spans="1:5" ht="12.75">
      <c r="A143" s="35" t="s">
        <v>54</v>
      </c>
      <c r="E143" s="39" t="s">
        <v>5</v>
      </c>
    </row>
    <row r="144" spans="1:5" ht="25.5">
      <c r="A144" s="35" t="s">
        <v>55</v>
      </c>
      <c r="E144" s="40" t="s">
        <v>5276</v>
      </c>
    </row>
    <row r="145" spans="1:5" ht="12.75">
      <c r="A145" t="s">
        <v>57</v>
      </c>
      <c r="E145" s="39" t="s">
        <v>5</v>
      </c>
    </row>
    <row r="146" spans="1:16" ht="12.75">
      <c r="A146" t="s">
        <v>49</v>
      </c>
      <c s="34" t="s">
        <v>187</v>
      </c>
      <c s="34" t="s">
        <v>5277</v>
      </c>
      <c s="35" t="s">
        <v>5</v>
      </c>
      <c s="6" t="s">
        <v>5278</v>
      </c>
      <c s="36" t="s">
        <v>1202</v>
      </c>
      <c s="37">
        <v>315</v>
      </c>
      <c s="36">
        <v>0</v>
      </c>
      <c s="36">
        <f>ROUND(G146*H146,6)</f>
      </c>
      <c r="L146" s="38">
        <v>0</v>
      </c>
      <c s="32">
        <f>ROUND(ROUND(L146,2)*ROUND(G146,3),2)</f>
      </c>
      <c s="36" t="s">
        <v>53</v>
      </c>
      <c>
        <f>(M146*21)/100</f>
      </c>
      <c t="s">
        <v>27</v>
      </c>
    </row>
    <row r="147" spans="1:5" ht="12.75">
      <c r="A147" s="35" t="s">
        <v>54</v>
      </c>
      <c r="E147" s="39" t="s">
        <v>5</v>
      </c>
    </row>
    <row r="148" spans="1:5" ht="25.5">
      <c r="A148" s="35" t="s">
        <v>55</v>
      </c>
      <c r="E148" s="40" t="s">
        <v>5279</v>
      </c>
    </row>
    <row r="149" spans="1:5" ht="12.75">
      <c r="A149" t="s">
        <v>57</v>
      </c>
      <c r="E149" s="39" t="s">
        <v>5</v>
      </c>
    </row>
    <row r="150" spans="1:16" ht="12.75">
      <c r="A150" t="s">
        <v>49</v>
      </c>
      <c s="34" t="s">
        <v>192</v>
      </c>
      <c s="34" t="s">
        <v>5280</v>
      </c>
      <c s="35" t="s">
        <v>5</v>
      </c>
      <c s="6" t="s">
        <v>5281</v>
      </c>
      <c s="36" t="s">
        <v>1202</v>
      </c>
      <c s="37">
        <v>105</v>
      </c>
      <c s="36">
        <v>0</v>
      </c>
      <c s="36">
        <f>ROUND(G150*H150,6)</f>
      </c>
      <c r="L150" s="38">
        <v>0</v>
      </c>
      <c s="32">
        <f>ROUND(ROUND(L150,2)*ROUND(G150,3),2)</f>
      </c>
      <c s="36" t="s">
        <v>53</v>
      </c>
      <c>
        <f>(M150*21)/100</f>
      </c>
      <c t="s">
        <v>27</v>
      </c>
    </row>
    <row r="151" spans="1:5" ht="12.75">
      <c r="A151" s="35" t="s">
        <v>54</v>
      </c>
      <c r="E151" s="39" t="s">
        <v>5</v>
      </c>
    </row>
    <row r="152" spans="1:5" ht="25.5">
      <c r="A152" s="35" t="s">
        <v>55</v>
      </c>
      <c r="E152" s="40" t="s">
        <v>5282</v>
      </c>
    </row>
    <row r="153" spans="1:5" ht="12.75">
      <c r="A153" t="s">
        <v>57</v>
      </c>
      <c r="E153" s="39" t="s">
        <v>5</v>
      </c>
    </row>
    <row r="154" spans="1:16" ht="12.75">
      <c r="A154" t="s">
        <v>49</v>
      </c>
      <c s="34" t="s">
        <v>196</v>
      </c>
      <c s="34" t="s">
        <v>5283</v>
      </c>
      <c s="35" t="s">
        <v>5</v>
      </c>
      <c s="6" t="s">
        <v>5284</v>
      </c>
      <c s="36" t="s">
        <v>374</v>
      </c>
      <c s="37">
        <v>7.3</v>
      </c>
      <c s="36">
        <v>0</v>
      </c>
      <c s="36">
        <f>ROUND(G154*H154,6)</f>
      </c>
      <c r="L154" s="38">
        <v>0</v>
      </c>
      <c s="32">
        <f>ROUND(ROUND(L154,2)*ROUND(G154,3),2)</f>
      </c>
      <c s="36" t="s">
        <v>53</v>
      </c>
      <c>
        <f>(M154*21)/100</f>
      </c>
      <c t="s">
        <v>27</v>
      </c>
    </row>
    <row r="155" spans="1:5" ht="12.75">
      <c r="A155" s="35" t="s">
        <v>54</v>
      </c>
      <c r="E155" s="39" t="s">
        <v>5</v>
      </c>
    </row>
    <row r="156" spans="1:5" ht="25.5">
      <c r="A156" s="35" t="s">
        <v>55</v>
      </c>
      <c r="E156" s="40" t="s">
        <v>5285</v>
      </c>
    </row>
    <row r="157" spans="1:5" ht="12.75">
      <c r="A157" t="s">
        <v>57</v>
      </c>
      <c r="E157" s="39" t="s">
        <v>5</v>
      </c>
    </row>
    <row r="158" spans="1:16" ht="25.5">
      <c r="A158" t="s">
        <v>49</v>
      </c>
      <c s="34" t="s">
        <v>200</v>
      </c>
      <c s="34" t="s">
        <v>5286</v>
      </c>
      <c s="35" t="s">
        <v>5</v>
      </c>
      <c s="6" t="s">
        <v>5287</v>
      </c>
      <c s="36" t="s">
        <v>374</v>
      </c>
      <c s="37">
        <v>7.3</v>
      </c>
      <c s="36">
        <v>0</v>
      </c>
      <c s="36">
        <f>ROUND(G158*H158,6)</f>
      </c>
      <c r="L158" s="38">
        <v>0</v>
      </c>
      <c s="32">
        <f>ROUND(ROUND(L158,2)*ROUND(G158,3),2)</f>
      </c>
      <c s="36" t="s">
        <v>53</v>
      </c>
      <c>
        <f>(M158*21)/100</f>
      </c>
      <c t="s">
        <v>27</v>
      </c>
    </row>
    <row r="159" spans="1:5" ht="12.75">
      <c r="A159" s="35" t="s">
        <v>54</v>
      </c>
      <c r="E159" s="39" t="s">
        <v>5</v>
      </c>
    </row>
    <row r="160" spans="1:5" ht="25.5">
      <c r="A160" s="35" t="s">
        <v>55</v>
      </c>
      <c r="E160" s="40" t="s">
        <v>5285</v>
      </c>
    </row>
    <row r="161" spans="1:5" ht="12.75">
      <c r="A161" t="s">
        <v>57</v>
      </c>
      <c r="E161" s="39" t="s">
        <v>5</v>
      </c>
    </row>
    <row r="162" spans="1:16" ht="12.75">
      <c r="A162" t="s">
        <v>49</v>
      </c>
      <c s="34" t="s">
        <v>205</v>
      </c>
      <c s="34" t="s">
        <v>5288</v>
      </c>
      <c s="35" t="s">
        <v>5</v>
      </c>
      <c s="6" t="s">
        <v>5289</v>
      </c>
      <c s="36" t="s">
        <v>374</v>
      </c>
      <c s="37">
        <v>7.3</v>
      </c>
      <c s="36">
        <v>0</v>
      </c>
      <c s="36">
        <f>ROUND(G162*H162,6)</f>
      </c>
      <c r="L162" s="38">
        <v>0</v>
      </c>
      <c s="32">
        <f>ROUND(ROUND(L162,2)*ROUND(G162,3),2)</f>
      </c>
      <c s="36" t="s">
        <v>53</v>
      </c>
      <c>
        <f>(M162*21)/100</f>
      </c>
      <c t="s">
        <v>27</v>
      </c>
    </row>
    <row r="163" spans="1:5" ht="12.75">
      <c r="A163" s="35" t="s">
        <v>54</v>
      </c>
      <c r="E163" s="39" t="s">
        <v>5</v>
      </c>
    </row>
    <row r="164" spans="1:5" ht="25.5">
      <c r="A164" s="35" t="s">
        <v>55</v>
      </c>
      <c r="E164" s="40" t="s">
        <v>5285</v>
      </c>
    </row>
    <row r="165" spans="1:5" ht="12.75">
      <c r="A165" t="s">
        <v>57</v>
      </c>
      <c r="E165" s="39" t="s">
        <v>5</v>
      </c>
    </row>
    <row r="166" spans="1:16" ht="25.5">
      <c r="A166" t="s">
        <v>49</v>
      </c>
      <c s="34" t="s">
        <v>209</v>
      </c>
      <c s="34" t="s">
        <v>5290</v>
      </c>
      <c s="35" t="s">
        <v>5</v>
      </c>
      <c s="6" t="s">
        <v>5291</v>
      </c>
      <c s="36" t="s">
        <v>374</v>
      </c>
      <c s="37">
        <v>138.7</v>
      </c>
      <c s="36">
        <v>0</v>
      </c>
      <c s="36">
        <f>ROUND(G166*H166,6)</f>
      </c>
      <c r="L166" s="38">
        <v>0</v>
      </c>
      <c s="32">
        <f>ROUND(ROUND(L166,2)*ROUND(G166,3),2)</f>
      </c>
      <c s="36" t="s">
        <v>53</v>
      </c>
      <c>
        <f>(M166*21)/100</f>
      </c>
      <c t="s">
        <v>27</v>
      </c>
    </row>
    <row r="167" spans="1:5" ht="12.75">
      <c r="A167" s="35" t="s">
        <v>54</v>
      </c>
      <c r="E167" s="39" t="s">
        <v>5</v>
      </c>
    </row>
    <row r="168" spans="1:5" ht="25.5">
      <c r="A168" s="35" t="s">
        <v>55</v>
      </c>
      <c r="E168" s="40" t="s">
        <v>5292</v>
      </c>
    </row>
    <row r="169" spans="1:5" ht="12.75">
      <c r="A169" t="s">
        <v>57</v>
      </c>
      <c r="E169" s="39" t="s">
        <v>5</v>
      </c>
    </row>
    <row r="170" spans="1:16" ht="12.75">
      <c r="A170" t="s">
        <v>49</v>
      </c>
      <c s="34" t="s">
        <v>213</v>
      </c>
      <c s="34" t="s">
        <v>5293</v>
      </c>
      <c s="35" t="s">
        <v>5</v>
      </c>
      <c s="6" t="s">
        <v>5294</v>
      </c>
      <c s="36" t="s">
        <v>1095</v>
      </c>
      <c s="37">
        <v>2.19</v>
      </c>
      <c s="36">
        <v>0.001</v>
      </c>
      <c s="36">
        <f>ROUND(G170*H170,6)</f>
      </c>
      <c r="L170" s="38">
        <v>0</v>
      </c>
      <c s="32">
        <f>ROUND(ROUND(L170,2)*ROUND(G170,3),2)</f>
      </c>
      <c s="36" t="s">
        <v>53</v>
      </c>
      <c>
        <f>(M170*21)/100</f>
      </c>
      <c t="s">
        <v>27</v>
      </c>
    </row>
    <row r="171" spans="1:5" ht="12.75">
      <c r="A171" s="35" t="s">
        <v>54</v>
      </c>
      <c r="E171" s="39" t="s">
        <v>5</v>
      </c>
    </row>
    <row r="172" spans="1:5" ht="12.75">
      <c r="A172" s="35" t="s">
        <v>55</v>
      </c>
      <c r="E172" s="40" t="s">
        <v>5295</v>
      </c>
    </row>
    <row r="173" spans="1:5" ht="12.75">
      <c r="A173" t="s">
        <v>57</v>
      </c>
      <c r="E173" s="39" t="s">
        <v>5</v>
      </c>
    </row>
    <row r="174" spans="1:16" ht="12.75">
      <c r="A174" t="s">
        <v>49</v>
      </c>
      <c s="34" t="s">
        <v>218</v>
      </c>
      <c s="34" t="s">
        <v>5296</v>
      </c>
      <c s="35" t="s">
        <v>5</v>
      </c>
      <c s="6" t="s">
        <v>5297</v>
      </c>
      <c s="36" t="s">
        <v>98</v>
      </c>
      <c s="37">
        <v>6.875</v>
      </c>
      <c s="36">
        <v>1</v>
      </c>
      <c s="36">
        <f>ROUND(G174*H174,6)</f>
      </c>
      <c r="L174" s="38">
        <v>0</v>
      </c>
      <c s="32">
        <f>ROUND(ROUND(L174,2)*ROUND(G174,3),2)</f>
      </c>
      <c s="36" t="s">
        <v>53</v>
      </c>
      <c>
        <f>(M174*21)/100</f>
      </c>
      <c t="s">
        <v>27</v>
      </c>
    </row>
    <row r="175" spans="1:5" ht="12.75">
      <c r="A175" s="35" t="s">
        <v>54</v>
      </c>
      <c r="E175" s="39" t="s">
        <v>5</v>
      </c>
    </row>
    <row r="176" spans="1:5" ht="12.75">
      <c r="A176" s="35" t="s">
        <v>55</v>
      </c>
      <c r="E176" s="40" t="s">
        <v>5298</v>
      </c>
    </row>
    <row r="177" spans="1:5" ht="12.75">
      <c r="A177" t="s">
        <v>57</v>
      </c>
      <c r="E177" s="39" t="s">
        <v>5</v>
      </c>
    </row>
    <row r="178" spans="1:16" ht="12.75">
      <c r="A178" t="s">
        <v>49</v>
      </c>
      <c s="34" t="s">
        <v>222</v>
      </c>
      <c s="34" t="s">
        <v>5299</v>
      </c>
      <c s="35" t="s">
        <v>5</v>
      </c>
      <c s="6" t="s">
        <v>5300</v>
      </c>
      <c s="36" t="s">
        <v>52</v>
      </c>
      <c s="37">
        <v>36</v>
      </c>
      <c s="36">
        <v>0.00709</v>
      </c>
      <c s="36">
        <f>ROUND(G178*H178,6)</f>
      </c>
      <c r="L178" s="38">
        <v>0</v>
      </c>
      <c s="32">
        <f>ROUND(ROUND(L178,2)*ROUND(G178,3),2)</f>
      </c>
      <c s="36" t="s">
        <v>53</v>
      </c>
      <c>
        <f>(M178*21)/100</f>
      </c>
      <c t="s">
        <v>27</v>
      </c>
    </row>
    <row r="179" spans="1:5" ht="12.75">
      <c r="A179" s="35" t="s">
        <v>54</v>
      </c>
      <c r="E179" s="39" t="s">
        <v>5</v>
      </c>
    </row>
    <row r="180" spans="1:5" ht="12.75">
      <c r="A180" s="35" t="s">
        <v>55</v>
      </c>
      <c r="E180" s="40" t="s">
        <v>5301</v>
      </c>
    </row>
    <row r="181" spans="1:5" ht="12.75">
      <c r="A181" t="s">
        <v>57</v>
      </c>
      <c r="E181" s="39" t="s">
        <v>5</v>
      </c>
    </row>
    <row r="182" spans="1:16" ht="12.75">
      <c r="A182" t="s">
        <v>49</v>
      </c>
      <c s="34" t="s">
        <v>225</v>
      </c>
      <c s="34" t="s">
        <v>5302</v>
      </c>
      <c s="35" t="s">
        <v>5</v>
      </c>
      <c s="6" t="s">
        <v>5303</v>
      </c>
      <c s="36" t="s">
        <v>1202</v>
      </c>
      <c s="37">
        <v>92</v>
      </c>
      <c s="36">
        <v>0.00031</v>
      </c>
      <c s="36">
        <f>ROUND(G182*H182,6)</f>
      </c>
      <c r="L182" s="38">
        <v>0</v>
      </c>
      <c s="32">
        <f>ROUND(ROUND(L182,2)*ROUND(G182,3),2)</f>
      </c>
      <c s="36" t="s">
        <v>53</v>
      </c>
      <c>
        <f>(M182*21)/100</f>
      </c>
      <c t="s">
        <v>27</v>
      </c>
    </row>
    <row r="183" spans="1:5" ht="12.75">
      <c r="A183" s="35" t="s">
        <v>54</v>
      </c>
      <c r="E183" s="39" t="s">
        <v>5</v>
      </c>
    </row>
    <row r="184" spans="1:5" ht="12.75">
      <c r="A184" s="35" t="s">
        <v>55</v>
      </c>
      <c r="E184" s="40" t="s">
        <v>5304</v>
      </c>
    </row>
    <row r="185" spans="1:5" ht="12.75">
      <c r="A185" t="s">
        <v>57</v>
      </c>
      <c r="E185" s="39" t="s">
        <v>5</v>
      </c>
    </row>
    <row r="186" spans="1:16" ht="12.75">
      <c r="A186" t="s">
        <v>49</v>
      </c>
      <c s="34" t="s">
        <v>230</v>
      </c>
      <c s="34" t="s">
        <v>5305</v>
      </c>
      <c s="35" t="s">
        <v>5</v>
      </c>
      <c s="6" t="s">
        <v>5306</v>
      </c>
      <c s="36" t="s">
        <v>1095</v>
      </c>
      <c s="37">
        <v>10.25</v>
      </c>
      <c s="36">
        <v>0</v>
      </c>
      <c s="36">
        <f>ROUND(G186*H186,6)</f>
      </c>
      <c r="L186" s="38">
        <v>0</v>
      </c>
      <c s="32">
        <f>ROUND(ROUND(L186,2)*ROUND(G186,3),2)</f>
      </c>
      <c s="36" t="s">
        <v>388</v>
      </c>
      <c>
        <f>(M186*21)/100</f>
      </c>
      <c t="s">
        <v>27</v>
      </c>
    </row>
    <row r="187" spans="1:5" ht="12.75">
      <c r="A187" s="35" t="s">
        <v>54</v>
      </c>
      <c r="E187" s="39" t="s">
        <v>5</v>
      </c>
    </row>
    <row r="188" spans="1:5" ht="25.5">
      <c r="A188" s="35" t="s">
        <v>55</v>
      </c>
      <c r="E188" s="40" t="s">
        <v>5266</v>
      </c>
    </row>
    <row r="189" spans="1:5" ht="12.75">
      <c r="A189" t="s">
        <v>57</v>
      </c>
      <c r="E189" s="39" t="s">
        <v>5</v>
      </c>
    </row>
    <row r="190" spans="1:16" ht="12.75">
      <c r="A190" t="s">
        <v>49</v>
      </c>
      <c s="34" t="s">
        <v>235</v>
      </c>
      <c s="34" t="s">
        <v>5307</v>
      </c>
      <c s="35" t="s">
        <v>5</v>
      </c>
      <c s="6" t="s">
        <v>5308</v>
      </c>
      <c s="36" t="s">
        <v>52</v>
      </c>
      <c s="37">
        <v>275</v>
      </c>
      <c s="36">
        <v>0</v>
      </c>
      <c s="36">
        <f>ROUND(G190*H190,6)</f>
      </c>
      <c r="L190" s="38">
        <v>0</v>
      </c>
      <c s="32">
        <f>ROUND(ROUND(L190,2)*ROUND(G190,3),2)</f>
      </c>
      <c s="36" t="s">
        <v>388</v>
      </c>
      <c>
        <f>(M190*21)/100</f>
      </c>
      <c t="s">
        <v>27</v>
      </c>
    </row>
    <row r="191" spans="1:5" ht="12.75">
      <c r="A191" s="35" t="s">
        <v>54</v>
      </c>
      <c r="E191" s="39" t="s">
        <v>5</v>
      </c>
    </row>
    <row r="192" spans="1:5" ht="25.5">
      <c r="A192" s="35" t="s">
        <v>55</v>
      </c>
      <c r="E192" s="40" t="s">
        <v>5241</v>
      </c>
    </row>
    <row r="193" spans="1:5" ht="12.75">
      <c r="A193" t="s">
        <v>57</v>
      </c>
      <c r="E193" s="39" t="s">
        <v>5</v>
      </c>
    </row>
    <row r="194" spans="1:16" ht="12.75">
      <c r="A194" t="s">
        <v>49</v>
      </c>
      <c s="34" t="s">
        <v>241</v>
      </c>
      <c s="34" t="s">
        <v>5309</v>
      </c>
      <c s="35" t="s">
        <v>5</v>
      </c>
      <c s="6" t="s">
        <v>5310</v>
      </c>
      <c s="36" t="s">
        <v>1202</v>
      </c>
      <c s="37">
        <v>55</v>
      </c>
      <c s="36">
        <v>0</v>
      </c>
      <c s="36">
        <f>ROUND(G194*H194,6)</f>
      </c>
      <c r="L194" s="38">
        <v>0</v>
      </c>
      <c s="32">
        <f>ROUND(ROUND(L194,2)*ROUND(G194,3),2)</f>
      </c>
      <c s="36" t="s">
        <v>388</v>
      </c>
      <c>
        <f>(M194*21)/100</f>
      </c>
      <c t="s">
        <v>27</v>
      </c>
    </row>
    <row r="195" spans="1:5" ht="12.75">
      <c r="A195" s="35" t="s">
        <v>54</v>
      </c>
      <c r="E195" s="39" t="s">
        <v>5</v>
      </c>
    </row>
    <row r="196" spans="1:5" ht="25.5">
      <c r="A196" s="35" t="s">
        <v>55</v>
      </c>
      <c r="E196" s="40" t="s">
        <v>5249</v>
      </c>
    </row>
    <row r="197" spans="1:5" ht="12.75">
      <c r="A197" t="s">
        <v>57</v>
      </c>
      <c r="E197" s="39" t="s">
        <v>5</v>
      </c>
    </row>
    <row r="198" spans="1:16" ht="12.75">
      <c r="A198" t="s">
        <v>49</v>
      </c>
      <c s="34" t="s">
        <v>357</v>
      </c>
      <c s="34" t="s">
        <v>5311</v>
      </c>
      <c s="35" t="s">
        <v>5</v>
      </c>
      <c s="6" t="s">
        <v>5312</v>
      </c>
      <c s="36" t="s">
        <v>52</v>
      </c>
      <c s="37">
        <v>4</v>
      </c>
      <c s="36">
        <v>0.04</v>
      </c>
      <c s="36">
        <f>ROUND(G198*H198,6)</f>
      </c>
      <c r="L198" s="38">
        <v>0</v>
      </c>
      <c s="32">
        <f>ROUND(ROUND(L198,2)*ROUND(G198,3),2)</f>
      </c>
      <c s="36" t="s">
        <v>388</v>
      </c>
      <c>
        <f>(M198*21)/100</f>
      </c>
      <c t="s">
        <v>27</v>
      </c>
    </row>
    <row r="199" spans="1:5" ht="12.75">
      <c r="A199" s="35" t="s">
        <v>54</v>
      </c>
      <c r="E199" s="39" t="s">
        <v>5</v>
      </c>
    </row>
    <row r="200" spans="1:5" ht="12.75">
      <c r="A200" s="35" t="s">
        <v>55</v>
      </c>
      <c r="E200" s="40" t="s">
        <v>5313</v>
      </c>
    </row>
    <row r="201" spans="1:5" ht="12.75">
      <c r="A201" t="s">
        <v>57</v>
      </c>
      <c r="E201" s="39" t="s">
        <v>5</v>
      </c>
    </row>
    <row r="202" spans="1:16" ht="12.75">
      <c r="A202" t="s">
        <v>49</v>
      </c>
      <c s="34" t="s">
        <v>360</v>
      </c>
      <c s="34" t="s">
        <v>5314</v>
      </c>
      <c s="35" t="s">
        <v>5</v>
      </c>
      <c s="6" t="s">
        <v>5315</v>
      </c>
      <c s="36" t="s">
        <v>52</v>
      </c>
      <c s="37">
        <v>275</v>
      </c>
      <c s="36">
        <v>3E-05</v>
      </c>
      <c s="36">
        <f>ROUND(G202*H202,6)</f>
      </c>
      <c r="L202" s="38">
        <v>0</v>
      </c>
      <c s="32">
        <f>ROUND(ROUND(L202,2)*ROUND(G202,3),2)</f>
      </c>
      <c s="36" t="s">
        <v>388</v>
      </c>
      <c>
        <f>(M202*21)/100</f>
      </c>
      <c t="s">
        <v>27</v>
      </c>
    </row>
    <row r="203" spans="1:5" ht="12.75">
      <c r="A203" s="35" t="s">
        <v>54</v>
      </c>
      <c r="E203" s="39" t="s">
        <v>5</v>
      </c>
    </row>
    <row r="204" spans="1:5" ht="12.75">
      <c r="A204" s="35" t="s">
        <v>55</v>
      </c>
      <c r="E204" s="40" t="s">
        <v>5316</v>
      </c>
    </row>
    <row r="205" spans="1:5" ht="12.75">
      <c r="A205" t="s">
        <v>57</v>
      </c>
      <c r="E205" s="39" t="s">
        <v>5</v>
      </c>
    </row>
    <row r="206" spans="1:16" ht="12.75">
      <c r="A206" t="s">
        <v>49</v>
      </c>
      <c s="34" t="s">
        <v>363</v>
      </c>
      <c s="34" t="s">
        <v>5317</v>
      </c>
      <c s="35" t="s">
        <v>5</v>
      </c>
      <c s="6" t="s">
        <v>5318</v>
      </c>
      <c s="36" t="s">
        <v>374</v>
      </c>
      <c s="37">
        <v>10.25</v>
      </c>
      <c s="36">
        <v>0.22</v>
      </c>
      <c s="36">
        <f>ROUND(G206*H206,6)</f>
      </c>
      <c r="L206" s="38">
        <v>0</v>
      </c>
      <c s="32">
        <f>ROUND(ROUND(L206,2)*ROUND(G206,3),2)</f>
      </c>
      <c s="36" t="s">
        <v>388</v>
      </c>
      <c>
        <f>(M206*21)/100</f>
      </c>
      <c t="s">
        <v>27</v>
      </c>
    </row>
    <row r="207" spans="1:5" ht="12.75">
      <c r="A207" s="35" t="s">
        <v>54</v>
      </c>
      <c r="E207" s="39" t="s">
        <v>5</v>
      </c>
    </row>
    <row r="208" spans="1:5" ht="12.75">
      <c r="A208" s="35" t="s">
        <v>55</v>
      </c>
      <c r="E208" s="40" t="s">
        <v>5319</v>
      </c>
    </row>
    <row r="209" spans="1:5" ht="12.75">
      <c r="A209" t="s">
        <v>57</v>
      </c>
      <c r="E209" s="39" t="s">
        <v>5</v>
      </c>
    </row>
    <row r="210" spans="1:13" ht="12.75">
      <c r="A210" t="s">
        <v>46</v>
      </c>
      <c r="C210" s="31" t="s">
        <v>190</v>
      </c>
      <c r="E210" s="33" t="s">
        <v>191</v>
      </c>
      <c r="J210" s="32">
        <f>0</f>
      </c>
      <c s="32">
        <f>0</f>
      </c>
      <c s="32">
        <f>0+L211+L215</f>
      </c>
      <c s="32">
        <f>0+M211+M215</f>
      </c>
    </row>
    <row r="211" spans="1:16" ht="12.75">
      <c r="A211" t="s">
        <v>49</v>
      </c>
      <c s="34" t="s">
        <v>366</v>
      </c>
      <c s="34" t="s">
        <v>5320</v>
      </c>
      <c s="35" t="s">
        <v>5</v>
      </c>
      <c s="6" t="s">
        <v>5321</v>
      </c>
      <c s="36" t="s">
        <v>262</v>
      </c>
      <c s="37">
        <v>13.2</v>
      </c>
      <c s="36">
        <v>0.00035</v>
      </c>
      <c s="36">
        <f>ROUND(G211*H211,6)</f>
      </c>
      <c r="L211" s="38">
        <v>0</v>
      </c>
      <c s="32">
        <f>ROUND(ROUND(L211,2)*ROUND(G211,3),2)</f>
      </c>
      <c s="36" t="s">
        <v>53</v>
      </c>
      <c>
        <f>(M211*21)/100</f>
      </c>
      <c t="s">
        <v>27</v>
      </c>
    </row>
    <row r="212" spans="1:5" ht="12.75">
      <c r="A212" s="35" t="s">
        <v>54</v>
      </c>
      <c r="E212" s="39" t="s">
        <v>5</v>
      </c>
    </row>
    <row r="213" spans="1:5" ht="12.75">
      <c r="A213" s="35" t="s">
        <v>55</v>
      </c>
      <c r="E213" s="40" t="s">
        <v>5322</v>
      </c>
    </row>
    <row r="214" spans="1:5" ht="12.75">
      <c r="A214" t="s">
        <v>57</v>
      </c>
      <c r="E214" s="39" t="s">
        <v>5</v>
      </c>
    </row>
    <row r="215" spans="1:16" ht="12.75">
      <c r="A215" t="s">
        <v>49</v>
      </c>
      <c s="34" t="s">
        <v>371</v>
      </c>
      <c s="34" t="s">
        <v>5323</v>
      </c>
      <c s="35" t="s">
        <v>5</v>
      </c>
      <c s="6" t="s">
        <v>5324</v>
      </c>
      <c s="36" t="s">
        <v>262</v>
      </c>
      <c s="37">
        <v>12</v>
      </c>
      <c s="36">
        <v>0.0001</v>
      </c>
      <c s="36">
        <f>ROUND(G215*H215,6)</f>
      </c>
      <c r="L215" s="38">
        <v>0</v>
      </c>
      <c s="32">
        <f>ROUND(ROUND(L215,2)*ROUND(G215,3),2)</f>
      </c>
      <c s="36" t="s">
        <v>53</v>
      </c>
      <c>
        <f>(M215*21)/100</f>
      </c>
      <c t="s">
        <v>27</v>
      </c>
    </row>
    <row r="216" spans="1:5" ht="12.75">
      <c r="A216" s="35" t="s">
        <v>54</v>
      </c>
      <c r="E216" s="39" t="s">
        <v>5</v>
      </c>
    </row>
    <row r="217" spans="1:5" ht="25.5">
      <c r="A217" s="35" t="s">
        <v>55</v>
      </c>
      <c r="E217" s="40" t="s">
        <v>5325</v>
      </c>
    </row>
    <row r="218" spans="1:5" ht="12.75">
      <c r="A218" t="s">
        <v>57</v>
      </c>
      <c r="E218" s="39" t="s">
        <v>5</v>
      </c>
    </row>
    <row r="219" spans="1:13" ht="12.75">
      <c r="A219" t="s">
        <v>46</v>
      </c>
      <c r="C219" s="31" t="s">
        <v>80</v>
      </c>
      <c r="E219" s="33" t="s">
        <v>5326</v>
      </c>
      <c r="J219" s="32">
        <f>0</f>
      </c>
      <c s="32">
        <f>0</f>
      </c>
      <c s="32">
        <f>0+L220+L224</f>
      </c>
      <c s="32">
        <f>0+M220+M224</f>
      </c>
    </row>
    <row r="220" spans="1:16" ht="12.75">
      <c r="A220" t="s">
        <v>49</v>
      </c>
      <c s="34" t="s">
        <v>375</v>
      </c>
      <c s="34" t="s">
        <v>5327</v>
      </c>
      <c s="35" t="s">
        <v>5</v>
      </c>
      <c s="6" t="s">
        <v>5328</v>
      </c>
      <c s="36" t="s">
        <v>52</v>
      </c>
      <c s="37">
        <v>4</v>
      </c>
      <c s="36">
        <v>0.0007</v>
      </c>
      <c s="36">
        <f>ROUND(G220*H220,6)</f>
      </c>
      <c r="L220" s="38">
        <v>0</v>
      </c>
      <c s="32">
        <f>ROUND(ROUND(L220,2)*ROUND(G220,3),2)</f>
      </c>
      <c s="36" t="s">
        <v>53</v>
      </c>
      <c>
        <f>(M220*21)/100</f>
      </c>
      <c t="s">
        <v>27</v>
      </c>
    </row>
    <row r="221" spans="1:5" ht="12.75">
      <c r="A221" s="35" t="s">
        <v>54</v>
      </c>
      <c r="E221" s="39" t="s">
        <v>5</v>
      </c>
    </row>
    <row r="222" spans="1:5" ht="12.75">
      <c r="A222" s="35" t="s">
        <v>55</v>
      </c>
      <c r="E222" s="40" t="s">
        <v>5313</v>
      </c>
    </row>
    <row r="223" spans="1:5" ht="12.75">
      <c r="A223" t="s">
        <v>57</v>
      </c>
      <c r="E223" s="39" t="s">
        <v>5</v>
      </c>
    </row>
    <row r="224" spans="1:16" ht="12.75">
      <c r="A224" t="s">
        <v>49</v>
      </c>
      <c s="34" t="s">
        <v>378</v>
      </c>
      <c s="34" t="s">
        <v>5329</v>
      </c>
      <c s="35" t="s">
        <v>5</v>
      </c>
      <c s="6" t="s">
        <v>5330</v>
      </c>
      <c s="36" t="s">
        <v>52</v>
      </c>
      <c s="37">
        <v>4</v>
      </c>
      <c s="36">
        <v>0</v>
      </c>
      <c s="36">
        <f>ROUND(G224*H224,6)</f>
      </c>
      <c r="L224" s="38">
        <v>0</v>
      </c>
      <c s="32">
        <f>ROUND(ROUND(L224,2)*ROUND(G224,3),2)</f>
      </c>
      <c s="36" t="s">
        <v>53</v>
      </c>
      <c>
        <f>(M224*21)/100</f>
      </c>
      <c t="s">
        <v>27</v>
      </c>
    </row>
    <row r="225" spans="1:5" ht="12.75">
      <c r="A225" s="35" t="s">
        <v>54</v>
      </c>
      <c r="E225" s="39" t="s">
        <v>5</v>
      </c>
    </row>
    <row r="226" spans="1:5" ht="25.5">
      <c r="A226" s="35" t="s">
        <v>55</v>
      </c>
      <c r="E226" s="40" t="s">
        <v>5331</v>
      </c>
    </row>
    <row r="227" spans="1:5" ht="12.75">
      <c r="A227" t="s">
        <v>57</v>
      </c>
      <c r="E227" s="39" t="s">
        <v>5</v>
      </c>
    </row>
    <row r="228" spans="1:13" ht="12.75">
      <c r="A228" t="s">
        <v>46</v>
      </c>
      <c r="C228" s="31" t="s">
        <v>233</v>
      </c>
      <c r="E228" s="33" t="s">
        <v>234</v>
      </c>
      <c r="J228" s="32">
        <f>0</f>
      </c>
      <c s="32">
        <f>0</f>
      </c>
      <c s="32">
        <f>0+L229+L233</f>
      </c>
      <c s="32">
        <f>0+M229+M233</f>
      </c>
    </row>
    <row r="229" spans="1:16" ht="25.5">
      <c r="A229" t="s">
        <v>49</v>
      </c>
      <c s="34" t="s">
        <v>381</v>
      </c>
      <c s="34" t="s">
        <v>5332</v>
      </c>
      <c s="35" t="s">
        <v>5</v>
      </c>
      <c s="6" t="s">
        <v>5333</v>
      </c>
      <c s="36" t="s">
        <v>98</v>
      </c>
      <c s="37">
        <v>198.733</v>
      </c>
      <c s="36">
        <v>0</v>
      </c>
      <c s="36">
        <f>ROUND(G229*H229,6)</f>
      </c>
      <c r="L229" s="38">
        <v>0</v>
      </c>
      <c s="32">
        <f>ROUND(ROUND(L229,2)*ROUND(G229,3),2)</f>
      </c>
      <c s="36" t="s">
        <v>53</v>
      </c>
      <c>
        <f>(M229*21)/100</f>
      </c>
      <c t="s">
        <v>27</v>
      </c>
    </row>
    <row r="230" spans="1:5" ht="12.75">
      <c r="A230" s="35" t="s">
        <v>54</v>
      </c>
      <c r="E230" s="39" t="s">
        <v>5</v>
      </c>
    </row>
    <row r="231" spans="1:5" ht="12.75">
      <c r="A231" s="35" t="s">
        <v>55</v>
      </c>
      <c r="E231" s="40" t="s">
        <v>5334</v>
      </c>
    </row>
    <row r="232" spans="1:5" ht="12.75">
      <c r="A232" t="s">
        <v>57</v>
      </c>
      <c r="E232" s="39" t="s">
        <v>5</v>
      </c>
    </row>
    <row r="233" spans="1:16" ht="38.25">
      <c r="A233" t="s">
        <v>49</v>
      </c>
      <c s="34" t="s">
        <v>384</v>
      </c>
      <c s="34" t="s">
        <v>5335</v>
      </c>
      <c s="35" t="s">
        <v>5</v>
      </c>
      <c s="6" t="s">
        <v>5336</v>
      </c>
      <c s="36" t="s">
        <v>98</v>
      </c>
      <c s="37">
        <v>198.733</v>
      </c>
      <c s="36">
        <v>0</v>
      </c>
      <c s="36">
        <f>ROUND(G233*H233,6)</f>
      </c>
      <c r="L233" s="38">
        <v>0</v>
      </c>
      <c s="32">
        <f>ROUND(ROUND(L233,2)*ROUND(G233,3),2)</f>
      </c>
      <c s="36" t="s">
        <v>53</v>
      </c>
      <c>
        <f>(M233*21)/100</f>
      </c>
      <c t="s">
        <v>27</v>
      </c>
    </row>
    <row r="234" spans="1:5" ht="12.75">
      <c r="A234" s="35" t="s">
        <v>54</v>
      </c>
      <c r="E234" s="39" t="s">
        <v>5</v>
      </c>
    </row>
    <row r="235" spans="1:5" ht="12.75">
      <c r="A235" s="35" t="s">
        <v>55</v>
      </c>
      <c r="E235" s="40" t="s">
        <v>5334</v>
      </c>
    </row>
    <row r="236" spans="1:5" ht="12.75">
      <c r="A236" t="s">
        <v>57</v>
      </c>
      <c r="E23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5337</v>
      </c>
      <c s="41">
        <f>Rekapitulace!C51</f>
      </c>
      <c s="20" t="s">
        <v>0</v>
      </c>
      <c t="s">
        <v>23</v>
      </c>
      <c t="s">
        <v>27</v>
      </c>
    </row>
    <row r="4" spans="1:16" ht="32" customHeight="1">
      <c r="A4" s="24" t="s">
        <v>20</v>
      </c>
      <c s="25" t="s">
        <v>28</v>
      </c>
      <c s="27" t="s">
        <v>5337</v>
      </c>
      <c r="E4" s="26" t="s">
        <v>5338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5340</v>
      </c>
      <c r="E8" s="30" t="s">
        <v>5338</v>
      </c>
      <c r="J8" s="29">
        <f>0+J9+J22</f>
      </c>
      <c s="29">
        <f>0+K9+K22</f>
      </c>
      <c s="29">
        <f>0+L9+L22</f>
      </c>
      <c s="29">
        <f>0+M9+M22</f>
      </c>
    </row>
    <row r="9" spans="1:13" ht="12.75">
      <c r="A9" t="s">
        <v>46</v>
      </c>
      <c r="C9" s="31" t="s">
        <v>5341</v>
      </c>
      <c r="E9" s="33" t="s">
        <v>5342</v>
      </c>
      <c r="J9" s="32">
        <f>0</f>
      </c>
      <c s="32">
        <f>0</f>
      </c>
      <c s="32">
        <f>0+L10+L14+L18</f>
      </c>
      <c s="32">
        <f>0+M10+M14+M18</f>
      </c>
    </row>
    <row r="10" spans="1:16" ht="12.75">
      <c r="A10" t="s">
        <v>49</v>
      </c>
      <c s="34" t="s">
        <v>4</v>
      </c>
      <c s="34" t="s">
        <v>5343</v>
      </c>
      <c s="35" t="s">
        <v>5</v>
      </c>
      <c s="6" t="s">
        <v>5344</v>
      </c>
      <c s="36" t="s">
        <v>52</v>
      </c>
      <c s="37">
        <v>1</v>
      </c>
      <c s="36">
        <v>0</v>
      </c>
      <c s="36">
        <f>ROUND(G10*H10,6)</f>
      </c>
      <c r="L10" s="38">
        <v>0</v>
      </c>
      <c s="32">
        <f>ROUND(ROUND(L10,2)*ROUND(G10,3),2)</f>
      </c>
      <c s="36" t="s">
        <v>388</v>
      </c>
      <c>
        <f>(M10*21)/100</f>
      </c>
      <c t="s">
        <v>27</v>
      </c>
    </row>
    <row r="11" spans="1:5" ht="12.75">
      <c r="A11" s="35" t="s">
        <v>54</v>
      </c>
      <c r="E11" s="39" t="s">
        <v>5344</v>
      </c>
    </row>
    <row r="12" spans="1:5" ht="12.75">
      <c r="A12" s="35" t="s">
        <v>55</v>
      </c>
      <c r="E12" s="40" t="s">
        <v>5</v>
      </c>
    </row>
    <row r="13" spans="1:5" ht="12.75">
      <c r="A13" t="s">
        <v>57</v>
      </c>
      <c r="E13" s="39" t="s">
        <v>5</v>
      </c>
    </row>
    <row r="14" spans="1:16" ht="12.75">
      <c r="A14" t="s">
        <v>49</v>
      </c>
      <c s="34" t="s">
        <v>27</v>
      </c>
      <c s="34" t="s">
        <v>5345</v>
      </c>
      <c s="35" t="s">
        <v>5</v>
      </c>
      <c s="6" t="s">
        <v>5346</v>
      </c>
      <c s="36" t="s">
        <v>52</v>
      </c>
      <c s="37">
        <v>1</v>
      </c>
      <c s="36">
        <v>0</v>
      </c>
      <c s="36">
        <f>ROUND(G14*H14,6)</f>
      </c>
      <c r="L14" s="38">
        <v>0</v>
      </c>
      <c s="32">
        <f>ROUND(ROUND(L14,2)*ROUND(G14,3),2)</f>
      </c>
      <c s="36" t="s">
        <v>388</v>
      </c>
      <c>
        <f>(M14*21)/100</f>
      </c>
      <c t="s">
        <v>27</v>
      </c>
    </row>
    <row r="15" spans="1:5" ht="12.75">
      <c r="A15" s="35" t="s">
        <v>54</v>
      </c>
      <c r="E15" s="39" t="s">
        <v>5346</v>
      </c>
    </row>
    <row r="16" spans="1:5" ht="12.75">
      <c r="A16" s="35" t="s">
        <v>55</v>
      </c>
      <c r="E16" s="40" t="s">
        <v>5</v>
      </c>
    </row>
    <row r="17" spans="1:5" ht="12.75">
      <c r="A17" t="s">
        <v>57</v>
      </c>
      <c r="E17" s="39" t="s">
        <v>5</v>
      </c>
    </row>
    <row r="18" spans="1:16" ht="12.75">
      <c r="A18" t="s">
        <v>49</v>
      </c>
      <c s="34" t="s">
        <v>26</v>
      </c>
      <c s="34" t="s">
        <v>5347</v>
      </c>
      <c s="35" t="s">
        <v>5</v>
      </c>
      <c s="6" t="s">
        <v>5348</v>
      </c>
      <c s="36" t="s">
        <v>52</v>
      </c>
      <c s="37">
        <v>1</v>
      </c>
      <c s="36">
        <v>0</v>
      </c>
      <c s="36">
        <f>ROUND(G18*H18,6)</f>
      </c>
      <c r="L18" s="38">
        <v>0</v>
      </c>
      <c s="32">
        <f>ROUND(ROUND(L18,2)*ROUND(G18,3),2)</f>
      </c>
      <c s="36" t="s">
        <v>388</v>
      </c>
      <c>
        <f>(M18*21)/100</f>
      </c>
      <c t="s">
        <v>27</v>
      </c>
    </row>
    <row r="19" spans="1:5" ht="12.75">
      <c r="A19" s="35" t="s">
        <v>54</v>
      </c>
      <c r="E19" s="39" t="s">
        <v>5348</v>
      </c>
    </row>
    <row r="20" spans="1:5" ht="12.75">
      <c r="A20" s="35" t="s">
        <v>55</v>
      </c>
      <c r="E20" s="40" t="s">
        <v>5</v>
      </c>
    </row>
    <row r="21" spans="1:5" ht="12.75">
      <c r="A21" t="s">
        <v>57</v>
      </c>
      <c r="E21" s="39" t="s">
        <v>5</v>
      </c>
    </row>
    <row r="22" spans="1:13" ht="12.75">
      <c r="A22" t="s">
        <v>46</v>
      </c>
      <c r="C22" s="31" t="s">
        <v>5349</v>
      </c>
      <c r="E22" s="33" t="s">
        <v>5350</v>
      </c>
      <c r="J22" s="32">
        <f>0</f>
      </c>
      <c s="32">
        <f>0</f>
      </c>
      <c s="32">
        <f>0+L23+L27+L31+L35+L39+L43+L47</f>
      </c>
      <c s="32">
        <f>0+M23+M27+M31+M35+M39+M43+M47</f>
      </c>
    </row>
    <row r="23" spans="1:16" ht="12.75">
      <c r="A23" t="s">
        <v>49</v>
      </c>
      <c s="34" t="s">
        <v>64</v>
      </c>
      <c s="34" t="s">
        <v>5351</v>
      </c>
      <c s="35" t="s">
        <v>5</v>
      </c>
      <c s="6" t="s">
        <v>5352</v>
      </c>
      <c s="36" t="s">
        <v>52</v>
      </c>
      <c s="37">
        <v>1</v>
      </c>
      <c s="36">
        <v>0</v>
      </c>
      <c s="36">
        <f>ROUND(G23*H23,6)</f>
      </c>
      <c r="L23" s="38">
        <v>0</v>
      </c>
      <c s="32">
        <f>ROUND(ROUND(L23,2)*ROUND(G23,3),2)</f>
      </c>
      <c s="36" t="s">
        <v>388</v>
      </c>
      <c>
        <f>(M23*21)/100</f>
      </c>
      <c t="s">
        <v>27</v>
      </c>
    </row>
    <row r="24" spans="1:5" ht="12.75">
      <c r="A24" s="35" t="s">
        <v>54</v>
      </c>
      <c r="E24" s="39" t="s">
        <v>5352</v>
      </c>
    </row>
    <row r="25" spans="1:5" ht="12.75">
      <c r="A25" s="35" t="s">
        <v>55</v>
      </c>
      <c r="E25" s="40" t="s">
        <v>5</v>
      </c>
    </row>
    <row r="26" spans="1:5" ht="12.75">
      <c r="A26" t="s">
        <v>57</v>
      </c>
      <c r="E26" s="39" t="s">
        <v>5</v>
      </c>
    </row>
    <row r="27" spans="1:16" ht="12.75">
      <c r="A27" t="s">
        <v>49</v>
      </c>
      <c s="34" t="s">
        <v>68</v>
      </c>
      <c s="34" t="s">
        <v>5353</v>
      </c>
      <c s="35" t="s">
        <v>5</v>
      </c>
      <c s="6" t="s">
        <v>5354</v>
      </c>
      <c s="36" t="s">
        <v>52</v>
      </c>
      <c s="37">
        <v>1</v>
      </c>
      <c s="36">
        <v>0</v>
      </c>
      <c s="36">
        <f>ROUND(G27*H27,6)</f>
      </c>
      <c r="L27" s="38">
        <v>0</v>
      </c>
      <c s="32">
        <f>ROUND(ROUND(L27,2)*ROUND(G27,3),2)</f>
      </c>
      <c s="36" t="s">
        <v>388</v>
      </c>
      <c>
        <f>(M27*21)/100</f>
      </c>
      <c t="s">
        <v>27</v>
      </c>
    </row>
    <row r="28" spans="1:5" ht="12.75">
      <c r="A28" s="35" t="s">
        <v>54</v>
      </c>
      <c r="E28" s="39" t="s">
        <v>5354</v>
      </c>
    </row>
    <row r="29" spans="1:5" ht="12.75">
      <c r="A29" s="35" t="s">
        <v>55</v>
      </c>
      <c r="E29" s="40" t="s">
        <v>5</v>
      </c>
    </row>
    <row r="30" spans="1:5" ht="12.75">
      <c r="A30" t="s">
        <v>57</v>
      </c>
      <c r="E30" s="39" t="s">
        <v>5</v>
      </c>
    </row>
    <row r="31" spans="1:16" ht="12.75">
      <c r="A31" t="s">
        <v>49</v>
      </c>
      <c s="34" t="s">
        <v>72</v>
      </c>
      <c s="34" t="s">
        <v>5355</v>
      </c>
      <c s="35" t="s">
        <v>5</v>
      </c>
      <c s="6" t="s">
        <v>5356</v>
      </c>
      <c s="36" t="s">
        <v>52</v>
      </c>
      <c s="37">
        <v>1</v>
      </c>
      <c s="36">
        <v>0</v>
      </c>
      <c s="36">
        <f>ROUND(G31*H31,6)</f>
      </c>
      <c r="L31" s="38">
        <v>0</v>
      </c>
      <c s="32">
        <f>ROUND(ROUND(L31,2)*ROUND(G31,3),2)</f>
      </c>
      <c s="36" t="s">
        <v>388</v>
      </c>
      <c>
        <f>(M31*21)/100</f>
      </c>
      <c t="s">
        <v>27</v>
      </c>
    </row>
    <row r="32" spans="1:5" ht="12.75">
      <c r="A32" s="35" t="s">
        <v>54</v>
      </c>
      <c r="E32" s="39" t="s">
        <v>5356</v>
      </c>
    </row>
    <row r="33" spans="1:5" ht="12.75">
      <c r="A33" s="35" t="s">
        <v>55</v>
      </c>
      <c r="E33" s="40" t="s">
        <v>5</v>
      </c>
    </row>
    <row r="34" spans="1:5" ht="12.75">
      <c r="A34" t="s">
        <v>57</v>
      </c>
      <c r="E34" s="39" t="s">
        <v>5</v>
      </c>
    </row>
    <row r="35" spans="1:16" ht="12.75">
      <c r="A35" t="s">
        <v>49</v>
      </c>
      <c s="34" t="s">
        <v>76</v>
      </c>
      <c s="34" t="s">
        <v>5357</v>
      </c>
      <c s="35" t="s">
        <v>5</v>
      </c>
      <c s="6" t="s">
        <v>5358</v>
      </c>
      <c s="36" t="s">
        <v>1588</v>
      </c>
      <c s="37">
        <v>1</v>
      </c>
      <c s="36">
        <v>0</v>
      </c>
      <c s="36">
        <f>ROUND(G35*H35,6)</f>
      </c>
      <c r="L35" s="38">
        <v>0</v>
      </c>
      <c s="32">
        <f>ROUND(ROUND(L35,2)*ROUND(G35,3),2)</f>
      </c>
      <c s="36" t="s">
        <v>388</v>
      </c>
      <c>
        <f>(M35*21)/100</f>
      </c>
      <c t="s">
        <v>27</v>
      </c>
    </row>
    <row r="36" spans="1:5" ht="12.75">
      <c r="A36" s="35" t="s">
        <v>54</v>
      </c>
      <c r="E36" s="39" t="s">
        <v>5358</v>
      </c>
    </row>
    <row r="37" spans="1:5" ht="12.75">
      <c r="A37" s="35" t="s">
        <v>55</v>
      </c>
      <c r="E37" s="40" t="s">
        <v>5</v>
      </c>
    </row>
    <row r="38" spans="1:5" ht="127.5">
      <c r="A38" t="s">
        <v>57</v>
      </c>
      <c r="E38" s="39" t="s">
        <v>5359</v>
      </c>
    </row>
    <row r="39" spans="1:16" ht="12.75">
      <c r="A39" t="s">
        <v>49</v>
      </c>
      <c s="34" t="s">
        <v>80</v>
      </c>
      <c s="34" t="s">
        <v>5360</v>
      </c>
      <c s="35" t="s">
        <v>5</v>
      </c>
      <c s="6" t="s">
        <v>5361</v>
      </c>
      <c s="36" t="s">
        <v>1588</v>
      </c>
      <c s="37">
        <v>1</v>
      </c>
      <c s="36">
        <v>0</v>
      </c>
      <c s="36">
        <f>ROUND(G39*H39,6)</f>
      </c>
      <c r="L39" s="38">
        <v>0</v>
      </c>
      <c s="32">
        <f>ROUND(ROUND(L39,2)*ROUND(G39,3),2)</f>
      </c>
      <c s="36" t="s">
        <v>388</v>
      </c>
      <c>
        <f>(M39*21)/100</f>
      </c>
      <c t="s">
        <v>27</v>
      </c>
    </row>
    <row r="40" spans="1:5" ht="12.75">
      <c r="A40" s="35" t="s">
        <v>54</v>
      </c>
      <c r="E40" s="39" t="s">
        <v>5361</v>
      </c>
    </row>
    <row r="41" spans="1:5" ht="12.75">
      <c r="A41" s="35" t="s">
        <v>55</v>
      </c>
      <c r="E41" s="40" t="s">
        <v>5</v>
      </c>
    </row>
    <row r="42" spans="1:5" ht="63.75">
      <c r="A42" t="s">
        <v>57</v>
      </c>
      <c r="E42" s="39" t="s">
        <v>5362</v>
      </c>
    </row>
    <row r="43" spans="1:16" ht="12.75">
      <c r="A43" t="s">
        <v>49</v>
      </c>
      <c s="34" t="s">
        <v>84</v>
      </c>
      <c s="34" t="s">
        <v>5363</v>
      </c>
      <c s="35" t="s">
        <v>5</v>
      </c>
      <c s="6" t="s">
        <v>5364</v>
      </c>
      <c s="36" t="s">
        <v>52</v>
      </c>
      <c s="37">
        <v>10</v>
      </c>
      <c s="36">
        <v>0</v>
      </c>
      <c s="36">
        <f>ROUND(G43*H43,6)</f>
      </c>
      <c r="L43" s="38">
        <v>0</v>
      </c>
      <c s="32">
        <f>ROUND(ROUND(L43,2)*ROUND(G43,3),2)</f>
      </c>
      <c s="36" t="s">
        <v>388</v>
      </c>
      <c>
        <f>(M43*21)/100</f>
      </c>
      <c t="s">
        <v>27</v>
      </c>
    </row>
    <row r="44" spans="1:5" ht="12.75">
      <c r="A44" s="35" t="s">
        <v>54</v>
      </c>
      <c r="E44" s="39" t="s">
        <v>5364</v>
      </c>
    </row>
    <row r="45" spans="1:5" ht="12.75">
      <c r="A45" s="35" t="s">
        <v>55</v>
      </c>
      <c r="E45" s="40" t="s">
        <v>5</v>
      </c>
    </row>
    <row r="46" spans="1:5" ht="102">
      <c r="A46" t="s">
        <v>57</v>
      </c>
      <c r="E46" s="39" t="s">
        <v>5365</v>
      </c>
    </row>
    <row r="47" spans="1:16" ht="12.75">
      <c r="A47" t="s">
        <v>49</v>
      </c>
      <c s="34" t="s">
        <v>88</v>
      </c>
      <c s="34" t="s">
        <v>5366</v>
      </c>
      <c s="35" t="s">
        <v>5</v>
      </c>
      <c s="6" t="s">
        <v>5367</v>
      </c>
      <c s="36" t="s">
        <v>1588</v>
      </c>
      <c s="37">
        <v>1</v>
      </c>
      <c s="36">
        <v>0</v>
      </c>
      <c s="36">
        <f>ROUND(G47*H47,6)</f>
      </c>
      <c r="L47" s="38">
        <v>0</v>
      </c>
      <c s="32">
        <f>ROUND(ROUND(L47,2)*ROUND(G47,3),2)</f>
      </c>
      <c s="36" t="s">
        <v>388</v>
      </c>
      <c>
        <f>(M47*21)/100</f>
      </c>
      <c t="s">
        <v>27</v>
      </c>
    </row>
    <row r="48" spans="1:5" ht="12.75">
      <c r="A48" s="35" t="s">
        <v>54</v>
      </c>
      <c r="E48" s="39" t="s">
        <v>5367</v>
      </c>
    </row>
    <row r="49" spans="1:5" ht="12.75">
      <c r="A49" s="35" t="s">
        <v>55</v>
      </c>
      <c r="E49" s="40" t="s">
        <v>5</v>
      </c>
    </row>
    <row r="50" spans="1:5" ht="51">
      <c r="A50" t="s">
        <v>57</v>
      </c>
      <c r="E50" s="39" t="s">
        <v>5368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5369</v>
      </c>
      <c s="41">
        <f>Rekapitulace!C53</f>
      </c>
      <c s="20" t="s">
        <v>0</v>
      </c>
      <c t="s">
        <v>23</v>
      </c>
      <c t="s">
        <v>27</v>
      </c>
    </row>
    <row r="4" spans="1:16" ht="32" customHeight="1">
      <c r="A4" s="24" t="s">
        <v>20</v>
      </c>
      <c s="25" t="s">
        <v>28</v>
      </c>
      <c s="27" t="s">
        <v>5369</v>
      </c>
      <c r="E4" s="26" t="s">
        <v>5370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5372</v>
      </c>
      <c r="E8" s="30" t="s">
        <v>5370</v>
      </c>
      <c r="J8" s="29">
        <f>0+J9</f>
      </c>
      <c s="29">
        <f>0+K9</f>
      </c>
      <c s="29">
        <f>0+L9</f>
      </c>
      <c s="29">
        <f>0+M9</f>
      </c>
    </row>
    <row r="9" spans="1:13" ht="12.75">
      <c r="A9" t="s">
        <v>46</v>
      </c>
      <c r="C9" s="31" t="s">
        <v>4</v>
      </c>
      <c r="E9" s="33" t="s">
        <v>5373</v>
      </c>
      <c r="J9" s="32">
        <f>0</f>
      </c>
      <c s="32">
        <f>0</f>
      </c>
      <c s="32">
        <f>0+L10+L14+L18+L22+L26+L30+L34+L38+L42+L46+L50+L54+L58+L62+L66</f>
      </c>
      <c s="32">
        <f>0+M10+M14+M18+M22+M26+M30+M34+M38+M42+M46+M50+M54+M58+M62+M66</f>
      </c>
    </row>
    <row r="10" spans="1:16" ht="25.5">
      <c r="A10" t="s">
        <v>49</v>
      </c>
      <c s="34" t="s">
        <v>4</v>
      </c>
      <c s="34" t="s">
        <v>5374</v>
      </c>
      <c s="35" t="s">
        <v>1879</v>
      </c>
      <c s="6" t="s">
        <v>5375</v>
      </c>
      <c s="36" t="s">
        <v>98</v>
      </c>
      <c s="37">
        <v>8528.17</v>
      </c>
      <c s="36">
        <v>0</v>
      </c>
      <c s="36">
        <f>ROUND(G10*H10,6)</f>
      </c>
      <c r="L10" s="38">
        <v>0</v>
      </c>
      <c s="32">
        <f>ROUND(ROUND(L10,2)*ROUND(G10,3),2)</f>
      </c>
      <c s="36" t="s">
        <v>388</v>
      </c>
      <c>
        <f>(M10*21)/100</f>
      </c>
      <c t="s">
        <v>27</v>
      </c>
    </row>
    <row r="11" spans="1:5" ht="51">
      <c r="A11" s="35" t="s">
        <v>54</v>
      </c>
      <c r="E11" s="39" t="s">
        <v>5376</v>
      </c>
    </row>
    <row r="12" spans="1:5" ht="12.75">
      <c r="A12" s="35" t="s">
        <v>55</v>
      </c>
      <c r="E12" s="40" t="s">
        <v>5</v>
      </c>
    </row>
    <row r="13" spans="1:5" ht="140.25">
      <c r="A13" t="s">
        <v>57</v>
      </c>
      <c r="E13" s="39" t="s">
        <v>1167</v>
      </c>
    </row>
    <row r="14" spans="1:16" ht="25.5">
      <c r="A14" t="s">
        <v>49</v>
      </c>
      <c s="34" t="s">
        <v>27</v>
      </c>
      <c s="34" t="s">
        <v>5377</v>
      </c>
      <c s="35" t="s">
        <v>1236</v>
      </c>
      <c s="6" t="s">
        <v>5378</v>
      </c>
      <c s="36" t="s">
        <v>98</v>
      </c>
      <c s="37">
        <v>2682.6</v>
      </c>
      <c s="36">
        <v>0</v>
      </c>
      <c s="36">
        <f>ROUND(G14*H14,6)</f>
      </c>
      <c r="L14" s="38">
        <v>0</v>
      </c>
      <c s="32">
        <f>ROUND(ROUND(L14,2)*ROUND(G14,3),2)</f>
      </c>
      <c s="36" t="s">
        <v>388</v>
      </c>
      <c>
        <f>(M14*21)/100</f>
      </c>
      <c t="s">
        <v>27</v>
      </c>
    </row>
    <row r="15" spans="1:5" ht="51">
      <c r="A15" s="35" t="s">
        <v>54</v>
      </c>
      <c r="E15" s="39" t="s">
        <v>5379</v>
      </c>
    </row>
    <row r="16" spans="1:5" ht="12.75">
      <c r="A16" s="35" t="s">
        <v>55</v>
      </c>
      <c r="E16" s="40" t="s">
        <v>5</v>
      </c>
    </row>
    <row r="17" spans="1:5" ht="140.25">
      <c r="A17" t="s">
        <v>57</v>
      </c>
      <c r="E17" s="39" t="s">
        <v>1167</v>
      </c>
    </row>
    <row r="18" spans="1:16" ht="25.5">
      <c r="A18" t="s">
        <v>49</v>
      </c>
      <c s="34" t="s">
        <v>26</v>
      </c>
      <c s="34" t="s">
        <v>5380</v>
      </c>
      <c s="35" t="s">
        <v>5076</v>
      </c>
      <c s="6" t="s">
        <v>1233</v>
      </c>
      <c s="36" t="s">
        <v>98</v>
      </c>
      <c s="37">
        <v>113.584</v>
      </c>
      <c s="36">
        <v>0</v>
      </c>
      <c s="36">
        <f>ROUND(G18*H18,6)</f>
      </c>
      <c r="L18" s="38">
        <v>0</v>
      </c>
      <c s="32">
        <f>ROUND(ROUND(L18,2)*ROUND(G18,3),2)</f>
      </c>
      <c s="36" t="s">
        <v>388</v>
      </c>
      <c>
        <f>(M18*21)/100</f>
      </c>
      <c t="s">
        <v>27</v>
      </c>
    </row>
    <row r="19" spans="1:5" ht="51">
      <c r="A19" s="35" t="s">
        <v>54</v>
      </c>
      <c r="E19" s="39" t="s">
        <v>5381</v>
      </c>
    </row>
    <row r="20" spans="1:5" ht="12.75">
      <c r="A20" s="35" t="s">
        <v>55</v>
      </c>
      <c r="E20" s="40" t="s">
        <v>5</v>
      </c>
    </row>
    <row r="21" spans="1:5" ht="140.25">
      <c r="A21" t="s">
        <v>57</v>
      </c>
      <c r="E21" s="39" t="s">
        <v>1167</v>
      </c>
    </row>
    <row r="22" spans="1:16" ht="25.5">
      <c r="A22" t="s">
        <v>49</v>
      </c>
      <c s="34" t="s">
        <v>64</v>
      </c>
      <c s="34" t="s">
        <v>5382</v>
      </c>
      <c s="35" t="s">
        <v>1164</v>
      </c>
      <c s="6" t="s">
        <v>1165</v>
      </c>
      <c s="36" t="s">
        <v>98</v>
      </c>
      <c s="37">
        <v>291.296</v>
      </c>
      <c s="36">
        <v>0</v>
      </c>
      <c s="36">
        <f>ROUND(G22*H22,6)</f>
      </c>
      <c r="L22" s="38">
        <v>0</v>
      </c>
      <c s="32">
        <f>ROUND(ROUND(L22,2)*ROUND(G22,3),2)</f>
      </c>
      <c s="36" t="s">
        <v>388</v>
      </c>
      <c>
        <f>(M22*21)/100</f>
      </c>
      <c t="s">
        <v>27</v>
      </c>
    </row>
    <row r="23" spans="1:5" ht="51">
      <c r="A23" s="35" t="s">
        <v>54</v>
      </c>
      <c r="E23" s="39" t="s">
        <v>5383</v>
      </c>
    </row>
    <row r="24" spans="1:5" ht="12.75">
      <c r="A24" s="35" t="s">
        <v>55</v>
      </c>
      <c r="E24" s="40" t="s">
        <v>5</v>
      </c>
    </row>
    <row r="25" spans="1:5" ht="140.25">
      <c r="A25" t="s">
        <v>57</v>
      </c>
      <c r="E25" s="39" t="s">
        <v>1167</v>
      </c>
    </row>
    <row r="26" spans="1:16" ht="25.5">
      <c r="A26" t="s">
        <v>49</v>
      </c>
      <c s="34" t="s">
        <v>68</v>
      </c>
      <c s="34" t="s">
        <v>5384</v>
      </c>
      <c s="35" t="s">
        <v>5060</v>
      </c>
      <c s="6" t="s">
        <v>1170</v>
      </c>
      <c s="36" t="s">
        <v>98</v>
      </c>
      <c s="37">
        <v>743.041</v>
      </c>
      <c s="36">
        <v>0</v>
      </c>
      <c s="36">
        <f>ROUND(G26*H26,6)</f>
      </c>
      <c r="L26" s="38">
        <v>0</v>
      </c>
      <c s="32">
        <f>ROUND(ROUND(L26,2)*ROUND(G26,3),2)</f>
      </c>
      <c s="36" t="s">
        <v>388</v>
      </c>
      <c>
        <f>(M26*21)/100</f>
      </c>
      <c t="s">
        <v>27</v>
      </c>
    </row>
    <row r="27" spans="1:5" ht="51">
      <c r="A27" s="35" t="s">
        <v>54</v>
      </c>
      <c r="E27" s="39" t="s">
        <v>5376</v>
      </c>
    </row>
    <row r="28" spans="1:5" ht="12.75">
      <c r="A28" s="35" t="s">
        <v>55</v>
      </c>
      <c r="E28" s="40" t="s">
        <v>5</v>
      </c>
    </row>
    <row r="29" spans="1:5" ht="140.25">
      <c r="A29" t="s">
        <v>57</v>
      </c>
      <c r="E29" s="39" t="s">
        <v>1167</v>
      </c>
    </row>
    <row r="30" spans="1:16" ht="25.5">
      <c r="A30" t="s">
        <v>49</v>
      </c>
      <c s="34" t="s">
        <v>72</v>
      </c>
      <c s="34" t="s">
        <v>5385</v>
      </c>
      <c s="35" t="s">
        <v>5054</v>
      </c>
      <c s="6" t="s">
        <v>5386</v>
      </c>
      <c s="36" t="s">
        <v>98</v>
      </c>
      <c s="37">
        <v>282.305</v>
      </c>
      <c s="36">
        <v>0</v>
      </c>
      <c s="36">
        <f>ROUND(G30*H30,6)</f>
      </c>
      <c r="L30" s="38">
        <v>0</v>
      </c>
      <c s="32">
        <f>ROUND(ROUND(L30,2)*ROUND(G30,3),2)</f>
      </c>
      <c s="36" t="s">
        <v>388</v>
      </c>
      <c>
        <f>(M30*21)/100</f>
      </c>
      <c t="s">
        <v>27</v>
      </c>
    </row>
    <row r="31" spans="1:5" ht="51">
      <c r="A31" s="35" t="s">
        <v>54</v>
      </c>
      <c r="E31" s="39" t="s">
        <v>5387</v>
      </c>
    </row>
    <row r="32" spans="1:5" ht="12.75">
      <c r="A32" s="35" t="s">
        <v>55</v>
      </c>
      <c r="E32" s="40" t="s">
        <v>5</v>
      </c>
    </row>
    <row r="33" spans="1:5" ht="140.25">
      <c r="A33" t="s">
        <v>57</v>
      </c>
      <c r="E33" s="39" t="s">
        <v>1167</v>
      </c>
    </row>
    <row r="34" spans="1:16" ht="38.25">
      <c r="A34" t="s">
        <v>49</v>
      </c>
      <c s="34" t="s">
        <v>76</v>
      </c>
      <c s="34" t="s">
        <v>5388</v>
      </c>
      <c s="35" t="s">
        <v>5107</v>
      </c>
      <c s="6" t="s">
        <v>5065</v>
      </c>
      <c s="36" t="s">
        <v>98</v>
      </c>
      <c s="37">
        <v>2.8</v>
      </c>
      <c s="36">
        <v>0</v>
      </c>
      <c s="36">
        <f>ROUND(G34*H34,6)</f>
      </c>
      <c r="L34" s="38">
        <v>0</v>
      </c>
      <c s="32">
        <f>ROUND(ROUND(L34,2)*ROUND(G34,3),2)</f>
      </c>
      <c s="36" t="s">
        <v>388</v>
      </c>
      <c>
        <f>(M34*21)/100</f>
      </c>
      <c t="s">
        <v>27</v>
      </c>
    </row>
    <row r="35" spans="1:5" ht="63.75">
      <c r="A35" s="35" t="s">
        <v>54</v>
      </c>
      <c r="E35" s="39" t="s">
        <v>5389</v>
      </c>
    </row>
    <row r="36" spans="1:5" ht="12.75">
      <c r="A36" s="35" t="s">
        <v>55</v>
      </c>
      <c r="E36" s="40" t="s">
        <v>5</v>
      </c>
    </row>
    <row r="37" spans="1:5" ht="140.25">
      <c r="A37" t="s">
        <v>57</v>
      </c>
      <c r="E37" s="39" t="s">
        <v>1167</v>
      </c>
    </row>
    <row r="38" spans="1:16" ht="38.25">
      <c r="A38" t="s">
        <v>49</v>
      </c>
      <c s="34" t="s">
        <v>80</v>
      </c>
      <c s="34" t="s">
        <v>5390</v>
      </c>
      <c s="35" t="s">
        <v>5072</v>
      </c>
      <c s="6" t="s">
        <v>5069</v>
      </c>
      <c s="36" t="s">
        <v>98</v>
      </c>
      <c s="37">
        <v>3.452</v>
      </c>
      <c s="36">
        <v>0</v>
      </c>
      <c s="36">
        <f>ROUND(G38*H38,6)</f>
      </c>
      <c r="L38" s="38">
        <v>0</v>
      </c>
      <c s="32">
        <f>ROUND(ROUND(L38,2)*ROUND(G38,3),2)</f>
      </c>
      <c s="36" t="s">
        <v>388</v>
      </c>
      <c>
        <f>(M38*21)/100</f>
      </c>
      <c t="s">
        <v>27</v>
      </c>
    </row>
    <row r="39" spans="1:5" ht="63.75">
      <c r="A39" s="35" t="s">
        <v>54</v>
      </c>
      <c r="E39" s="39" t="s">
        <v>5391</v>
      </c>
    </row>
    <row r="40" spans="1:5" ht="12.75">
      <c r="A40" s="35" t="s">
        <v>55</v>
      </c>
      <c r="E40" s="40" t="s">
        <v>5</v>
      </c>
    </row>
    <row r="41" spans="1:5" ht="140.25">
      <c r="A41" t="s">
        <v>57</v>
      </c>
      <c r="E41" s="39" t="s">
        <v>1167</v>
      </c>
    </row>
    <row r="42" spans="1:16" ht="25.5">
      <c r="A42" t="s">
        <v>49</v>
      </c>
      <c s="34" t="s">
        <v>84</v>
      </c>
      <c s="34" t="s">
        <v>5390</v>
      </c>
      <c s="35" t="s">
        <v>5117</v>
      </c>
      <c s="6" t="s">
        <v>5392</v>
      </c>
      <c s="36" t="s">
        <v>98</v>
      </c>
      <c s="37">
        <v>14.455</v>
      </c>
      <c s="36">
        <v>0</v>
      </c>
      <c s="36">
        <f>ROUND(G42*H42,6)</f>
      </c>
      <c r="L42" s="38">
        <v>0</v>
      </c>
      <c s="32">
        <f>ROUND(ROUND(L42,2)*ROUND(G42,3),2)</f>
      </c>
      <c s="36" t="s">
        <v>388</v>
      </c>
      <c>
        <f>(M42*21)/100</f>
      </c>
      <c t="s">
        <v>27</v>
      </c>
    </row>
    <row r="43" spans="1:5" ht="51">
      <c r="A43" s="35" t="s">
        <v>54</v>
      </c>
      <c r="E43" s="39" t="s">
        <v>5393</v>
      </c>
    </row>
    <row r="44" spans="1:5" ht="12.75">
      <c r="A44" s="35" t="s">
        <v>55</v>
      </c>
      <c r="E44" s="40" t="s">
        <v>5</v>
      </c>
    </row>
    <row r="45" spans="1:5" ht="140.25">
      <c r="A45" t="s">
        <v>57</v>
      </c>
      <c r="E45" s="39" t="s">
        <v>1167</v>
      </c>
    </row>
    <row r="46" spans="1:16" ht="25.5">
      <c r="A46" t="s">
        <v>49</v>
      </c>
      <c s="34" t="s">
        <v>88</v>
      </c>
      <c s="34" t="s">
        <v>5394</v>
      </c>
      <c s="35" t="s">
        <v>5113</v>
      </c>
      <c s="6" t="s">
        <v>1178</v>
      </c>
      <c s="36" t="s">
        <v>98</v>
      </c>
      <c s="37">
        <v>0.094</v>
      </c>
      <c s="36">
        <v>0</v>
      </c>
      <c s="36">
        <f>ROUND(G46*H46,6)</f>
      </c>
      <c r="L46" s="38">
        <v>0</v>
      </c>
      <c s="32">
        <f>ROUND(ROUND(L46,2)*ROUND(G46,3),2)</f>
      </c>
      <c s="36" t="s">
        <v>388</v>
      </c>
      <c>
        <f>(M46*21)/100</f>
      </c>
      <c t="s">
        <v>27</v>
      </c>
    </row>
    <row r="47" spans="1:5" ht="25.5">
      <c r="A47" s="35" t="s">
        <v>54</v>
      </c>
      <c r="E47" s="39" t="s">
        <v>1178</v>
      </c>
    </row>
    <row r="48" spans="1:5" ht="12.75">
      <c r="A48" s="35" t="s">
        <v>55</v>
      </c>
      <c r="E48" s="40" t="s">
        <v>5</v>
      </c>
    </row>
    <row r="49" spans="1:5" ht="12.75">
      <c r="A49" t="s">
        <v>57</v>
      </c>
      <c r="E49" s="39" t="s">
        <v>5</v>
      </c>
    </row>
    <row r="50" spans="1:16" ht="25.5">
      <c r="A50" t="s">
        <v>49</v>
      </c>
      <c s="34" t="s">
        <v>91</v>
      </c>
      <c s="34" t="s">
        <v>5395</v>
      </c>
      <c s="35" t="s">
        <v>1611</v>
      </c>
      <c s="6" t="s">
        <v>5073</v>
      </c>
      <c s="36" t="s">
        <v>98</v>
      </c>
      <c s="37">
        <v>0.5</v>
      </c>
      <c s="36">
        <v>0</v>
      </c>
      <c s="36">
        <f>ROUND(G50*H50,6)</f>
      </c>
      <c r="L50" s="38">
        <v>0</v>
      </c>
      <c s="32">
        <f>ROUND(ROUND(L50,2)*ROUND(G50,3),2)</f>
      </c>
      <c s="36" t="s">
        <v>388</v>
      </c>
      <c>
        <f>(M50*21)/100</f>
      </c>
      <c t="s">
        <v>27</v>
      </c>
    </row>
    <row r="51" spans="1:5" ht="51">
      <c r="A51" s="35" t="s">
        <v>54</v>
      </c>
      <c r="E51" s="39" t="s">
        <v>5396</v>
      </c>
    </row>
    <row r="52" spans="1:5" ht="12.75">
      <c r="A52" s="35" t="s">
        <v>55</v>
      </c>
      <c r="E52" s="40" t="s">
        <v>5</v>
      </c>
    </row>
    <row r="53" spans="1:5" ht="140.25">
      <c r="A53" t="s">
        <v>57</v>
      </c>
      <c r="E53" s="39" t="s">
        <v>1167</v>
      </c>
    </row>
    <row r="54" spans="1:16" ht="25.5">
      <c r="A54" t="s">
        <v>49</v>
      </c>
      <c s="34" t="s">
        <v>95</v>
      </c>
      <c s="34" t="s">
        <v>5397</v>
      </c>
      <c s="35" t="s">
        <v>5050</v>
      </c>
      <c s="6" t="s">
        <v>5077</v>
      </c>
      <c s="36" t="s">
        <v>98</v>
      </c>
      <c s="37">
        <v>0.5</v>
      </c>
      <c s="36">
        <v>0</v>
      </c>
      <c s="36">
        <f>ROUND(G54*H54,6)</f>
      </c>
      <c r="L54" s="38">
        <v>0</v>
      </c>
      <c s="32">
        <f>ROUND(ROUND(L54,2)*ROUND(G54,3),2)</f>
      </c>
      <c s="36" t="s">
        <v>388</v>
      </c>
      <c>
        <f>(M54*21)/100</f>
      </c>
      <c t="s">
        <v>27</v>
      </c>
    </row>
    <row r="55" spans="1:5" ht="51">
      <c r="A55" s="35" t="s">
        <v>54</v>
      </c>
      <c r="E55" s="39" t="s">
        <v>5396</v>
      </c>
    </row>
    <row r="56" spans="1:5" ht="12.75">
      <c r="A56" s="35" t="s">
        <v>55</v>
      </c>
      <c r="E56" s="40" t="s">
        <v>5</v>
      </c>
    </row>
    <row r="57" spans="1:5" ht="140.25">
      <c r="A57" t="s">
        <v>57</v>
      </c>
      <c r="E57" s="39" t="s">
        <v>1167</v>
      </c>
    </row>
    <row r="58" spans="1:16" ht="25.5">
      <c r="A58" t="s">
        <v>49</v>
      </c>
      <c s="34" t="s">
        <v>100</v>
      </c>
      <c s="34" t="s">
        <v>5398</v>
      </c>
      <c s="35" t="s">
        <v>5111</v>
      </c>
      <c s="6" t="s">
        <v>5081</v>
      </c>
      <c s="36" t="s">
        <v>98</v>
      </c>
      <c s="37">
        <v>22.7</v>
      </c>
      <c s="36">
        <v>0</v>
      </c>
      <c s="36">
        <f>ROUND(G58*H58,6)</f>
      </c>
      <c r="L58" s="38">
        <v>0</v>
      </c>
      <c s="32">
        <f>ROUND(ROUND(L58,2)*ROUND(G58,3),2)</f>
      </c>
      <c s="36" t="s">
        <v>388</v>
      </c>
      <c>
        <f>(M58*21)/100</f>
      </c>
      <c t="s">
        <v>27</v>
      </c>
    </row>
    <row r="59" spans="1:5" ht="51">
      <c r="A59" s="35" t="s">
        <v>54</v>
      </c>
      <c r="E59" s="39" t="s">
        <v>5399</v>
      </c>
    </row>
    <row r="60" spans="1:5" ht="12.75">
      <c r="A60" s="35" t="s">
        <v>55</v>
      </c>
      <c r="E60" s="40" t="s">
        <v>5</v>
      </c>
    </row>
    <row r="61" spans="1:5" ht="140.25">
      <c r="A61" t="s">
        <v>57</v>
      </c>
      <c r="E61" s="39" t="s">
        <v>1167</v>
      </c>
    </row>
    <row r="62" spans="1:16" ht="25.5">
      <c r="A62" t="s">
        <v>49</v>
      </c>
      <c s="34" t="s">
        <v>106</v>
      </c>
      <c s="34" t="s">
        <v>5400</v>
      </c>
      <c s="35" t="s">
        <v>5119</v>
      </c>
      <c s="6" t="s">
        <v>5401</v>
      </c>
      <c s="36" t="s">
        <v>98</v>
      </c>
      <c s="37">
        <v>29.2</v>
      </c>
      <c s="36">
        <v>0</v>
      </c>
      <c s="36">
        <f>ROUND(G62*H62,6)</f>
      </c>
      <c r="L62" s="38">
        <v>0</v>
      </c>
      <c s="32">
        <f>ROUND(ROUND(L62,2)*ROUND(G62,3),2)</f>
      </c>
      <c s="36" t="s">
        <v>388</v>
      </c>
      <c>
        <f>(M62*21)/100</f>
      </c>
      <c t="s">
        <v>27</v>
      </c>
    </row>
    <row r="63" spans="1:5" ht="25.5">
      <c r="A63" s="35" t="s">
        <v>54</v>
      </c>
      <c r="E63" s="39" t="s">
        <v>5085</v>
      </c>
    </row>
    <row r="64" spans="1:5" ht="12.75">
      <c r="A64" s="35" t="s">
        <v>55</v>
      </c>
      <c r="E64" s="40" t="s">
        <v>5</v>
      </c>
    </row>
    <row r="65" spans="1:5" ht="12.75">
      <c r="A65" t="s">
        <v>57</v>
      </c>
      <c r="E65" s="39" t="s">
        <v>5</v>
      </c>
    </row>
    <row r="66" spans="1:16" ht="25.5">
      <c r="A66" t="s">
        <v>49</v>
      </c>
      <c s="34" t="s">
        <v>111</v>
      </c>
      <c s="34" t="s">
        <v>4349</v>
      </c>
      <c s="35" t="s">
        <v>5064</v>
      </c>
      <c s="6" t="s">
        <v>4920</v>
      </c>
      <c s="36" t="s">
        <v>98</v>
      </c>
      <c s="37">
        <v>0.28</v>
      </c>
      <c s="36">
        <v>0</v>
      </c>
      <c s="36">
        <f>ROUND(G66*H66,6)</f>
      </c>
      <c r="L66" s="38">
        <v>0</v>
      </c>
      <c s="32">
        <f>ROUND(ROUND(L66,2)*ROUND(G66,3),2)</f>
      </c>
      <c s="36" t="s">
        <v>388</v>
      </c>
      <c>
        <f>(M66*21)/100</f>
      </c>
      <c t="s">
        <v>27</v>
      </c>
    </row>
    <row r="67" spans="1:5" ht="25.5">
      <c r="A67" s="35" t="s">
        <v>54</v>
      </c>
      <c r="E67" s="39" t="s">
        <v>4920</v>
      </c>
    </row>
    <row r="68" spans="1:5" ht="12.75">
      <c r="A68" s="35" t="s">
        <v>55</v>
      </c>
      <c r="E68" s="40" t="s">
        <v>5</v>
      </c>
    </row>
    <row r="69" spans="1:5" ht="12.75">
      <c r="A69" t="s">
        <v>57</v>
      </c>
      <c r="E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COUNTIFS(L8:L84,"=0",A8:A84,"P")+COUNTIFS(L8:L84,"",A8:A84,"P")+SUM(Q8:Q84)</f>
      </c>
    </row>
    <row r="8" spans="1:13" ht="12.75">
      <c r="A8" t="s">
        <v>44</v>
      </c>
      <c r="C8" s="28" t="s">
        <v>433</v>
      </c>
      <c r="E8" s="30" t="s">
        <v>432</v>
      </c>
      <c r="J8" s="29">
        <f>0+J9+J30+J47</f>
      </c>
      <c s="29">
        <f>0+K9+K30+K47</f>
      </c>
      <c s="29">
        <f>0+L9+L30+L47</f>
      </c>
      <c s="29">
        <f>0+M9+M30+M47</f>
      </c>
    </row>
    <row r="9" spans="1:13" ht="12.75">
      <c r="A9" t="s">
        <v>46</v>
      </c>
      <c r="C9" s="31" t="s">
        <v>251</v>
      </c>
      <c r="E9" s="33" t="s">
        <v>434</v>
      </c>
      <c r="J9" s="32">
        <f>0</f>
      </c>
      <c s="32">
        <f>0</f>
      </c>
      <c s="32">
        <f>0+L10+L14+L18+L22+L26</f>
      </c>
      <c s="32">
        <f>0+M10+M14+M18+M22+M26</f>
      </c>
    </row>
    <row r="10" spans="1:16" ht="12.75">
      <c r="A10" t="s">
        <v>49</v>
      </c>
      <c s="34" t="s">
        <v>4</v>
      </c>
      <c s="34" t="s">
        <v>435</v>
      </c>
      <c s="35" t="s">
        <v>5</v>
      </c>
      <c s="6" t="s">
        <v>436</v>
      </c>
      <c s="36" t="s">
        <v>52</v>
      </c>
      <c s="37">
        <v>4</v>
      </c>
      <c s="36">
        <v>0</v>
      </c>
      <c s="36">
        <f>ROUND(G10*H10,6)</f>
      </c>
      <c r="L10" s="38">
        <v>0</v>
      </c>
      <c s="32">
        <f>ROUND(ROUND(L10,2)*ROUND(G10,3),2)</f>
      </c>
      <c s="36" t="s">
        <v>256</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437</v>
      </c>
      <c s="35" t="s">
        <v>5</v>
      </c>
      <c s="6" t="s">
        <v>438</v>
      </c>
      <c s="36" t="s">
        <v>52</v>
      </c>
      <c s="37">
        <v>3</v>
      </c>
      <c s="36">
        <v>0</v>
      </c>
      <c s="36">
        <f>ROUND(G14*H14,6)</f>
      </c>
      <c r="L14" s="38">
        <v>0</v>
      </c>
      <c s="32">
        <f>ROUND(ROUND(L14,2)*ROUND(G14,3),2)</f>
      </c>
      <c s="36" t="s">
        <v>256</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439</v>
      </c>
      <c s="35" t="s">
        <v>5</v>
      </c>
      <c s="6" t="s">
        <v>440</v>
      </c>
      <c s="36" t="s">
        <v>52</v>
      </c>
      <c s="37">
        <v>4</v>
      </c>
      <c s="36">
        <v>0</v>
      </c>
      <c s="36">
        <f>ROUND(G18*H18,6)</f>
      </c>
      <c r="L18" s="38">
        <v>0</v>
      </c>
      <c s="32">
        <f>ROUND(ROUND(L18,2)*ROUND(G18,3),2)</f>
      </c>
      <c s="36" t="s">
        <v>256</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441</v>
      </c>
      <c s="35" t="s">
        <v>5</v>
      </c>
      <c s="6" t="s">
        <v>442</v>
      </c>
      <c s="36" t="s">
        <v>52</v>
      </c>
      <c s="37">
        <v>4</v>
      </c>
      <c s="36">
        <v>0</v>
      </c>
      <c s="36">
        <f>ROUND(G22*H22,6)</f>
      </c>
      <c r="L22" s="38">
        <v>0</v>
      </c>
      <c s="32">
        <f>ROUND(ROUND(L22,2)*ROUND(G22,3),2)</f>
      </c>
      <c s="36" t="s">
        <v>256</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443</v>
      </c>
      <c s="35" t="s">
        <v>5</v>
      </c>
      <c s="6" t="s">
        <v>442</v>
      </c>
      <c s="36" t="s">
        <v>52</v>
      </c>
      <c s="37">
        <v>3</v>
      </c>
      <c s="36">
        <v>0</v>
      </c>
      <c s="36">
        <f>ROUND(G26*H26,6)</f>
      </c>
      <c r="L26" s="38">
        <v>0</v>
      </c>
      <c s="32">
        <f>ROUND(ROUND(L26,2)*ROUND(G26,3),2)</f>
      </c>
      <c s="36" t="s">
        <v>256</v>
      </c>
      <c>
        <f>(M26*21)/100</f>
      </c>
      <c t="s">
        <v>27</v>
      </c>
    </row>
    <row r="27" spans="1:5" ht="12.75">
      <c r="A27" s="35" t="s">
        <v>54</v>
      </c>
      <c r="E27" s="39" t="s">
        <v>5</v>
      </c>
    </row>
    <row r="28" spans="1:5" ht="12.75">
      <c r="A28" s="35" t="s">
        <v>55</v>
      </c>
      <c r="E28" s="40" t="s">
        <v>5</v>
      </c>
    </row>
    <row r="29" spans="1:5" ht="12.75">
      <c r="A29" t="s">
        <v>57</v>
      </c>
      <c r="E29" s="39" t="s">
        <v>5</v>
      </c>
    </row>
    <row r="30" spans="1:13" ht="12.75">
      <c r="A30" t="s">
        <v>46</v>
      </c>
      <c r="C30" s="31" t="s">
        <v>286</v>
      </c>
      <c r="E30" s="33" t="s">
        <v>444</v>
      </c>
      <c r="J30" s="32">
        <f>0</f>
      </c>
      <c s="32">
        <f>0</f>
      </c>
      <c s="32">
        <f>0+L31+L35+L39+L43</f>
      </c>
      <c s="32">
        <f>0+M31+M35+M39+M43</f>
      </c>
    </row>
    <row r="31" spans="1:16" ht="25.5">
      <c r="A31" t="s">
        <v>49</v>
      </c>
      <c s="34" t="s">
        <v>72</v>
      </c>
      <c s="34" t="s">
        <v>445</v>
      </c>
      <c s="35" t="s">
        <v>5</v>
      </c>
      <c s="6" t="s">
        <v>446</v>
      </c>
      <c s="36" t="s">
        <v>262</v>
      </c>
      <c s="37">
        <v>100</v>
      </c>
      <c s="36">
        <v>0</v>
      </c>
      <c s="36">
        <f>ROUND(G31*H31,6)</f>
      </c>
      <c r="L31" s="38">
        <v>0</v>
      </c>
      <c s="32">
        <f>ROUND(ROUND(L31,2)*ROUND(G31,3),2)</f>
      </c>
      <c s="36" t="s">
        <v>256</v>
      </c>
      <c>
        <f>(M31*21)/100</f>
      </c>
      <c t="s">
        <v>27</v>
      </c>
    </row>
    <row r="32" spans="1:5" ht="12.75">
      <c r="A32" s="35" t="s">
        <v>54</v>
      </c>
      <c r="E32" s="39" t="s">
        <v>5</v>
      </c>
    </row>
    <row r="33" spans="1:5" ht="12.75">
      <c r="A33" s="35" t="s">
        <v>55</v>
      </c>
      <c r="E33" s="40" t="s">
        <v>5</v>
      </c>
    </row>
    <row r="34" spans="1:5" ht="12.75">
      <c r="A34" t="s">
        <v>57</v>
      </c>
      <c r="E34" s="39" t="s">
        <v>5</v>
      </c>
    </row>
    <row r="35" spans="1:16" ht="12.75">
      <c r="A35" t="s">
        <v>49</v>
      </c>
      <c s="34" t="s">
        <v>76</v>
      </c>
      <c s="34" t="s">
        <v>447</v>
      </c>
      <c s="35" t="s">
        <v>5</v>
      </c>
      <c s="6" t="s">
        <v>448</v>
      </c>
      <c s="36" t="s">
        <v>262</v>
      </c>
      <c s="37">
        <v>20</v>
      </c>
      <c s="36">
        <v>0</v>
      </c>
      <c s="36">
        <f>ROUND(G35*H35,6)</f>
      </c>
      <c r="L35" s="38">
        <v>0</v>
      </c>
      <c s="32">
        <f>ROUND(ROUND(L35,2)*ROUND(G35,3),2)</f>
      </c>
      <c s="36" t="s">
        <v>256</v>
      </c>
      <c>
        <f>(M35*21)/100</f>
      </c>
      <c t="s">
        <v>27</v>
      </c>
    </row>
    <row r="36" spans="1:5" ht="12.75">
      <c r="A36" s="35" t="s">
        <v>54</v>
      </c>
      <c r="E36" s="39" t="s">
        <v>5</v>
      </c>
    </row>
    <row r="37" spans="1:5" ht="12.75">
      <c r="A37" s="35" t="s">
        <v>55</v>
      </c>
      <c r="E37" s="40" t="s">
        <v>5</v>
      </c>
    </row>
    <row r="38" spans="1:5" ht="12.75">
      <c r="A38" t="s">
        <v>57</v>
      </c>
      <c r="E38" s="39" t="s">
        <v>5</v>
      </c>
    </row>
    <row r="39" spans="1:16" ht="12.75">
      <c r="A39" t="s">
        <v>49</v>
      </c>
      <c s="34" t="s">
        <v>80</v>
      </c>
      <c s="34" t="s">
        <v>449</v>
      </c>
      <c s="35" t="s">
        <v>5</v>
      </c>
      <c s="6" t="s">
        <v>450</v>
      </c>
      <c s="36" t="s">
        <v>451</v>
      </c>
      <c s="37">
        <v>0.3</v>
      </c>
      <c s="36">
        <v>0</v>
      </c>
      <c s="36">
        <f>ROUND(G39*H39,6)</f>
      </c>
      <c r="L39" s="38">
        <v>0</v>
      </c>
      <c s="32">
        <f>ROUND(ROUND(L39,2)*ROUND(G39,3),2)</f>
      </c>
      <c s="36" t="s">
        <v>256</v>
      </c>
      <c>
        <f>(M39*21)/100</f>
      </c>
      <c t="s">
        <v>27</v>
      </c>
    </row>
    <row r="40" spans="1:5" ht="12.75">
      <c r="A40" s="35" t="s">
        <v>54</v>
      </c>
      <c r="E40" s="39" t="s">
        <v>450</v>
      </c>
    </row>
    <row r="41" spans="1:5" ht="12.75">
      <c r="A41" s="35" t="s">
        <v>55</v>
      </c>
      <c r="E41" s="40" t="s">
        <v>5</v>
      </c>
    </row>
    <row r="42" spans="1:5" ht="153">
      <c r="A42" t="s">
        <v>57</v>
      </c>
      <c r="E42" s="39" t="s">
        <v>452</v>
      </c>
    </row>
    <row r="43" spans="1:16" ht="12.75">
      <c r="A43" t="s">
        <v>49</v>
      </c>
      <c s="34" t="s">
        <v>84</v>
      </c>
      <c s="34" t="s">
        <v>453</v>
      </c>
      <c s="35" t="s">
        <v>5</v>
      </c>
      <c s="6" t="s">
        <v>454</v>
      </c>
      <c s="36" t="s">
        <v>262</v>
      </c>
      <c s="37">
        <v>150</v>
      </c>
      <c s="36">
        <v>0</v>
      </c>
      <c s="36">
        <f>ROUND(G43*H43,6)</f>
      </c>
      <c r="L43" s="38">
        <v>0</v>
      </c>
      <c s="32">
        <f>ROUND(ROUND(L43,2)*ROUND(G43,3),2)</f>
      </c>
      <c s="36" t="s">
        <v>388</v>
      </c>
      <c>
        <f>(M43*21)/100</f>
      </c>
      <c t="s">
        <v>27</v>
      </c>
    </row>
    <row r="44" spans="1:5" ht="12.75">
      <c r="A44" s="35" t="s">
        <v>54</v>
      </c>
      <c r="E44" s="39" t="s">
        <v>5</v>
      </c>
    </row>
    <row r="45" spans="1:5" ht="12.75">
      <c r="A45" s="35" t="s">
        <v>55</v>
      </c>
      <c r="E45" s="40" t="s">
        <v>5</v>
      </c>
    </row>
    <row r="46" spans="1:5" ht="12.75">
      <c r="A46" t="s">
        <v>57</v>
      </c>
      <c r="E46" s="39" t="s">
        <v>5</v>
      </c>
    </row>
    <row r="47" spans="1:13" ht="12.75">
      <c r="A47" t="s">
        <v>46</v>
      </c>
      <c r="C47" s="31" t="s">
        <v>369</v>
      </c>
      <c r="E47" s="33" t="s">
        <v>390</v>
      </c>
      <c r="J47" s="32">
        <f>0</f>
      </c>
      <c s="32">
        <f>0</f>
      </c>
      <c s="32">
        <f>0+L48+L52+L56+L60+L64+L68+L72+L76+L80+L84</f>
      </c>
      <c s="32">
        <f>0+M48+M52+M56+M60+M64+M68+M72+M76+M80+M84</f>
      </c>
    </row>
    <row r="48" spans="1:16" ht="12.75">
      <c r="A48" t="s">
        <v>49</v>
      </c>
      <c s="34" t="s">
        <v>88</v>
      </c>
      <c s="34" t="s">
        <v>413</v>
      </c>
      <c s="35" t="s">
        <v>5</v>
      </c>
      <c s="6" t="s">
        <v>414</v>
      </c>
      <c s="36" t="s">
        <v>415</v>
      </c>
      <c s="37">
        <v>24</v>
      </c>
      <c s="36">
        <v>0</v>
      </c>
      <c s="36">
        <f>ROUND(G48*H48,6)</f>
      </c>
      <c r="L48" s="38">
        <v>0</v>
      </c>
      <c s="32">
        <f>ROUND(ROUND(L48,2)*ROUND(G48,3),2)</f>
      </c>
      <c s="36" t="s">
        <v>388</v>
      </c>
      <c>
        <f>(M48*21)/100</f>
      </c>
      <c t="s">
        <v>27</v>
      </c>
    </row>
    <row r="49" spans="1:5" ht="12.75">
      <c r="A49" s="35" t="s">
        <v>54</v>
      </c>
      <c r="E49" s="39" t="s">
        <v>5</v>
      </c>
    </row>
    <row r="50" spans="1:5" ht="12.75">
      <c r="A50" s="35" t="s">
        <v>55</v>
      </c>
      <c r="E50" s="40" t="s">
        <v>5</v>
      </c>
    </row>
    <row r="51" spans="1:5" ht="12.75">
      <c r="A51" t="s">
        <v>57</v>
      </c>
      <c r="E51" s="39" t="s">
        <v>5</v>
      </c>
    </row>
    <row r="52" spans="1:16" ht="25.5">
      <c r="A52" t="s">
        <v>49</v>
      </c>
      <c s="34" t="s">
        <v>91</v>
      </c>
      <c s="34" t="s">
        <v>455</v>
      </c>
      <c s="35" t="s">
        <v>5</v>
      </c>
      <c s="6" t="s">
        <v>456</v>
      </c>
      <c s="36" t="s">
        <v>52</v>
      </c>
      <c s="37">
        <v>2</v>
      </c>
      <c s="36">
        <v>0</v>
      </c>
      <c s="36">
        <f>ROUND(G52*H52,6)</f>
      </c>
      <c r="L52" s="38">
        <v>0</v>
      </c>
      <c s="32">
        <f>ROUND(ROUND(L52,2)*ROUND(G52,3),2)</f>
      </c>
      <c s="36" t="s">
        <v>388</v>
      </c>
      <c>
        <f>(M52*21)/100</f>
      </c>
      <c t="s">
        <v>27</v>
      </c>
    </row>
    <row r="53" spans="1:5" ht="12.75">
      <c r="A53" s="35" t="s">
        <v>54</v>
      </c>
      <c r="E53" s="39" t="s">
        <v>5</v>
      </c>
    </row>
    <row r="54" spans="1:5" ht="12.75">
      <c r="A54" s="35" t="s">
        <v>55</v>
      </c>
      <c r="E54" s="40" t="s">
        <v>5</v>
      </c>
    </row>
    <row r="55" spans="1:5" ht="12.75">
      <c r="A55" t="s">
        <v>57</v>
      </c>
      <c r="E55" s="39" t="s">
        <v>5</v>
      </c>
    </row>
    <row r="56" spans="1:16" ht="25.5">
      <c r="A56" t="s">
        <v>49</v>
      </c>
      <c s="34" t="s">
        <v>95</v>
      </c>
      <c s="34" t="s">
        <v>457</v>
      </c>
      <c s="35" t="s">
        <v>5</v>
      </c>
      <c s="6" t="s">
        <v>458</v>
      </c>
      <c s="36" t="s">
        <v>52</v>
      </c>
      <c s="37">
        <v>2</v>
      </c>
      <c s="36">
        <v>0</v>
      </c>
      <c s="36">
        <f>ROUND(G56*H56,6)</f>
      </c>
      <c r="L56" s="38">
        <v>0</v>
      </c>
      <c s="32">
        <f>ROUND(ROUND(L56,2)*ROUND(G56,3),2)</f>
      </c>
      <c s="36" t="s">
        <v>388</v>
      </c>
      <c>
        <f>(M56*21)/100</f>
      </c>
      <c t="s">
        <v>27</v>
      </c>
    </row>
    <row r="57" spans="1:5" ht="12.75">
      <c r="A57" s="35" t="s">
        <v>54</v>
      </c>
      <c r="E57" s="39" t="s">
        <v>5</v>
      </c>
    </row>
    <row r="58" spans="1:5" ht="12.75">
      <c r="A58" s="35" t="s">
        <v>55</v>
      </c>
      <c r="E58" s="40" t="s">
        <v>5</v>
      </c>
    </row>
    <row r="59" spans="1:5" ht="12.75">
      <c r="A59" t="s">
        <v>57</v>
      </c>
      <c r="E59" s="39" t="s">
        <v>5</v>
      </c>
    </row>
    <row r="60" spans="1:16" ht="12.75">
      <c r="A60" t="s">
        <v>49</v>
      </c>
      <c s="34" t="s">
        <v>100</v>
      </c>
      <c s="34" t="s">
        <v>417</v>
      </c>
      <c s="35" t="s">
        <v>5</v>
      </c>
      <c s="6" t="s">
        <v>418</v>
      </c>
      <c s="36" t="s">
        <v>52</v>
      </c>
      <c s="37">
        <v>1</v>
      </c>
      <c s="36">
        <v>0</v>
      </c>
      <c s="36">
        <f>ROUND(G60*H60,6)</f>
      </c>
      <c r="L60" s="38">
        <v>0</v>
      </c>
      <c s="32">
        <f>ROUND(ROUND(L60,2)*ROUND(G60,3),2)</f>
      </c>
      <c s="36" t="s">
        <v>388</v>
      </c>
      <c>
        <f>(M60*21)/100</f>
      </c>
      <c t="s">
        <v>27</v>
      </c>
    </row>
    <row r="61" spans="1:5" ht="12.75">
      <c r="A61" s="35" t="s">
        <v>54</v>
      </c>
      <c r="E61" s="39" t="s">
        <v>5</v>
      </c>
    </row>
    <row r="62" spans="1:5" ht="12.75">
      <c r="A62" s="35" t="s">
        <v>55</v>
      </c>
      <c r="E62" s="40" t="s">
        <v>5</v>
      </c>
    </row>
    <row r="63" spans="1:5" ht="12.75">
      <c r="A63" t="s">
        <v>57</v>
      </c>
      <c r="E63" s="39" t="s">
        <v>5</v>
      </c>
    </row>
    <row r="64" spans="1:16" ht="12.75">
      <c r="A64" t="s">
        <v>49</v>
      </c>
      <c s="34" t="s">
        <v>106</v>
      </c>
      <c s="34" t="s">
        <v>420</v>
      </c>
      <c s="35" t="s">
        <v>5</v>
      </c>
      <c s="6" t="s">
        <v>421</v>
      </c>
      <c s="36" t="s">
        <v>52</v>
      </c>
      <c s="37">
        <v>1</v>
      </c>
      <c s="36">
        <v>0</v>
      </c>
      <c s="36">
        <f>ROUND(G64*H64,6)</f>
      </c>
      <c r="L64" s="38">
        <v>0</v>
      </c>
      <c s="32">
        <f>ROUND(ROUND(L64,2)*ROUND(G64,3),2)</f>
      </c>
      <c s="36" t="s">
        <v>388</v>
      </c>
      <c>
        <f>(M64*21)/100</f>
      </c>
      <c t="s">
        <v>27</v>
      </c>
    </row>
    <row r="65" spans="1:5" ht="12.75">
      <c r="A65" s="35" t="s">
        <v>54</v>
      </c>
      <c r="E65" s="39" t="s">
        <v>5</v>
      </c>
    </row>
    <row r="66" spans="1:5" ht="12.75">
      <c r="A66" s="35" t="s">
        <v>55</v>
      </c>
      <c r="E66" s="40" t="s">
        <v>5</v>
      </c>
    </row>
    <row r="67" spans="1:5" ht="12.75">
      <c r="A67" t="s">
        <v>57</v>
      </c>
      <c r="E67" s="39" t="s">
        <v>5</v>
      </c>
    </row>
    <row r="68" spans="1:16" ht="12.75">
      <c r="A68" t="s">
        <v>49</v>
      </c>
      <c s="34" t="s">
        <v>111</v>
      </c>
      <c s="34" t="s">
        <v>423</v>
      </c>
      <c s="35" t="s">
        <v>5</v>
      </c>
      <c s="6" t="s">
        <v>424</v>
      </c>
      <c s="36" t="s">
        <v>415</v>
      </c>
      <c s="37">
        <v>24</v>
      </c>
      <c s="36">
        <v>0</v>
      </c>
      <c s="36">
        <f>ROUND(G68*H68,6)</f>
      </c>
      <c r="L68" s="38">
        <v>0</v>
      </c>
      <c s="32">
        <f>ROUND(ROUND(L68,2)*ROUND(G68,3),2)</f>
      </c>
      <c s="36" t="s">
        <v>388</v>
      </c>
      <c>
        <f>(M68*21)/100</f>
      </c>
      <c t="s">
        <v>27</v>
      </c>
    </row>
    <row r="69" spans="1:5" ht="12.75">
      <c r="A69" s="35" t="s">
        <v>54</v>
      </c>
      <c r="E69" s="39" t="s">
        <v>5</v>
      </c>
    </row>
    <row r="70" spans="1:5" ht="12.75">
      <c r="A70" s="35" t="s">
        <v>55</v>
      </c>
      <c r="E70" s="40" t="s">
        <v>5</v>
      </c>
    </row>
    <row r="71" spans="1:5" ht="12.75">
      <c r="A71" t="s">
        <v>57</v>
      </c>
      <c r="E71" s="39" t="s">
        <v>5</v>
      </c>
    </row>
    <row r="72" spans="1:16" ht="12.75">
      <c r="A72" t="s">
        <v>49</v>
      </c>
      <c s="34" t="s">
        <v>116</v>
      </c>
      <c s="34" t="s">
        <v>426</v>
      </c>
      <c s="35" t="s">
        <v>5</v>
      </c>
      <c s="6" t="s">
        <v>427</v>
      </c>
      <c s="36" t="s">
        <v>415</v>
      </c>
      <c s="37">
        <v>40</v>
      </c>
      <c s="36">
        <v>0</v>
      </c>
      <c s="36">
        <f>ROUND(G72*H72,6)</f>
      </c>
      <c r="L72" s="38">
        <v>0</v>
      </c>
      <c s="32">
        <f>ROUND(ROUND(L72,2)*ROUND(G72,3),2)</f>
      </c>
      <c s="36" t="s">
        <v>388</v>
      </c>
      <c>
        <f>(M72*21)/100</f>
      </c>
      <c t="s">
        <v>27</v>
      </c>
    </row>
    <row r="73" spans="1:5" ht="12.75">
      <c r="A73" s="35" t="s">
        <v>54</v>
      </c>
      <c r="E73" s="39" t="s">
        <v>5</v>
      </c>
    </row>
    <row r="74" spans="1:5" ht="12.75">
      <c r="A74" s="35" t="s">
        <v>55</v>
      </c>
      <c r="E74" s="40" t="s">
        <v>5</v>
      </c>
    </row>
    <row r="75" spans="1:5" ht="12.75">
      <c r="A75" t="s">
        <v>57</v>
      </c>
      <c r="E75" s="39" t="s">
        <v>5</v>
      </c>
    </row>
    <row r="76" spans="1:16" ht="12.75">
      <c r="A76" t="s">
        <v>49</v>
      </c>
      <c s="34" t="s">
        <v>119</v>
      </c>
      <c s="34" t="s">
        <v>429</v>
      </c>
      <c s="35" t="s">
        <v>5</v>
      </c>
      <c s="6" t="s">
        <v>430</v>
      </c>
      <c s="36" t="s">
        <v>415</v>
      </c>
      <c s="37">
        <v>24</v>
      </c>
      <c s="36">
        <v>0</v>
      </c>
      <c s="36">
        <f>ROUND(G76*H76,6)</f>
      </c>
      <c r="L76" s="38">
        <v>0</v>
      </c>
      <c s="32">
        <f>ROUND(ROUND(L76,2)*ROUND(G76,3),2)</f>
      </c>
      <c s="36" t="s">
        <v>388</v>
      </c>
      <c>
        <f>(M76*21)/100</f>
      </c>
      <c t="s">
        <v>27</v>
      </c>
    </row>
    <row r="77" spans="1:5" ht="12.75">
      <c r="A77" s="35" t="s">
        <v>54</v>
      </c>
      <c r="E77" s="39" t="s">
        <v>5</v>
      </c>
    </row>
    <row r="78" spans="1:5" ht="12.75">
      <c r="A78" s="35" t="s">
        <v>55</v>
      </c>
      <c r="E78" s="40" t="s">
        <v>5</v>
      </c>
    </row>
    <row r="79" spans="1:5" ht="12.75">
      <c r="A79" t="s">
        <v>57</v>
      </c>
      <c r="E79" s="39" t="s">
        <v>5</v>
      </c>
    </row>
    <row r="80" spans="1:16" ht="12.75">
      <c r="A80" t="s">
        <v>49</v>
      </c>
      <c s="34" t="s">
        <v>122</v>
      </c>
      <c s="34" t="s">
        <v>459</v>
      </c>
      <c s="35" t="s">
        <v>5</v>
      </c>
      <c s="6" t="s">
        <v>460</v>
      </c>
      <c s="36" t="s">
        <v>415</v>
      </c>
      <c s="37">
        <v>8</v>
      </c>
      <c s="36">
        <v>0</v>
      </c>
      <c s="36">
        <f>ROUND(G80*H80,6)</f>
      </c>
      <c r="L80" s="38">
        <v>0</v>
      </c>
      <c s="32">
        <f>ROUND(ROUND(L80,2)*ROUND(G80,3),2)</f>
      </c>
      <c s="36" t="s">
        <v>388</v>
      </c>
      <c>
        <f>(M80*21)/100</f>
      </c>
      <c t="s">
        <v>27</v>
      </c>
    </row>
    <row r="81" spans="1:5" ht="12.75">
      <c r="A81" s="35" t="s">
        <v>54</v>
      </c>
      <c r="E81" s="39" t="s">
        <v>5</v>
      </c>
    </row>
    <row r="82" spans="1:5" ht="12.75">
      <c r="A82" s="35" t="s">
        <v>55</v>
      </c>
      <c r="E82" s="40" t="s">
        <v>5</v>
      </c>
    </row>
    <row r="83" spans="1:5" ht="12.75">
      <c r="A83" t="s">
        <v>57</v>
      </c>
      <c r="E83" s="39" t="s">
        <v>5</v>
      </c>
    </row>
    <row r="84" spans="1:16" ht="12.75">
      <c r="A84" t="s">
        <v>49</v>
      </c>
      <c s="34" t="s">
        <v>126</v>
      </c>
      <c s="34" t="s">
        <v>461</v>
      </c>
      <c s="35" t="s">
        <v>5</v>
      </c>
      <c s="6" t="s">
        <v>462</v>
      </c>
      <c s="36" t="s">
        <v>415</v>
      </c>
      <c s="37">
        <v>16</v>
      </c>
      <c s="36">
        <v>0</v>
      </c>
      <c s="36">
        <f>ROUND(G84*H84,6)</f>
      </c>
      <c r="L84" s="38">
        <v>0</v>
      </c>
      <c s="32">
        <f>ROUND(ROUND(L84,2)*ROUND(G84,3),2)</f>
      </c>
      <c s="36" t="s">
        <v>388</v>
      </c>
      <c>
        <f>(M84*21)/100</f>
      </c>
      <c t="s">
        <v>27</v>
      </c>
    </row>
    <row r="85" spans="1:5" ht="12.75">
      <c r="A85" s="35" t="s">
        <v>54</v>
      </c>
      <c r="E85" s="39" t="s">
        <v>5</v>
      </c>
    </row>
    <row r="86" spans="1:5" ht="12.75">
      <c r="A86" s="35" t="s">
        <v>55</v>
      </c>
      <c r="E86" s="40" t="s">
        <v>5</v>
      </c>
    </row>
    <row r="87" spans="1:5" ht="12.75">
      <c r="A87" t="s">
        <v>57</v>
      </c>
      <c r="E8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COUNTIFS(L8:L333,"=0",A8:A333,"P")+COUNTIFS(L8:L333,"",A8:A333,"P")+SUM(Q8:Q333)</f>
      </c>
    </row>
    <row r="8" spans="1:13" ht="12.75">
      <c r="A8" t="s">
        <v>44</v>
      </c>
      <c r="C8" s="28" t="s">
        <v>465</v>
      </c>
      <c r="E8" s="30" t="s">
        <v>464</v>
      </c>
      <c r="J8" s="29">
        <f>0+J9+J166+J255+J280</f>
      </c>
      <c s="29">
        <f>0+K9+K166+K255+K280</f>
      </c>
      <c s="29">
        <f>0+L9+L166+L255+L280</f>
      </c>
      <c s="29">
        <f>0+M9+M166+M255+M280</f>
      </c>
    </row>
    <row r="9" spans="1:13" ht="12.75">
      <c r="A9" t="s">
        <v>46</v>
      </c>
      <c r="C9" s="31" t="s">
        <v>251</v>
      </c>
      <c r="E9" s="33" t="s">
        <v>434</v>
      </c>
      <c r="J9" s="32">
        <f>0</f>
      </c>
      <c s="32">
        <f>0</f>
      </c>
      <c s="32">
        <f>0+L10+L14+L18+L22+L26+L30+L34+L38+L42+L46+L50+L54+L58+L62+L66+L70+L74+L78+L82+L86+L90+L94+L98+L102+L106+L110+L114+L118+L122+L126+L130+L134+L138+L142+L146+L150+L154+L158+L162</f>
      </c>
      <c s="32">
        <f>0+M10+M14+M18+M22+M26+M30+M34+M38+M42+M46+M50+M54+M58+M62+M66+M70+M74+M78+M82+M86+M90+M94+M98+M102+M106+M110+M114+M118+M122+M126+M130+M134+M138+M142+M146+M150+M154+M158+M162</f>
      </c>
    </row>
    <row r="10" spans="1:16" ht="12.75">
      <c r="A10" t="s">
        <v>49</v>
      </c>
      <c s="34" t="s">
        <v>4</v>
      </c>
      <c s="34" t="s">
        <v>466</v>
      </c>
      <c s="35" t="s">
        <v>5</v>
      </c>
      <c s="6" t="s">
        <v>467</v>
      </c>
      <c s="36" t="s">
        <v>52</v>
      </c>
      <c s="37">
        <v>1</v>
      </c>
      <c s="36">
        <v>0.005</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468</v>
      </c>
      <c s="35" t="s">
        <v>5</v>
      </c>
      <c s="6" t="s">
        <v>467</v>
      </c>
      <c s="36" t="s">
        <v>52</v>
      </c>
      <c s="37">
        <v>4</v>
      </c>
      <c s="36">
        <v>0.005</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469</v>
      </c>
      <c s="35" t="s">
        <v>5</v>
      </c>
      <c s="6" t="s">
        <v>470</v>
      </c>
      <c s="36" t="s">
        <v>52</v>
      </c>
      <c s="37">
        <v>15</v>
      </c>
      <c s="36">
        <v>0.0001</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471</v>
      </c>
      <c s="35" t="s">
        <v>5</v>
      </c>
      <c s="6" t="s">
        <v>472</v>
      </c>
      <c s="36" t="s">
        <v>52</v>
      </c>
      <c s="37">
        <v>9</v>
      </c>
      <c s="36">
        <v>5E-05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473</v>
      </c>
      <c s="35" t="s">
        <v>5</v>
      </c>
      <c s="6" t="s">
        <v>474</v>
      </c>
      <c s="36" t="s">
        <v>52</v>
      </c>
      <c s="37">
        <v>51</v>
      </c>
      <c s="36">
        <v>0.0002</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475</v>
      </c>
      <c s="35" t="s">
        <v>5</v>
      </c>
      <c s="6" t="s">
        <v>476</v>
      </c>
      <c s="36" t="s">
        <v>52</v>
      </c>
      <c s="37">
        <v>1</v>
      </c>
      <c s="36">
        <v>0.0064</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477</v>
      </c>
      <c s="35" t="s">
        <v>5</v>
      </c>
      <c s="6" t="s">
        <v>478</v>
      </c>
      <c s="36" t="s">
        <v>52</v>
      </c>
      <c s="37">
        <v>4</v>
      </c>
      <c s="36">
        <v>0.0008</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479</v>
      </c>
      <c s="35" t="s">
        <v>5</v>
      </c>
      <c s="6" t="s">
        <v>480</v>
      </c>
      <c s="36" t="s">
        <v>52</v>
      </c>
      <c s="37">
        <v>1</v>
      </c>
      <c s="36">
        <v>6E-05</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481</v>
      </c>
      <c s="35" t="s">
        <v>5</v>
      </c>
      <c s="6" t="s">
        <v>482</v>
      </c>
      <c s="36" t="s">
        <v>52</v>
      </c>
      <c s="37">
        <v>13</v>
      </c>
      <c s="36">
        <v>0.0003</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483</v>
      </c>
      <c s="35" t="s">
        <v>5</v>
      </c>
      <c s="6" t="s">
        <v>484</v>
      </c>
      <c s="36" t="s">
        <v>52</v>
      </c>
      <c s="37">
        <v>49</v>
      </c>
      <c s="36">
        <v>0.0001</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485</v>
      </c>
      <c s="35" t="s">
        <v>5</v>
      </c>
      <c s="6" t="s">
        <v>486</v>
      </c>
      <c s="36" t="s">
        <v>52</v>
      </c>
      <c s="37">
        <v>5</v>
      </c>
      <c s="36">
        <v>0.00061</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487</v>
      </c>
      <c s="35" t="s">
        <v>5</v>
      </c>
      <c s="6" t="s">
        <v>488</v>
      </c>
      <c s="36" t="s">
        <v>52</v>
      </c>
      <c s="37">
        <v>6</v>
      </c>
      <c s="36">
        <v>0.00014</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489</v>
      </c>
      <c s="35" t="s">
        <v>5</v>
      </c>
      <c s="6" t="s">
        <v>490</v>
      </c>
      <c s="36" t="s">
        <v>52</v>
      </c>
      <c s="37">
        <v>1</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491</v>
      </c>
      <c s="35" t="s">
        <v>5</v>
      </c>
      <c s="6" t="s">
        <v>492</v>
      </c>
      <c s="36" t="s">
        <v>52</v>
      </c>
      <c s="37">
        <v>4</v>
      </c>
      <c s="36">
        <v>0</v>
      </c>
      <c s="36">
        <f>ROUND(G62*H62,6)</f>
      </c>
      <c r="L62" s="38">
        <v>0</v>
      </c>
      <c s="32">
        <f>ROUND(ROUND(L62,2)*ROUND(G62,3),2)</f>
      </c>
      <c s="36" t="s">
        <v>53</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493</v>
      </c>
      <c s="35" t="s">
        <v>5</v>
      </c>
      <c s="6" t="s">
        <v>492</v>
      </c>
      <c s="36" t="s">
        <v>52</v>
      </c>
      <c s="37">
        <v>13</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12.75">
      <c r="A69" t="s">
        <v>57</v>
      </c>
      <c r="E69" s="39" t="s">
        <v>5</v>
      </c>
    </row>
    <row r="70" spans="1:16" ht="12.75">
      <c r="A70" t="s">
        <v>49</v>
      </c>
      <c s="34" t="s">
        <v>116</v>
      </c>
      <c s="34" t="s">
        <v>494</v>
      </c>
      <c s="35" t="s">
        <v>5</v>
      </c>
      <c s="6" t="s">
        <v>495</v>
      </c>
      <c s="36" t="s">
        <v>52</v>
      </c>
      <c s="37">
        <v>49</v>
      </c>
      <c s="36">
        <v>0</v>
      </c>
      <c s="36">
        <f>ROUND(G70*H70,6)</f>
      </c>
      <c r="L70" s="38">
        <v>0</v>
      </c>
      <c s="32">
        <f>ROUND(ROUND(L70,2)*ROUND(G70,3),2)</f>
      </c>
      <c s="36" t="s">
        <v>53</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496</v>
      </c>
      <c s="35" t="s">
        <v>5</v>
      </c>
      <c s="6" t="s">
        <v>497</v>
      </c>
      <c s="36" t="s">
        <v>52</v>
      </c>
      <c s="37">
        <v>5</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498</v>
      </c>
      <c s="35" t="s">
        <v>5</v>
      </c>
      <c s="6" t="s">
        <v>499</v>
      </c>
      <c s="36" t="s">
        <v>52</v>
      </c>
      <c s="37">
        <v>4</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12.75">
      <c r="A81" t="s">
        <v>57</v>
      </c>
      <c r="E81" s="39" t="s">
        <v>5</v>
      </c>
    </row>
    <row r="82" spans="1:16" ht="12.75">
      <c r="A82" t="s">
        <v>49</v>
      </c>
      <c s="34" t="s">
        <v>126</v>
      </c>
      <c s="34" t="s">
        <v>500</v>
      </c>
      <c s="35" t="s">
        <v>5</v>
      </c>
      <c s="6" t="s">
        <v>499</v>
      </c>
      <c s="36" t="s">
        <v>52</v>
      </c>
      <c s="37">
        <v>1</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2.75">
      <c r="A85" t="s">
        <v>57</v>
      </c>
      <c r="E85" s="39" t="s">
        <v>5</v>
      </c>
    </row>
    <row r="86" spans="1:16" ht="12.75">
      <c r="A86" t="s">
        <v>49</v>
      </c>
      <c s="34" t="s">
        <v>130</v>
      </c>
      <c s="34" t="s">
        <v>501</v>
      </c>
      <c s="35" t="s">
        <v>5</v>
      </c>
      <c s="6" t="s">
        <v>502</v>
      </c>
      <c s="36" t="s">
        <v>52</v>
      </c>
      <c s="37">
        <v>29</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503</v>
      </c>
      <c s="35" t="s">
        <v>5</v>
      </c>
      <c s="6" t="s">
        <v>504</v>
      </c>
      <c s="36" t="s">
        <v>52</v>
      </c>
      <c s="37">
        <v>51</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505</v>
      </c>
      <c s="35" t="s">
        <v>5</v>
      </c>
      <c s="6" t="s">
        <v>506</v>
      </c>
      <c s="36" t="s">
        <v>52</v>
      </c>
      <c s="37">
        <v>1</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507</v>
      </c>
      <c s="35" t="s">
        <v>5</v>
      </c>
      <c s="6" t="s">
        <v>508</v>
      </c>
      <c s="36" t="s">
        <v>52</v>
      </c>
      <c s="37">
        <v>79</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509</v>
      </c>
      <c s="35" t="s">
        <v>5</v>
      </c>
      <c s="6" t="s">
        <v>510</v>
      </c>
      <c s="36" t="s">
        <v>52</v>
      </c>
      <c s="37">
        <v>79</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12.75">
      <c r="A105" t="s">
        <v>57</v>
      </c>
      <c r="E105" s="39" t="s">
        <v>5</v>
      </c>
    </row>
    <row r="106" spans="1:16" ht="12.75">
      <c r="A106" t="s">
        <v>49</v>
      </c>
      <c s="34" t="s">
        <v>148</v>
      </c>
      <c s="34" t="s">
        <v>511</v>
      </c>
      <c s="35" t="s">
        <v>5</v>
      </c>
      <c s="6" t="s">
        <v>512</v>
      </c>
      <c s="36" t="s">
        <v>52</v>
      </c>
      <c s="37">
        <v>1</v>
      </c>
      <c s="36">
        <v>0</v>
      </c>
      <c s="36">
        <f>ROUND(G106*H106,6)</f>
      </c>
      <c r="L106" s="38">
        <v>0</v>
      </c>
      <c s="32">
        <f>ROUND(ROUND(L106,2)*ROUND(G106,3),2)</f>
      </c>
      <c s="36" t="s">
        <v>53</v>
      </c>
      <c>
        <f>(M106*21)/100</f>
      </c>
      <c t="s">
        <v>27</v>
      </c>
    </row>
    <row r="107" spans="1:5" ht="12.75">
      <c r="A107" s="35" t="s">
        <v>54</v>
      </c>
      <c r="E107" s="39" t="s">
        <v>5</v>
      </c>
    </row>
    <row r="108" spans="1:5" ht="12.75">
      <c r="A108" s="35" t="s">
        <v>55</v>
      </c>
      <c r="E108" s="40" t="s">
        <v>5</v>
      </c>
    </row>
    <row r="109" spans="1:5" ht="12.75">
      <c r="A109" t="s">
        <v>57</v>
      </c>
      <c r="E109" s="39" t="s">
        <v>5</v>
      </c>
    </row>
    <row r="110" spans="1:16" ht="12.75">
      <c r="A110" t="s">
        <v>49</v>
      </c>
      <c s="34" t="s">
        <v>151</v>
      </c>
      <c s="34" t="s">
        <v>513</v>
      </c>
      <c s="35" t="s">
        <v>5</v>
      </c>
      <c s="6" t="s">
        <v>514</v>
      </c>
      <c s="36" t="s">
        <v>52</v>
      </c>
      <c s="37">
        <v>6</v>
      </c>
      <c s="36">
        <v>0</v>
      </c>
      <c s="36">
        <f>ROUND(G110*H110,6)</f>
      </c>
      <c r="L110" s="38">
        <v>0</v>
      </c>
      <c s="32">
        <f>ROUND(ROUND(L110,2)*ROUND(G110,3),2)</f>
      </c>
      <c s="36" t="s">
        <v>388</v>
      </c>
      <c>
        <f>(M110*21)/100</f>
      </c>
      <c t="s">
        <v>27</v>
      </c>
    </row>
    <row r="111" spans="1:5" ht="12.75">
      <c r="A111" s="35" t="s">
        <v>54</v>
      </c>
      <c r="E111" s="39" t="s">
        <v>5</v>
      </c>
    </row>
    <row r="112" spans="1:5" ht="12.75">
      <c r="A112" s="35" t="s">
        <v>55</v>
      </c>
      <c r="E112" s="40" t="s">
        <v>5</v>
      </c>
    </row>
    <row r="113" spans="1:5" ht="12.75">
      <c r="A113" t="s">
        <v>57</v>
      </c>
      <c r="E113" s="39" t="s">
        <v>5</v>
      </c>
    </row>
    <row r="114" spans="1:16" ht="12.75">
      <c r="A114" t="s">
        <v>49</v>
      </c>
      <c s="34" t="s">
        <v>155</v>
      </c>
      <c s="34" t="s">
        <v>515</v>
      </c>
      <c s="35" t="s">
        <v>5</v>
      </c>
      <c s="6" t="s">
        <v>516</v>
      </c>
      <c s="36" t="s">
        <v>52</v>
      </c>
      <c s="37">
        <v>9</v>
      </c>
      <c s="36">
        <v>0.0002</v>
      </c>
      <c s="36">
        <f>ROUND(G114*H114,6)</f>
      </c>
      <c r="L114" s="38">
        <v>0</v>
      </c>
      <c s="32">
        <f>ROUND(ROUND(L114,2)*ROUND(G114,3),2)</f>
      </c>
      <c s="36" t="s">
        <v>388</v>
      </c>
      <c>
        <f>(M114*21)/100</f>
      </c>
      <c t="s">
        <v>27</v>
      </c>
    </row>
    <row r="115" spans="1:5" ht="12.75">
      <c r="A115" s="35" t="s">
        <v>54</v>
      </c>
      <c r="E115" s="39" t="s">
        <v>5</v>
      </c>
    </row>
    <row r="116" spans="1:5" ht="12.75">
      <c r="A116" s="35" t="s">
        <v>55</v>
      </c>
      <c r="E116" s="40" t="s">
        <v>5</v>
      </c>
    </row>
    <row r="117" spans="1:5" ht="12.75">
      <c r="A117" t="s">
        <v>57</v>
      </c>
      <c r="E117" s="39" t="s">
        <v>5</v>
      </c>
    </row>
    <row r="118" spans="1:16" ht="25.5">
      <c r="A118" t="s">
        <v>49</v>
      </c>
      <c s="34" t="s">
        <v>158</v>
      </c>
      <c s="34" t="s">
        <v>517</v>
      </c>
      <c s="35" t="s">
        <v>5</v>
      </c>
      <c s="6" t="s">
        <v>518</v>
      </c>
      <c s="36" t="s">
        <v>52</v>
      </c>
      <c s="37">
        <v>1</v>
      </c>
      <c s="36">
        <v>0</v>
      </c>
      <c s="36">
        <f>ROUND(G118*H118,6)</f>
      </c>
      <c r="L118" s="38">
        <v>0</v>
      </c>
      <c s="32">
        <f>ROUND(ROUND(L118,2)*ROUND(G118,3),2)</f>
      </c>
      <c s="36" t="s">
        <v>388</v>
      </c>
      <c>
        <f>(M118*21)/100</f>
      </c>
      <c t="s">
        <v>27</v>
      </c>
    </row>
    <row r="119" spans="1:5" ht="12.75">
      <c r="A119" s="35" t="s">
        <v>54</v>
      </c>
      <c r="E119" s="39" t="s">
        <v>5</v>
      </c>
    </row>
    <row r="120" spans="1:5" ht="12.75">
      <c r="A120" s="35" t="s">
        <v>55</v>
      </c>
      <c r="E120" s="40" t="s">
        <v>5</v>
      </c>
    </row>
    <row r="121" spans="1:5" ht="12.75">
      <c r="A121" t="s">
        <v>57</v>
      </c>
      <c r="E121" s="39" t="s">
        <v>5</v>
      </c>
    </row>
    <row r="122" spans="1:16" ht="25.5">
      <c r="A122" t="s">
        <v>49</v>
      </c>
      <c s="34" t="s">
        <v>162</v>
      </c>
      <c s="34" t="s">
        <v>519</v>
      </c>
      <c s="35" t="s">
        <v>5</v>
      </c>
      <c s="6" t="s">
        <v>520</v>
      </c>
      <c s="36" t="s">
        <v>52</v>
      </c>
      <c s="37">
        <v>1</v>
      </c>
      <c s="36">
        <v>0</v>
      </c>
      <c s="36">
        <f>ROUND(G122*H122,6)</f>
      </c>
      <c r="L122" s="38">
        <v>0</v>
      </c>
      <c s="32">
        <f>ROUND(ROUND(L122,2)*ROUND(G122,3),2)</f>
      </c>
      <c s="36" t="s">
        <v>388</v>
      </c>
      <c>
        <f>(M122*21)/100</f>
      </c>
      <c t="s">
        <v>27</v>
      </c>
    </row>
    <row r="123" spans="1:5" ht="12.75">
      <c r="A123" s="35" t="s">
        <v>54</v>
      </c>
      <c r="E123" s="39" t="s">
        <v>5</v>
      </c>
    </row>
    <row r="124" spans="1:5" ht="12.75">
      <c r="A124" s="35" t="s">
        <v>55</v>
      </c>
      <c r="E124" s="40" t="s">
        <v>5</v>
      </c>
    </row>
    <row r="125" spans="1:5" ht="12.75">
      <c r="A125" t="s">
        <v>57</v>
      </c>
      <c r="E125" s="39" t="s">
        <v>5</v>
      </c>
    </row>
    <row r="126" spans="1:16" ht="25.5">
      <c r="A126" t="s">
        <v>49</v>
      </c>
      <c s="34" t="s">
        <v>165</v>
      </c>
      <c s="34" t="s">
        <v>521</v>
      </c>
      <c s="35" t="s">
        <v>5</v>
      </c>
      <c s="6" t="s">
        <v>522</v>
      </c>
      <c s="36" t="s">
        <v>52</v>
      </c>
      <c s="37">
        <v>1</v>
      </c>
      <c s="36">
        <v>0</v>
      </c>
      <c s="36">
        <f>ROUND(G126*H126,6)</f>
      </c>
      <c r="L126" s="38">
        <v>0</v>
      </c>
      <c s="32">
        <f>ROUND(ROUND(L126,2)*ROUND(G126,3),2)</f>
      </c>
      <c s="36" t="s">
        <v>388</v>
      </c>
      <c>
        <f>(M126*21)/100</f>
      </c>
      <c t="s">
        <v>27</v>
      </c>
    </row>
    <row r="127" spans="1:5" ht="12.75">
      <c r="A127" s="35" t="s">
        <v>54</v>
      </c>
      <c r="E127" s="39" t="s">
        <v>5</v>
      </c>
    </row>
    <row r="128" spans="1:5" ht="12.75">
      <c r="A128" s="35" t="s">
        <v>55</v>
      </c>
      <c r="E128" s="40" t="s">
        <v>5</v>
      </c>
    </row>
    <row r="129" spans="1:5" ht="12.75">
      <c r="A129" t="s">
        <v>57</v>
      </c>
      <c r="E129" s="39" t="s">
        <v>5</v>
      </c>
    </row>
    <row r="130" spans="1:16" ht="25.5">
      <c r="A130" t="s">
        <v>49</v>
      </c>
      <c s="34" t="s">
        <v>170</v>
      </c>
      <c s="34" t="s">
        <v>523</v>
      </c>
      <c s="35" t="s">
        <v>5</v>
      </c>
      <c s="6" t="s">
        <v>524</v>
      </c>
      <c s="36" t="s">
        <v>52</v>
      </c>
      <c s="37">
        <v>1</v>
      </c>
      <c s="36">
        <v>0</v>
      </c>
      <c s="36">
        <f>ROUND(G130*H130,6)</f>
      </c>
      <c r="L130" s="38">
        <v>0</v>
      </c>
      <c s="32">
        <f>ROUND(ROUND(L130,2)*ROUND(G130,3),2)</f>
      </c>
      <c s="36" t="s">
        <v>388</v>
      </c>
      <c>
        <f>(M130*21)/100</f>
      </c>
      <c t="s">
        <v>27</v>
      </c>
    </row>
    <row r="131" spans="1:5" ht="12.75">
      <c r="A131" s="35" t="s">
        <v>54</v>
      </c>
      <c r="E131" s="39" t="s">
        <v>5</v>
      </c>
    </row>
    <row r="132" spans="1:5" ht="12.75">
      <c r="A132" s="35" t="s">
        <v>55</v>
      </c>
      <c r="E132" s="40" t="s">
        <v>5</v>
      </c>
    </row>
    <row r="133" spans="1:5" ht="12.75">
      <c r="A133" t="s">
        <v>57</v>
      </c>
      <c r="E133" s="39" t="s">
        <v>5</v>
      </c>
    </row>
    <row r="134" spans="1:16" ht="25.5">
      <c r="A134" t="s">
        <v>49</v>
      </c>
      <c s="34" t="s">
        <v>174</v>
      </c>
      <c s="34" t="s">
        <v>525</v>
      </c>
      <c s="35" t="s">
        <v>5</v>
      </c>
      <c s="6" t="s">
        <v>526</v>
      </c>
      <c s="36" t="s">
        <v>52</v>
      </c>
      <c s="37">
        <v>1</v>
      </c>
      <c s="36">
        <v>0</v>
      </c>
      <c s="36">
        <f>ROUND(G134*H134,6)</f>
      </c>
      <c r="L134" s="38">
        <v>0</v>
      </c>
      <c s="32">
        <f>ROUND(ROUND(L134,2)*ROUND(G134,3),2)</f>
      </c>
      <c s="36" t="s">
        <v>388</v>
      </c>
      <c>
        <f>(M134*21)/100</f>
      </c>
      <c t="s">
        <v>27</v>
      </c>
    </row>
    <row r="135" spans="1:5" ht="12.75">
      <c r="A135" s="35" t="s">
        <v>54</v>
      </c>
      <c r="E135" s="39" t="s">
        <v>5</v>
      </c>
    </row>
    <row r="136" spans="1:5" ht="12.75">
      <c r="A136" s="35" t="s">
        <v>55</v>
      </c>
      <c r="E136" s="40" t="s">
        <v>5</v>
      </c>
    </row>
    <row r="137" spans="1:5" ht="12.75">
      <c r="A137" t="s">
        <v>57</v>
      </c>
      <c r="E137" s="39" t="s">
        <v>5</v>
      </c>
    </row>
    <row r="138" spans="1:16" ht="12.75">
      <c r="A138" t="s">
        <v>49</v>
      </c>
      <c s="34" t="s">
        <v>178</v>
      </c>
      <c s="34" t="s">
        <v>527</v>
      </c>
      <c s="35" t="s">
        <v>5</v>
      </c>
      <c s="6" t="s">
        <v>528</v>
      </c>
      <c s="36" t="s">
        <v>529</v>
      </c>
      <c s="37">
        <v>1</v>
      </c>
      <c s="36">
        <v>0</v>
      </c>
      <c s="36">
        <f>ROUND(G138*H138,6)</f>
      </c>
      <c r="L138" s="38">
        <v>0</v>
      </c>
      <c s="32">
        <f>ROUND(ROUND(L138,2)*ROUND(G138,3),2)</f>
      </c>
      <c s="36" t="s">
        <v>388</v>
      </c>
      <c>
        <f>(M138*21)/100</f>
      </c>
      <c t="s">
        <v>27</v>
      </c>
    </row>
    <row r="139" spans="1:5" ht="12.75">
      <c r="A139" s="35" t="s">
        <v>54</v>
      </c>
      <c r="E139" s="39" t="s">
        <v>5</v>
      </c>
    </row>
    <row r="140" spans="1:5" ht="12.75">
      <c r="A140" s="35" t="s">
        <v>55</v>
      </c>
      <c r="E140" s="40" t="s">
        <v>5</v>
      </c>
    </row>
    <row r="141" spans="1:5" ht="12.75">
      <c r="A141" t="s">
        <v>57</v>
      </c>
      <c r="E141" s="39" t="s">
        <v>5</v>
      </c>
    </row>
    <row r="142" spans="1:16" ht="12.75">
      <c r="A142" t="s">
        <v>49</v>
      </c>
      <c s="34" t="s">
        <v>182</v>
      </c>
      <c s="34" t="s">
        <v>530</v>
      </c>
      <c s="35" t="s">
        <v>5</v>
      </c>
      <c s="6" t="s">
        <v>531</v>
      </c>
      <c s="36" t="s">
        <v>52</v>
      </c>
      <c s="37">
        <v>1</v>
      </c>
      <c s="36">
        <v>0</v>
      </c>
      <c s="36">
        <f>ROUND(G142*H142,6)</f>
      </c>
      <c r="L142" s="38">
        <v>0</v>
      </c>
      <c s="32">
        <f>ROUND(ROUND(L142,2)*ROUND(G142,3),2)</f>
      </c>
      <c s="36" t="s">
        <v>388</v>
      </c>
      <c>
        <f>(M142*21)/100</f>
      </c>
      <c t="s">
        <v>27</v>
      </c>
    </row>
    <row r="143" spans="1:5" ht="12.75">
      <c r="A143" s="35" t="s">
        <v>54</v>
      </c>
      <c r="E143" s="39" t="s">
        <v>5</v>
      </c>
    </row>
    <row r="144" spans="1:5" ht="12.75">
      <c r="A144" s="35" t="s">
        <v>55</v>
      </c>
      <c r="E144" s="40" t="s">
        <v>5</v>
      </c>
    </row>
    <row r="145" spans="1:5" ht="12.75">
      <c r="A145" t="s">
        <v>57</v>
      </c>
      <c r="E145" s="39" t="s">
        <v>5</v>
      </c>
    </row>
    <row r="146" spans="1:16" ht="25.5">
      <c r="A146" t="s">
        <v>49</v>
      </c>
      <c s="34" t="s">
        <v>187</v>
      </c>
      <c s="34" t="s">
        <v>532</v>
      </c>
      <c s="35" t="s">
        <v>5</v>
      </c>
      <c s="6" t="s">
        <v>533</v>
      </c>
      <c s="36" t="s">
        <v>52</v>
      </c>
      <c s="37">
        <v>1</v>
      </c>
      <c s="36">
        <v>0</v>
      </c>
      <c s="36">
        <f>ROUND(G146*H146,6)</f>
      </c>
      <c r="L146" s="38">
        <v>0</v>
      </c>
      <c s="32">
        <f>ROUND(ROUND(L146,2)*ROUND(G146,3),2)</f>
      </c>
      <c s="36" t="s">
        <v>388</v>
      </c>
      <c>
        <f>(M146*21)/100</f>
      </c>
      <c t="s">
        <v>27</v>
      </c>
    </row>
    <row r="147" spans="1:5" ht="12.75">
      <c r="A147" s="35" t="s">
        <v>54</v>
      </c>
      <c r="E147" s="39" t="s">
        <v>5</v>
      </c>
    </row>
    <row r="148" spans="1:5" ht="12.75">
      <c r="A148" s="35" t="s">
        <v>55</v>
      </c>
      <c r="E148" s="40" t="s">
        <v>5</v>
      </c>
    </row>
    <row r="149" spans="1:5" ht="12.75">
      <c r="A149" t="s">
        <v>57</v>
      </c>
      <c r="E149" s="39" t="s">
        <v>5</v>
      </c>
    </row>
    <row r="150" spans="1:16" ht="12.75">
      <c r="A150" t="s">
        <v>49</v>
      </c>
      <c s="34" t="s">
        <v>192</v>
      </c>
      <c s="34" t="s">
        <v>534</v>
      </c>
      <c s="35" t="s">
        <v>5</v>
      </c>
      <c s="6" t="s">
        <v>535</v>
      </c>
      <c s="36" t="s">
        <v>52</v>
      </c>
      <c s="37">
        <v>1</v>
      </c>
      <c s="36">
        <v>0</v>
      </c>
      <c s="36">
        <f>ROUND(G150*H150,6)</f>
      </c>
      <c r="L150" s="38">
        <v>0</v>
      </c>
      <c s="32">
        <f>ROUND(ROUND(L150,2)*ROUND(G150,3),2)</f>
      </c>
      <c s="36" t="s">
        <v>388</v>
      </c>
      <c>
        <f>(M150*21)/100</f>
      </c>
      <c t="s">
        <v>27</v>
      </c>
    </row>
    <row r="151" spans="1:5" ht="12.75">
      <c r="A151" s="35" t="s">
        <v>54</v>
      </c>
      <c r="E151" s="39" t="s">
        <v>5</v>
      </c>
    </row>
    <row r="152" spans="1:5" ht="12.75">
      <c r="A152" s="35" t="s">
        <v>55</v>
      </c>
      <c r="E152" s="40" t="s">
        <v>5</v>
      </c>
    </row>
    <row r="153" spans="1:5" ht="12.75">
      <c r="A153" t="s">
        <v>57</v>
      </c>
      <c r="E153" s="39" t="s">
        <v>5</v>
      </c>
    </row>
    <row r="154" spans="1:16" ht="12.75">
      <c r="A154" t="s">
        <v>49</v>
      </c>
      <c s="34" t="s">
        <v>196</v>
      </c>
      <c s="34" t="s">
        <v>536</v>
      </c>
      <c s="35" t="s">
        <v>5</v>
      </c>
      <c s="6" t="s">
        <v>537</v>
      </c>
      <c s="36" t="s">
        <v>52</v>
      </c>
      <c s="37">
        <v>1</v>
      </c>
      <c s="36">
        <v>0</v>
      </c>
      <c s="36">
        <f>ROUND(G154*H154,6)</f>
      </c>
      <c r="L154" s="38">
        <v>0</v>
      </c>
      <c s="32">
        <f>ROUND(ROUND(L154,2)*ROUND(G154,3),2)</f>
      </c>
      <c s="36" t="s">
        <v>388</v>
      </c>
      <c>
        <f>(M154*21)/100</f>
      </c>
      <c t="s">
        <v>27</v>
      </c>
    </row>
    <row r="155" spans="1:5" ht="12.75">
      <c r="A155" s="35" t="s">
        <v>54</v>
      </c>
      <c r="E155" s="39" t="s">
        <v>5</v>
      </c>
    </row>
    <row r="156" spans="1:5" ht="12.75">
      <c r="A156" s="35" t="s">
        <v>55</v>
      </c>
      <c r="E156" s="40" t="s">
        <v>5</v>
      </c>
    </row>
    <row r="157" spans="1:5" ht="12.75">
      <c r="A157" t="s">
        <v>57</v>
      </c>
      <c r="E157" s="39" t="s">
        <v>5</v>
      </c>
    </row>
    <row r="158" spans="1:16" ht="12.75">
      <c r="A158" t="s">
        <v>49</v>
      </c>
      <c s="34" t="s">
        <v>200</v>
      </c>
      <c s="34" t="s">
        <v>538</v>
      </c>
      <c s="35" t="s">
        <v>5</v>
      </c>
      <c s="6" t="s">
        <v>539</v>
      </c>
      <c s="36" t="s">
        <v>52</v>
      </c>
      <c s="37">
        <v>1</v>
      </c>
      <c s="36">
        <v>0</v>
      </c>
      <c s="36">
        <f>ROUND(G158*H158,6)</f>
      </c>
      <c r="L158" s="38">
        <v>0</v>
      </c>
      <c s="32">
        <f>ROUND(ROUND(L158,2)*ROUND(G158,3),2)</f>
      </c>
      <c s="36" t="s">
        <v>388</v>
      </c>
      <c>
        <f>(M158*21)/100</f>
      </c>
      <c t="s">
        <v>27</v>
      </c>
    </row>
    <row r="159" spans="1:5" ht="12.75">
      <c r="A159" s="35" t="s">
        <v>54</v>
      </c>
      <c r="E159" s="39" t="s">
        <v>5</v>
      </c>
    </row>
    <row r="160" spans="1:5" ht="12.75">
      <c r="A160" s="35" t="s">
        <v>55</v>
      </c>
      <c r="E160" s="40" t="s">
        <v>5</v>
      </c>
    </row>
    <row r="161" spans="1:5" ht="12.75">
      <c r="A161" t="s">
        <v>57</v>
      </c>
      <c r="E161" s="39" t="s">
        <v>5</v>
      </c>
    </row>
    <row r="162" spans="1:16" ht="12.75">
      <c r="A162" t="s">
        <v>49</v>
      </c>
      <c s="34" t="s">
        <v>205</v>
      </c>
      <c s="34" t="s">
        <v>540</v>
      </c>
      <c s="35" t="s">
        <v>5</v>
      </c>
      <c s="6" t="s">
        <v>541</v>
      </c>
      <c s="36" t="s">
        <v>52</v>
      </c>
      <c s="37">
        <v>1</v>
      </c>
      <c s="36">
        <v>0</v>
      </c>
      <c s="36">
        <f>ROUND(G162*H162,6)</f>
      </c>
      <c r="L162" s="38">
        <v>0</v>
      </c>
      <c s="32">
        <f>ROUND(ROUND(L162,2)*ROUND(G162,3),2)</f>
      </c>
      <c s="36" t="s">
        <v>388</v>
      </c>
      <c>
        <f>(M162*21)/100</f>
      </c>
      <c t="s">
        <v>27</v>
      </c>
    </row>
    <row r="163" spans="1:5" ht="12.75">
      <c r="A163" s="35" t="s">
        <v>54</v>
      </c>
      <c r="E163" s="39" t="s">
        <v>5</v>
      </c>
    </row>
    <row r="164" spans="1:5" ht="12.75">
      <c r="A164" s="35" t="s">
        <v>55</v>
      </c>
      <c r="E164" s="40" t="s">
        <v>5</v>
      </c>
    </row>
    <row r="165" spans="1:5" ht="12.75">
      <c r="A165" t="s">
        <v>57</v>
      </c>
      <c r="E165" s="39" t="s">
        <v>5</v>
      </c>
    </row>
    <row r="166" spans="1:13" ht="12.75">
      <c r="A166" t="s">
        <v>46</v>
      </c>
      <c r="C166" s="31" t="s">
        <v>286</v>
      </c>
      <c r="E166" s="33" t="s">
        <v>444</v>
      </c>
      <c r="J166" s="32">
        <f>0</f>
      </c>
      <c s="32">
        <f>0</f>
      </c>
      <c s="32">
        <f>0+L167+L171+L175+L179+L183+L187+L191+L195+L199+L203+L207+L211+L215+L219+L223+L227+L231+L235+L239+L243+L247+L251</f>
      </c>
      <c s="32">
        <f>0+M167+M171+M175+M179+M183+M187+M191+M195+M199+M203+M207+M211+M215+M219+M223+M227+M231+M235+M239+M243+M247+M251</f>
      </c>
    </row>
    <row r="167" spans="1:16" ht="25.5">
      <c r="A167" t="s">
        <v>49</v>
      </c>
      <c s="34" t="s">
        <v>209</v>
      </c>
      <c s="34" t="s">
        <v>542</v>
      </c>
      <c s="35" t="s">
        <v>5</v>
      </c>
      <c s="6" t="s">
        <v>543</v>
      </c>
      <c s="36" t="s">
        <v>262</v>
      </c>
      <c s="37">
        <v>500</v>
      </c>
      <c s="36">
        <v>0.00023</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2.75">
      <c r="A170" t="s">
        <v>57</v>
      </c>
      <c r="E170" s="39" t="s">
        <v>5</v>
      </c>
    </row>
    <row r="171" spans="1:16" ht="25.5">
      <c r="A171" t="s">
        <v>49</v>
      </c>
      <c s="34" t="s">
        <v>213</v>
      </c>
      <c s="34" t="s">
        <v>544</v>
      </c>
      <c s="35" t="s">
        <v>5</v>
      </c>
      <c s="6" t="s">
        <v>545</v>
      </c>
      <c s="36" t="s">
        <v>262</v>
      </c>
      <c s="37">
        <v>1200</v>
      </c>
      <c s="36">
        <v>3E-05</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2.75">
      <c r="A174" t="s">
        <v>57</v>
      </c>
      <c r="E174" s="39" t="s">
        <v>5</v>
      </c>
    </row>
    <row r="175" spans="1:16" ht="25.5">
      <c r="A175" t="s">
        <v>49</v>
      </c>
      <c s="34" t="s">
        <v>218</v>
      </c>
      <c s="34" t="s">
        <v>546</v>
      </c>
      <c s="35" t="s">
        <v>5</v>
      </c>
      <c s="6" t="s">
        <v>547</v>
      </c>
      <c s="36" t="s">
        <v>262</v>
      </c>
      <c s="37">
        <v>900</v>
      </c>
      <c s="36">
        <v>4E-05</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12.75">
      <c r="A178" t="s">
        <v>57</v>
      </c>
      <c r="E178" s="39" t="s">
        <v>5</v>
      </c>
    </row>
    <row r="179" spans="1:16" ht="25.5">
      <c r="A179" t="s">
        <v>49</v>
      </c>
      <c s="34" t="s">
        <v>222</v>
      </c>
      <c s="34" t="s">
        <v>548</v>
      </c>
      <c s="35" t="s">
        <v>5</v>
      </c>
      <c s="6" t="s">
        <v>549</v>
      </c>
      <c s="36" t="s">
        <v>262</v>
      </c>
      <c s="37">
        <v>300</v>
      </c>
      <c s="36">
        <v>0.00014</v>
      </c>
      <c s="36">
        <f>ROUND(G179*H179,6)</f>
      </c>
      <c r="L179" s="38">
        <v>0</v>
      </c>
      <c s="32">
        <f>ROUND(ROUND(L179,2)*ROUND(G179,3),2)</f>
      </c>
      <c s="36" t="s">
        <v>53</v>
      </c>
      <c>
        <f>(M179*21)/100</f>
      </c>
      <c t="s">
        <v>27</v>
      </c>
    </row>
    <row r="180" spans="1:5" ht="12.75">
      <c r="A180" s="35" t="s">
        <v>54</v>
      </c>
      <c r="E180" s="39" t="s">
        <v>5</v>
      </c>
    </row>
    <row r="181" spans="1:5" ht="12.75">
      <c r="A181" s="35" t="s">
        <v>55</v>
      </c>
      <c r="E181" s="40" t="s">
        <v>5</v>
      </c>
    </row>
    <row r="182" spans="1:5" ht="12.75">
      <c r="A182" t="s">
        <v>57</v>
      </c>
      <c r="E182" s="39" t="s">
        <v>5</v>
      </c>
    </row>
    <row r="183" spans="1:16" ht="12.75">
      <c r="A183" t="s">
        <v>49</v>
      </c>
      <c s="34" t="s">
        <v>225</v>
      </c>
      <c s="34" t="s">
        <v>550</v>
      </c>
      <c s="35" t="s">
        <v>5</v>
      </c>
      <c s="6" t="s">
        <v>551</v>
      </c>
      <c s="36" t="s">
        <v>262</v>
      </c>
      <c s="37">
        <v>500</v>
      </c>
      <c s="36">
        <v>6E-05</v>
      </c>
      <c s="36">
        <f>ROUND(G183*H183,6)</f>
      </c>
      <c r="L183" s="38">
        <v>0</v>
      </c>
      <c s="32">
        <f>ROUND(ROUND(L183,2)*ROUND(G183,3),2)</f>
      </c>
      <c s="36" t="s">
        <v>53</v>
      </c>
      <c>
        <f>(M183*21)/100</f>
      </c>
      <c t="s">
        <v>27</v>
      </c>
    </row>
    <row r="184" spans="1:5" ht="12.75">
      <c r="A184" s="35" t="s">
        <v>54</v>
      </c>
      <c r="E184" s="39" t="s">
        <v>5</v>
      </c>
    </row>
    <row r="185" spans="1:5" ht="12.75">
      <c r="A185" s="35" t="s">
        <v>55</v>
      </c>
      <c r="E185" s="40" t="s">
        <v>5</v>
      </c>
    </row>
    <row r="186" spans="1:5" ht="12.75">
      <c r="A186" t="s">
        <v>57</v>
      </c>
      <c r="E186" s="39" t="s">
        <v>5</v>
      </c>
    </row>
    <row r="187" spans="1:16" ht="12.75">
      <c r="A187" t="s">
        <v>49</v>
      </c>
      <c s="34" t="s">
        <v>230</v>
      </c>
      <c s="34" t="s">
        <v>552</v>
      </c>
      <c s="35" t="s">
        <v>5</v>
      </c>
      <c s="6" t="s">
        <v>553</v>
      </c>
      <c s="36" t="s">
        <v>262</v>
      </c>
      <c s="37">
        <v>400</v>
      </c>
      <c s="36">
        <v>4E-05</v>
      </c>
      <c s="36">
        <f>ROUND(G187*H187,6)</f>
      </c>
      <c r="L187" s="38">
        <v>0</v>
      </c>
      <c s="32">
        <f>ROUND(ROUND(L187,2)*ROUND(G187,3),2)</f>
      </c>
      <c s="36" t="s">
        <v>53</v>
      </c>
      <c>
        <f>(M187*21)/100</f>
      </c>
      <c t="s">
        <v>27</v>
      </c>
    </row>
    <row r="188" spans="1:5" ht="12.75">
      <c r="A188" s="35" t="s">
        <v>54</v>
      </c>
      <c r="E188" s="39" t="s">
        <v>5</v>
      </c>
    </row>
    <row r="189" spans="1:5" ht="12.75">
      <c r="A189" s="35" t="s">
        <v>55</v>
      </c>
      <c r="E189" s="40" t="s">
        <v>5</v>
      </c>
    </row>
    <row r="190" spans="1:5" ht="12.75">
      <c r="A190" t="s">
        <v>57</v>
      </c>
      <c r="E190" s="39" t="s">
        <v>5</v>
      </c>
    </row>
    <row r="191" spans="1:16" ht="12.75">
      <c r="A191" t="s">
        <v>49</v>
      </c>
      <c s="34" t="s">
        <v>235</v>
      </c>
      <c s="34" t="s">
        <v>554</v>
      </c>
      <c s="35" t="s">
        <v>5</v>
      </c>
      <c s="6" t="s">
        <v>555</v>
      </c>
      <c s="36" t="s">
        <v>262</v>
      </c>
      <c s="37">
        <v>300</v>
      </c>
      <c s="36">
        <v>0.0001</v>
      </c>
      <c s="36">
        <f>ROUND(G191*H191,6)</f>
      </c>
      <c r="L191" s="38">
        <v>0</v>
      </c>
      <c s="32">
        <f>ROUND(ROUND(L191,2)*ROUND(G191,3),2)</f>
      </c>
      <c s="36" t="s">
        <v>53</v>
      </c>
      <c>
        <f>(M191*21)/100</f>
      </c>
      <c t="s">
        <v>27</v>
      </c>
    </row>
    <row r="192" spans="1:5" ht="12.75">
      <c r="A192" s="35" t="s">
        <v>54</v>
      </c>
      <c r="E192" s="39" t="s">
        <v>5</v>
      </c>
    </row>
    <row r="193" spans="1:5" ht="12.75">
      <c r="A193" s="35" t="s">
        <v>55</v>
      </c>
      <c r="E193" s="40" t="s">
        <v>5</v>
      </c>
    </row>
    <row r="194" spans="1:5" ht="12.75">
      <c r="A194" t="s">
        <v>57</v>
      </c>
      <c r="E194" s="39" t="s">
        <v>5</v>
      </c>
    </row>
    <row r="195" spans="1:16" ht="12.75">
      <c r="A195" t="s">
        <v>49</v>
      </c>
      <c s="34" t="s">
        <v>241</v>
      </c>
      <c s="34" t="s">
        <v>556</v>
      </c>
      <c s="35" t="s">
        <v>5</v>
      </c>
      <c s="6" t="s">
        <v>557</v>
      </c>
      <c s="36" t="s">
        <v>262</v>
      </c>
      <c s="37">
        <v>200</v>
      </c>
      <c s="36">
        <v>0.00012</v>
      </c>
      <c s="36">
        <f>ROUND(G195*H195,6)</f>
      </c>
      <c r="L195" s="38">
        <v>0</v>
      </c>
      <c s="32">
        <f>ROUND(ROUND(L195,2)*ROUND(G195,3),2)</f>
      </c>
      <c s="36" t="s">
        <v>53</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357</v>
      </c>
      <c s="34" t="s">
        <v>558</v>
      </c>
      <c s="35" t="s">
        <v>5</v>
      </c>
      <c s="6" t="s">
        <v>559</v>
      </c>
      <c s="36" t="s">
        <v>52</v>
      </c>
      <c s="37">
        <v>90</v>
      </c>
      <c s="36">
        <v>4E-05</v>
      </c>
      <c s="36">
        <f>ROUND(G199*H199,6)</f>
      </c>
      <c r="L199" s="38">
        <v>0</v>
      </c>
      <c s="32">
        <f>ROUND(ROUND(L199,2)*ROUND(G199,3),2)</f>
      </c>
      <c s="36" t="s">
        <v>53</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360</v>
      </c>
      <c s="34" t="s">
        <v>560</v>
      </c>
      <c s="35" t="s">
        <v>5</v>
      </c>
      <c s="6" t="s">
        <v>561</v>
      </c>
      <c s="36" t="s">
        <v>52</v>
      </c>
      <c s="37">
        <v>1</v>
      </c>
      <c s="36">
        <v>0.00023</v>
      </c>
      <c s="36">
        <f>ROUND(G203*H203,6)</f>
      </c>
      <c r="L203" s="38">
        <v>0</v>
      </c>
      <c s="32">
        <f>ROUND(ROUND(L203,2)*ROUND(G203,3),2)</f>
      </c>
      <c s="36" t="s">
        <v>53</v>
      </c>
      <c>
        <f>(M203*21)/100</f>
      </c>
      <c t="s">
        <v>27</v>
      </c>
    </row>
    <row r="204" spans="1:5" ht="12.75">
      <c r="A204" s="35" t="s">
        <v>54</v>
      </c>
      <c r="E204" s="39" t="s">
        <v>5</v>
      </c>
    </row>
    <row r="205" spans="1:5" ht="12.75">
      <c r="A205" s="35" t="s">
        <v>55</v>
      </c>
      <c r="E205" s="40" t="s">
        <v>5</v>
      </c>
    </row>
    <row r="206" spans="1:5" ht="12.75">
      <c r="A206" t="s">
        <v>57</v>
      </c>
      <c r="E206" s="39" t="s">
        <v>5</v>
      </c>
    </row>
    <row r="207" spans="1:16" ht="12.75">
      <c r="A207" t="s">
        <v>49</v>
      </c>
      <c s="34" t="s">
        <v>363</v>
      </c>
      <c s="34" t="s">
        <v>562</v>
      </c>
      <c s="35" t="s">
        <v>5</v>
      </c>
      <c s="6" t="s">
        <v>563</v>
      </c>
      <c s="36" t="s">
        <v>52</v>
      </c>
      <c s="37">
        <v>90</v>
      </c>
      <c s="36">
        <v>0</v>
      </c>
      <c s="36">
        <f>ROUND(G207*H207,6)</f>
      </c>
      <c r="L207" s="38">
        <v>0</v>
      </c>
      <c s="32">
        <f>ROUND(ROUND(L207,2)*ROUND(G207,3),2)</f>
      </c>
      <c s="36" t="s">
        <v>53</v>
      </c>
      <c>
        <f>(M207*21)/100</f>
      </c>
      <c t="s">
        <v>27</v>
      </c>
    </row>
    <row r="208" spans="1:5" ht="12.75">
      <c r="A208" s="35" t="s">
        <v>54</v>
      </c>
      <c r="E208" s="39" t="s">
        <v>5</v>
      </c>
    </row>
    <row r="209" spans="1:5" ht="12.75">
      <c r="A209" s="35" t="s">
        <v>55</v>
      </c>
      <c r="E209" s="40" t="s">
        <v>5</v>
      </c>
    </row>
    <row r="210" spans="1:5" ht="12.75">
      <c r="A210" t="s">
        <v>57</v>
      </c>
      <c r="E210" s="39" t="s">
        <v>5</v>
      </c>
    </row>
    <row r="211" spans="1:16" ht="12.75">
      <c r="A211" t="s">
        <v>49</v>
      </c>
      <c s="34" t="s">
        <v>366</v>
      </c>
      <c s="34" t="s">
        <v>564</v>
      </c>
      <c s="35" t="s">
        <v>5</v>
      </c>
      <c s="6" t="s">
        <v>565</v>
      </c>
      <c s="36" t="s">
        <v>52</v>
      </c>
      <c s="37">
        <v>1</v>
      </c>
      <c s="36">
        <v>0</v>
      </c>
      <c s="36">
        <f>ROUND(G211*H211,6)</f>
      </c>
      <c r="L211" s="38">
        <v>0</v>
      </c>
      <c s="32">
        <f>ROUND(ROUND(L211,2)*ROUND(G211,3),2)</f>
      </c>
      <c s="36" t="s">
        <v>53</v>
      </c>
      <c>
        <f>(M211*21)/100</f>
      </c>
      <c t="s">
        <v>27</v>
      </c>
    </row>
    <row r="212" spans="1:5" ht="12.75">
      <c r="A212" s="35" t="s">
        <v>54</v>
      </c>
      <c r="E212" s="39" t="s">
        <v>5</v>
      </c>
    </row>
    <row r="213" spans="1:5" ht="12.75">
      <c r="A213" s="35" t="s">
        <v>55</v>
      </c>
      <c r="E213" s="40" t="s">
        <v>5</v>
      </c>
    </row>
    <row r="214" spans="1:5" ht="12.75">
      <c r="A214" t="s">
        <v>57</v>
      </c>
      <c r="E214" s="39" t="s">
        <v>5</v>
      </c>
    </row>
    <row r="215" spans="1:16" ht="12.75">
      <c r="A215" t="s">
        <v>49</v>
      </c>
      <c s="34" t="s">
        <v>371</v>
      </c>
      <c s="34" t="s">
        <v>566</v>
      </c>
      <c s="35" t="s">
        <v>5</v>
      </c>
      <c s="6" t="s">
        <v>567</v>
      </c>
      <c s="36" t="s">
        <v>262</v>
      </c>
      <c s="37">
        <v>500</v>
      </c>
      <c s="36">
        <v>0</v>
      </c>
      <c s="36">
        <f>ROUND(G215*H215,6)</f>
      </c>
      <c r="L215" s="38">
        <v>0</v>
      </c>
      <c s="32">
        <f>ROUND(ROUND(L215,2)*ROUND(G215,3),2)</f>
      </c>
      <c s="36" t="s">
        <v>53</v>
      </c>
      <c>
        <f>(M215*21)/100</f>
      </c>
      <c t="s">
        <v>27</v>
      </c>
    </row>
    <row r="216" spans="1:5" ht="12.75">
      <c r="A216" s="35" t="s">
        <v>54</v>
      </c>
      <c r="E216" s="39" t="s">
        <v>5</v>
      </c>
    </row>
    <row r="217" spans="1:5" ht="12.75">
      <c r="A217" s="35" t="s">
        <v>55</v>
      </c>
      <c r="E217" s="40" t="s">
        <v>5</v>
      </c>
    </row>
    <row r="218" spans="1:5" ht="12.75">
      <c r="A218" t="s">
        <v>57</v>
      </c>
      <c r="E218" s="39" t="s">
        <v>5</v>
      </c>
    </row>
    <row r="219" spans="1:16" ht="12.75">
      <c r="A219" t="s">
        <v>49</v>
      </c>
      <c s="34" t="s">
        <v>375</v>
      </c>
      <c s="34" t="s">
        <v>568</v>
      </c>
      <c s="35" t="s">
        <v>5</v>
      </c>
      <c s="6" t="s">
        <v>569</v>
      </c>
      <c s="36" t="s">
        <v>262</v>
      </c>
      <c s="37">
        <v>150</v>
      </c>
      <c s="36">
        <v>0</v>
      </c>
      <c s="36">
        <f>ROUND(G219*H219,6)</f>
      </c>
      <c r="L219" s="38">
        <v>0</v>
      </c>
      <c s="32">
        <f>ROUND(ROUND(L219,2)*ROUND(G219,3),2)</f>
      </c>
      <c s="36" t="s">
        <v>53</v>
      </c>
      <c>
        <f>(M219*21)/100</f>
      </c>
      <c t="s">
        <v>27</v>
      </c>
    </row>
    <row r="220" spans="1:5" ht="12.75">
      <c r="A220" s="35" t="s">
        <v>54</v>
      </c>
      <c r="E220" s="39" t="s">
        <v>5</v>
      </c>
    </row>
    <row r="221" spans="1:5" ht="12.75">
      <c r="A221" s="35" t="s">
        <v>55</v>
      </c>
      <c r="E221" s="40" t="s">
        <v>5</v>
      </c>
    </row>
    <row r="222" spans="1:5" ht="12.75">
      <c r="A222" t="s">
        <v>57</v>
      </c>
      <c r="E222" s="39" t="s">
        <v>5</v>
      </c>
    </row>
    <row r="223" spans="1:16" ht="12.75">
      <c r="A223" t="s">
        <v>49</v>
      </c>
      <c s="34" t="s">
        <v>378</v>
      </c>
      <c s="34" t="s">
        <v>570</v>
      </c>
      <c s="35" t="s">
        <v>5</v>
      </c>
      <c s="6" t="s">
        <v>571</v>
      </c>
      <c s="36" t="s">
        <v>262</v>
      </c>
      <c s="37">
        <v>200</v>
      </c>
      <c s="36">
        <v>0</v>
      </c>
      <c s="36">
        <f>ROUND(G223*H223,6)</f>
      </c>
      <c r="L223" s="38">
        <v>0</v>
      </c>
      <c s="32">
        <f>ROUND(ROUND(L223,2)*ROUND(G223,3),2)</f>
      </c>
      <c s="36" t="s">
        <v>53</v>
      </c>
      <c>
        <f>(M223*21)/100</f>
      </c>
      <c t="s">
        <v>27</v>
      </c>
    </row>
    <row r="224" spans="1:5" ht="12.75">
      <c r="A224" s="35" t="s">
        <v>54</v>
      </c>
      <c r="E224" s="39" t="s">
        <v>5</v>
      </c>
    </row>
    <row r="225" spans="1:5" ht="12.75">
      <c r="A225" s="35" t="s">
        <v>55</v>
      </c>
      <c r="E225" s="40" t="s">
        <v>5</v>
      </c>
    </row>
    <row r="226" spans="1:5" ht="12.75">
      <c r="A226" t="s">
        <v>57</v>
      </c>
      <c r="E226" s="39" t="s">
        <v>5</v>
      </c>
    </row>
    <row r="227" spans="1:16" ht="12.75">
      <c r="A227" t="s">
        <v>49</v>
      </c>
      <c s="34" t="s">
        <v>381</v>
      </c>
      <c s="34" t="s">
        <v>572</v>
      </c>
      <c s="35" t="s">
        <v>5</v>
      </c>
      <c s="6" t="s">
        <v>571</v>
      </c>
      <c s="36" t="s">
        <v>262</v>
      </c>
      <c s="37">
        <v>400</v>
      </c>
      <c s="36">
        <v>0</v>
      </c>
      <c s="36">
        <f>ROUND(G227*H227,6)</f>
      </c>
      <c r="L227" s="38">
        <v>0</v>
      </c>
      <c s="32">
        <f>ROUND(ROUND(L227,2)*ROUND(G227,3),2)</f>
      </c>
      <c s="36" t="s">
        <v>53</v>
      </c>
      <c>
        <f>(M227*21)/100</f>
      </c>
      <c t="s">
        <v>27</v>
      </c>
    </row>
    <row r="228" spans="1:5" ht="12.75">
      <c r="A228" s="35" t="s">
        <v>54</v>
      </c>
      <c r="E228" s="39" t="s">
        <v>5</v>
      </c>
    </row>
    <row r="229" spans="1:5" ht="12.75">
      <c r="A229" s="35" t="s">
        <v>55</v>
      </c>
      <c r="E229" s="40" t="s">
        <v>5</v>
      </c>
    </row>
    <row r="230" spans="1:5" ht="12.75">
      <c r="A230" t="s">
        <v>57</v>
      </c>
      <c r="E230" s="39" t="s">
        <v>5</v>
      </c>
    </row>
    <row r="231" spans="1:16" ht="12.75">
      <c r="A231" t="s">
        <v>49</v>
      </c>
      <c s="34" t="s">
        <v>384</v>
      </c>
      <c s="34" t="s">
        <v>573</v>
      </c>
      <c s="35" t="s">
        <v>5</v>
      </c>
      <c s="6" t="s">
        <v>571</v>
      </c>
      <c s="36" t="s">
        <v>262</v>
      </c>
      <c s="37">
        <v>300</v>
      </c>
      <c s="36">
        <v>0</v>
      </c>
      <c s="36">
        <f>ROUND(G231*H231,6)</f>
      </c>
      <c r="L231" s="38">
        <v>0</v>
      </c>
      <c s="32">
        <f>ROUND(ROUND(L231,2)*ROUND(G231,3),2)</f>
      </c>
      <c s="36" t="s">
        <v>53</v>
      </c>
      <c>
        <f>(M231*21)/100</f>
      </c>
      <c t="s">
        <v>27</v>
      </c>
    </row>
    <row r="232" spans="1:5" ht="12.75">
      <c r="A232" s="35" t="s">
        <v>54</v>
      </c>
      <c r="E232" s="39" t="s">
        <v>5</v>
      </c>
    </row>
    <row r="233" spans="1:5" ht="12.75">
      <c r="A233" s="35" t="s">
        <v>55</v>
      </c>
      <c r="E233" s="40" t="s">
        <v>5</v>
      </c>
    </row>
    <row r="234" spans="1:5" ht="12.75">
      <c r="A234" t="s">
        <v>57</v>
      </c>
      <c r="E234" s="39" t="s">
        <v>5</v>
      </c>
    </row>
    <row r="235" spans="1:16" ht="12.75">
      <c r="A235" t="s">
        <v>49</v>
      </c>
      <c s="34" t="s">
        <v>391</v>
      </c>
      <c s="34" t="s">
        <v>574</v>
      </c>
      <c s="35" t="s">
        <v>5</v>
      </c>
      <c s="6" t="s">
        <v>575</v>
      </c>
      <c s="36" t="s">
        <v>262</v>
      </c>
      <c s="37">
        <v>900</v>
      </c>
      <c s="36">
        <v>0</v>
      </c>
      <c s="36">
        <f>ROUND(G235*H235,6)</f>
      </c>
      <c r="L235" s="38">
        <v>0</v>
      </c>
      <c s="32">
        <f>ROUND(ROUND(L235,2)*ROUND(G235,3),2)</f>
      </c>
      <c s="36" t="s">
        <v>53</v>
      </c>
      <c>
        <f>(M235*21)/100</f>
      </c>
      <c t="s">
        <v>27</v>
      </c>
    </row>
    <row r="236" spans="1:5" ht="12.75">
      <c r="A236" s="35" t="s">
        <v>54</v>
      </c>
      <c r="E236" s="39" t="s">
        <v>5</v>
      </c>
    </row>
    <row r="237" spans="1:5" ht="12.75">
      <c r="A237" s="35" t="s">
        <v>55</v>
      </c>
      <c r="E237" s="40" t="s">
        <v>5</v>
      </c>
    </row>
    <row r="238" spans="1:5" ht="12.75">
      <c r="A238" t="s">
        <v>57</v>
      </c>
      <c r="E238" s="39" t="s">
        <v>5</v>
      </c>
    </row>
    <row r="239" spans="1:16" ht="12.75">
      <c r="A239" t="s">
        <v>49</v>
      </c>
      <c s="34" t="s">
        <v>394</v>
      </c>
      <c s="34" t="s">
        <v>576</v>
      </c>
      <c s="35" t="s">
        <v>5</v>
      </c>
      <c s="6" t="s">
        <v>575</v>
      </c>
      <c s="36" t="s">
        <v>262</v>
      </c>
      <c s="37">
        <v>500</v>
      </c>
      <c s="36">
        <v>0</v>
      </c>
      <c s="36">
        <f>ROUND(G239*H239,6)</f>
      </c>
      <c r="L239" s="38">
        <v>0</v>
      </c>
      <c s="32">
        <f>ROUND(ROUND(L239,2)*ROUND(G239,3),2)</f>
      </c>
      <c s="36" t="s">
        <v>53</v>
      </c>
      <c>
        <f>(M239*21)/100</f>
      </c>
      <c t="s">
        <v>27</v>
      </c>
    </row>
    <row r="240" spans="1:5" ht="12.75">
      <c r="A240" s="35" t="s">
        <v>54</v>
      </c>
      <c r="E240" s="39" t="s">
        <v>5</v>
      </c>
    </row>
    <row r="241" spans="1:5" ht="12.75">
      <c r="A241" s="35" t="s">
        <v>55</v>
      </c>
      <c r="E241" s="40" t="s">
        <v>5</v>
      </c>
    </row>
    <row r="242" spans="1:5" ht="12.75">
      <c r="A242" t="s">
        <v>57</v>
      </c>
      <c r="E242" s="39" t="s">
        <v>5</v>
      </c>
    </row>
    <row r="243" spans="1:16" ht="12.75">
      <c r="A243" t="s">
        <v>49</v>
      </c>
      <c s="34" t="s">
        <v>397</v>
      </c>
      <c s="34" t="s">
        <v>577</v>
      </c>
      <c s="35" t="s">
        <v>5</v>
      </c>
      <c s="6" t="s">
        <v>575</v>
      </c>
      <c s="36" t="s">
        <v>262</v>
      </c>
      <c s="37">
        <v>1200</v>
      </c>
      <c s="36">
        <v>0</v>
      </c>
      <c s="36">
        <f>ROUND(G243*H243,6)</f>
      </c>
      <c r="L243" s="38">
        <v>0</v>
      </c>
      <c s="32">
        <f>ROUND(ROUND(L243,2)*ROUND(G243,3),2)</f>
      </c>
      <c s="36" t="s">
        <v>53</v>
      </c>
      <c>
        <f>(M243*21)/100</f>
      </c>
      <c t="s">
        <v>27</v>
      </c>
    </row>
    <row r="244" spans="1:5" ht="12.75">
      <c r="A244" s="35" t="s">
        <v>54</v>
      </c>
      <c r="E244" s="39" t="s">
        <v>5</v>
      </c>
    </row>
    <row r="245" spans="1:5" ht="12.75">
      <c r="A245" s="35" t="s">
        <v>55</v>
      </c>
      <c r="E245" s="40" t="s">
        <v>5</v>
      </c>
    </row>
    <row r="246" spans="1:5" ht="12.75">
      <c r="A246" t="s">
        <v>57</v>
      </c>
      <c r="E246" s="39" t="s">
        <v>5</v>
      </c>
    </row>
    <row r="247" spans="1:16" ht="12.75">
      <c r="A247" t="s">
        <v>49</v>
      </c>
      <c s="34" t="s">
        <v>400</v>
      </c>
      <c s="34" t="s">
        <v>578</v>
      </c>
      <c s="35" t="s">
        <v>5</v>
      </c>
      <c s="6" t="s">
        <v>575</v>
      </c>
      <c s="36" t="s">
        <v>262</v>
      </c>
      <c s="37">
        <v>300</v>
      </c>
      <c s="36">
        <v>0</v>
      </c>
      <c s="36">
        <f>ROUND(G247*H247,6)</f>
      </c>
      <c r="L247" s="38">
        <v>0</v>
      </c>
      <c s="32">
        <f>ROUND(ROUND(L247,2)*ROUND(G247,3),2)</f>
      </c>
      <c s="36" t="s">
        <v>53</v>
      </c>
      <c>
        <f>(M247*21)/100</f>
      </c>
      <c t="s">
        <v>27</v>
      </c>
    </row>
    <row r="248" spans="1:5" ht="12.75">
      <c r="A248" s="35" t="s">
        <v>54</v>
      </c>
      <c r="E248" s="39" t="s">
        <v>5</v>
      </c>
    </row>
    <row r="249" spans="1:5" ht="12.75">
      <c r="A249" s="35" t="s">
        <v>55</v>
      </c>
      <c r="E249" s="40" t="s">
        <v>5</v>
      </c>
    </row>
    <row r="250" spans="1:5" ht="12.75">
      <c r="A250" t="s">
        <v>57</v>
      </c>
      <c r="E250" s="39" t="s">
        <v>5</v>
      </c>
    </row>
    <row r="251" spans="1:16" ht="12.75">
      <c r="A251" t="s">
        <v>49</v>
      </c>
      <c s="34" t="s">
        <v>403</v>
      </c>
      <c s="34" t="s">
        <v>579</v>
      </c>
      <c s="35" t="s">
        <v>5</v>
      </c>
      <c s="6" t="s">
        <v>580</v>
      </c>
      <c s="36" t="s">
        <v>262</v>
      </c>
      <c s="37">
        <v>150</v>
      </c>
      <c s="36">
        <v>0</v>
      </c>
      <c s="36">
        <f>ROUND(G251*H251,6)</f>
      </c>
      <c r="L251" s="38">
        <v>0</v>
      </c>
      <c s="32">
        <f>ROUND(ROUND(L251,2)*ROUND(G251,3),2)</f>
      </c>
      <c s="36" t="s">
        <v>388</v>
      </c>
      <c>
        <f>(M251*21)/100</f>
      </c>
      <c t="s">
        <v>27</v>
      </c>
    </row>
    <row r="252" spans="1:5" ht="12.75">
      <c r="A252" s="35" t="s">
        <v>54</v>
      </c>
      <c r="E252" s="39" t="s">
        <v>5</v>
      </c>
    </row>
    <row r="253" spans="1:5" ht="12.75">
      <c r="A253" s="35" t="s">
        <v>55</v>
      </c>
      <c r="E253" s="40" t="s">
        <v>5</v>
      </c>
    </row>
    <row r="254" spans="1:5" ht="12.75">
      <c r="A254" t="s">
        <v>57</v>
      </c>
      <c r="E254" s="39" t="s">
        <v>5</v>
      </c>
    </row>
    <row r="255" spans="1:13" ht="12.75">
      <c r="A255" t="s">
        <v>46</v>
      </c>
      <c r="C255" s="31" t="s">
        <v>369</v>
      </c>
      <c r="E255" s="33" t="s">
        <v>581</v>
      </c>
      <c r="J255" s="32">
        <f>0</f>
      </c>
      <c s="32">
        <f>0</f>
      </c>
      <c s="32">
        <f>0+L256+L260+L264+L268+L272+L276</f>
      </c>
      <c s="32">
        <f>0+M256+M260+M264+M268+M272+M276</f>
      </c>
    </row>
    <row r="256" spans="1:16" ht="12.75">
      <c r="A256" t="s">
        <v>49</v>
      </c>
      <c s="34" t="s">
        <v>406</v>
      </c>
      <c s="34" t="s">
        <v>582</v>
      </c>
      <c s="35" t="s">
        <v>5</v>
      </c>
      <c s="6" t="s">
        <v>583</v>
      </c>
      <c s="36" t="s">
        <v>52</v>
      </c>
      <c s="37">
        <v>5</v>
      </c>
      <c s="36">
        <v>0.0004</v>
      </c>
      <c s="36">
        <f>ROUND(G256*H256,6)</f>
      </c>
      <c r="L256" s="38">
        <v>0</v>
      </c>
      <c s="32">
        <f>ROUND(ROUND(L256,2)*ROUND(G256,3),2)</f>
      </c>
      <c s="36" t="s">
        <v>53</v>
      </c>
      <c>
        <f>(M256*21)/100</f>
      </c>
      <c t="s">
        <v>27</v>
      </c>
    </row>
    <row r="257" spans="1:5" ht="12.75">
      <c r="A257" s="35" t="s">
        <v>54</v>
      </c>
      <c r="E257" s="39" t="s">
        <v>5</v>
      </c>
    </row>
    <row r="258" spans="1:5" ht="12.75">
      <c r="A258" s="35" t="s">
        <v>55</v>
      </c>
      <c r="E258" s="40" t="s">
        <v>5</v>
      </c>
    </row>
    <row r="259" spans="1:5" ht="12.75">
      <c r="A259" t="s">
        <v>57</v>
      </c>
      <c r="E259" s="39" t="s">
        <v>5</v>
      </c>
    </row>
    <row r="260" spans="1:16" ht="12.75">
      <c r="A260" t="s">
        <v>49</v>
      </c>
      <c s="34" t="s">
        <v>409</v>
      </c>
      <c s="34" t="s">
        <v>584</v>
      </c>
      <c s="35" t="s">
        <v>5</v>
      </c>
      <c s="6" t="s">
        <v>585</v>
      </c>
      <c s="36" t="s">
        <v>52</v>
      </c>
      <c s="37">
        <v>5</v>
      </c>
      <c s="36">
        <v>0</v>
      </c>
      <c s="36">
        <f>ROUND(G260*H260,6)</f>
      </c>
      <c r="L260" s="38">
        <v>0</v>
      </c>
      <c s="32">
        <f>ROUND(ROUND(L260,2)*ROUND(G260,3),2)</f>
      </c>
      <c s="36" t="s">
        <v>53</v>
      </c>
      <c>
        <f>(M260*21)/100</f>
      </c>
      <c t="s">
        <v>27</v>
      </c>
    </row>
    <row r="261" spans="1:5" ht="12.75">
      <c r="A261" s="35" t="s">
        <v>54</v>
      </c>
      <c r="E261" s="39" t="s">
        <v>5</v>
      </c>
    </row>
    <row r="262" spans="1:5" ht="12.75">
      <c r="A262" s="35" t="s">
        <v>55</v>
      </c>
      <c r="E262" s="40" t="s">
        <v>5</v>
      </c>
    </row>
    <row r="263" spans="1:5" ht="12.75">
      <c r="A263" t="s">
        <v>57</v>
      </c>
      <c r="E263" s="39" t="s">
        <v>5</v>
      </c>
    </row>
    <row r="264" spans="1:16" ht="12.75">
      <c r="A264" t="s">
        <v>49</v>
      </c>
      <c s="34" t="s">
        <v>412</v>
      </c>
      <c s="34" t="s">
        <v>586</v>
      </c>
      <c s="35" t="s">
        <v>5</v>
      </c>
      <c s="6" t="s">
        <v>587</v>
      </c>
      <c s="36" t="s">
        <v>52</v>
      </c>
      <c s="37">
        <v>4</v>
      </c>
      <c s="36">
        <v>0</v>
      </c>
      <c s="36">
        <f>ROUND(G264*H264,6)</f>
      </c>
      <c r="L264" s="38">
        <v>0</v>
      </c>
      <c s="32">
        <f>ROUND(ROUND(L264,2)*ROUND(G264,3),2)</f>
      </c>
      <c s="36" t="s">
        <v>53</v>
      </c>
      <c>
        <f>(M264*21)/100</f>
      </c>
      <c t="s">
        <v>27</v>
      </c>
    </row>
    <row r="265" spans="1:5" ht="12.75">
      <c r="A265" s="35" t="s">
        <v>54</v>
      </c>
      <c r="E265" s="39" t="s">
        <v>5</v>
      </c>
    </row>
    <row r="266" spans="1:5" ht="12.75">
      <c r="A266" s="35" t="s">
        <v>55</v>
      </c>
      <c r="E266" s="40" t="s">
        <v>5</v>
      </c>
    </row>
    <row r="267" spans="1:5" ht="12.75">
      <c r="A267" t="s">
        <v>57</v>
      </c>
      <c r="E267" s="39" t="s">
        <v>5</v>
      </c>
    </row>
    <row r="268" spans="1:16" ht="25.5">
      <c r="A268" t="s">
        <v>49</v>
      </c>
      <c s="34" t="s">
        <v>416</v>
      </c>
      <c s="34" t="s">
        <v>588</v>
      </c>
      <c s="35" t="s">
        <v>5</v>
      </c>
      <c s="6" t="s">
        <v>589</v>
      </c>
      <c s="36" t="s">
        <v>52</v>
      </c>
      <c s="37">
        <v>1</v>
      </c>
      <c s="36">
        <v>0</v>
      </c>
      <c s="36">
        <f>ROUND(G268*H268,6)</f>
      </c>
      <c r="L268" s="38">
        <v>0</v>
      </c>
      <c s="32">
        <f>ROUND(ROUND(L268,2)*ROUND(G268,3),2)</f>
      </c>
      <c s="36" t="s">
        <v>388</v>
      </c>
      <c>
        <f>(M268*21)/100</f>
      </c>
      <c t="s">
        <v>27</v>
      </c>
    </row>
    <row r="269" spans="1:5" ht="12.75">
      <c r="A269" s="35" t="s">
        <v>54</v>
      </c>
      <c r="E269" s="39" t="s">
        <v>5</v>
      </c>
    </row>
    <row r="270" spans="1:5" ht="12.75">
      <c r="A270" s="35" t="s">
        <v>55</v>
      </c>
      <c r="E270" s="40" t="s">
        <v>5</v>
      </c>
    </row>
    <row r="271" spans="1:5" ht="12.75">
      <c r="A271" t="s">
        <v>57</v>
      </c>
      <c r="E271" s="39" t="s">
        <v>5</v>
      </c>
    </row>
    <row r="272" spans="1:16" ht="25.5">
      <c r="A272" t="s">
        <v>49</v>
      </c>
      <c s="34" t="s">
        <v>419</v>
      </c>
      <c s="34" t="s">
        <v>590</v>
      </c>
      <c s="35" t="s">
        <v>5</v>
      </c>
      <c s="6" t="s">
        <v>591</v>
      </c>
      <c s="36" t="s">
        <v>52</v>
      </c>
      <c s="37">
        <v>5</v>
      </c>
      <c s="36">
        <v>0</v>
      </c>
      <c s="36">
        <f>ROUND(G272*H272,6)</f>
      </c>
      <c r="L272" s="38">
        <v>0</v>
      </c>
      <c s="32">
        <f>ROUND(ROUND(L272,2)*ROUND(G272,3),2)</f>
      </c>
      <c s="36" t="s">
        <v>388</v>
      </c>
      <c>
        <f>(M272*21)/100</f>
      </c>
      <c t="s">
        <v>27</v>
      </c>
    </row>
    <row r="273" spans="1:5" ht="12.75">
      <c r="A273" s="35" t="s">
        <v>54</v>
      </c>
      <c r="E273" s="39" t="s">
        <v>5</v>
      </c>
    </row>
    <row r="274" spans="1:5" ht="12.75">
      <c r="A274" s="35" t="s">
        <v>55</v>
      </c>
      <c r="E274" s="40" t="s">
        <v>5</v>
      </c>
    </row>
    <row r="275" spans="1:5" ht="12.75">
      <c r="A275" t="s">
        <v>57</v>
      </c>
      <c r="E275" s="39" t="s">
        <v>5</v>
      </c>
    </row>
    <row r="276" spans="1:16" ht="12.75">
      <c r="A276" t="s">
        <v>49</v>
      </c>
      <c s="34" t="s">
        <v>422</v>
      </c>
      <c s="34" t="s">
        <v>592</v>
      </c>
      <c s="35" t="s">
        <v>5</v>
      </c>
      <c s="6" t="s">
        <v>593</v>
      </c>
      <c s="36" t="s">
        <v>52</v>
      </c>
      <c s="37">
        <v>1</v>
      </c>
      <c s="36">
        <v>0</v>
      </c>
      <c s="36">
        <f>ROUND(G276*H276,6)</f>
      </c>
      <c r="L276" s="38">
        <v>0</v>
      </c>
      <c s="32">
        <f>ROUND(ROUND(L276,2)*ROUND(G276,3),2)</f>
      </c>
      <c s="36" t="s">
        <v>388</v>
      </c>
      <c>
        <f>(M276*21)/100</f>
      </c>
      <c t="s">
        <v>27</v>
      </c>
    </row>
    <row r="277" spans="1:5" ht="12.75">
      <c r="A277" s="35" t="s">
        <v>54</v>
      </c>
      <c r="E277" s="39" t="s">
        <v>5</v>
      </c>
    </row>
    <row r="278" spans="1:5" ht="12.75">
      <c r="A278" s="35" t="s">
        <v>55</v>
      </c>
      <c r="E278" s="40" t="s">
        <v>5</v>
      </c>
    </row>
    <row r="279" spans="1:5" ht="12.75">
      <c r="A279" t="s">
        <v>57</v>
      </c>
      <c r="E279" s="39" t="s">
        <v>5</v>
      </c>
    </row>
    <row r="280" spans="1:13" ht="12.75">
      <c r="A280" t="s">
        <v>46</v>
      </c>
      <c r="C280" s="31" t="s">
        <v>389</v>
      </c>
      <c r="E280" s="33" t="s">
        <v>390</v>
      </c>
      <c r="J280" s="32">
        <f>0</f>
      </c>
      <c s="32">
        <f>0</f>
      </c>
      <c s="32">
        <f>0+L281+L285+L289+L293+L297+L301+L305+L309+L313+L317+L321+L325+L329+L333</f>
      </c>
      <c s="32">
        <f>0+M281+M285+M289+M293+M297+M301+M305+M309+M313+M317+M321+M325+M329+M333</f>
      </c>
    </row>
    <row r="281" spans="1:16" ht="25.5">
      <c r="A281" t="s">
        <v>49</v>
      </c>
      <c s="34" t="s">
        <v>425</v>
      </c>
      <c s="34" t="s">
        <v>594</v>
      </c>
      <c s="35" t="s">
        <v>5</v>
      </c>
      <c s="6" t="s">
        <v>595</v>
      </c>
      <c s="36" t="s">
        <v>52</v>
      </c>
      <c s="37">
        <v>40</v>
      </c>
      <c s="36">
        <v>0</v>
      </c>
      <c s="36">
        <f>ROUND(G281*H281,6)</f>
      </c>
      <c r="L281" s="38">
        <v>0</v>
      </c>
      <c s="32">
        <f>ROUND(ROUND(L281,2)*ROUND(G281,3),2)</f>
      </c>
      <c s="36" t="s">
        <v>53</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596</v>
      </c>
      <c s="35" t="s">
        <v>5</v>
      </c>
      <c s="6" t="s">
        <v>597</v>
      </c>
      <c s="36" t="s">
        <v>52</v>
      </c>
      <c s="37">
        <v>100</v>
      </c>
      <c s="36">
        <v>0</v>
      </c>
      <c s="36">
        <f>ROUND(G285*H285,6)</f>
      </c>
      <c r="L285" s="38">
        <v>0</v>
      </c>
      <c s="32">
        <f>ROUND(ROUND(L285,2)*ROUND(G285,3),2)</f>
      </c>
      <c s="36" t="s">
        <v>53</v>
      </c>
      <c>
        <f>(M285*21)/100</f>
      </c>
      <c t="s">
        <v>27</v>
      </c>
    </row>
    <row r="286" spans="1:5" ht="12.75">
      <c r="A286" s="35" t="s">
        <v>54</v>
      </c>
      <c r="E286" s="39" t="s">
        <v>5</v>
      </c>
    </row>
    <row r="287" spans="1:5" ht="12.75">
      <c r="A287" s="35" t="s">
        <v>55</v>
      </c>
      <c r="E287" s="40" t="s">
        <v>5</v>
      </c>
    </row>
    <row r="288" spans="1:5" ht="12.75">
      <c r="A288" t="s">
        <v>57</v>
      </c>
      <c r="E288" s="39" t="s">
        <v>5</v>
      </c>
    </row>
    <row r="289" spans="1:16" ht="12.75">
      <c r="A289" t="s">
        <v>49</v>
      </c>
      <c s="34" t="s">
        <v>598</v>
      </c>
      <c s="34" t="s">
        <v>599</v>
      </c>
      <c s="35" t="s">
        <v>5</v>
      </c>
      <c s="6" t="s">
        <v>600</v>
      </c>
      <c s="36" t="s">
        <v>98</v>
      </c>
      <c s="37">
        <v>0.1</v>
      </c>
      <c s="36">
        <v>0</v>
      </c>
      <c s="36">
        <f>ROUND(G289*H289,6)</f>
      </c>
      <c r="L289" s="38">
        <v>0</v>
      </c>
      <c s="32">
        <f>ROUND(ROUND(L289,2)*ROUND(G289,3),2)</f>
      </c>
      <c s="36" t="s">
        <v>53</v>
      </c>
      <c>
        <f>(M289*21)/100</f>
      </c>
      <c t="s">
        <v>27</v>
      </c>
    </row>
    <row r="290" spans="1:5" ht="12.75">
      <c r="A290" s="35" t="s">
        <v>54</v>
      </c>
      <c r="E290" s="39" t="s">
        <v>5</v>
      </c>
    </row>
    <row r="291" spans="1:5" ht="12.75">
      <c r="A291" s="35" t="s">
        <v>55</v>
      </c>
      <c r="E291" s="40" t="s">
        <v>5</v>
      </c>
    </row>
    <row r="292" spans="1:5" ht="12.75">
      <c r="A292" t="s">
        <v>57</v>
      </c>
      <c r="E292" s="39" t="s">
        <v>5</v>
      </c>
    </row>
    <row r="293" spans="1:16" ht="12.75">
      <c r="A293" t="s">
        <v>49</v>
      </c>
      <c s="34" t="s">
        <v>601</v>
      </c>
      <c s="34" t="s">
        <v>413</v>
      </c>
      <c s="35" t="s">
        <v>5</v>
      </c>
      <c s="6" t="s">
        <v>414</v>
      </c>
      <c s="36" t="s">
        <v>415</v>
      </c>
      <c s="37">
        <v>80</v>
      </c>
      <c s="36">
        <v>0</v>
      </c>
      <c s="36">
        <f>ROUND(G293*H293,6)</f>
      </c>
      <c r="L293" s="38">
        <v>0</v>
      </c>
      <c s="32">
        <f>ROUND(ROUND(L293,2)*ROUND(G293,3),2)</f>
      </c>
      <c s="36" t="s">
        <v>388</v>
      </c>
      <c>
        <f>(M293*21)/100</f>
      </c>
      <c t="s">
        <v>27</v>
      </c>
    </row>
    <row r="294" spans="1:5" ht="12.75">
      <c r="A294" s="35" t="s">
        <v>54</v>
      </c>
      <c r="E294" s="39" t="s">
        <v>5</v>
      </c>
    </row>
    <row r="295" spans="1:5" ht="12.75">
      <c r="A295" s="35" t="s">
        <v>55</v>
      </c>
      <c r="E295" s="40" t="s">
        <v>5</v>
      </c>
    </row>
    <row r="296" spans="1:5" ht="12.75">
      <c r="A296" t="s">
        <v>57</v>
      </c>
      <c r="E296" s="39" t="s">
        <v>5</v>
      </c>
    </row>
    <row r="297" spans="1:16" ht="25.5">
      <c r="A297" t="s">
        <v>49</v>
      </c>
      <c s="34" t="s">
        <v>602</v>
      </c>
      <c s="34" t="s">
        <v>455</v>
      </c>
      <c s="35" t="s">
        <v>5</v>
      </c>
      <c s="6" t="s">
        <v>456</v>
      </c>
      <c s="36" t="s">
        <v>52</v>
      </c>
      <c s="37">
        <v>10</v>
      </c>
      <c s="36">
        <v>0</v>
      </c>
      <c s="36">
        <f>ROUND(G297*H297,6)</f>
      </c>
      <c r="L297" s="38">
        <v>0</v>
      </c>
      <c s="32">
        <f>ROUND(ROUND(L297,2)*ROUND(G297,3),2)</f>
      </c>
      <c s="36" t="s">
        <v>388</v>
      </c>
      <c>
        <f>(M297*21)/100</f>
      </c>
      <c t="s">
        <v>27</v>
      </c>
    </row>
    <row r="298" spans="1:5" ht="12.75">
      <c r="A298" s="35" t="s">
        <v>54</v>
      </c>
      <c r="E298" s="39" t="s">
        <v>5</v>
      </c>
    </row>
    <row r="299" spans="1:5" ht="12.75">
      <c r="A299" s="35" t="s">
        <v>55</v>
      </c>
      <c r="E299" s="40" t="s">
        <v>5</v>
      </c>
    </row>
    <row r="300" spans="1:5" ht="12.75">
      <c r="A300" t="s">
        <v>57</v>
      </c>
      <c r="E300" s="39" t="s">
        <v>5</v>
      </c>
    </row>
    <row r="301" spans="1:16" ht="25.5">
      <c r="A301" t="s">
        <v>49</v>
      </c>
      <c s="34" t="s">
        <v>603</v>
      </c>
      <c s="34" t="s">
        <v>457</v>
      </c>
      <c s="35" t="s">
        <v>5</v>
      </c>
      <c s="6" t="s">
        <v>458</v>
      </c>
      <c s="36" t="s">
        <v>52</v>
      </c>
      <c s="37">
        <v>10</v>
      </c>
      <c s="36">
        <v>0</v>
      </c>
      <c s="36">
        <f>ROUND(G301*H301,6)</f>
      </c>
      <c r="L301" s="38">
        <v>0</v>
      </c>
      <c s="32">
        <f>ROUND(ROUND(L301,2)*ROUND(G301,3),2)</f>
      </c>
      <c s="36" t="s">
        <v>388</v>
      </c>
      <c>
        <f>(M301*21)/100</f>
      </c>
      <c t="s">
        <v>27</v>
      </c>
    </row>
    <row r="302" spans="1:5" ht="12.75">
      <c r="A302" s="35" t="s">
        <v>54</v>
      </c>
      <c r="E302" s="39" t="s">
        <v>5</v>
      </c>
    </row>
    <row r="303" spans="1:5" ht="12.75">
      <c r="A303" s="35" t="s">
        <v>55</v>
      </c>
      <c r="E303" s="40" t="s">
        <v>5</v>
      </c>
    </row>
    <row r="304" spans="1:5" ht="12.75">
      <c r="A304" t="s">
        <v>57</v>
      </c>
      <c r="E304" s="39" t="s">
        <v>5</v>
      </c>
    </row>
    <row r="305" spans="1:16" ht="12.75">
      <c r="A305" t="s">
        <v>49</v>
      </c>
      <c s="34" t="s">
        <v>604</v>
      </c>
      <c s="34" t="s">
        <v>417</v>
      </c>
      <c s="35" t="s">
        <v>5</v>
      </c>
      <c s="6" t="s">
        <v>418</v>
      </c>
      <c s="36" t="s">
        <v>52</v>
      </c>
      <c s="37">
        <v>1</v>
      </c>
      <c s="36">
        <v>0</v>
      </c>
      <c s="36">
        <f>ROUND(G305*H305,6)</f>
      </c>
      <c r="L305" s="38">
        <v>0</v>
      </c>
      <c s="32">
        <f>ROUND(ROUND(L305,2)*ROUND(G305,3),2)</f>
      </c>
      <c s="36" t="s">
        <v>388</v>
      </c>
      <c>
        <f>(M305*21)/100</f>
      </c>
      <c t="s">
        <v>27</v>
      </c>
    </row>
    <row r="306" spans="1:5" ht="12.75">
      <c r="A306" s="35" t="s">
        <v>54</v>
      </c>
      <c r="E306" s="39" t="s">
        <v>5</v>
      </c>
    </row>
    <row r="307" spans="1:5" ht="12.75">
      <c r="A307" s="35" t="s">
        <v>55</v>
      </c>
      <c r="E307" s="40" t="s">
        <v>5</v>
      </c>
    </row>
    <row r="308" spans="1:5" ht="12.75">
      <c r="A308" t="s">
        <v>57</v>
      </c>
      <c r="E308" s="39" t="s">
        <v>5</v>
      </c>
    </row>
    <row r="309" spans="1:16" ht="12.75">
      <c r="A309" t="s">
        <v>49</v>
      </c>
      <c s="34" t="s">
        <v>605</v>
      </c>
      <c s="34" t="s">
        <v>420</v>
      </c>
      <c s="35" t="s">
        <v>5</v>
      </c>
      <c s="6" t="s">
        <v>421</v>
      </c>
      <c s="36" t="s">
        <v>52</v>
      </c>
      <c s="37">
        <v>1</v>
      </c>
      <c s="36">
        <v>0</v>
      </c>
      <c s="36">
        <f>ROUND(G309*H309,6)</f>
      </c>
      <c r="L309" s="38">
        <v>0</v>
      </c>
      <c s="32">
        <f>ROUND(ROUND(L309,2)*ROUND(G309,3),2)</f>
      </c>
      <c s="36" t="s">
        <v>388</v>
      </c>
      <c>
        <f>(M309*21)/100</f>
      </c>
      <c t="s">
        <v>27</v>
      </c>
    </row>
    <row r="310" spans="1:5" ht="12.75">
      <c r="A310" s="35" t="s">
        <v>54</v>
      </c>
      <c r="E310" s="39" t="s">
        <v>5</v>
      </c>
    </row>
    <row r="311" spans="1:5" ht="12.75">
      <c r="A311" s="35" t="s">
        <v>55</v>
      </c>
      <c r="E311" s="40" t="s">
        <v>5</v>
      </c>
    </row>
    <row r="312" spans="1:5" ht="12.75">
      <c r="A312" t="s">
        <v>57</v>
      </c>
      <c r="E312" s="39" t="s">
        <v>5</v>
      </c>
    </row>
    <row r="313" spans="1:16" ht="12.75">
      <c r="A313" t="s">
        <v>49</v>
      </c>
      <c s="34" t="s">
        <v>606</v>
      </c>
      <c s="34" t="s">
        <v>423</v>
      </c>
      <c s="35" t="s">
        <v>5</v>
      </c>
      <c s="6" t="s">
        <v>424</v>
      </c>
      <c s="36" t="s">
        <v>415</v>
      </c>
      <c s="37">
        <v>24</v>
      </c>
      <c s="36">
        <v>0</v>
      </c>
      <c s="36">
        <f>ROUND(G313*H313,6)</f>
      </c>
      <c r="L313" s="38">
        <v>0</v>
      </c>
      <c s="32">
        <f>ROUND(ROUND(L313,2)*ROUND(G313,3),2)</f>
      </c>
      <c s="36" t="s">
        <v>388</v>
      </c>
      <c>
        <f>(M313*21)/100</f>
      </c>
      <c t="s">
        <v>27</v>
      </c>
    </row>
    <row r="314" spans="1:5" ht="12.75">
      <c r="A314" s="35" t="s">
        <v>54</v>
      </c>
      <c r="E314" s="39" t="s">
        <v>5</v>
      </c>
    </row>
    <row r="315" spans="1:5" ht="12.75">
      <c r="A315" s="35" t="s">
        <v>55</v>
      </c>
      <c r="E315" s="40" t="s">
        <v>5</v>
      </c>
    </row>
    <row r="316" spans="1:5" ht="12.75">
      <c r="A316" t="s">
        <v>57</v>
      </c>
      <c r="E316" s="39" t="s">
        <v>5</v>
      </c>
    </row>
    <row r="317" spans="1:16" ht="12.75">
      <c r="A317" t="s">
        <v>49</v>
      </c>
      <c s="34" t="s">
        <v>607</v>
      </c>
      <c s="34" t="s">
        <v>429</v>
      </c>
      <c s="35" t="s">
        <v>5</v>
      </c>
      <c s="6" t="s">
        <v>430</v>
      </c>
      <c s="36" t="s">
        <v>415</v>
      </c>
      <c s="37">
        <v>40</v>
      </c>
      <c s="36">
        <v>0</v>
      </c>
      <c s="36">
        <f>ROUND(G317*H317,6)</f>
      </c>
      <c r="L317" s="38">
        <v>0</v>
      </c>
      <c s="32">
        <f>ROUND(ROUND(L317,2)*ROUND(G317,3),2)</f>
      </c>
      <c s="36" t="s">
        <v>388</v>
      </c>
      <c>
        <f>(M317*21)/100</f>
      </c>
      <c t="s">
        <v>27</v>
      </c>
    </row>
    <row r="318" spans="1:5" ht="12.75">
      <c r="A318" s="35" t="s">
        <v>54</v>
      </c>
      <c r="E318" s="39" t="s">
        <v>5</v>
      </c>
    </row>
    <row r="319" spans="1:5" ht="12.75">
      <c r="A319" s="35" t="s">
        <v>55</v>
      </c>
      <c r="E319" s="40" t="s">
        <v>5</v>
      </c>
    </row>
    <row r="320" spans="1:5" ht="12.75">
      <c r="A320" t="s">
        <v>57</v>
      </c>
      <c r="E320" s="39" t="s">
        <v>5</v>
      </c>
    </row>
    <row r="321" spans="1:16" ht="12.75">
      <c r="A321" t="s">
        <v>49</v>
      </c>
      <c s="34" t="s">
        <v>608</v>
      </c>
      <c s="34" t="s">
        <v>459</v>
      </c>
      <c s="35" t="s">
        <v>5</v>
      </c>
      <c s="6" t="s">
        <v>460</v>
      </c>
      <c s="36" t="s">
        <v>415</v>
      </c>
      <c s="37">
        <v>24</v>
      </c>
      <c s="36">
        <v>0</v>
      </c>
      <c s="36">
        <f>ROUND(G321*H321,6)</f>
      </c>
      <c r="L321" s="38">
        <v>0</v>
      </c>
      <c s="32">
        <f>ROUND(ROUND(L321,2)*ROUND(G321,3),2)</f>
      </c>
      <c s="36" t="s">
        <v>388</v>
      </c>
      <c>
        <f>(M321*21)/100</f>
      </c>
      <c t="s">
        <v>27</v>
      </c>
    </row>
    <row r="322" spans="1:5" ht="12.75">
      <c r="A322" s="35" t="s">
        <v>54</v>
      </c>
      <c r="E322" s="39" t="s">
        <v>5</v>
      </c>
    </row>
    <row r="323" spans="1:5" ht="12.75">
      <c r="A323" s="35" t="s">
        <v>55</v>
      </c>
      <c r="E323" s="40" t="s">
        <v>5</v>
      </c>
    </row>
    <row r="324" spans="1:5" ht="12.75">
      <c r="A324" t="s">
        <v>57</v>
      </c>
      <c r="E324" s="39" t="s">
        <v>5</v>
      </c>
    </row>
    <row r="325" spans="1:16" ht="12.75">
      <c r="A325" t="s">
        <v>49</v>
      </c>
      <c s="34" t="s">
        <v>609</v>
      </c>
      <c s="34" t="s">
        <v>461</v>
      </c>
      <c s="35" t="s">
        <v>5</v>
      </c>
      <c s="6" t="s">
        <v>462</v>
      </c>
      <c s="36" t="s">
        <v>415</v>
      </c>
      <c s="37">
        <v>32</v>
      </c>
      <c s="36">
        <v>0</v>
      </c>
      <c s="36">
        <f>ROUND(G325*H325,6)</f>
      </c>
      <c r="L325" s="38">
        <v>0</v>
      </c>
      <c s="32">
        <f>ROUND(ROUND(L325,2)*ROUND(G325,3),2)</f>
      </c>
      <c s="36" t="s">
        <v>388</v>
      </c>
      <c>
        <f>(M325*21)/100</f>
      </c>
      <c t="s">
        <v>27</v>
      </c>
    </row>
    <row r="326" spans="1:5" ht="12.75">
      <c r="A326" s="35" t="s">
        <v>54</v>
      </c>
      <c r="E326" s="39" t="s">
        <v>5</v>
      </c>
    </row>
    <row r="327" spans="1:5" ht="12.75">
      <c r="A327" s="35" t="s">
        <v>55</v>
      </c>
      <c r="E327" s="40" t="s">
        <v>5</v>
      </c>
    </row>
    <row r="328" spans="1:5" ht="12.75">
      <c r="A328" t="s">
        <v>57</v>
      </c>
      <c r="E328" s="39" t="s">
        <v>5</v>
      </c>
    </row>
    <row r="329" spans="1:16" ht="12.75">
      <c r="A329" t="s">
        <v>49</v>
      </c>
      <c s="34" t="s">
        <v>610</v>
      </c>
      <c s="34" t="s">
        <v>611</v>
      </c>
      <c s="35" t="s">
        <v>5</v>
      </c>
      <c s="6" t="s">
        <v>612</v>
      </c>
      <c s="36" t="s">
        <v>52</v>
      </c>
      <c s="37">
        <v>1</v>
      </c>
      <c s="36">
        <v>0</v>
      </c>
      <c s="36">
        <f>ROUND(G329*H329,6)</f>
      </c>
      <c r="L329" s="38">
        <v>0</v>
      </c>
      <c s="32">
        <f>ROUND(ROUND(L329,2)*ROUND(G329,3),2)</f>
      </c>
      <c s="36" t="s">
        <v>388</v>
      </c>
      <c>
        <f>(M329*21)/100</f>
      </c>
      <c t="s">
        <v>27</v>
      </c>
    </row>
    <row r="330" spans="1:5" ht="12.75">
      <c r="A330" s="35" t="s">
        <v>54</v>
      </c>
      <c r="E330" s="39" t="s">
        <v>612</v>
      </c>
    </row>
    <row r="331" spans="1:5" ht="12.75">
      <c r="A331" s="35" t="s">
        <v>55</v>
      </c>
      <c r="E331" s="40" t="s">
        <v>5</v>
      </c>
    </row>
    <row r="332" spans="1:5" ht="12.75">
      <c r="A332" t="s">
        <v>57</v>
      </c>
      <c r="E332" s="39" t="s">
        <v>613</v>
      </c>
    </row>
    <row r="333" spans="1:16" ht="12.75">
      <c r="A333" t="s">
        <v>49</v>
      </c>
      <c s="34" t="s">
        <v>614</v>
      </c>
      <c s="34" t="s">
        <v>615</v>
      </c>
      <c s="35" t="s">
        <v>5</v>
      </c>
      <c s="6" t="s">
        <v>616</v>
      </c>
      <c s="36" t="s">
        <v>52</v>
      </c>
      <c s="37">
        <v>1</v>
      </c>
      <c s="36">
        <v>0</v>
      </c>
      <c s="36">
        <f>ROUND(G333*H333,6)</f>
      </c>
      <c r="L333" s="38">
        <v>0</v>
      </c>
      <c s="32">
        <f>ROUND(ROUND(L333,2)*ROUND(G333,3),2)</f>
      </c>
      <c s="36" t="s">
        <v>388</v>
      </c>
      <c>
        <f>(M333*21)/100</f>
      </c>
      <c t="s">
        <v>27</v>
      </c>
    </row>
    <row r="334" spans="1:5" ht="12.75">
      <c r="A334" s="35" t="s">
        <v>54</v>
      </c>
      <c r="E334" s="39" t="s">
        <v>616</v>
      </c>
    </row>
    <row r="335" spans="1:5" ht="12.75">
      <c r="A335" s="35" t="s">
        <v>55</v>
      </c>
      <c r="E335" s="40" t="s">
        <v>5</v>
      </c>
    </row>
    <row r="336" spans="1:5" ht="12.75">
      <c r="A336" t="s">
        <v>57</v>
      </c>
      <c r="E336" s="39" t="s">
        <v>613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COUNTIFS(L8:L382,"=0",A8:A382,"P")+COUNTIFS(L8:L382,"",A8:A382,"P")+SUM(Q8:Q382)</f>
      </c>
    </row>
    <row r="8" spans="1:13" ht="12.75">
      <c r="A8" t="s">
        <v>44</v>
      </c>
      <c r="C8" s="28" t="s">
        <v>619</v>
      </c>
      <c r="E8" s="30" t="s">
        <v>618</v>
      </c>
      <c r="J8" s="29">
        <f>0+J9+J138+J175+J272+J313</f>
      </c>
      <c s="29">
        <f>0+K9+K138+K175+K272+K313</f>
      </c>
      <c s="29">
        <f>0+L9+L138+L175+L272+L313</f>
      </c>
      <c s="29">
        <f>0+M9+M138+M175+M272+M313</f>
      </c>
    </row>
    <row r="9" spans="1:13" ht="12.75">
      <c r="A9" t="s">
        <v>46</v>
      </c>
      <c r="C9" s="31" t="s">
        <v>251</v>
      </c>
      <c r="E9" s="33" t="s">
        <v>620</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49</v>
      </c>
      <c s="34" t="s">
        <v>4</v>
      </c>
      <c s="34" t="s">
        <v>621</v>
      </c>
      <c s="35" t="s">
        <v>5</v>
      </c>
      <c s="6" t="s">
        <v>622</v>
      </c>
      <c s="36" t="s">
        <v>52</v>
      </c>
      <c s="37">
        <v>2</v>
      </c>
      <c s="36">
        <v>0.00054</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623</v>
      </c>
      <c s="35" t="s">
        <v>5</v>
      </c>
      <c s="6" t="s">
        <v>624</v>
      </c>
      <c s="36" t="s">
        <v>52</v>
      </c>
      <c s="37">
        <v>1.1</v>
      </c>
      <c s="36">
        <v>0.0001</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625</v>
      </c>
      <c s="35" t="s">
        <v>5</v>
      </c>
      <c s="6" t="s">
        <v>626</v>
      </c>
      <c s="36" t="s">
        <v>52</v>
      </c>
      <c s="37">
        <v>16</v>
      </c>
      <c s="36">
        <v>5E-05</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627</v>
      </c>
      <c s="35" t="s">
        <v>5</v>
      </c>
      <c s="6" t="s">
        <v>628</v>
      </c>
      <c s="36" t="s">
        <v>52</v>
      </c>
      <c s="37">
        <v>16</v>
      </c>
      <c s="36">
        <v>1E-05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629</v>
      </c>
      <c s="35" t="s">
        <v>5</v>
      </c>
      <c s="6" t="s">
        <v>630</v>
      </c>
      <c s="36" t="s">
        <v>52</v>
      </c>
      <c s="37">
        <v>2</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631</v>
      </c>
      <c s="35" t="s">
        <v>5</v>
      </c>
      <c s="6" t="s">
        <v>587</v>
      </c>
      <c s="36" t="s">
        <v>52</v>
      </c>
      <c s="37">
        <v>4</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632</v>
      </c>
      <c s="35" t="s">
        <v>5</v>
      </c>
      <c s="6" t="s">
        <v>633</v>
      </c>
      <c s="36" t="s">
        <v>52</v>
      </c>
      <c s="37">
        <v>16</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634</v>
      </c>
      <c s="35" t="s">
        <v>5</v>
      </c>
      <c s="6" t="s">
        <v>635</v>
      </c>
      <c s="36" t="s">
        <v>52</v>
      </c>
      <c s="37">
        <v>1</v>
      </c>
      <c s="36">
        <v>0</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636</v>
      </c>
      <c s="35" t="s">
        <v>5</v>
      </c>
      <c s="6" t="s">
        <v>637</v>
      </c>
      <c s="36" t="s">
        <v>52</v>
      </c>
      <c s="37">
        <v>1</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638</v>
      </c>
      <c s="35" t="s">
        <v>5</v>
      </c>
      <c s="6" t="s">
        <v>639</v>
      </c>
      <c s="36" t="s">
        <v>52</v>
      </c>
      <c s="37">
        <v>16</v>
      </c>
      <c s="36">
        <v>0</v>
      </c>
      <c s="36">
        <f>ROUND(G46*H46,6)</f>
      </c>
      <c r="L46" s="38">
        <v>0</v>
      </c>
      <c s="32">
        <f>ROUND(ROUND(L46,2)*ROUND(G46,3),2)</f>
      </c>
      <c s="36" t="s">
        <v>388</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640</v>
      </c>
      <c s="35" t="s">
        <v>5</v>
      </c>
      <c s="6" t="s">
        <v>641</v>
      </c>
      <c s="36" t="s">
        <v>52</v>
      </c>
      <c s="37">
        <v>1</v>
      </c>
      <c s="36">
        <v>0</v>
      </c>
      <c s="36">
        <f>ROUND(G50*H50,6)</f>
      </c>
      <c r="L50" s="38">
        <v>0</v>
      </c>
      <c s="32">
        <f>ROUND(ROUND(L50,2)*ROUND(G50,3),2)</f>
      </c>
      <c s="36" t="s">
        <v>388</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642</v>
      </c>
      <c s="35" t="s">
        <v>5</v>
      </c>
      <c s="6" t="s">
        <v>643</v>
      </c>
      <c s="36" t="s">
        <v>52</v>
      </c>
      <c s="37">
        <v>1</v>
      </c>
      <c s="36">
        <v>0</v>
      </c>
      <c s="36">
        <f>ROUND(G54*H54,6)</f>
      </c>
      <c r="L54" s="38">
        <v>0</v>
      </c>
      <c s="32">
        <f>ROUND(ROUND(L54,2)*ROUND(G54,3),2)</f>
      </c>
      <c s="36" t="s">
        <v>388</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644</v>
      </c>
      <c s="35" t="s">
        <v>5</v>
      </c>
      <c s="6" t="s">
        <v>645</v>
      </c>
      <c s="36" t="s">
        <v>52</v>
      </c>
      <c s="37">
        <v>1</v>
      </c>
      <c s="36">
        <v>0</v>
      </c>
      <c s="36">
        <f>ROUND(G58*H58,6)</f>
      </c>
      <c r="L58" s="38">
        <v>0</v>
      </c>
      <c s="32">
        <f>ROUND(ROUND(L58,2)*ROUND(G58,3),2)</f>
      </c>
      <c s="36" t="s">
        <v>388</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646</v>
      </c>
      <c s="35" t="s">
        <v>5</v>
      </c>
      <c s="6" t="s">
        <v>647</v>
      </c>
      <c s="36" t="s">
        <v>52</v>
      </c>
      <c s="37">
        <v>1</v>
      </c>
      <c s="36">
        <v>0</v>
      </c>
      <c s="36">
        <f>ROUND(G62*H62,6)</f>
      </c>
      <c r="L62" s="38">
        <v>0</v>
      </c>
      <c s="32">
        <f>ROUND(ROUND(L62,2)*ROUND(G62,3),2)</f>
      </c>
      <c s="36" t="s">
        <v>388</v>
      </c>
      <c>
        <f>(M62*21)/100</f>
      </c>
      <c t="s">
        <v>27</v>
      </c>
    </row>
    <row r="63" spans="1:5" ht="12.75">
      <c r="A63" s="35" t="s">
        <v>54</v>
      </c>
      <c r="E63" s="39" t="s">
        <v>5</v>
      </c>
    </row>
    <row r="64" spans="1:5" ht="12.75">
      <c r="A64" s="35" t="s">
        <v>55</v>
      </c>
      <c r="E64" s="40" t="s">
        <v>5</v>
      </c>
    </row>
    <row r="65" spans="1:5" ht="12.75">
      <c r="A65" t="s">
        <v>57</v>
      </c>
      <c r="E65" s="39" t="s">
        <v>5</v>
      </c>
    </row>
    <row r="66" spans="1:16" ht="25.5">
      <c r="A66" t="s">
        <v>49</v>
      </c>
      <c s="34" t="s">
        <v>111</v>
      </c>
      <c s="34" t="s">
        <v>648</v>
      </c>
      <c s="35" t="s">
        <v>5</v>
      </c>
      <c s="6" t="s">
        <v>649</v>
      </c>
      <c s="36" t="s">
        <v>52</v>
      </c>
      <c s="37">
        <v>1</v>
      </c>
      <c s="36">
        <v>0</v>
      </c>
      <c s="36">
        <f>ROUND(G66*H66,6)</f>
      </c>
      <c r="L66" s="38">
        <v>0</v>
      </c>
      <c s="32">
        <f>ROUND(ROUND(L66,2)*ROUND(G66,3),2)</f>
      </c>
      <c s="36" t="s">
        <v>388</v>
      </c>
      <c>
        <f>(M66*21)/100</f>
      </c>
      <c t="s">
        <v>27</v>
      </c>
    </row>
    <row r="67" spans="1:5" ht="12.75">
      <c r="A67" s="35" t="s">
        <v>54</v>
      </c>
      <c r="E67" s="39" t="s">
        <v>5</v>
      </c>
    </row>
    <row r="68" spans="1:5" ht="12.75">
      <c r="A68" s="35" t="s">
        <v>55</v>
      </c>
      <c r="E68" s="40" t="s">
        <v>5</v>
      </c>
    </row>
    <row r="69" spans="1:5" ht="12.75">
      <c r="A69" t="s">
        <v>57</v>
      </c>
      <c r="E69" s="39" t="s">
        <v>5</v>
      </c>
    </row>
    <row r="70" spans="1:16" ht="25.5">
      <c r="A70" t="s">
        <v>49</v>
      </c>
      <c s="34" t="s">
        <v>116</v>
      </c>
      <c s="34" t="s">
        <v>650</v>
      </c>
      <c s="35" t="s">
        <v>5</v>
      </c>
      <c s="6" t="s">
        <v>651</v>
      </c>
      <c s="36" t="s">
        <v>52</v>
      </c>
      <c s="37">
        <v>1</v>
      </c>
      <c s="36">
        <v>0</v>
      </c>
      <c s="36">
        <f>ROUND(G70*H70,6)</f>
      </c>
      <c r="L70" s="38">
        <v>0</v>
      </c>
      <c s="32">
        <f>ROUND(ROUND(L70,2)*ROUND(G70,3),2)</f>
      </c>
      <c s="36" t="s">
        <v>388</v>
      </c>
      <c>
        <f>(M70*21)/100</f>
      </c>
      <c t="s">
        <v>27</v>
      </c>
    </row>
    <row r="71" spans="1:5" ht="12.75">
      <c r="A71" s="35" t="s">
        <v>54</v>
      </c>
      <c r="E71" s="39" t="s">
        <v>5</v>
      </c>
    </row>
    <row r="72" spans="1:5" ht="12.75">
      <c r="A72" s="35" t="s">
        <v>55</v>
      </c>
      <c r="E72" s="40" t="s">
        <v>5</v>
      </c>
    </row>
    <row r="73" spans="1:5" ht="12.75">
      <c r="A73" t="s">
        <v>57</v>
      </c>
      <c r="E73" s="39" t="s">
        <v>5</v>
      </c>
    </row>
    <row r="74" spans="1:16" ht="25.5">
      <c r="A74" t="s">
        <v>49</v>
      </c>
      <c s="34" t="s">
        <v>119</v>
      </c>
      <c s="34" t="s">
        <v>652</v>
      </c>
      <c s="35" t="s">
        <v>5</v>
      </c>
      <c s="6" t="s">
        <v>653</v>
      </c>
      <c s="36" t="s">
        <v>52</v>
      </c>
      <c s="37">
        <v>2</v>
      </c>
      <c s="36">
        <v>0</v>
      </c>
      <c s="36">
        <f>ROUND(G74*H74,6)</f>
      </c>
      <c r="L74" s="38">
        <v>0</v>
      </c>
      <c s="32">
        <f>ROUND(ROUND(L74,2)*ROUND(G74,3),2)</f>
      </c>
      <c s="36" t="s">
        <v>388</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654</v>
      </c>
      <c s="35" t="s">
        <v>5</v>
      </c>
      <c s="6" t="s">
        <v>655</v>
      </c>
      <c s="36" t="s">
        <v>52</v>
      </c>
      <c s="37">
        <v>1</v>
      </c>
      <c s="36">
        <v>0</v>
      </c>
      <c s="36">
        <f>ROUND(G78*H78,6)</f>
      </c>
      <c r="L78" s="38">
        <v>0</v>
      </c>
      <c s="32">
        <f>ROUND(ROUND(L78,2)*ROUND(G78,3),2)</f>
      </c>
      <c s="36" t="s">
        <v>388</v>
      </c>
      <c>
        <f>(M78*21)/100</f>
      </c>
      <c t="s">
        <v>27</v>
      </c>
    </row>
    <row r="79" spans="1:5" ht="51">
      <c r="A79" s="35" t="s">
        <v>54</v>
      </c>
      <c r="E79" s="39" t="s">
        <v>656</v>
      </c>
    </row>
    <row r="80" spans="1:5" ht="12.75">
      <c r="A80" s="35" t="s">
        <v>55</v>
      </c>
      <c r="E80" s="40" t="s">
        <v>5</v>
      </c>
    </row>
    <row r="81" spans="1:5" ht="12.75">
      <c r="A81" t="s">
        <v>57</v>
      </c>
      <c r="E81" s="39" t="s">
        <v>613</v>
      </c>
    </row>
    <row r="82" spans="1:16" ht="38.25">
      <c r="A82" t="s">
        <v>49</v>
      </c>
      <c s="34" t="s">
        <v>126</v>
      </c>
      <c s="34" t="s">
        <v>657</v>
      </c>
      <c s="35" t="s">
        <v>5</v>
      </c>
      <c s="6" t="s">
        <v>658</v>
      </c>
      <c s="36" t="s">
        <v>52</v>
      </c>
      <c s="37">
        <v>1</v>
      </c>
      <c s="36">
        <v>0</v>
      </c>
      <c s="36">
        <f>ROUND(G82*H82,6)</f>
      </c>
      <c r="L82" s="38">
        <v>0</v>
      </c>
      <c s="32">
        <f>ROUND(ROUND(L82,2)*ROUND(G82,3),2)</f>
      </c>
      <c s="36" t="s">
        <v>388</v>
      </c>
      <c>
        <f>(M82*21)/100</f>
      </c>
      <c t="s">
        <v>27</v>
      </c>
    </row>
    <row r="83" spans="1:5" ht="12.75">
      <c r="A83" s="35" t="s">
        <v>54</v>
      </c>
      <c r="E83" s="39" t="s">
        <v>5</v>
      </c>
    </row>
    <row r="84" spans="1:5" ht="12.75">
      <c r="A84" s="35" t="s">
        <v>55</v>
      </c>
      <c r="E84" s="40" t="s">
        <v>5</v>
      </c>
    </row>
    <row r="85" spans="1:5" ht="12.75">
      <c r="A85" t="s">
        <v>57</v>
      </c>
      <c r="E85" s="39" t="s">
        <v>5</v>
      </c>
    </row>
    <row r="86" spans="1:16" ht="25.5">
      <c r="A86" t="s">
        <v>49</v>
      </c>
      <c s="34" t="s">
        <v>130</v>
      </c>
      <c s="34" t="s">
        <v>659</v>
      </c>
      <c s="35" t="s">
        <v>5</v>
      </c>
      <c s="6" t="s">
        <v>660</v>
      </c>
      <c s="36" t="s">
        <v>52</v>
      </c>
      <c s="37">
        <v>4</v>
      </c>
      <c s="36">
        <v>0</v>
      </c>
      <c s="36">
        <f>ROUND(G86*H86,6)</f>
      </c>
      <c r="L86" s="38">
        <v>0</v>
      </c>
      <c s="32">
        <f>ROUND(ROUND(L86,2)*ROUND(G86,3),2)</f>
      </c>
      <c s="36" t="s">
        <v>388</v>
      </c>
      <c>
        <f>(M86*21)/100</f>
      </c>
      <c t="s">
        <v>27</v>
      </c>
    </row>
    <row r="87" spans="1:5" ht="25.5">
      <c r="A87" s="35" t="s">
        <v>54</v>
      </c>
      <c r="E87" s="39" t="s">
        <v>660</v>
      </c>
    </row>
    <row r="88" spans="1:5" ht="12.75">
      <c r="A88" s="35" t="s">
        <v>55</v>
      </c>
      <c r="E88" s="40" t="s">
        <v>5</v>
      </c>
    </row>
    <row r="89" spans="1:5" ht="12.75">
      <c r="A89" t="s">
        <v>57</v>
      </c>
      <c r="E89" s="39" t="s">
        <v>661</v>
      </c>
    </row>
    <row r="90" spans="1:16" ht="38.25">
      <c r="A90" t="s">
        <v>49</v>
      </c>
      <c s="34" t="s">
        <v>133</v>
      </c>
      <c s="34" t="s">
        <v>662</v>
      </c>
      <c s="35" t="s">
        <v>5</v>
      </c>
      <c s="6" t="s">
        <v>663</v>
      </c>
      <c s="36" t="s">
        <v>52</v>
      </c>
      <c s="37">
        <v>2</v>
      </c>
      <c s="36">
        <v>0</v>
      </c>
      <c s="36">
        <f>ROUND(G90*H90,6)</f>
      </c>
      <c r="L90" s="38">
        <v>0</v>
      </c>
      <c s="32">
        <f>ROUND(ROUND(L90,2)*ROUND(G90,3),2)</f>
      </c>
      <c s="36" t="s">
        <v>388</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664</v>
      </c>
      <c s="35" t="s">
        <v>5</v>
      </c>
      <c s="6" t="s">
        <v>665</v>
      </c>
      <c s="36" t="s">
        <v>52</v>
      </c>
      <c s="37">
        <v>2</v>
      </c>
      <c s="36">
        <v>0</v>
      </c>
      <c s="36">
        <f>ROUND(G94*H94,6)</f>
      </c>
      <c r="L94" s="38">
        <v>0</v>
      </c>
      <c s="32">
        <f>ROUND(ROUND(L94,2)*ROUND(G94,3),2)</f>
      </c>
      <c s="36" t="s">
        <v>388</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666</v>
      </c>
      <c s="35" t="s">
        <v>5</v>
      </c>
      <c s="6" t="s">
        <v>667</v>
      </c>
      <c s="36" t="s">
        <v>52</v>
      </c>
      <c s="37">
        <v>4</v>
      </c>
      <c s="36">
        <v>0</v>
      </c>
      <c s="36">
        <f>ROUND(G98*H98,6)</f>
      </c>
      <c r="L98" s="38">
        <v>0</v>
      </c>
      <c s="32">
        <f>ROUND(ROUND(L98,2)*ROUND(G98,3),2)</f>
      </c>
      <c s="36" t="s">
        <v>388</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668</v>
      </c>
      <c s="35" t="s">
        <v>5</v>
      </c>
      <c s="6" t="s">
        <v>669</v>
      </c>
      <c s="36" t="s">
        <v>52</v>
      </c>
      <c s="37">
        <v>4</v>
      </c>
      <c s="36">
        <v>0</v>
      </c>
      <c s="36">
        <f>ROUND(G102*H102,6)</f>
      </c>
      <c r="L102" s="38">
        <v>0</v>
      </c>
      <c s="32">
        <f>ROUND(ROUND(L102,2)*ROUND(G102,3),2)</f>
      </c>
      <c s="36" t="s">
        <v>388</v>
      </c>
      <c>
        <f>(M102*21)/100</f>
      </c>
      <c t="s">
        <v>27</v>
      </c>
    </row>
    <row r="103" spans="1:5" ht="12.75">
      <c r="A103" s="35" t="s">
        <v>54</v>
      </c>
      <c r="E103" s="39" t="s">
        <v>669</v>
      </c>
    </row>
    <row r="104" spans="1:5" ht="12.75">
      <c r="A104" s="35" t="s">
        <v>55</v>
      </c>
      <c r="E104" s="40" t="s">
        <v>5</v>
      </c>
    </row>
    <row r="105" spans="1:5" ht="12.75">
      <c r="A105" t="s">
        <v>57</v>
      </c>
      <c r="E105" s="39" t="s">
        <v>670</v>
      </c>
    </row>
    <row r="106" spans="1:16" ht="25.5">
      <c r="A106" t="s">
        <v>49</v>
      </c>
      <c s="34" t="s">
        <v>148</v>
      </c>
      <c s="34" t="s">
        <v>671</v>
      </c>
      <c s="35" t="s">
        <v>5</v>
      </c>
      <c s="6" t="s">
        <v>672</v>
      </c>
      <c s="36" t="s">
        <v>52</v>
      </c>
      <c s="37">
        <v>2</v>
      </c>
      <c s="36">
        <v>0</v>
      </c>
      <c s="36">
        <f>ROUND(G106*H106,6)</f>
      </c>
      <c r="L106" s="38">
        <v>0</v>
      </c>
      <c s="32">
        <f>ROUND(ROUND(L106,2)*ROUND(G106,3),2)</f>
      </c>
      <c s="36" t="s">
        <v>388</v>
      </c>
      <c>
        <f>(M106*21)/100</f>
      </c>
      <c t="s">
        <v>27</v>
      </c>
    </row>
    <row r="107" spans="1:5" ht="25.5">
      <c r="A107" s="35" t="s">
        <v>54</v>
      </c>
      <c r="E107" s="39" t="s">
        <v>672</v>
      </c>
    </row>
    <row r="108" spans="1:5" ht="12.75">
      <c r="A108" s="35" t="s">
        <v>55</v>
      </c>
      <c r="E108" s="40" t="s">
        <v>5</v>
      </c>
    </row>
    <row r="109" spans="1:5" ht="12.75">
      <c r="A109" t="s">
        <v>57</v>
      </c>
      <c r="E109" s="39" t="s">
        <v>673</v>
      </c>
    </row>
    <row r="110" spans="1:16" ht="12.75">
      <c r="A110" t="s">
        <v>49</v>
      </c>
      <c s="34" t="s">
        <v>151</v>
      </c>
      <c s="34" t="s">
        <v>674</v>
      </c>
      <c s="35" t="s">
        <v>5</v>
      </c>
      <c s="6" t="s">
        <v>675</v>
      </c>
      <c s="36" t="s">
        <v>52</v>
      </c>
      <c s="37">
        <v>4</v>
      </c>
      <c s="36">
        <v>0</v>
      </c>
      <c s="36">
        <f>ROUND(G110*H110,6)</f>
      </c>
      <c r="L110" s="38">
        <v>0</v>
      </c>
      <c s="32">
        <f>ROUND(ROUND(L110,2)*ROUND(G110,3),2)</f>
      </c>
      <c s="36" t="s">
        <v>388</v>
      </c>
      <c>
        <f>(M110*21)/100</f>
      </c>
      <c t="s">
        <v>27</v>
      </c>
    </row>
    <row r="111" spans="1:5" ht="12.75">
      <c r="A111" s="35" t="s">
        <v>54</v>
      </c>
      <c r="E111" s="39" t="s">
        <v>675</v>
      </c>
    </row>
    <row r="112" spans="1:5" ht="12.75">
      <c r="A112" s="35" t="s">
        <v>55</v>
      </c>
      <c r="E112" s="40" t="s">
        <v>5</v>
      </c>
    </row>
    <row r="113" spans="1:5" ht="165.75">
      <c r="A113" t="s">
        <v>57</v>
      </c>
      <c r="E113" s="39" t="s">
        <v>676</v>
      </c>
    </row>
    <row r="114" spans="1:16" ht="25.5">
      <c r="A114" t="s">
        <v>49</v>
      </c>
      <c s="34" t="s">
        <v>155</v>
      </c>
      <c s="34" t="s">
        <v>677</v>
      </c>
      <c s="35" t="s">
        <v>5</v>
      </c>
      <c s="6" t="s">
        <v>678</v>
      </c>
      <c s="36" t="s">
        <v>52</v>
      </c>
      <c s="37">
        <v>1</v>
      </c>
      <c s="36">
        <v>0</v>
      </c>
      <c s="36">
        <f>ROUND(G114*H114,6)</f>
      </c>
      <c r="L114" s="38">
        <v>0</v>
      </c>
      <c s="32">
        <f>ROUND(ROUND(L114,2)*ROUND(G114,3),2)</f>
      </c>
      <c s="36" t="s">
        <v>388</v>
      </c>
      <c>
        <f>(M114*21)/100</f>
      </c>
      <c t="s">
        <v>27</v>
      </c>
    </row>
    <row r="115" spans="1:5" ht="25.5">
      <c r="A115" s="35" t="s">
        <v>54</v>
      </c>
      <c r="E115" s="39" t="s">
        <v>678</v>
      </c>
    </row>
    <row r="116" spans="1:5" ht="12.75">
      <c r="A116" s="35" t="s">
        <v>55</v>
      </c>
      <c r="E116" s="40" t="s">
        <v>5</v>
      </c>
    </row>
    <row r="117" spans="1:5" ht="12.75">
      <c r="A117" t="s">
        <v>57</v>
      </c>
      <c r="E117" s="39" t="s">
        <v>613</v>
      </c>
    </row>
    <row r="118" spans="1:16" ht="12.75">
      <c r="A118" t="s">
        <v>49</v>
      </c>
      <c s="34" t="s">
        <v>158</v>
      </c>
      <c s="34" t="s">
        <v>679</v>
      </c>
      <c s="35" t="s">
        <v>5</v>
      </c>
      <c s="6" t="s">
        <v>680</v>
      </c>
      <c s="36" t="s">
        <v>52</v>
      </c>
      <c s="37">
        <v>9</v>
      </c>
      <c s="36">
        <v>0</v>
      </c>
      <c s="36">
        <f>ROUND(G118*H118,6)</f>
      </c>
      <c r="L118" s="38">
        <v>0</v>
      </c>
      <c s="32">
        <f>ROUND(ROUND(L118,2)*ROUND(G118,3),2)</f>
      </c>
      <c s="36" t="s">
        <v>388</v>
      </c>
      <c>
        <f>(M118*21)/100</f>
      </c>
      <c t="s">
        <v>27</v>
      </c>
    </row>
    <row r="119" spans="1:5" ht="12.75">
      <c r="A119" s="35" t="s">
        <v>54</v>
      </c>
      <c r="E119" s="39" t="s">
        <v>680</v>
      </c>
    </row>
    <row r="120" spans="1:5" ht="12.75">
      <c r="A120" s="35" t="s">
        <v>55</v>
      </c>
      <c r="E120" s="40" t="s">
        <v>5</v>
      </c>
    </row>
    <row r="121" spans="1:5" ht="12.75">
      <c r="A121" t="s">
        <v>57</v>
      </c>
      <c r="E121" s="39" t="s">
        <v>681</v>
      </c>
    </row>
    <row r="122" spans="1:16" ht="25.5">
      <c r="A122" t="s">
        <v>49</v>
      </c>
      <c s="34" t="s">
        <v>162</v>
      </c>
      <c s="34" t="s">
        <v>682</v>
      </c>
      <c s="35" t="s">
        <v>5</v>
      </c>
      <c s="6" t="s">
        <v>683</v>
      </c>
      <c s="36" t="s">
        <v>52</v>
      </c>
      <c s="37">
        <v>1</v>
      </c>
      <c s="36">
        <v>0</v>
      </c>
      <c s="36">
        <f>ROUND(G122*H122,6)</f>
      </c>
      <c r="L122" s="38">
        <v>0</v>
      </c>
      <c s="32">
        <f>ROUND(ROUND(L122,2)*ROUND(G122,3),2)</f>
      </c>
      <c s="36" t="s">
        <v>388</v>
      </c>
      <c>
        <f>(M122*21)/100</f>
      </c>
      <c t="s">
        <v>27</v>
      </c>
    </row>
    <row r="123" spans="1:5" ht="25.5">
      <c r="A123" s="35" t="s">
        <v>54</v>
      </c>
      <c r="E123" s="39" t="s">
        <v>683</v>
      </c>
    </row>
    <row r="124" spans="1:5" ht="12.75">
      <c r="A124" s="35" t="s">
        <v>55</v>
      </c>
      <c r="E124" s="40" t="s">
        <v>5</v>
      </c>
    </row>
    <row r="125" spans="1:5" ht="12.75">
      <c r="A125" t="s">
        <v>57</v>
      </c>
      <c r="E125" s="39" t="s">
        <v>613</v>
      </c>
    </row>
    <row r="126" spans="1:16" ht="12.75">
      <c r="A126" t="s">
        <v>49</v>
      </c>
      <c s="34" t="s">
        <v>165</v>
      </c>
      <c s="34" t="s">
        <v>684</v>
      </c>
      <c s="35" t="s">
        <v>5</v>
      </c>
      <c s="6" t="s">
        <v>685</v>
      </c>
      <c s="36" t="s">
        <v>52</v>
      </c>
      <c s="37">
        <v>1</v>
      </c>
      <c s="36">
        <v>0</v>
      </c>
      <c s="36">
        <f>ROUND(G126*H126,6)</f>
      </c>
      <c r="L126" s="38">
        <v>0</v>
      </c>
      <c s="32">
        <f>ROUND(ROUND(L126,2)*ROUND(G126,3),2)</f>
      </c>
      <c s="36" t="s">
        <v>388</v>
      </c>
      <c>
        <f>(M126*21)/100</f>
      </c>
      <c t="s">
        <v>27</v>
      </c>
    </row>
    <row r="127" spans="1:5" ht="12.75">
      <c r="A127" s="35" t="s">
        <v>54</v>
      </c>
      <c r="E127" s="39" t="s">
        <v>685</v>
      </c>
    </row>
    <row r="128" spans="1:5" ht="12.75">
      <c r="A128" s="35" t="s">
        <v>55</v>
      </c>
      <c r="E128" s="40" t="s">
        <v>5</v>
      </c>
    </row>
    <row r="129" spans="1:5" ht="12.75">
      <c r="A129" t="s">
        <v>57</v>
      </c>
      <c r="E129" s="39" t="s">
        <v>613</v>
      </c>
    </row>
    <row r="130" spans="1:16" ht="25.5">
      <c r="A130" t="s">
        <v>49</v>
      </c>
      <c s="34" t="s">
        <v>170</v>
      </c>
      <c s="34" t="s">
        <v>686</v>
      </c>
      <c s="35" t="s">
        <v>5</v>
      </c>
      <c s="6" t="s">
        <v>687</v>
      </c>
      <c s="36" t="s">
        <v>52</v>
      </c>
      <c s="37">
        <v>1</v>
      </c>
      <c s="36">
        <v>0</v>
      </c>
      <c s="36">
        <f>ROUND(G130*H130,6)</f>
      </c>
      <c r="L130" s="38">
        <v>0</v>
      </c>
      <c s="32">
        <f>ROUND(ROUND(L130,2)*ROUND(G130,3),2)</f>
      </c>
      <c s="36" t="s">
        <v>388</v>
      </c>
      <c>
        <f>(M130*21)/100</f>
      </c>
      <c t="s">
        <v>27</v>
      </c>
    </row>
    <row r="131" spans="1:5" ht="25.5">
      <c r="A131" s="35" t="s">
        <v>54</v>
      </c>
      <c r="E131" s="39" t="s">
        <v>687</v>
      </c>
    </row>
    <row r="132" spans="1:5" ht="12.75">
      <c r="A132" s="35" t="s">
        <v>55</v>
      </c>
      <c r="E132" s="40" t="s">
        <v>5</v>
      </c>
    </row>
    <row r="133" spans="1:5" ht="204">
      <c r="A133" t="s">
        <v>57</v>
      </c>
      <c r="E133" s="39" t="s">
        <v>688</v>
      </c>
    </row>
    <row r="134" spans="1:16" ht="12.75">
      <c r="A134" t="s">
        <v>49</v>
      </c>
      <c s="34" t="s">
        <v>174</v>
      </c>
      <c s="34" t="s">
        <v>689</v>
      </c>
      <c s="35" t="s">
        <v>5</v>
      </c>
      <c s="6" t="s">
        <v>690</v>
      </c>
      <c s="36" t="s">
        <v>52</v>
      </c>
      <c s="37">
        <v>1</v>
      </c>
      <c s="36">
        <v>0</v>
      </c>
      <c s="36">
        <f>ROUND(G134*H134,6)</f>
      </c>
      <c r="L134" s="38">
        <v>0</v>
      </c>
      <c s="32">
        <f>ROUND(ROUND(L134,2)*ROUND(G134,3),2)</f>
      </c>
      <c s="36" t="s">
        <v>388</v>
      </c>
      <c>
        <f>(M134*21)/100</f>
      </c>
      <c t="s">
        <v>27</v>
      </c>
    </row>
    <row r="135" spans="1:5" ht="12.75">
      <c r="A135" s="35" t="s">
        <v>54</v>
      </c>
      <c r="E135" s="39" t="s">
        <v>5</v>
      </c>
    </row>
    <row r="136" spans="1:5" ht="12.75">
      <c r="A136" s="35" t="s">
        <v>55</v>
      </c>
      <c r="E136" s="40" t="s">
        <v>5</v>
      </c>
    </row>
    <row r="137" spans="1:5" ht="12.75">
      <c r="A137" t="s">
        <v>57</v>
      </c>
      <c r="E137" s="39" t="s">
        <v>5</v>
      </c>
    </row>
    <row r="138" spans="1:13" ht="12.75">
      <c r="A138" t="s">
        <v>46</v>
      </c>
      <c r="C138" s="31" t="s">
        <v>286</v>
      </c>
      <c r="E138" s="33" t="s">
        <v>691</v>
      </c>
      <c r="J138" s="32">
        <f>0</f>
      </c>
      <c s="32">
        <f>0</f>
      </c>
      <c s="32">
        <f>0+L139+L143+L147+L151+L155+L159+L163+L167+L171</f>
      </c>
      <c s="32">
        <f>0+M139+M143+M147+M151+M155+M159+M163+M167+M171</f>
      </c>
    </row>
    <row r="139" spans="1:16" ht="12.75">
      <c r="A139" t="s">
        <v>49</v>
      </c>
      <c s="34" t="s">
        <v>178</v>
      </c>
      <c s="34" t="s">
        <v>692</v>
      </c>
      <c s="35" t="s">
        <v>5</v>
      </c>
      <c s="6" t="s">
        <v>693</v>
      </c>
      <c s="36" t="s">
        <v>52</v>
      </c>
      <c s="37">
        <v>1</v>
      </c>
      <c s="36">
        <v>0</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694</v>
      </c>
      <c s="35" t="s">
        <v>5</v>
      </c>
      <c s="6" t="s">
        <v>695</v>
      </c>
      <c s="36" t="s">
        <v>52</v>
      </c>
      <c s="37">
        <v>1</v>
      </c>
      <c s="36">
        <v>0</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696</v>
      </c>
      <c s="35" t="s">
        <v>5</v>
      </c>
      <c s="6" t="s">
        <v>697</v>
      </c>
      <c s="36" t="s">
        <v>52</v>
      </c>
      <c s="37">
        <v>1</v>
      </c>
      <c s="36">
        <v>0</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2.75">
      <c r="A150" t="s">
        <v>57</v>
      </c>
      <c r="E150" s="39" t="s">
        <v>5</v>
      </c>
    </row>
    <row r="151" spans="1:16" ht="25.5">
      <c r="A151" t="s">
        <v>49</v>
      </c>
      <c s="34" t="s">
        <v>192</v>
      </c>
      <c s="34" t="s">
        <v>698</v>
      </c>
      <c s="35" t="s">
        <v>5</v>
      </c>
      <c s="6" t="s">
        <v>699</v>
      </c>
      <c s="36" t="s">
        <v>52</v>
      </c>
      <c s="37">
        <v>1</v>
      </c>
      <c s="36">
        <v>0</v>
      </c>
      <c s="36">
        <f>ROUND(G151*H151,6)</f>
      </c>
      <c r="L151" s="38">
        <v>0</v>
      </c>
      <c s="32">
        <f>ROUND(ROUND(L151,2)*ROUND(G151,3),2)</f>
      </c>
      <c s="36" t="s">
        <v>388</v>
      </c>
      <c>
        <f>(M151*21)/100</f>
      </c>
      <c t="s">
        <v>27</v>
      </c>
    </row>
    <row r="152" spans="1:5" ht="12.75">
      <c r="A152" s="35" t="s">
        <v>54</v>
      </c>
      <c r="E152" s="39" t="s">
        <v>5</v>
      </c>
    </row>
    <row r="153" spans="1:5" ht="12.75">
      <c r="A153" s="35" t="s">
        <v>55</v>
      </c>
      <c r="E153" s="40" t="s">
        <v>5</v>
      </c>
    </row>
    <row r="154" spans="1:5" ht="12.75">
      <c r="A154" t="s">
        <v>57</v>
      </c>
      <c r="E154" s="39" t="s">
        <v>5</v>
      </c>
    </row>
    <row r="155" spans="1:16" ht="12.75">
      <c r="A155" t="s">
        <v>49</v>
      </c>
      <c s="34" t="s">
        <v>196</v>
      </c>
      <c s="34" t="s">
        <v>700</v>
      </c>
      <c s="35" t="s">
        <v>5</v>
      </c>
      <c s="6" t="s">
        <v>701</v>
      </c>
      <c s="36" t="s">
        <v>52</v>
      </c>
      <c s="37">
        <v>1</v>
      </c>
      <c s="36">
        <v>0</v>
      </c>
      <c s="36">
        <f>ROUND(G155*H155,6)</f>
      </c>
      <c r="L155" s="38">
        <v>0</v>
      </c>
      <c s="32">
        <f>ROUND(ROUND(L155,2)*ROUND(G155,3),2)</f>
      </c>
      <c s="36" t="s">
        <v>388</v>
      </c>
      <c>
        <f>(M155*21)/100</f>
      </c>
      <c t="s">
        <v>27</v>
      </c>
    </row>
    <row r="156" spans="1:5" ht="12.75">
      <c r="A156" s="35" t="s">
        <v>54</v>
      </c>
      <c r="E156" s="39" t="s">
        <v>5</v>
      </c>
    </row>
    <row r="157" spans="1:5" ht="12.75">
      <c r="A157" s="35" t="s">
        <v>55</v>
      </c>
      <c r="E157" s="40" t="s">
        <v>5</v>
      </c>
    </row>
    <row r="158" spans="1:5" ht="12.75">
      <c r="A158" t="s">
        <v>57</v>
      </c>
      <c r="E158" s="39" t="s">
        <v>5</v>
      </c>
    </row>
    <row r="159" spans="1:16" ht="12.75">
      <c r="A159" t="s">
        <v>49</v>
      </c>
      <c s="34" t="s">
        <v>200</v>
      </c>
      <c s="34" t="s">
        <v>702</v>
      </c>
      <c s="35" t="s">
        <v>5</v>
      </c>
      <c s="6" t="s">
        <v>703</v>
      </c>
      <c s="36" t="s">
        <v>52</v>
      </c>
      <c s="37">
        <v>1</v>
      </c>
      <c s="36">
        <v>0</v>
      </c>
      <c s="36">
        <f>ROUND(G159*H159,6)</f>
      </c>
      <c r="L159" s="38">
        <v>0</v>
      </c>
      <c s="32">
        <f>ROUND(ROUND(L159,2)*ROUND(G159,3),2)</f>
      </c>
      <c s="36" t="s">
        <v>388</v>
      </c>
      <c>
        <f>(M159*21)/100</f>
      </c>
      <c t="s">
        <v>27</v>
      </c>
    </row>
    <row r="160" spans="1:5" ht="12.75">
      <c r="A160" s="35" t="s">
        <v>54</v>
      </c>
      <c r="E160" s="39" t="s">
        <v>5</v>
      </c>
    </row>
    <row r="161" spans="1:5" ht="12.75">
      <c r="A161" s="35" t="s">
        <v>55</v>
      </c>
      <c r="E161" s="40" t="s">
        <v>5</v>
      </c>
    </row>
    <row r="162" spans="1:5" ht="12.75">
      <c r="A162" t="s">
        <v>57</v>
      </c>
      <c r="E162" s="39" t="s">
        <v>5</v>
      </c>
    </row>
    <row r="163" spans="1:16" ht="12.75">
      <c r="A163" t="s">
        <v>49</v>
      </c>
      <c s="34" t="s">
        <v>205</v>
      </c>
      <c s="34" t="s">
        <v>704</v>
      </c>
      <c s="35" t="s">
        <v>5</v>
      </c>
      <c s="6" t="s">
        <v>705</v>
      </c>
      <c s="36" t="s">
        <v>52</v>
      </c>
      <c s="37">
        <v>1</v>
      </c>
      <c s="36">
        <v>0</v>
      </c>
      <c s="36">
        <f>ROUND(G163*H163,6)</f>
      </c>
      <c r="L163" s="38">
        <v>0</v>
      </c>
      <c s="32">
        <f>ROUND(ROUND(L163,2)*ROUND(G163,3),2)</f>
      </c>
      <c s="36" t="s">
        <v>388</v>
      </c>
      <c>
        <f>(M163*21)/100</f>
      </c>
      <c t="s">
        <v>27</v>
      </c>
    </row>
    <row r="164" spans="1:5" ht="12.75">
      <c r="A164" s="35" t="s">
        <v>54</v>
      </c>
      <c r="E164" s="39" t="s">
        <v>5</v>
      </c>
    </row>
    <row r="165" spans="1:5" ht="12.75">
      <c r="A165" s="35" t="s">
        <v>55</v>
      </c>
      <c r="E165" s="40" t="s">
        <v>5</v>
      </c>
    </row>
    <row r="166" spans="1:5" ht="12.75">
      <c r="A166" t="s">
        <v>57</v>
      </c>
      <c r="E166" s="39" t="s">
        <v>5</v>
      </c>
    </row>
    <row r="167" spans="1:16" ht="12.75">
      <c r="A167" t="s">
        <v>49</v>
      </c>
      <c s="34" t="s">
        <v>209</v>
      </c>
      <c s="34" t="s">
        <v>706</v>
      </c>
      <c s="35" t="s">
        <v>5</v>
      </c>
      <c s="6" t="s">
        <v>707</v>
      </c>
      <c s="36" t="s">
        <v>52</v>
      </c>
      <c s="37">
        <v>1</v>
      </c>
      <c s="36">
        <v>0</v>
      </c>
      <c s="36">
        <f>ROUND(G167*H167,6)</f>
      </c>
      <c r="L167" s="38">
        <v>0</v>
      </c>
      <c s="32">
        <f>ROUND(ROUND(L167,2)*ROUND(G167,3),2)</f>
      </c>
      <c s="36" t="s">
        <v>388</v>
      </c>
      <c>
        <f>(M167*21)/100</f>
      </c>
      <c t="s">
        <v>27</v>
      </c>
    </row>
    <row r="168" spans="1:5" ht="12.75">
      <c r="A168" s="35" t="s">
        <v>54</v>
      </c>
      <c r="E168" s="39" t="s">
        <v>5</v>
      </c>
    </row>
    <row r="169" spans="1:5" ht="12.75">
      <c r="A169" s="35" t="s">
        <v>55</v>
      </c>
      <c r="E169" s="40" t="s">
        <v>5</v>
      </c>
    </row>
    <row r="170" spans="1:5" ht="12.75">
      <c r="A170" t="s">
        <v>57</v>
      </c>
      <c r="E170" s="39" t="s">
        <v>5</v>
      </c>
    </row>
    <row r="171" spans="1:16" ht="25.5">
      <c r="A171" t="s">
        <v>49</v>
      </c>
      <c s="34" t="s">
        <v>213</v>
      </c>
      <c s="34" t="s">
        <v>708</v>
      </c>
      <c s="35" t="s">
        <v>5</v>
      </c>
      <c s="6" t="s">
        <v>709</v>
      </c>
      <c s="36" t="s">
        <v>52</v>
      </c>
      <c s="37">
        <v>1</v>
      </c>
      <c s="36">
        <v>0</v>
      </c>
      <c s="36">
        <f>ROUND(G171*H171,6)</f>
      </c>
      <c r="L171" s="38">
        <v>0</v>
      </c>
      <c s="32">
        <f>ROUND(ROUND(L171,2)*ROUND(G171,3),2)</f>
      </c>
      <c s="36" t="s">
        <v>388</v>
      </c>
      <c>
        <f>(M171*21)/100</f>
      </c>
      <c t="s">
        <v>27</v>
      </c>
    </row>
    <row r="172" spans="1:5" ht="12.75">
      <c r="A172" s="35" t="s">
        <v>54</v>
      </c>
      <c r="E172" s="39" t="s">
        <v>5</v>
      </c>
    </row>
    <row r="173" spans="1:5" ht="12.75">
      <c r="A173" s="35" t="s">
        <v>55</v>
      </c>
      <c r="E173" s="40" t="s">
        <v>5</v>
      </c>
    </row>
    <row r="174" spans="1:5" ht="12.75">
      <c r="A174" t="s">
        <v>57</v>
      </c>
      <c r="E174" s="39" t="s">
        <v>5</v>
      </c>
    </row>
    <row r="175" spans="1:13" ht="12.75">
      <c r="A175" t="s">
        <v>46</v>
      </c>
      <c r="C175" s="31" t="s">
        <v>369</v>
      </c>
      <c r="E175" s="33" t="s">
        <v>444</v>
      </c>
      <c r="J175" s="32">
        <f>0</f>
      </c>
      <c s="32">
        <f>0</f>
      </c>
      <c s="32">
        <f>0+L176+L180+L184+L188+L192+L196+L200+L204+L208+L212+L216+L220+L224+L228+L232+L236+L240+L244+L248+L252+L256+L260+L264+L268</f>
      </c>
      <c s="32">
        <f>0+M176+M180+M184+M188+M192+M196+M200+M204+M208+M212+M216+M220+M224+M228+M232+M236+M240+M244+M248+M252+M256+M260+M264+M268</f>
      </c>
    </row>
    <row r="176" spans="1:16" ht="25.5">
      <c r="A176" t="s">
        <v>49</v>
      </c>
      <c s="34" t="s">
        <v>218</v>
      </c>
      <c s="34" t="s">
        <v>710</v>
      </c>
      <c s="35" t="s">
        <v>5</v>
      </c>
      <c s="6" t="s">
        <v>711</v>
      </c>
      <c s="36" t="s">
        <v>262</v>
      </c>
      <c s="37">
        <v>50</v>
      </c>
      <c s="36">
        <v>7E-05</v>
      </c>
      <c s="36">
        <f>ROUND(G176*H176,6)</f>
      </c>
      <c r="L176" s="38">
        <v>0</v>
      </c>
      <c s="32">
        <f>ROUND(ROUND(L176,2)*ROUND(G176,3),2)</f>
      </c>
      <c s="36" t="s">
        <v>53</v>
      </c>
      <c>
        <f>(M176*21)/100</f>
      </c>
      <c t="s">
        <v>27</v>
      </c>
    </row>
    <row r="177" spans="1:5" ht="12.75">
      <c r="A177" s="35" t="s">
        <v>54</v>
      </c>
      <c r="E177" s="39" t="s">
        <v>5</v>
      </c>
    </row>
    <row r="178" spans="1:5" ht="12.75">
      <c r="A178" s="35" t="s">
        <v>55</v>
      </c>
      <c r="E178" s="40" t="s">
        <v>5</v>
      </c>
    </row>
    <row r="179" spans="1:5" ht="12.75">
      <c r="A179" t="s">
        <v>57</v>
      </c>
      <c r="E179" s="39" t="s">
        <v>5</v>
      </c>
    </row>
    <row r="180" spans="1:16" ht="12.75">
      <c r="A180" t="s">
        <v>49</v>
      </c>
      <c s="34" t="s">
        <v>222</v>
      </c>
      <c s="34" t="s">
        <v>712</v>
      </c>
      <c s="35" t="s">
        <v>5</v>
      </c>
      <c s="6" t="s">
        <v>713</v>
      </c>
      <c s="36" t="s">
        <v>262</v>
      </c>
      <c s="37">
        <v>500</v>
      </c>
      <c s="36">
        <v>4E-05</v>
      </c>
      <c s="36">
        <f>ROUND(G180*H180,6)</f>
      </c>
      <c r="L180" s="38">
        <v>0</v>
      </c>
      <c s="32">
        <f>ROUND(ROUND(L180,2)*ROUND(G180,3),2)</f>
      </c>
      <c s="36" t="s">
        <v>53</v>
      </c>
      <c>
        <f>(M180*21)/100</f>
      </c>
      <c t="s">
        <v>27</v>
      </c>
    </row>
    <row r="181" spans="1:5" ht="12.75">
      <c r="A181" s="35" t="s">
        <v>54</v>
      </c>
      <c r="E181" s="39" t="s">
        <v>5</v>
      </c>
    </row>
    <row r="182" spans="1:5" ht="12.75">
      <c r="A182" s="35" t="s">
        <v>55</v>
      </c>
      <c r="E182" s="40" t="s">
        <v>5</v>
      </c>
    </row>
    <row r="183" spans="1:5" ht="12.75">
      <c r="A183" t="s">
        <v>57</v>
      </c>
      <c r="E183" s="39" t="s">
        <v>5</v>
      </c>
    </row>
    <row r="184" spans="1:16" ht="12.75">
      <c r="A184" t="s">
        <v>49</v>
      </c>
      <c s="34" t="s">
        <v>225</v>
      </c>
      <c s="34" t="s">
        <v>714</v>
      </c>
      <c s="35" t="s">
        <v>5</v>
      </c>
      <c s="6" t="s">
        <v>715</v>
      </c>
      <c s="36" t="s">
        <v>262</v>
      </c>
      <c s="37">
        <v>50</v>
      </c>
      <c s="36">
        <v>4E-05</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716</v>
      </c>
      <c s="35" t="s">
        <v>5</v>
      </c>
      <c s="6" t="s">
        <v>717</v>
      </c>
      <c s="36" t="s">
        <v>262</v>
      </c>
      <c s="37">
        <v>10</v>
      </c>
      <c s="36">
        <v>0.00013</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718</v>
      </c>
      <c s="35" t="s">
        <v>5</v>
      </c>
      <c s="6" t="s">
        <v>719</v>
      </c>
      <c s="36" t="s">
        <v>262</v>
      </c>
      <c s="37">
        <v>10</v>
      </c>
      <c s="36">
        <v>0.00021</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6" ht="12.75">
      <c r="A196" t="s">
        <v>49</v>
      </c>
      <c s="34" t="s">
        <v>241</v>
      </c>
      <c s="34" t="s">
        <v>552</v>
      </c>
      <c s="35" t="s">
        <v>5</v>
      </c>
      <c s="6" t="s">
        <v>553</v>
      </c>
      <c s="36" t="s">
        <v>262</v>
      </c>
      <c s="37">
        <v>500</v>
      </c>
      <c s="36">
        <v>4E-05</v>
      </c>
      <c s="36">
        <f>ROUND(G196*H196,6)</f>
      </c>
      <c r="L196" s="38">
        <v>0</v>
      </c>
      <c s="32">
        <f>ROUND(ROUND(L196,2)*ROUND(G196,3),2)</f>
      </c>
      <c s="36" t="s">
        <v>53</v>
      </c>
      <c>
        <f>(M196*21)/100</f>
      </c>
      <c t="s">
        <v>27</v>
      </c>
    </row>
    <row r="197" spans="1:5" ht="12.75">
      <c r="A197" s="35" t="s">
        <v>54</v>
      </c>
      <c r="E197" s="39" t="s">
        <v>5</v>
      </c>
    </row>
    <row r="198" spans="1:5" ht="12.75">
      <c r="A198" s="35" t="s">
        <v>55</v>
      </c>
      <c r="E198" s="40" t="s">
        <v>5</v>
      </c>
    </row>
    <row r="199" spans="1:5" ht="12.75">
      <c r="A199" t="s">
        <v>57</v>
      </c>
      <c r="E199" s="39" t="s">
        <v>5</v>
      </c>
    </row>
    <row r="200" spans="1:16" ht="12.75">
      <c r="A200" t="s">
        <v>49</v>
      </c>
      <c s="34" t="s">
        <v>357</v>
      </c>
      <c s="34" t="s">
        <v>554</v>
      </c>
      <c s="35" t="s">
        <v>5</v>
      </c>
      <c s="6" t="s">
        <v>555</v>
      </c>
      <c s="36" t="s">
        <v>262</v>
      </c>
      <c s="37">
        <v>400</v>
      </c>
      <c s="36">
        <v>0.0001</v>
      </c>
      <c s="36">
        <f>ROUND(G200*H200,6)</f>
      </c>
      <c r="L200" s="38">
        <v>0</v>
      </c>
      <c s="32">
        <f>ROUND(ROUND(L200,2)*ROUND(G200,3),2)</f>
      </c>
      <c s="36" t="s">
        <v>53</v>
      </c>
      <c>
        <f>(M200*21)/100</f>
      </c>
      <c t="s">
        <v>27</v>
      </c>
    </row>
    <row r="201" spans="1:5" ht="12.75">
      <c r="A201" s="35" t="s">
        <v>54</v>
      </c>
      <c r="E201" s="39" t="s">
        <v>5</v>
      </c>
    </row>
    <row r="202" spans="1:5" ht="12.75">
      <c r="A202" s="35" t="s">
        <v>55</v>
      </c>
      <c r="E202" s="40" t="s">
        <v>5</v>
      </c>
    </row>
    <row r="203" spans="1:5" ht="12.75">
      <c r="A203" t="s">
        <v>57</v>
      </c>
      <c r="E203" s="39" t="s">
        <v>5</v>
      </c>
    </row>
    <row r="204" spans="1:16" ht="12.75">
      <c r="A204" t="s">
        <v>49</v>
      </c>
      <c s="34" t="s">
        <v>360</v>
      </c>
      <c s="34" t="s">
        <v>560</v>
      </c>
      <c s="35" t="s">
        <v>5</v>
      </c>
      <c s="6" t="s">
        <v>561</v>
      </c>
      <c s="36" t="s">
        <v>52</v>
      </c>
      <c s="37">
        <v>2</v>
      </c>
      <c s="36">
        <v>0.00023</v>
      </c>
      <c s="36">
        <f>ROUND(G204*H204,6)</f>
      </c>
      <c r="L204" s="38">
        <v>0</v>
      </c>
      <c s="32">
        <f>ROUND(ROUND(L204,2)*ROUND(G204,3),2)</f>
      </c>
      <c s="36" t="s">
        <v>53</v>
      </c>
      <c>
        <f>(M204*21)/100</f>
      </c>
      <c t="s">
        <v>27</v>
      </c>
    </row>
    <row r="205" spans="1:5" ht="12.75">
      <c r="A205" s="35" t="s">
        <v>54</v>
      </c>
      <c r="E205" s="39" t="s">
        <v>5</v>
      </c>
    </row>
    <row r="206" spans="1:5" ht="12.75">
      <c r="A206" s="35" t="s">
        <v>55</v>
      </c>
      <c r="E206" s="40" t="s">
        <v>5</v>
      </c>
    </row>
    <row r="207" spans="1:5" ht="12.75">
      <c r="A207" t="s">
        <v>57</v>
      </c>
      <c r="E207" s="39" t="s">
        <v>5</v>
      </c>
    </row>
    <row r="208" spans="1:16" ht="12.75">
      <c r="A208" t="s">
        <v>49</v>
      </c>
      <c s="34" t="s">
        <v>363</v>
      </c>
      <c s="34" t="s">
        <v>564</v>
      </c>
      <c s="35" t="s">
        <v>5</v>
      </c>
      <c s="6" t="s">
        <v>565</v>
      </c>
      <c s="36" t="s">
        <v>52</v>
      </c>
      <c s="37">
        <v>2</v>
      </c>
      <c s="36">
        <v>0</v>
      </c>
      <c s="36">
        <f>ROUND(G208*H208,6)</f>
      </c>
      <c r="L208" s="38">
        <v>0</v>
      </c>
      <c s="32">
        <f>ROUND(ROUND(L208,2)*ROUND(G208,3),2)</f>
      </c>
      <c s="36" t="s">
        <v>53</v>
      </c>
      <c>
        <f>(M208*21)/100</f>
      </c>
      <c t="s">
        <v>27</v>
      </c>
    </row>
    <row r="209" spans="1:5" ht="12.75">
      <c r="A209" s="35" t="s">
        <v>54</v>
      </c>
      <c r="E209" s="39" t="s">
        <v>5</v>
      </c>
    </row>
    <row r="210" spans="1:5" ht="12.75">
      <c r="A210" s="35" t="s">
        <v>55</v>
      </c>
      <c r="E210" s="40" t="s">
        <v>5</v>
      </c>
    </row>
    <row r="211" spans="1:5" ht="12.75">
      <c r="A211" t="s">
        <v>57</v>
      </c>
      <c r="E211" s="39" t="s">
        <v>5</v>
      </c>
    </row>
    <row r="212" spans="1:16" ht="12.75">
      <c r="A212" t="s">
        <v>49</v>
      </c>
      <c s="34" t="s">
        <v>366</v>
      </c>
      <c s="34" t="s">
        <v>720</v>
      </c>
      <c s="35" t="s">
        <v>5</v>
      </c>
      <c s="6" t="s">
        <v>721</v>
      </c>
      <c s="36" t="s">
        <v>262</v>
      </c>
      <c s="37">
        <v>50</v>
      </c>
      <c s="36">
        <v>0</v>
      </c>
      <c s="36">
        <f>ROUND(G212*H212,6)</f>
      </c>
      <c r="L212" s="38">
        <v>0</v>
      </c>
      <c s="32">
        <f>ROUND(ROUND(L212,2)*ROUND(G212,3),2)</f>
      </c>
      <c s="36" t="s">
        <v>53</v>
      </c>
      <c>
        <f>(M212*21)/100</f>
      </c>
      <c t="s">
        <v>27</v>
      </c>
    </row>
    <row r="213" spans="1:5" ht="12.75">
      <c r="A213" s="35" t="s">
        <v>54</v>
      </c>
      <c r="E213" s="39" t="s">
        <v>5</v>
      </c>
    </row>
    <row r="214" spans="1:5" ht="12.75">
      <c r="A214" s="35" t="s">
        <v>55</v>
      </c>
      <c r="E214" s="40" t="s">
        <v>5</v>
      </c>
    </row>
    <row r="215" spans="1:5" ht="12.75">
      <c r="A215" t="s">
        <v>57</v>
      </c>
      <c r="E215" s="39" t="s">
        <v>5</v>
      </c>
    </row>
    <row r="216" spans="1:16" ht="12.75">
      <c r="A216" t="s">
        <v>49</v>
      </c>
      <c s="34" t="s">
        <v>371</v>
      </c>
      <c s="34" t="s">
        <v>568</v>
      </c>
      <c s="35" t="s">
        <v>5</v>
      </c>
      <c s="6" t="s">
        <v>569</v>
      </c>
      <c s="36" t="s">
        <v>262</v>
      </c>
      <c s="37">
        <v>100</v>
      </c>
      <c s="36">
        <v>0</v>
      </c>
      <c s="36">
        <f>ROUND(G216*H216,6)</f>
      </c>
      <c r="L216" s="38">
        <v>0</v>
      </c>
      <c s="32">
        <f>ROUND(ROUND(L216,2)*ROUND(G216,3),2)</f>
      </c>
      <c s="36" t="s">
        <v>53</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375</v>
      </c>
      <c s="34" t="s">
        <v>722</v>
      </c>
      <c s="35" t="s">
        <v>5</v>
      </c>
      <c s="6" t="s">
        <v>723</v>
      </c>
      <c s="36" t="s">
        <v>262</v>
      </c>
      <c s="37">
        <v>400</v>
      </c>
      <c s="36">
        <v>0</v>
      </c>
      <c s="36">
        <f>ROUND(G220*H220,6)</f>
      </c>
      <c r="L220" s="38">
        <v>0</v>
      </c>
      <c s="32">
        <f>ROUND(ROUND(L220,2)*ROUND(G220,3),2)</f>
      </c>
      <c s="36" t="s">
        <v>53</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378</v>
      </c>
      <c s="34" t="s">
        <v>724</v>
      </c>
      <c s="35" t="s">
        <v>5</v>
      </c>
      <c s="6" t="s">
        <v>725</v>
      </c>
      <c s="36" t="s">
        <v>262</v>
      </c>
      <c s="37">
        <v>100</v>
      </c>
      <c s="36">
        <v>0</v>
      </c>
      <c s="36">
        <f>ROUND(G224*H224,6)</f>
      </c>
      <c r="L224" s="38">
        <v>0</v>
      </c>
      <c s="32">
        <f>ROUND(ROUND(L224,2)*ROUND(G224,3),2)</f>
      </c>
      <c s="36" t="s">
        <v>53</v>
      </c>
      <c>
        <f>(M224*21)/100</f>
      </c>
      <c t="s">
        <v>27</v>
      </c>
    </row>
    <row r="225" spans="1:5" ht="12.75">
      <c r="A225" s="35" t="s">
        <v>54</v>
      </c>
      <c r="E225" s="39" t="s">
        <v>5</v>
      </c>
    </row>
    <row r="226" spans="1:5" ht="12.75">
      <c r="A226" s="35" t="s">
        <v>55</v>
      </c>
      <c r="E226" s="40" t="s">
        <v>5</v>
      </c>
    </row>
    <row r="227" spans="1:5" ht="12.75">
      <c r="A227" t="s">
        <v>57</v>
      </c>
      <c r="E227" s="39" t="s">
        <v>5</v>
      </c>
    </row>
    <row r="228" spans="1:16" ht="12.75">
      <c r="A228" t="s">
        <v>49</v>
      </c>
      <c s="34" t="s">
        <v>381</v>
      </c>
      <c s="34" t="s">
        <v>570</v>
      </c>
      <c s="35" t="s">
        <v>5</v>
      </c>
      <c s="6" t="s">
        <v>571</v>
      </c>
      <c s="36" t="s">
        <v>262</v>
      </c>
      <c s="37">
        <v>500</v>
      </c>
      <c s="36">
        <v>0</v>
      </c>
      <c s="36">
        <f>ROUND(G228*H228,6)</f>
      </c>
      <c r="L228" s="38">
        <v>0</v>
      </c>
      <c s="32">
        <f>ROUND(ROUND(L228,2)*ROUND(G228,3),2)</f>
      </c>
      <c s="36" t="s">
        <v>53</v>
      </c>
      <c>
        <f>(M228*21)/100</f>
      </c>
      <c t="s">
        <v>27</v>
      </c>
    </row>
    <row r="229" spans="1:5" ht="12.75">
      <c r="A229" s="35" t="s">
        <v>54</v>
      </c>
      <c r="E229" s="39" t="s">
        <v>5</v>
      </c>
    </row>
    <row r="230" spans="1:5" ht="12.75">
      <c r="A230" s="35" t="s">
        <v>55</v>
      </c>
      <c r="E230" s="40" t="s">
        <v>5</v>
      </c>
    </row>
    <row r="231" spans="1:5" ht="12.75">
      <c r="A231" t="s">
        <v>57</v>
      </c>
      <c r="E231" s="39" t="s">
        <v>5</v>
      </c>
    </row>
    <row r="232" spans="1:16" ht="12.75">
      <c r="A232" t="s">
        <v>49</v>
      </c>
      <c s="34" t="s">
        <v>384</v>
      </c>
      <c s="34" t="s">
        <v>572</v>
      </c>
      <c s="35" t="s">
        <v>5</v>
      </c>
      <c s="6" t="s">
        <v>571</v>
      </c>
      <c s="36" t="s">
        <v>262</v>
      </c>
      <c s="37">
        <v>400</v>
      </c>
      <c s="36">
        <v>0</v>
      </c>
      <c s="36">
        <f>ROUND(G232*H232,6)</f>
      </c>
      <c r="L232" s="38">
        <v>0</v>
      </c>
      <c s="32">
        <f>ROUND(ROUND(L232,2)*ROUND(G232,3),2)</f>
      </c>
      <c s="36" t="s">
        <v>53</v>
      </c>
      <c>
        <f>(M232*21)/100</f>
      </c>
      <c t="s">
        <v>27</v>
      </c>
    </row>
    <row r="233" spans="1:5" ht="12.75">
      <c r="A233" s="35" t="s">
        <v>54</v>
      </c>
      <c r="E233" s="39" t="s">
        <v>5</v>
      </c>
    </row>
    <row r="234" spans="1:5" ht="12.75">
      <c r="A234" s="35" t="s">
        <v>55</v>
      </c>
      <c r="E234" s="40" t="s">
        <v>5</v>
      </c>
    </row>
    <row r="235" spans="1:5" ht="12.75">
      <c r="A235" t="s">
        <v>57</v>
      </c>
      <c r="E235" s="39" t="s">
        <v>5</v>
      </c>
    </row>
    <row r="236" spans="1:16" ht="12.75">
      <c r="A236" t="s">
        <v>49</v>
      </c>
      <c s="34" t="s">
        <v>391</v>
      </c>
      <c s="34" t="s">
        <v>726</v>
      </c>
      <c s="35" t="s">
        <v>5</v>
      </c>
      <c s="6" t="s">
        <v>727</v>
      </c>
      <c s="36" t="s">
        <v>262</v>
      </c>
      <c s="37">
        <v>10</v>
      </c>
      <c s="36">
        <v>0</v>
      </c>
      <c s="36">
        <f>ROUND(G236*H236,6)</f>
      </c>
      <c r="L236" s="38">
        <v>0</v>
      </c>
      <c s="32">
        <f>ROUND(ROUND(L236,2)*ROUND(G236,3),2)</f>
      </c>
      <c s="36" t="s">
        <v>53</v>
      </c>
      <c>
        <f>(M236*21)/100</f>
      </c>
      <c t="s">
        <v>27</v>
      </c>
    </row>
    <row r="237" spans="1:5" ht="12.75">
      <c r="A237" s="35" t="s">
        <v>54</v>
      </c>
      <c r="E237" s="39" t="s">
        <v>5</v>
      </c>
    </row>
    <row r="238" spans="1:5" ht="12.75">
      <c r="A238" s="35" t="s">
        <v>55</v>
      </c>
      <c r="E238" s="40" t="s">
        <v>5</v>
      </c>
    </row>
    <row r="239" spans="1:5" ht="12.75">
      <c r="A239" t="s">
        <v>57</v>
      </c>
      <c r="E239" s="39" t="s">
        <v>5</v>
      </c>
    </row>
    <row r="240" spans="1:16" ht="12.75">
      <c r="A240" t="s">
        <v>49</v>
      </c>
      <c s="34" t="s">
        <v>394</v>
      </c>
      <c s="34" t="s">
        <v>728</v>
      </c>
      <c s="35" t="s">
        <v>5</v>
      </c>
      <c s="6" t="s">
        <v>727</v>
      </c>
      <c s="36" t="s">
        <v>262</v>
      </c>
      <c s="37">
        <v>10</v>
      </c>
      <c s="36">
        <v>0</v>
      </c>
      <c s="36">
        <f>ROUND(G240*H240,6)</f>
      </c>
      <c r="L240" s="38">
        <v>0</v>
      </c>
      <c s="32">
        <f>ROUND(ROUND(L240,2)*ROUND(G240,3),2)</f>
      </c>
      <c s="36" t="s">
        <v>53</v>
      </c>
      <c>
        <f>(M240*21)/100</f>
      </c>
      <c t="s">
        <v>27</v>
      </c>
    </row>
    <row r="241" spans="1:5" ht="12.75">
      <c r="A241" s="35" t="s">
        <v>54</v>
      </c>
      <c r="E241" s="39" t="s">
        <v>5</v>
      </c>
    </row>
    <row r="242" spans="1:5" ht="12.75">
      <c r="A242" s="35" t="s">
        <v>55</v>
      </c>
      <c r="E242" s="40" t="s">
        <v>5</v>
      </c>
    </row>
    <row r="243" spans="1:5" ht="12.75">
      <c r="A243" t="s">
        <v>57</v>
      </c>
      <c r="E243" s="39" t="s">
        <v>5</v>
      </c>
    </row>
    <row r="244" spans="1:16" ht="12.75">
      <c r="A244" t="s">
        <v>49</v>
      </c>
      <c s="34" t="s">
        <v>397</v>
      </c>
      <c s="34" t="s">
        <v>574</v>
      </c>
      <c s="35" t="s">
        <v>5</v>
      </c>
      <c s="6" t="s">
        <v>575</v>
      </c>
      <c s="36" t="s">
        <v>262</v>
      </c>
      <c s="37">
        <v>50</v>
      </c>
      <c s="36">
        <v>0</v>
      </c>
      <c s="36">
        <f>ROUND(G244*H244,6)</f>
      </c>
      <c r="L244" s="38">
        <v>0</v>
      </c>
      <c s="32">
        <f>ROUND(ROUND(L244,2)*ROUND(G244,3),2)</f>
      </c>
      <c s="36" t="s">
        <v>53</v>
      </c>
      <c>
        <f>(M244*21)/100</f>
      </c>
      <c t="s">
        <v>27</v>
      </c>
    </row>
    <row r="245" spans="1:5" ht="12.75">
      <c r="A245" s="35" t="s">
        <v>54</v>
      </c>
      <c r="E245" s="39" t="s">
        <v>5</v>
      </c>
    </row>
    <row r="246" spans="1:5" ht="12.75">
      <c r="A246" s="35" t="s">
        <v>55</v>
      </c>
      <c r="E246" s="40" t="s">
        <v>5</v>
      </c>
    </row>
    <row r="247" spans="1:5" ht="12.75">
      <c r="A247" t="s">
        <v>57</v>
      </c>
      <c r="E247" s="39" t="s">
        <v>5</v>
      </c>
    </row>
    <row r="248" spans="1:16" ht="12.75">
      <c r="A248" t="s">
        <v>49</v>
      </c>
      <c s="34" t="s">
        <v>400</v>
      </c>
      <c s="34" t="s">
        <v>576</v>
      </c>
      <c s="35" t="s">
        <v>5</v>
      </c>
      <c s="6" t="s">
        <v>575</v>
      </c>
      <c s="36" t="s">
        <v>262</v>
      </c>
      <c s="37">
        <v>500</v>
      </c>
      <c s="36">
        <v>0</v>
      </c>
      <c s="36">
        <f>ROUND(G248*H248,6)</f>
      </c>
      <c r="L248" s="38">
        <v>0</v>
      </c>
      <c s="32">
        <f>ROUND(ROUND(L248,2)*ROUND(G248,3),2)</f>
      </c>
      <c s="36" t="s">
        <v>53</v>
      </c>
      <c>
        <f>(M248*21)/100</f>
      </c>
      <c t="s">
        <v>27</v>
      </c>
    </row>
    <row r="249" spans="1:5" ht="12.75">
      <c r="A249" s="35" t="s">
        <v>54</v>
      </c>
      <c r="E249" s="39" t="s">
        <v>5</v>
      </c>
    </row>
    <row r="250" spans="1:5" ht="12.75">
      <c r="A250" s="35" t="s">
        <v>55</v>
      </c>
      <c r="E250" s="40" t="s">
        <v>5</v>
      </c>
    </row>
    <row r="251" spans="1:5" ht="12.75">
      <c r="A251" t="s">
        <v>57</v>
      </c>
      <c r="E251" s="39" t="s">
        <v>5</v>
      </c>
    </row>
    <row r="252" spans="1:16" ht="12.75">
      <c r="A252" t="s">
        <v>49</v>
      </c>
      <c s="34" t="s">
        <v>403</v>
      </c>
      <c s="34" t="s">
        <v>577</v>
      </c>
      <c s="35" t="s">
        <v>5</v>
      </c>
      <c s="6" t="s">
        <v>575</v>
      </c>
      <c s="36" t="s">
        <v>262</v>
      </c>
      <c s="37">
        <v>50</v>
      </c>
      <c s="36">
        <v>0</v>
      </c>
      <c s="36">
        <f>ROUND(G252*H252,6)</f>
      </c>
      <c r="L252" s="38">
        <v>0</v>
      </c>
      <c s="32">
        <f>ROUND(ROUND(L252,2)*ROUND(G252,3),2)</f>
      </c>
      <c s="36" t="s">
        <v>53</v>
      </c>
      <c>
        <f>(M252*21)/100</f>
      </c>
      <c t="s">
        <v>27</v>
      </c>
    </row>
    <row r="253" spans="1:5" ht="12.75">
      <c r="A253" s="35" t="s">
        <v>54</v>
      </c>
      <c r="E253" s="39" t="s">
        <v>5</v>
      </c>
    </row>
    <row r="254" spans="1:5" ht="12.75">
      <c r="A254" s="35" t="s">
        <v>55</v>
      </c>
      <c r="E254" s="40" t="s">
        <v>5</v>
      </c>
    </row>
    <row r="255" spans="1:5" ht="12.75">
      <c r="A255" t="s">
        <v>57</v>
      </c>
      <c r="E255" s="39" t="s">
        <v>5</v>
      </c>
    </row>
    <row r="256" spans="1:16" ht="12.75">
      <c r="A256" t="s">
        <v>49</v>
      </c>
      <c s="34" t="s">
        <v>406</v>
      </c>
      <c s="34" t="s">
        <v>729</v>
      </c>
      <c s="35" t="s">
        <v>5</v>
      </c>
      <c s="6" t="s">
        <v>730</v>
      </c>
      <c s="36" t="s">
        <v>262</v>
      </c>
      <c s="37">
        <v>400</v>
      </c>
      <c s="36">
        <v>0</v>
      </c>
      <c s="36">
        <f>ROUND(G256*H256,6)</f>
      </c>
      <c r="L256" s="38">
        <v>0</v>
      </c>
      <c s="32">
        <f>ROUND(ROUND(L256,2)*ROUND(G256,3),2)</f>
      </c>
      <c s="36" t="s">
        <v>388</v>
      </c>
      <c>
        <f>(M256*21)/100</f>
      </c>
      <c t="s">
        <v>27</v>
      </c>
    </row>
    <row r="257" spans="1:5" ht="12.75">
      <c r="A257" s="35" t="s">
        <v>54</v>
      </c>
      <c r="E257" s="39" t="s">
        <v>5</v>
      </c>
    </row>
    <row r="258" spans="1:5" ht="12.75">
      <c r="A258" s="35" t="s">
        <v>55</v>
      </c>
      <c r="E258" s="40" t="s">
        <v>5</v>
      </c>
    </row>
    <row r="259" spans="1:5" ht="12.75">
      <c r="A259" t="s">
        <v>57</v>
      </c>
      <c r="E259" s="39" t="s">
        <v>5</v>
      </c>
    </row>
    <row r="260" spans="1:16" ht="12.75">
      <c r="A260" t="s">
        <v>49</v>
      </c>
      <c s="34" t="s">
        <v>409</v>
      </c>
      <c s="34" t="s">
        <v>579</v>
      </c>
      <c s="35" t="s">
        <v>5</v>
      </c>
      <c s="6" t="s">
        <v>580</v>
      </c>
      <c s="36" t="s">
        <v>262</v>
      </c>
      <c s="37">
        <v>100</v>
      </c>
      <c s="36">
        <v>0</v>
      </c>
      <c s="36">
        <f>ROUND(G260*H260,6)</f>
      </c>
      <c r="L260" s="38">
        <v>0</v>
      </c>
      <c s="32">
        <f>ROUND(ROUND(L260,2)*ROUND(G260,3),2)</f>
      </c>
      <c s="36" t="s">
        <v>388</v>
      </c>
      <c>
        <f>(M260*21)/100</f>
      </c>
      <c t="s">
        <v>27</v>
      </c>
    </row>
    <row r="261" spans="1:5" ht="12.75">
      <c r="A261" s="35" t="s">
        <v>54</v>
      </c>
      <c r="E261" s="39" t="s">
        <v>5</v>
      </c>
    </row>
    <row r="262" spans="1:5" ht="12.75">
      <c r="A262" s="35" t="s">
        <v>55</v>
      </c>
      <c r="E262" s="40" t="s">
        <v>5</v>
      </c>
    </row>
    <row r="263" spans="1:5" ht="12.75">
      <c r="A263" t="s">
        <v>57</v>
      </c>
      <c r="E263" s="39" t="s">
        <v>5</v>
      </c>
    </row>
    <row r="264" spans="1:16" ht="12.75">
      <c r="A264" t="s">
        <v>49</v>
      </c>
      <c s="34" t="s">
        <v>412</v>
      </c>
      <c s="34" t="s">
        <v>731</v>
      </c>
      <c s="35" t="s">
        <v>5</v>
      </c>
      <c s="6" t="s">
        <v>732</v>
      </c>
      <c s="36" t="s">
        <v>262</v>
      </c>
      <c s="37">
        <v>100</v>
      </c>
      <c s="36">
        <v>0</v>
      </c>
      <c s="36">
        <f>ROUND(G264*H264,6)</f>
      </c>
      <c r="L264" s="38">
        <v>0</v>
      </c>
      <c s="32">
        <f>ROUND(ROUND(L264,2)*ROUND(G264,3),2)</f>
      </c>
      <c s="36" t="s">
        <v>388</v>
      </c>
      <c>
        <f>(M264*21)/100</f>
      </c>
      <c t="s">
        <v>27</v>
      </c>
    </row>
    <row r="265" spans="1:5" ht="12.75">
      <c r="A265" s="35" t="s">
        <v>54</v>
      </c>
      <c r="E265" s="39" t="s">
        <v>5</v>
      </c>
    </row>
    <row r="266" spans="1:5" ht="12.75">
      <c r="A266" s="35" t="s">
        <v>55</v>
      </c>
      <c r="E266" s="40" t="s">
        <v>5</v>
      </c>
    </row>
    <row r="267" spans="1:5" ht="12.75">
      <c r="A267" t="s">
        <v>57</v>
      </c>
      <c r="E267" s="39" t="s">
        <v>5</v>
      </c>
    </row>
    <row r="268" spans="1:16" ht="12.75">
      <c r="A268" t="s">
        <v>49</v>
      </c>
      <c s="34" t="s">
        <v>416</v>
      </c>
      <c s="34" t="s">
        <v>733</v>
      </c>
      <c s="35" t="s">
        <v>5</v>
      </c>
      <c s="6" t="s">
        <v>734</v>
      </c>
      <c s="36" t="s">
        <v>262</v>
      </c>
      <c s="37">
        <v>50</v>
      </c>
      <c s="36">
        <v>0</v>
      </c>
      <c s="36">
        <f>ROUND(G268*H268,6)</f>
      </c>
      <c r="L268" s="38">
        <v>0</v>
      </c>
      <c s="32">
        <f>ROUND(ROUND(L268,2)*ROUND(G268,3),2)</f>
      </c>
      <c s="36" t="s">
        <v>388</v>
      </c>
      <c>
        <f>(M268*21)/100</f>
      </c>
      <c t="s">
        <v>27</v>
      </c>
    </row>
    <row r="269" spans="1:5" ht="12.75">
      <c r="A269" s="35" t="s">
        <v>54</v>
      </c>
      <c r="E269" s="39" t="s">
        <v>5</v>
      </c>
    </row>
    <row r="270" spans="1:5" ht="12.75">
      <c r="A270" s="35" t="s">
        <v>55</v>
      </c>
      <c r="E270" s="40" t="s">
        <v>5</v>
      </c>
    </row>
    <row r="271" spans="1:5" ht="12.75">
      <c r="A271" t="s">
        <v>57</v>
      </c>
      <c r="E271" s="39" t="s">
        <v>5</v>
      </c>
    </row>
    <row r="272" spans="1:13" ht="12.75">
      <c r="A272" t="s">
        <v>46</v>
      </c>
      <c r="C272" s="31" t="s">
        <v>389</v>
      </c>
      <c r="E272" s="33" t="s">
        <v>581</v>
      </c>
      <c r="J272" s="32">
        <f>0</f>
      </c>
      <c s="32">
        <f>0</f>
      </c>
      <c s="32">
        <f>0+L273+L277+L281+L285+L289+L293+L297+L301+L305+L309</f>
      </c>
      <c s="32">
        <f>0+M273+M277+M281+M285+M289+M293+M297+M301+M305+M309</f>
      </c>
    </row>
    <row r="273" spans="1:16" ht="12.75">
      <c r="A273" t="s">
        <v>49</v>
      </c>
      <c s="34" t="s">
        <v>419</v>
      </c>
      <c s="34" t="s">
        <v>735</v>
      </c>
      <c s="35" t="s">
        <v>5</v>
      </c>
      <c s="6" t="s">
        <v>736</v>
      </c>
      <c s="36" t="s">
        <v>52</v>
      </c>
      <c s="37">
        <v>4</v>
      </c>
      <c s="36">
        <v>0.0004</v>
      </c>
      <c s="36">
        <f>ROUND(G273*H273,6)</f>
      </c>
      <c r="L273" s="38">
        <v>0</v>
      </c>
      <c s="32">
        <f>ROUND(ROUND(L273,2)*ROUND(G273,3),2)</f>
      </c>
      <c s="36" t="s">
        <v>53</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422</v>
      </c>
      <c s="34" t="s">
        <v>737</v>
      </c>
      <c s="35" t="s">
        <v>5</v>
      </c>
      <c s="6" t="s">
        <v>738</v>
      </c>
      <c s="36" t="s">
        <v>52</v>
      </c>
      <c s="37">
        <v>2</v>
      </c>
      <c s="36">
        <v>0.00025</v>
      </c>
      <c s="36">
        <f>ROUND(G277*H277,6)</f>
      </c>
      <c r="L277" s="38">
        <v>0</v>
      </c>
      <c s="32">
        <f>ROUND(ROUND(L277,2)*ROUND(G277,3),2)</f>
      </c>
      <c s="36" t="s">
        <v>53</v>
      </c>
      <c>
        <f>(M277*21)/100</f>
      </c>
      <c t="s">
        <v>27</v>
      </c>
    </row>
    <row r="278" spans="1:5" ht="12.75">
      <c r="A278" s="35" t="s">
        <v>54</v>
      </c>
      <c r="E278" s="39" t="s">
        <v>5</v>
      </c>
    </row>
    <row r="279" spans="1:5" ht="12.75">
      <c r="A279" s="35" t="s">
        <v>55</v>
      </c>
      <c r="E279" s="40" t="s">
        <v>5</v>
      </c>
    </row>
    <row r="280" spans="1:5" ht="12.75">
      <c r="A280" t="s">
        <v>57</v>
      </c>
      <c r="E280" s="39" t="s">
        <v>5</v>
      </c>
    </row>
    <row r="281" spans="1:16" ht="12.75">
      <c r="A281" t="s">
        <v>49</v>
      </c>
      <c s="34" t="s">
        <v>425</v>
      </c>
      <c s="34" t="s">
        <v>584</v>
      </c>
      <c s="35" t="s">
        <v>5</v>
      </c>
      <c s="6" t="s">
        <v>585</v>
      </c>
      <c s="36" t="s">
        <v>52</v>
      </c>
      <c s="37">
        <v>4</v>
      </c>
      <c s="36">
        <v>0</v>
      </c>
      <c s="36">
        <f>ROUND(G281*H281,6)</f>
      </c>
      <c r="L281" s="38">
        <v>0</v>
      </c>
      <c s="32">
        <f>ROUND(ROUND(L281,2)*ROUND(G281,3),2)</f>
      </c>
      <c s="36" t="s">
        <v>53</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739</v>
      </c>
      <c s="35" t="s">
        <v>5</v>
      </c>
      <c s="6" t="s">
        <v>740</v>
      </c>
      <c s="36" t="s">
        <v>52</v>
      </c>
      <c s="37">
        <v>2</v>
      </c>
      <c s="36">
        <v>0</v>
      </c>
      <c s="36">
        <f>ROUND(G285*H285,6)</f>
      </c>
      <c r="L285" s="38">
        <v>0</v>
      </c>
      <c s="32">
        <f>ROUND(ROUND(L285,2)*ROUND(G285,3),2)</f>
      </c>
      <c s="36" t="s">
        <v>53</v>
      </c>
      <c>
        <f>(M285*21)/100</f>
      </c>
      <c t="s">
        <v>27</v>
      </c>
    </row>
    <row r="286" spans="1:5" ht="12.75">
      <c r="A286" s="35" t="s">
        <v>54</v>
      </c>
      <c r="E286" s="39" t="s">
        <v>5</v>
      </c>
    </row>
    <row r="287" spans="1:5" ht="12.75">
      <c r="A287" s="35" t="s">
        <v>55</v>
      </c>
      <c r="E287" s="40" t="s">
        <v>5</v>
      </c>
    </row>
    <row r="288" spans="1:5" ht="12.75">
      <c r="A288" t="s">
        <v>57</v>
      </c>
      <c r="E288" s="39" t="s">
        <v>5</v>
      </c>
    </row>
    <row r="289" spans="1:16" ht="12.75">
      <c r="A289" t="s">
        <v>49</v>
      </c>
      <c s="34" t="s">
        <v>598</v>
      </c>
      <c s="34" t="s">
        <v>586</v>
      </c>
      <c s="35" t="s">
        <v>5</v>
      </c>
      <c s="6" t="s">
        <v>587</v>
      </c>
      <c s="36" t="s">
        <v>52</v>
      </c>
      <c s="37">
        <v>4</v>
      </c>
      <c s="36">
        <v>0</v>
      </c>
      <c s="36">
        <f>ROUND(G289*H289,6)</f>
      </c>
      <c r="L289" s="38">
        <v>0</v>
      </c>
      <c s="32">
        <f>ROUND(ROUND(L289,2)*ROUND(G289,3),2)</f>
      </c>
      <c s="36" t="s">
        <v>53</v>
      </c>
      <c>
        <f>(M289*21)/100</f>
      </c>
      <c t="s">
        <v>27</v>
      </c>
    </row>
    <row r="290" spans="1:5" ht="12.75">
      <c r="A290" s="35" t="s">
        <v>54</v>
      </c>
      <c r="E290" s="39" t="s">
        <v>5</v>
      </c>
    </row>
    <row r="291" spans="1:5" ht="12.75">
      <c r="A291" s="35" t="s">
        <v>55</v>
      </c>
      <c r="E291" s="40" t="s">
        <v>5</v>
      </c>
    </row>
    <row r="292" spans="1:5" ht="12.75">
      <c r="A292" t="s">
        <v>57</v>
      </c>
      <c r="E292" s="39" t="s">
        <v>5</v>
      </c>
    </row>
    <row r="293" spans="1:16" ht="12.75">
      <c r="A293" t="s">
        <v>49</v>
      </c>
      <c s="34" t="s">
        <v>601</v>
      </c>
      <c s="34" t="s">
        <v>741</v>
      </c>
      <c s="35" t="s">
        <v>5</v>
      </c>
      <c s="6" t="s">
        <v>742</v>
      </c>
      <c s="36" t="s">
        <v>52</v>
      </c>
      <c s="37">
        <v>1</v>
      </c>
      <c s="36">
        <v>0</v>
      </c>
      <c s="36">
        <f>ROUND(G293*H293,6)</f>
      </c>
      <c r="L293" s="38">
        <v>0</v>
      </c>
      <c s="32">
        <f>ROUND(ROUND(L293,2)*ROUND(G293,3),2)</f>
      </c>
      <c s="36" t="s">
        <v>388</v>
      </c>
      <c>
        <f>(M293*21)/100</f>
      </c>
      <c t="s">
        <v>27</v>
      </c>
    </row>
    <row r="294" spans="1:5" ht="12.75">
      <c r="A294" s="35" t="s">
        <v>54</v>
      </c>
      <c r="E294" s="39" t="s">
        <v>5</v>
      </c>
    </row>
    <row r="295" spans="1:5" ht="12.75">
      <c r="A295" s="35" t="s">
        <v>55</v>
      </c>
      <c r="E295" s="40" t="s">
        <v>5</v>
      </c>
    </row>
    <row r="296" spans="1:5" ht="12.75">
      <c r="A296" t="s">
        <v>57</v>
      </c>
      <c r="E296" s="39" t="s">
        <v>5</v>
      </c>
    </row>
    <row r="297" spans="1:16" ht="25.5">
      <c r="A297" t="s">
        <v>49</v>
      </c>
      <c s="34" t="s">
        <v>602</v>
      </c>
      <c s="34" t="s">
        <v>743</v>
      </c>
      <c s="35" t="s">
        <v>5</v>
      </c>
      <c s="6" t="s">
        <v>744</v>
      </c>
      <c s="36" t="s">
        <v>52</v>
      </c>
      <c s="37">
        <v>1</v>
      </c>
      <c s="36">
        <v>0</v>
      </c>
      <c s="36">
        <f>ROUND(G297*H297,6)</f>
      </c>
      <c r="L297" s="38">
        <v>0</v>
      </c>
      <c s="32">
        <f>ROUND(ROUND(L297,2)*ROUND(G297,3),2)</f>
      </c>
      <c s="36" t="s">
        <v>388</v>
      </c>
      <c>
        <f>(M297*21)/100</f>
      </c>
      <c t="s">
        <v>27</v>
      </c>
    </row>
    <row r="298" spans="1:5" ht="12.75">
      <c r="A298" s="35" t="s">
        <v>54</v>
      </c>
      <c r="E298" s="39" t="s">
        <v>5</v>
      </c>
    </row>
    <row r="299" spans="1:5" ht="12.75">
      <c r="A299" s="35" t="s">
        <v>55</v>
      </c>
      <c r="E299" s="40" t="s">
        <v>5</v>
      </c>
    </row>
    <row r="300" spans="1:5" ht="12.75">
      <c r="A300" t="s">
        <v>57</v>
      </c>
      <c r="E300" s="39" t="s">
        <v>5</v>
      </c>
    </row>
    <row r="301" spans="1:16" ht="25.5">
      <c r="A301" t="s">
        <v>49</v>
      </c>
      <c s="34" t="s">
        <v>603</v>
      </c>
      <c s="34" t="s">
        <v>588</v>
      </c>
      <c s="35" t="s">
        <v>5</v>
      </c>
      <c s="6" t="s">
        <v>589</v>
      </c>
      <c s="36" t="s">
        <v>52</v>
      </c>
      <c s="37">
        <v>1</v>
      </c>
      <c s="36">
        <v>0</v>
      </c>
      <c s="36">
        <f>ROUND(G301*H301,6)</f>
      </c>
      <c r="L301" s="38">
        <v>0</v>
      </c>
      <c s="32">
        <f>ROUND(ROUND(L301,2)*ROUND(G301,3),2)</f>
      </c>
      <c s="36" t="s">
        <v>388</v>
      </c>
      <c>
        <f>(M301*21)/100</f>
      </c>
      <c t="s">
        <v>27</v>
      </c>
    </row>
    <row r="302" spans="1:5" ht="12.75">
      <c r="A302" s="35" t="s">
        <v>54</v>
      </c>
      <c r="E302" s="39" t="s">
        <v>5</v>
      </c>
    </row>
    <row r="303" spans="1:5" ht="12.75">
      <c r="A303" s="35" t="s">
        <v>55</v>
      </c>
      <c r="E303" s="40" t="s">
        <v>5</v>
      </c>
    </row>
    <row r="304" spans="1:5" ht="12.75">
      <c r="A304" t="s">
        <v>57</v>
      </c>
      <c r="E304" s="39" t="s">
        <v>5</v>
      </c>
    </row>
    <row r="305" spans="1:16" ht="25.5">
      <c r="A305" t="s">
        <v>49</v>
      </c>
      <c s="34" t="s">
        <v>604</v>
      </c>
      <c s="34" t="s">
        <v>590</v>
      </c>
      <c s="35" t="s">
        <v>5</v>
      </c>
      <c s="6" t="s">
        <v>745</v>
      </c>
      <c s="36" t="s">
        <v>52</v>
      </c>
      <c s="37">
        <v>4</v>
      </c>
      <c s="36">
        <v>0</v>
      </c>
      <c s="36">
        <f>ROUND(G305*H305,6)</f>
      </c>
      <c r="L305" s="38">
        <v>0</v>
      </c>
      <c s="32">
        <f>ROUND(ROUND(L305,2)*ROUND(G305,3),2)</f>
      </c>
      <c s="36" t="s">
        <v>388</v>
      </c>
      <c>
        <f>(M305*21)/100</f>
      </c>
      <c t="s">
        <v>27</v>
      </c>
    </row>
    <row r="306" spans="1:5" ht="12.75">
      <c r="A306" s="35" t="s">
        <v>54</v>
      </c>
      <c r="E306" s="39" t="s">
        <v>5</v>
      </c>
    </row>
    <row r="307" spans="1:5" ht="12.75">
      <c r="A307" s="35" t="s">
        <v>55</v>
      </c>
      <c r="E307" s="40" t="s">
        <v>5</v>
      </c>
    </row>
    <row r="308" spans="1:5" ht="12.75">
      <c r="A308" t="s">
        <v>57</v>
      </c>
      <c r="E308" s="39" t="s">
        <v>5</v>
      </c>
    </row>
    <row r="309" spans="1:16" ht="12.75">
      <c r="A309" t="s">
        <v>49</v>
      </c>
      <c s="34" t="s">
        <v>605</v>
      </c>
      <c s="34" t="s">
        <v>592</v>
      </c>
      <c s="35" t="s">
        <v>5</v>
      </c>
      <c s="6" t="s">
        <v>593</v>
      </c>
      <c s="36" t="s">
        <v>52</v>
      </c>
      <c s="37">
        <v>1</v>
      </c>
      <c s="36">
        <v>0</v>
      </c>
      <c s="36">
        <f>ROUND(G309*H309,6)</f>
      </c>
      <c r="L309" s="38">
        <v>0</v>
      </c>
      <c s="32">
        <f>ROUND(ROUND(L309,2)*ROUND(G309,3),2)</f>
      </c>
      <c s="36" t="s">
        <v>388</v>
      </c>
      <c>
        <f>(M309*21)/100</f>
      </c>
      <c t="s">
        <v>27</v>
      </c>
    </row>
    <row r="310" spans="1:5" ht="12.75">
      <c r="A310" s="35" t="s">
        <v>54</v>
      </c>
      <c r="E310" s="39" t="s">
        <v>5</v>
      </c>
    </row>
    <row r="311" spans="1:5" ht="12.75">
      <c r="A311" s="35" t="s">
        <v>55</v>
      </c>
      <c r="E311" s="40" t="s">
        <v>5</v>
      </c>
    </row>
    <row r="312" spans="1:5" ht="12.75">
      <c r="A312" t="s">
        <v>57</v>
      </c>
      <c r="E312" s="39" t="s">
        <v>5</v>
      </c>
    </row>
    <row r="313" spans="1:13" ht="12.75">
      <c r="A313" t="s">
        <v>46</v>
      </c>
      <c r="C313" s="31" t="s">
        <v>746</v>
      </c>
      <c r="E313" s="33" t="s">
        <v>390</v>
      </c>
      <c r="J313" s="32">
        <f>0</f>
      </c>
      <c s="32">
        <f>0</f>
      </c>
      <c s="32">
        <f>0+L314+L318+L322+L326+L330+L334+L338+L342+L346+L350+L354+L358+L362+L366+L370+L374+L378+L382</f>
      </c>
      <c s="32">
        <f>0+M314+M318+M322+M326+M330+M334+M338+M342+M346+M350+M354+M358+M362+M366+M370+M374+M378+M382</f>
      </c>
    </row>
    <row r="314" spans="1:16" ht="25.5">
      <c r="A314" t="s">
        <v>49</v>
      </c>
      <c s="34" t="s">
        <v>606</v>
      </c>
      <c s="34" t="s">
        <v>594</v>
      </c>
      <c s="35" t="s">
        <v>5</v>
      </c>
      <c s="6" t="s">
        <v>595</v>
      </c>
      <c s="36" t="s">
        <v>52</v>
      </c>
      <c s="37">
        <v>5</v>
      </c>
      <c s="36">
        <v>0</v>
      </c>
      <c s="36">
        <f>ROUND(G314*H314,6)</f>
      </c>
      <c r="L314" s="38">
        <v>0</v>
      </c>
      <c s="32">
        <f>ROUND(ROUND(L314,2)*ROUND(G314,3),2)</f>
      </c>
      <c s="36" t="s">
        <v>53</v>
      </c>
      <c>
        <f>(M314*21)/100</f>
      </c>
      <c t="s">
        <v>27</v>
      </c>
    </row>
    <row r="315" spans="1:5" ht="12.75">
      <c r="A315" s="35" t="s">
        <v>54</v>
      </c>
      <c r="E315" s="39" t="s">
        <v>5</v>
      </c>
    </row>
    <row r="316" spans="1:5" ht="12.75">
      <c r="A316" s="35" t="s">
        <v>55</v>
      </c>
      <c r="E316" s="40" t="s">
        <v>5</v>
      </c>
    </row>
    <row r="317" spans="1:5" ht="12.75">
      <c r="A317" t="s">
        <v>57</v>
      </c>
      <c r="E317" s="39" t="s">
        <v>5</v>
      </c>
    </row>
    <row r="318" spans="1:16" ht="12.75">
      <c r="A318" t="s">
        <v>49</v>
      </c>
      <c s="34" t="s">
        <v>607</v>
      </c>
      <c s="34" t="s">
        <v>596</v>
      </c>
      <c s="35" t="s">
        <v>5</v>
      </c>
      <c s="6" t="s">
        <v>597</v>
      </c>
      <c s="36" t="s">
        <v>52</v>
      </c>
      <c s="37">
        <v>50</v>
      </c>
      <c s="36">
        <v>0</v>
      </c>
      <c s="36">
        <f>ROUND(G318*H318,6)</f>
      </c>
      <c r="L318" s="38">
        <v>0</v>
      </c>
      <c s="32">
        <f>ROUND(ROUND(L318,2)*ROUND(G318,3),2)</f>
      </c>
      <c s="36" t="s">
        <v>53</v>
      </c>
      <c>
        <f>(M318*21)/100</f>
      </c>
      <c t="s">
        <v>27</v>
      </c>
    </row>
    <row r="319" spans="1:5" ht="12.75">
      <c r="A319" s="35" t="s">
        <v>54</v>
      </c>
      <c r="E319" s="39" t="s">
        <v>5</v>
      </c>
    </row>
    <row r="320" spans="1:5" ht="12.75">
      <c r="A320" s="35" t="s">
        <v>55</v>
      </c>
      <c r="E320" s="40" t="s">
        <v>5</v>
      </c>
    </row>
    <row r="321" spans="1:5" ht="12.75">
      <c r="A321" t="s">
        <v>57</v>
      </c>
      <c r="E321" s="39" t="s">
        <v>5</v>
      </c>
    </row>
    <row r="322" spans="1:16" ht="12.75">
      <c r="A322" t="s">
        <v>49</v>
      </c>
      <c s="34" t="s">
        <v>608</v>
      </c>
      <c s="34" t="s">
        <v>599</v>
      </c>
      <c s="35" t="s">
        <v>5</v>
      </c>
      <c s="6" t="s">
        <v>600</v>
      </c>
      <c s="36" t="s">
        <v>98</v>
      </c>
      <c s="37">
        <v>2</v>
      </c>
      <c s="36">
        <v>0</v>
      </c>
      <c s="36">
        <f>ROUND(G322*H322,6)</f>
      </c>
      <c r="L322" s="38">
        <v>0</v>
      </c>
      <c s="32">
        <f>ROUND(ROUND(L322,2)*ROUND(G322,3),2)</f>
      </c>
      <c s="36" t="s">
        <v>53</v>
      </c>
      <c>
        <f>(M322*21)/100</f>
      </c>
      <c t="s">
        <v>27</v>
      </c>
    </row>
    <row r="323" spans="1:5" ht="12.75">
      <c r="A323" s="35" t="s">
        <v>54</v>
      </c>
      <c r="E323" s="39" t="s">
        <v>5</v>
      </c>
    </row>
    <row r="324" spans="1:5" ht="12.75">
      <c r="A324" s="35" t="s">
        <v>55</v>
      </c>
      <c r="E324" s="40" t="s">
        <v>5</v>
      </c>
    </row>
    <row r="325" spans="1:5" ht="12.75">
      <c r="A325" t="s">
        <v>57</v>
      </c>
      <c r="E325" s="39" t="s">
        <v>5</v>
      </c>
    </row>
    <row r="326" spans="1:16" ht="12.75">
      <c r="A326" t="s">
        <v>49</v>
      </c>
      <c s="34" t="s">
        <v>609</v>
      </c>
      <c s="34" t="s">
        <v>413</v>
      </c>
      <c s="35" t="s">
        <v>5</v>
      </c>
      <c s="6" t="s">
        <v>414</v>
      </c>
      <c s="36" t="s">
        <v>415</v>
      </c>
      <c s="37">
        <v>80</v>
      </c>
      <c s="36">
        <v>0</v>
      </c>
      <c s="36">
        <f>ROUND(G326*H326,6)</f>
      </c>
      <c r="L326" s="38">
        <v>0</v>
      </c>
      <c s="32">
        <f>ROUND(ROUND(L326,2)*ROUND(G326,3),2)</f>
      </c>
      <c s="36" t="s">
        <v>388</v>
      </c>
      <c>
        <f>(M326*21)/100</f>
      </c>
      <c t="s">
        <v>27</v>
      </c>
    </row>
    <row r="327" spans="1:5" ht="12.75">
      <c r="A327" s="35" t="s">
        <v>54</v>
      </c>
      <c r="E327" s="39" t="s">
        <v>5</v>
      </c>
    </row>
    <row r="328" spans="1:5" ht="12.75">
      <c r="A328" s="35" t="s">
        <v>55</v>
      </c>
      <c r="E328" s="40" t="s">
        <v>5</v>
      </c>
    </row>
    <row r="329" spans="1:5" ht="12.75">
      <c r="A329" t="s">
        <v>57</v>
      </c>
      <c r="E329" s="39" t="s">
        <v>5</v>
      </c>
    </row>
    <row r="330" spans="1:16" ht="25.5">
      <c r="A330" t="s">
        <v>49</v>
      </c>
      <c s="34" t="s">
        <v>610</v>
      </c>
      <c s="34" t="s">
        <v>747</v>
      </c>
      <c s="35" t="s">
        <v>5</v>
      </c>
      <c s="6" t="s">
        <v>748</v>
      </c>
      <c s="36" t="s">
        <v>52</v>
      </c>
      <c s="37">
        <v>2</v>
      </c>
      <c s="36">
        <v>0</v>
      </c>
      <c s="36">
        <f>ROUND(G330*H330,6)</f>
      </c>
      <c r="L330" s="38">
        <v>0</v>
      </c>
      <c s="32">
        <f>ROUND(ROUND(L330,2)*ROUND(G330,3),2)</f>
      </c>
      <c s="36" t="s">
        <v>388</v>
      </c>
      <c>
        <f>(M330*21)/100</f>
      </c>
      <c t="s">
        <v>27</v>
      </c>
    </row>
    <row r="331" spans="1:5" ht="12.75">
      <c r="A331" s="35" t="s">
        <v>54</v>
      </c>
      <c r="E331" s="39" t="s">
        <v>5</v>
      </c>
    </row>
    <row r="332" spans="1:5" ht="12.75">
      <c r="A332" s="35" t="s">
        <v>55</v>
      </c>
      <c r="E332" s="40" t="s">
        <v>5</v>
      </c>
    </row>
    <row r="333" spans="1:5" ht="12.75">
      <c r="A333" t="s">
        <v>57</v>
      </c>
      <c r="E333" s="39" t="s">
        <v>5</v>
      </c>
    </row>
    <row r="334" spans="1:16" ht="25.5">
      <c r="A334" t="s">
        <v>49</v>
      </c>
      <c s="34" t="s">
        <v>614</v>
      </c>
      <c s="34" t="s">
        <v>749</v>
      </c>
      <c s="35" t="s">
        <v>5</v>
      </c>
      <c s="6" t="s">
        <v>750</v>
      </c>
      <c s="36" t="s">
        <v>52</v>
      </c>
      <c s="37">
        <v>1</v>
      </c>
      <c s="36">
        <v>0</v>
      </c>
      <c s="36">
        <f>ROUND(G334*H334,6)</f>
      </c>
      <c r="L334" s="38">
        <v>0</v>
      </c>
      <c s="32">
        <f>ROUND(ROUND(L334,2)*ROUND(G334,3),2)</f>
      </c>
      <c s="36" t="s">
        <v>388</v>
      </c>
      <c>
        <f>(M334*21)/100</f>
      </c>
      <c t="s">
        <v>27</v>
      </c>
    </row>
    <row r="335" spans="1:5" ht="12.75">
      <c r="A335" s="35" t="s">
        <v>54</v>
      </c>
      <c r="E335" s="39" t="s">
        <v>5</v>
      </c>
    </row>
    <row r="336" spans="1:5" ht="12.75">
      <c r="A336" s="35" t="s">
        <v>55</v>
      </c>
      <c r="E336" s="40" t="s">
        <v>5</v>
      </c>
    </row>
    <row r="337" spans="1:5" ht="12.75">
      <c r="A337" t="s">
        <v>57</v>
      </c>
      <c r="E337" s="39" t="s">
        <v>5</v>
      </c>
    </row>
    <row r="338" spans="1:16" ht="25.5">
      <c r="A338" t="s">
        <v>49</v>
      </c>
      <c s="34" t="s">
        <v>751</v>
      </c>
      <c s="34" t="s">
        <v>752</v>
      </c>
      <c s="35" t="s">
        <v>5</v>
      </c>
      <c s="6" t="s">
        <v>753</v>
      </c>
      <c s="36" t="s">
        <v>52</v>
      </c>
      <c s="37">
        <v>1</v>
      </c>
      <c s="36">
        <v>0</v>
      </c>
      <c s="36">
        <f>ROUND(G338*H338,6)</f>
      </c>
      <c r="L338" s="38">
        <v>0</v>
      </c>
      <c s="32">
        <f>ROUND(ROUND(L338,2)*ROUND(G338,3),2)</f>
      </c>
      <c s="36" t="s">
        <v>388</v>
      </c>
      <c>
        <f>(M338*21)/100</f>
      </c>
      <c t="s">
        <v>27</v>
      </c>
    </row>
    <row r="339" spans="1:5" ht="12.75">
      <c r="A339" s="35" t="s">
        <v>54</v>
      </c>
      <c r="E339" s="39" t="s">
        <v>5</v>
      </c>
    </row>
    <row r="340" spans="1:5" ht="12.75">
      <c r="A340" s="35" t="s">
        <v>55</v>
      </c>
      <c r="E340" s="40" t="s">
        <v>5</v>
      </c>
    </row>
    <row r="341" spans="1:5" ht="12.75">
      <c r="A341" t="s">
        <v>57</v>
      </c>
      <c r="E341" s="39" t="s">
        <v>5</v>
      </c>
    </row>
    <row r="342" spans="1:16" ht="25.5">
      <c r="A342" t="s">
        <v>49</v>
      </c>
      <c s="34" t="s">
        <v>754</v>
      </c>
      <c s="34" t="s">
        <v>455</v>
      </c>
      <c s="35" t="s">
        <v>5</v>
      </c>
      <c s="6" t="s">
        <v>456</v>
      </c>
      <c s="36" t="s">
        <v>52</v>
      </c>
      <c s="37">
        <v>5</v>
      </c>
      <c s="36">
        <v>0</v>
      </c>
      <c s="36">
        <f>ROUND(G342*H342,6)</f>
      </c>
      <c r="L342" s="38">
        <v>0</v>
      </c>
      <c s="32">
        <f>ROUND(ROUND(L342,2)*ROUND(G342,3),2)</f>
      </c>
      <c s="36" t="s">
        <v>388</v>
      </c>
      <c>
        <f>(M342*21)/100</f>
      </c>
      <c t="s">
        <v>27</v>
      </c>
    </row>
    <row r="343" spans="1:5" ht="12.75">
      <c r="A343" s="35" t="s">
        <v>54</v>
      </c>
      <c r="E343" s="39" t="s">
        <v>5</v>
      </c>
    </row>
    <row r="344" spans="1:5" ht="12.75">
      <c r="A344" s="35" t="s">
        <v>55</v>
      </c>
      <c r="E344" s="40" t="s">
        <v>5</v>
      </c>
    </row>
    <row r="345" spans="1:5" ht="12.75">
      <c r="A345" t="s">
        <v>57</v>
      </c>
      <c r="E345" s="39" t="s">
        <v>5</v>
      </c>
    </row>
    <row r="346" spans="1:16" ht="25.5">
      <c r="A346" t="s">
        <v>49</v>
      </c>
      <c s="34" t="s">
        <v>755</v>
      </c>
      <c s="34" t="s">
        <v>457</v>
      </c>
      <c s="35" t="s">
        <v>5</v>
      </c>
      <c s="6" t="s">
        <v>458</v>
      </c>
      <c s="36" t="s">
        <v>52</v>
      </c>
      <c s="37">
        <v>5</v>
      </c>
      <c s="36">
        <v>0</v>
      </c>
      <c s="36">
        <f>ROUND(G346*H346,6)</f>
      </c>
      <c r="L346" s="38">
        <v>0</v>
      </c>
      <c s="32">
        <f>ROUND(ROUND(L346,2)*ROUND(G346,3),2)</f>
      </c>
      <c s="36" t="s">
        <v>388</v>
      </c>
      <c>
        <f>(M346*21)/100</f>
      </c>
      <c t="s">
        <v>27</v>
      </c>
    </row>
    <row r="347" spans="1:5" ht="12.75">
      <c r="A347" s="35" t="s">
        <v>54</v>
      </c>
      <c r="E347" s="39" t="s">
        <v>5</v>
      </c>
    </row>
    <row r="348" spans="1:5" ht="12.75">
      <c r="A348" s="35" t="s">
        <v>55</v>
      </c>
      <c r="E348" s="40" t="s">
        <v>5</v>
      </c>
    </row>
    <row r="349" spans="1:5" ht="12.75">
      <c r="A349" t="s">
        <v>57</v>
      </c>
      <c r="E349" s="39" t="s">
        <v>5</v>
      </c>
    </row>
    <row r="350" spans="1:16" ht="12.75">
      <c r="A350" t="s">
        <v>49</v>
      </c>
      <c s="34" t="s">
        <v>756</v>
      </c>
      <c s="34" t="s">
        <v>417</v>
      </c>
      <c s="35" t="s">
        <v>5</v>
      </c>
      <c s="6" t="s">
        <v>418</v>
      </c>
      <c s="36" t="s">
        <v>52</v>
      </c>
      <c s="37">
        <v>1</v>
      </c>
      <c s="36">
        <v>0</v>
      </c>
      <c s="36">
        <f>ROUND(G350*H350,6)</f>
      </c>
      <c r="L350" s="38">
        <v>0</v>
      </c>
      <c s="32">
        <f>ROUND(ROUND(L350,2)*ROUND(G350,3),2)</f>
      </c>
      <c s="36" t="s">
        <v>388</v>
      </c>
      <c>
        <f>(M350*21)/100</f>
      </c>
      <c t="s">
        <v>27</v>
      </c>
    </row>
    <row r="351" spans="1:5" ht="12.75">
      <c r="A351" s="35" t="s">
        <v>54</v>
      </c>
      <c r="E351" s="39" t="s">
        <v>5</v>
      </c>
    </row>
    <row r="352" spans="1:5" ht="12.75">
      <c r="A352" s="35" t="s">
        <v>55</v>
      </c>
      <c r="E352" s="40" t="s">
        <v>5</v>
      </c>
    </row>
    <row r="353" spans="1:5" ht="12.75">
      <c r="A353" t="s">
        <v>57</v>
      </c>
      <c r="E353" s="39" t="s">
        <v>5</v>
      </c>
    </row>
    <row r="354" spans="1:16" ht="12.75">
      <c r="A354" t="s">
        <v>49</v>
      </c>
      <c s="34" t="s">
        <v>757</v>
      </c>
      <c s="34" t="s">
        <v>420</v>
      </c>
      <c s="35" t="s">
        <v>5</v>
      </c>
      <c s="6" t="s">
        <v>421</v>
      </c>
      <c s="36" t="s">
        <v>52</v>
      </c>
      <c s="37">
        <v>1</v>
      </c>
      <c s="36">
        <v>0</v>
      </c>
      <c s="36">
        <f>ROUND(G354*H354,6)</f>
      </c>
      <c r="L354" s="38">
        <v>0</v>
      </c>
      <c s="32">
        <f>ROUND(ROUND(L354,2)*ROUND(G354,3),2)</f>
      </c>
      <c s="36" t="s">
        <v>388</v>
      </c>
      <c>
        <f>(M354*21)/100</f>
      </c>
      <c t="s">
        <v>27</v>
      </c>
    </row>
    <row r="355" spans="1:5" ht="12.75">
      <c r="A355" s="35" t="s">
        <v>54</v>
      </c>
      <c r="E355" s="39" t="s">
        <v>5</v>
      </c>
    </row>
    <row r="356" spans="1:5" ht="12.75">
      <c r="A356" s="35" t="s">
        <v>55</v>
      </c>
      <c r="E356" s="40" t="s">
        <v>5</v>
      </c>
    </row>
    <row r="357" spans="1:5" ht="12.75">
      <c r="A357" t="s">
        <v>57</v>
      </c>
      <c r="E357" s="39" t="s">
        <v>5</v>
      </c>
    </row>
    <row r="358" spans="1:16" ht="12.75">
      <c r="A358" t="s">
        <v>49</v>
      </c>
      <c s="34" t="s">
        <v>758</v>
      </c>
      <c s="34" t="s">
        <v>423</v>
      </c>
      <c s="35" t="s">
        <v>5</v>
      </c>
      <c s="6" t="s">
        <v>424</v>
      </c>
      <c s="36" t="s">
        <v>415</v>
      </c>
      <c s="37">
        <v>40</v>
      </c>
      <c s="36">
        <v>0</v>
      </c>
      <c s="36">
        <f>ROUND(G358*H358,6)</f>
      </c>
      <c r="L358" s="38">
        <v>0</v>
      </c>
      <c s="32">
        <f>ROUND(ROUND(L358,2)*ROUND(G358,3),2)</f>
      </c>
      <c s="36" t="s">
        <v>388</v>
      </c>
      <c>
        <f>(M358*21)/100</f>
      </c>
      <c t="s">
        <v>27</v>
      </c>
    </row>
    <row r="359" spans="1:5" ht="12.75">
      <c r="A359" s="35" t="s">
        <v>54</v>
      </c>
      <c r="E359" s="39" t="s">
        <v>5</v>
      </c>
    </row>
    <row r="360" spans="1:5" ht="12.75">
      <c r="A360" s="35" t="s">
        <v>55</v>
      </c>
      <c r="E360" s="40" t="s">
        <v>5</v>
      </c>
    </row>
    <row r="361" spans="1:5" ht="12.75">
      <c r="A361" t="s">
        <v>57</v>
      </c>
      <c r="E361" s="39" t="s">
        <v>5</v>
      </c>
    </row>
    <row r="362" spans="1:16" ht="12.75">
      <c r="A362" t="s">
        <v>49</v>
      </c>
      <c s="34" t="s">
        <v>759</v>
      </c>
      <c s="34" t="s">
        <v>426</v>
      </c>
      <c s="35" t="s">
        <v>5</v>
      </c>
      <c s="6" t="s">
        <v>427</v>
      </c>
      <c s="36" t="s">
        <v>415</v>
      </c>
      <c s="37">
        <v>24</v>
      </c>
      <c s="36">
        <v>0</v>
      </c>
      <c s="36">
        <f>ROUND(G362*H362,6)</f>
      </c>
      <c r="L362" s="38">
        <v>0</v>
      </c>
      <c s="32">
        <f>ROUND(ROUND(L362,2)*ROUND(G362,3),2)</f>
      </c>
      <c s="36" t="s">
        <v>388</v>
      </c>
      <c>
        <f>(M362*21)/100</f>
      </c>
      <c t="s">
        <v>27</v>
      </c>
    </row>
    <row r="363" spans="1:5" ht="12.75">
      <c r="A363" s="35" t="s">
        <v>54</v>
      </c>
      <c r="E363" s="39" t="s">
        <v>5</v>
      </c>
    </row>
    <row r="364" spans="1:5" ht="12.75">
      <c r="A364" s="35" t="s">
        <v>55</v>
      </c>
      <c r="E364" s="40" t="s">
        <v>5</v>
      </c>
    </row>
    <row r="365" spans="1:5" ht="12.75">
      <c r="A365" t="s">
        <v>57</v>
      </c>
      <c r="E365" s="39" t="s">
        <v>5</v>
      </c>
    </row>
    <row r="366" spans="1:16" ht="12.75">
      <c r="A366" t="s">
        <v>49</v>
      </c>
      <c s="34" t="s">
        <v>760</v>
      </c>
      <c s="34" t="s">
        <v>429</v>
      </c>
      <c s="35" t="s">
        <v>5</v>
      </c>
      <c s="6" t="s">
        <v>430</v>
      </c>
      <c s="36" t="s">
        <v>415</v>
      </c>
      <c s="37">
        <v>40</v>
      </c>
      <c s="36">
        <v>0</v>
      </c>
      <c s="36">
        <f>ROUND(G366*H366,6)</f>
      </c>
      <c r="L366" s="38">
        <v>0</v>
      </c>
      <c s="32">
        <f>ROUND(ROUND(L366,2)*ROUND(G366,3),2)</f>
      </c>
      <c s="36" t="s">
        <v>388</v>
      </c>
      <c>
        <f>(M366*21)/100</f>
      </c>
      <c t="s">
        <v>27</v>
      </c>
    </row>
    <row r="367" spans="1:5" ht="12.75">
      <c r="A367" s="35" t="s">
        <v>54</v>
      </c>
      <c r="E367" s="39" t="s">
        <v>5</v>
      </c>
    </row>
    <row r="368" spans="1:5" ht="12.75">
      <c r="A368" s="35" t="s">
        <v>55</v>
      </c>
      <c r="E368" s="40" t="s">
        <v>5</v>
      </c>
    </row>
    <row r="369" spans="1:5" ht="12.75">
      <c r="A369" t="s">
        <v>57</v>
      </c>
      <c r="E369" s="39" t="s">
        <v>5</v>
      </c>
    </row>
    <row r="370" spans="1:16" ht="12.75">
      <c r="A370" t="s">
        <v>49</v>
      </c>
      <c s="34" t="s">
        <v>761</v>
      </c>
      <c s="34" t="s">
        <v>459</v>
      </c>
      <c s="35" t="s">
        <v>5</v>
      </c>
      <c s="6" t="s">
        <v>460</v>
      </c>
      <c s="36" t="s">
        <v>415</v>
      </c>
      <c s="37">
        <v>40</v>
      </c>
      <c s="36">
        <v>0</v>
      </c>
      <c s="36">
        <f>ROUND(G370*H370,6)</f>
      </c>
      <c r="L370" s="38">
        <v>0</v>
      </c>
      <c s="32">
        <f>ROUND(ROUND(L370,2)*ROUND(G370,3),2)</f>
      </c>
      <c s="36" t="s">
        <v>388</v>
      </c>
      <c>
        <f>(M370*21)/100</f>
      </c>
      <c t="s">
        <v>27</v>
      </c>
    </row>
    <row r="371" spans="1:5" ht="12.75">
      <c r="A371" s="35" t="s">
        <v>54</v>
      </c>
      <c r="E371" s="39" t="s">
        <v>5</v>
      </c>
    </row>
    <row r="372" spans="1:5" ht="12.75">
      <c r="A372" s="35" t="s">
        <v>55</v>
      </c>
      <c r="E372" s="40" t="s">
        <v>5</v>
      </c>
    </row>
    <row r="373" spans="1:5" ht="12.75">
      <c r="A373" t="s">
        <v>57</v>
      </c>
      <c r="E373" s="39" t="s">
        <v>5</v>
      </c>
    </row>
    <row r="374" spans="1:16" ht="12.75">
      <c r="A374" t="s">
        <v>49</v>
      </c>
      <c s="34" t="s">
        <v>762</v>
      </c>
      <c s="34" t="s">
        <v>461</v>
      </c>
      <c s="35" t="s">
        <v>5</v>
      </c>
      <c s="6" t="s">
        <v>462</v>
      </c>
      <c s="36" t="s">
        <v>415</v>
      </c>
      <c s="37">
        <v>40</v>
      </c>
      <c s="36">
        <v>0</v>
      </c>
      <c s="36">
        <f>ROUND(G374*H374,6)</f>
      </c>
      <c r="L374" s="38">
        <v>0</v>
      </c>
      <c s="32">
        <f>ROUND(ROUND(L374,2)*ROUND(G374,3),2)</f>
      </c>
      <c s="36" t="s">
        <v>388</v>
      </c>
      <c>
        <f>(M374*21)/100</f>
      </c>
      <c t="s">
        <v>27</v>
      </c>
    </row>
    <row r="375" spans="1:5" ht="12.75">
      <c r="A375" s="35" t="s">
        <v>54</v>
      </c>
      <c r="E375" s="39" t="s">
        <v>5</v>
      </c>
    </row>
    <row r="376" spans="1:5" ht="12.75">
      <c r="A376" s="35" t="s">
        <v>55</v>
      </c>
      <c r="E376" s="40" t="s">
        <v>5</v>
      </c>
    </row>
    <row r="377" spans="1:5" ht="12.75">
      <c r="A377" t="s">
        <v>57</v>
      </c>
      <c r="E377" s="39" t="s">
        <v>5</v>
      </c>
    </row>
    <row r="378" spans="1:16" ht="12.75">
      <c r="A378" t="s">
        <v>49</v>
      </c>
      <c s="34" t="s">
        <v>763</v>
      </c>
      <c s="34" t="s">
        <v>764</v>
      </c>
      <c s="35" t="s">
        <v>5</v>
      </c>
      <c s="6" t="s">
        <v>765</v>
      </c>
      <c s="36" t="s">
        <v>52</v>
      </c>
      <c s="37">
        <v>1</v>
      </c>
      <c s="36">
        <v>0</v>
      </c>
      <c s="36">
        <f>ROUND(G378*H378,6)</f>
      </c>
      <c r="L378" s="38">
        <v>0</v>
      </c>
      <c s="32">
        <f>ROUND(ROUND(L378,2)*ROUND(G378,3),2)</f>
      </c>
      <c s="36" t="s">
        <v>388</v>
      </c>
      <c>
        <f>(M378*21)/100</f>
      </c>
      <c t="s">
        <v>27</v>
      </c>
    </row>
    <row r="379" spans="1:5" ht="12.75">
      <c r="A379" s="35" t="s">
        <v>54</v>
      </c>
      <c r="E379" s="39" t="s">
        <v>765</v>
      </c>
    </row>
    <row r="380" spans="1:5" ht="12.75">
      <c r="A380" s="35" t="s">
        <v>55</v>
      </c>
      <c r="E380" s="40" t="s">
        <v>5</v>
      </c>
    </row>
    <row r="381" spans="1:5" ht="12.75">
      <c r="A381" t="s">
        <v>57</v>
      </c>
      <c r="E381" s="39" t="s">
        <v>613</v>
      </c>
    </row>
    <row r="382" spans="1:16" ht="25.5">
      <c r="A382" t="s">
        <v>49</v>
      </c>
      <c s="34" t="s">
        <v>766</v>
      </c>
      <c s="34" t="s">
        <v>767</v>
      </c>
      <c s="35" t="s">
        <v>5</v>
      </c>
      <c s="6" t="s">
        <v>768</v>
      </c>
      <c s="36" t="s">
        <v>52</v>
      </c>
      <c s="37">
        <v>5</v>
      </c>
      <c s="36">
        <v>0</v>
      </c>
      <c s="36">
        <f>ROUND(G382*H382,6)</f>
      </c>
      <c r="L382" s="38">
        <v>0</v>
      </c>
      <c s="32">
        <f>ROUND(ROUND(L382,2)*ROUND(G382,3),2)</f>
      </c>
      <c s="36" t="s">
        <v>388</v>
      </c>
      <c>
        <f>(M382*21)/100</f>
      </c>
      <c t="s">
        <v>27</v>
      </c>
    </row>
    <row r="383" spans="1:5" ht="25.5">
      <c r="A383" s="35" t="s">
        <v>54</v>
      </c>
      <c r="E383" s="39" t="s">
        <v>768</v>
      </c>
    </row>
    <row r="384" spans="1:5" ht="12.75">
      <c r="A384" s="35" t="s">
        <v>55</v>
      </c>
      <c r="E384" s="40" t="s">
        <v>5</v>
      </c>
    </row>
    <row r="385" spans="1:5" ht="12.75">
      <c r="A385" t="s">
        <v>57</v>
      </c>
      <c r="E385" s="39" t="s">
        <v>661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COUNTIFS(L8:L274,"=0",A8:A274,"P")+COUNTIFS(L8:L274,"",A8:A274,"P")+SUM(Q8:Q274)</f>
      </c>
    </row>
    <row r="8" spans="1:13" ht="12.75">
      <c r="A8" t="s">
        <v>44</v>
      </c>
      <c r="C8" s="28" t="s">
        <v>771</v>
      </c>
      <c r="E8" s="30" t="s">
        <v>770</v>
      </c>
      <c r="J8" s="29">
        <f>0+J9+J126+J183+J208+J225</f>
      </c>
      <c s="29">
        <f>0+K9+K126+K183+K208+K225</f>
      </c>
      <c s="29">
        <f>0+L9+L126+L183+L208+L225</f>
      </c>
      <c s="29">
        <f>0+M9+M126+M183+M208+M225</f>
      </c>
    </row>
    <row r="9" spans="1:13" ht="12.75">
      <c r="A9" t="s">
        <v>46</v>
      </c>
      <c r="C9" s="31" t="s">
        <v>251</v>
      </c>
      <c r="E9" s="33" t="s">
        <v>434</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49</v>
      </c>
      <c s="34" t="s">
        <v>4</v>
      </c>
      <c s="34" t="s">
        <v>560</v>
      </c>
      <c s="35" t="s">
        <v>5</v>
      </c>
      <c s="6" t="s">
        <v>561</v>
      </c>
      <c s="36" t="s">
        <v>52</v>
      </c>
      <c s="37">
        <v>4</v>
      </c>
      <c s="36">
        <v>0.00023</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623</v>
      </c>
      <c s="35" t="s">
        <v>5</v>
      </c>
      <c s="6" t="s">
        <v>624</v>
      </c>
      <c s="36" t="s">
        <v>52</v>
      </c>
      <c s="37">
        <v>1</v>
      </c>
      <c s="36">
        <v>0.0001</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625</v>
      </c>
      <c s="35" t="s">
        <v>5</v>
      </c>
      <c s="6" t="s">
        <v>626</v>
      </c>
      <c s="36" t="s">
        <v>52</v>
      </c>
      <c s="37">
        <v>17</v>
      </c>
      <c s="36">
        <v>5E-05</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627</v>
      </c>
      <c s="35" t="s">
        <v>5</v>
      </c>
      <c s="6" t="s">
        <v>628</v>
      </c>
      <c s="36" t="s">
        <v>52</v>
      </c>
      <c s="37">
        <v>17</v>
      </c>
      <c s="36">
        <v>1E-05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772</v>
      </c>
      <c s="35" t="s">
        <v>5</v>
      </c>
      <c s="6" t="s">
        <v>773</v>
      </c>
      <c s="36" t="s">
        <v>52</v>
      </c>
      <c s="37">
        <v>1</v>
      </c>
      <c s="36">
        <v>0.0125</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774</v>
      </c>
      <c s="35" t="s">
        <v>5</v>
      </c>
      <c s="6" t="s">
        <v>775</v>
      </c>
      <c s="36" t="s">
        <v>52</v>
      </c>
      <c s="37">
        <v>4</v>
      </c>
      <c s="36">
        <v>0.00104</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25.5">
      <c r="A34" t="s">
        <v>49</v>
      </c>
      <c s="34" t="s">
        <v>76</v>
      </c>
      <c s="34" t="s">
        <v>776</v>
      </c>
      <c s="35" t="s">
        <v>5</v>
      </c>
      <c s="6" t="s">
        <v>777</v>
      </c>
      <c s="36" t="s">
        <v>52</v>
      </c>
      <c s="37">
        <v>5</v>
      </c>
      <c s="36">
        <v>0.00082</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778</v>
      </c>
      <c s="35" t="s">
        <v>5</v>
      </c>
      <c s="6" t="s">
        <v>779</v>
      </c>
      <c s="36" t="s">
        <v>52</v>
      </c>
      <c s="37">
        <v>4</v>
      </c>
      <c s="36">
        <v>0.00075</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25.5">
      <c r="A42" t="s">
        <v>49</v>
      </c>
      <c s="34" t="s">
        <v>84</v>
      </c>
      <c s="34" t="s">
        <v>780</v>
      </c>
      <c s="35" t="s">
        <v>5</v>
      </c>
      <c s="6" t="s">
        <v>781</v>
      </c>
      <c s="36" t="s">
        <v>52</v>
      </c>
      <c s="37">
        <v>20</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564</v>
      </c>
      <c s="35" t="s">
        <v>5</v>
      </c>
      <c s="6" t="s">
        <v>565</v>
      </c>
      <c s="36" t="s">
        <v>52</v>
      </c>
      <c s="37">
        <v>4</v>
      </c>
      <c s="36">
        <v>0</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631</v>
      </c>
      <c s="35" t="s">
        <v>5</v>
      </c>
      <c s="6" t="s">
        <v>587</v>
      </c>
      <c s="36" t="s">
        <v>52</v>
      </c>
      <c s="37">
        <v>4</v>
      </c>
      <c s="36">
        <v>0</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632</v>
      </c>
      <c s="35" t="s">
        <v>5</v>
      </c>
      <c s="6" t="s">
        <v>633</v>
      </c>
      <c s="36" t="s">
        <v>52</v>
      </c>
      <c s="37">
        <v>17</v>
      </c>
      <c s="36">
        <v>0</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782</v>
      </c>
      <c s="35" t="s">
        <v>5</v>
      </c>
      <c s="6" t="s">
        <v>783</v>
      </c>
      <c s="36" t="s">
        <v>52</v>
      </c>
      <c s="37">
        <v>1</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784</v>
      </c>
      <c s="35" t="s">
        <v>5</v>
      </c>
      <c s="6" t="s">
        <v>785</v>
      </c>
      <c s="36" t="s">
        <v>52</v>
      </c>
      <c s="37">
        <v>1</v>
      </c>
      <c s="36">
        <v>0</v>
      </c>
      <c s="36">
        <f>ROUND(G62*H62,6)</f>
      </c>
      <c r="L62" s="38">
        <v>0</v>
      </c>
      <c s="32">
        <f>ROUND(ROUND(L62,2)*ROUND(G62,3),2)</f>
      </c>
      <c s="36" t="s">
        <v>53</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786</v>
      </c>
      <c s="35" t="s">
        <v>5</v>
      </c>
      <c s="6" t="s">
        <v>787</v>
      </c>
      <c s="36" t="s">
        <v>52</v>
      </c>
      <c s="37">
        <v>4</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12.75">
      <c r="A69" t="s">
        <v>57</v>
      </c>
      <c r="E69" s="39" t="s">
        <v>5</v>
      </c>
    </row>
    <row r="70" spans="1:16" ht="12.75">
      <c r="A70" t="s">
        <v>49</v>
      </c>
      <c s="34" t="s">
        <v>116</v>
      </c>
      <c s="34" t="s">
        <v>788</v>
      </c>
      <c s="35" t="s">
        <v>5</v>
      </c>
      <c s="6" t="s">
        <v>789</v>
      </c>
      <c s="36" t="s">
        <v>52</v>
      </c>
      <c s="37">
        <v>5</v>
      </c>
      <c s="36">
        <v>0</v>
      </c>
      <c s="36">
        <f>ROUND(G70*H70,6)</f>
      </c>
      <c r="L70" s="38">
        <v>0</v>
      </c>
      <c s="32">
        <f>ROUND(ROUND(L70,2)*ROUND(G70,3),2)</f>
      </c>
      <c s="36" t="s">
        <v>53</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790</v>
      </c>
      <c s="35" t="s">
        <v>5</v>
      </c>
      <c s="6" t="s">
        <v>791</v>
      </c>
      <c s="36" t="s">
        <v>52</v>
      </c>
      <c s="37">
        <v>20</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792</v>
      </c>
      <c s="35" t="s">
        <v>5</v>
      </c>
      <c s="6" t="s">
        <v>793</v>
      </c>
      <c s="36" t="s">
        <v>52</v>
      </c>
      <c s="37">
        <v>9</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12.75">
      <c r="A81" t="s">
        <v>57</v>
      </c>
      <c r="E81" s="39" t="s">
        <v>5</v>
      </c>
    </row>
    <row r="82" spans="1:16" ht="12.75">
      <c r="A82" t="s">
        <v>49</v>
      </c>
      <c s="34" t="s">
        <v>126</v>
      </c>
      <c s="34" t="s">
        <v>794</v>
      </c>
      <c s="35" t="s">
        <v>5</v>
      </c>
      <c s="6" t="s">
        <v>795</v>
      </c>
      <c s="36" t="s">
        <v>52</v>
      </c>
      <c s="37">
        <v>1</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2.75">
      <c r="A85" t="s">
        <v>57</v>
      </c>
      <c r="E85" s="39" t="s">
        <v>5</v>
      </c>
    </row>
    <row r="86" spans="1:16" ht="12.75">
      <c r="A86" t="s">
        <v>49</v>
      </c>
      <c s="34" t="s">
        <v>130</v>
      </c>
      <c s="34" t="s">
        <v>796</v>
      </c>
      <c s="35" t="s">
        <v>5</v>
      </c>
      <c s="6" t="s">
        <v>797</v>
      </c>
      <c s="36" t="s">
        <v>52</v>
      </c>
      <c s="37">
        <v>9</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634</v>
      </c>
      <c s="35" t="s">
        <v>5</v>
      </c>
      <c s="6" t="s">
        <v>635</v>
      </c>
      <c s="36" t="s">
        <v>52</v>
      </c>
      <c s="37">
        <v>1</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636</v>
      </c>
      <c s="35" t="s">
        <v>5</v>
      </c>
      <c s="6" t="s">
        <v>637</v>
      </c>
      <c s="36" t="s">
        <v>52</v>
      </c>
      <c s="37">
        <v>1</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798</v>
      </c>
      <c s="35" t="s">
        <v>5</v>
      </c>
      <c s="6" t="s">
        <v>799</v>
      </c>
      <c s="36" t="s">
        <v>52</v>
      </c>
      <c s="37">
        <v>1</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800</v>
      </c>
      <c s="35" t="s">
        <v>5</v>
      </c>
      <c s="6" t="s">
        <v>801</v>
      </c>
      <c s="36" t="s">
        <v>52</v>
      </c>
      <c s="37">
        <v>9</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12.75">
      <c r="A105" t="s">
        <v>57</v>
      </c>
      <c r="E105" s="39" t="s">
        <v>5</v>
      </c>
    </row>
    <row r="106" spans="1:16" ht="12.75">
      <c r="A106" t="s">
        <v>49</v>
      </c>
      <c s="34" t="s">
        <v>148</v>
      </c>
      <c s="34" t="s">
        <v>802</v>
      </c>
      <c s="35" t="s">
        <v>5</v>
      </c>
      <c s="6" t="s">
        <v>803</v>
      </c>
      <c s="36" t="s">
        <v>52</v>
      </c>
      <c s="37">
        <v>10</v>
      </c>
      <c s="36">
        <v>0</v>
      </c>
      <c s="36">
        <f>ROUND(G106*H106,6)</f>
      </c>
      <c r="L106" s="38">
        <v>0</v>
      </c>
      <c s="32">
        <f>ROUND(ROUND(L106,2)*ROUND(G106,3),2)</f>
      </c>
      <c s="36" t="s">
        <v>388</v>
      </c>
      <c>
        <f>(M106*21)/100</f>
      </c>
      <c t="s">
        <v>27</v>
      </c>
    </row>
    <row r="107" spans="1:5" ht="12.75">
      <c r="A107" s="35" t="s">
        <v>54</v>
      </c>
      <c r="E107" s="39" t="s">
        <v>5</v>
      </c>
    </row>
    <row r="108" spans="1:5" ht="12.75">
      <c r="A108" s="35" t="s">
        <v>55</v>
      </c>
      <c r="E108" s="40" t="s">
        <v>5</v>
      </c>
    </row>
    <row r="109" spans="1:5" ht="12.75">
      <c r="A109" t="s">
        <v>57</v>
      </c>
      <c r="E109" s="39" t="s">
        <v>5</v>
      </c>
    </row>
    <row r="110" spans="1:16" ht="12.75">
      <c r="A110" t="s">
        <v>49</v>
      </c>
      <c s="34" t="s">
        <v>151</v>
      </c>
      <c s="34" t="s">
        <v>638</v>
      </c>
      <c s="35" t="s">
        <v>5</v>
      </c>
      <c s="6" t="s">
        <v>639</v>
      </c>
      <c s="36" t="s">
        <v>52</v>
      </c>
      <c s="37">
        <v>2</v>
      </c>
      <c s="36">
        <v>0</v>
      </c>
      <c s="36">
        <f>ROUND(G110*H110,6)</f>
      </c>
      <c r="L110" s="38">
        <v>0</v>
      </c>
      <c s="32">
        <f>ROUND(ROUND(L110,2)*ROUND(G110,3),2)</f>
      </c>
      <c s="36" t="s">
        <v>388</v>
      </c>
      <c>
        <f>(M110*21)/100</f>
      </c>
      <c t="s">
        <v>27</v>
      </c>
    </row>
    <row r="111" spans="1:5" ht="12.75">
      <c r="A111" s="35" t="s">
        <v>54</v>
      </c>
      <c r="E111" s="39" t="s">
        <v>5</v>
      </c>
    </row>
    <row r="112" spans="1:5" ht="12.75">
      <c r="A112" s="35" t="s">
        <v>55</v>
      </c>
      <c r="E112" s="40" t="s">
        <v>5</v>
      </c>
    </row>
    <row r="113" spans="1:5" ht="12.75">
      <c r="A113" t="s">
        <v>57</v>
      </c>
      <c r="E113" s="39" t="s">
        <v>5</v>
      </c>
    </row>
    <row r="114" spans="1:16" ht="12.75">
      <c r="A114" t="s">
        <v>49</v>
      </c>
      <c s="34" t="s">
        <v>155</v>
      </c>
      <c s="34" t="s">
        <v>640</v>
      </c>
      <c s="35" t="s">
        <v>5</v>
      </c>
      <c s="6" t="s">
        <v>641</v>
      </c>
      <c s="36" t="s">
        <v>52</v>
      </c>
      <c s="37">
        <v>1</v>
      </c>
      <c s="36">
        <v>0</v>
      </c>
      <c s="36">
        <f>ROUND(G114*H114,6)</f>
      </c>
      <c r="L114" s="38">
        <v>0</v>
      </c>
      <c s="32">
        <f>ROUND(ROUND(L114,2)*ROUND(G114,3),2)</f>
      </c>
      <c s="36" t="s">
        <v>388</v>
      </c>
      <c>
        <f>(M114*21)/100</f>
      </c>
      <c t="s">
        <v>27</v>
      </c>
    </row>
    <row r="115" spans="1:5" ht="12.75">
      <c r="A115" s="35" t="s">
        <v>54</v>
      </c>
      <c r="E115" s="39" t="s">
        <v>5</v>
      </c>
    </row>
    <row r="116" spans="1:5" ht="12.75">
      <c r="A116" s="35" t="s">
        <v>55</v>
      </c>
      <c r="E116" s="40" t="s">
        <v>5</v>
      </c>
    </row>
    <row r="117" spans="1:5" ht="12.75">
      <c r="A117" t="s">
        <v>57</v>
      </c>
      <c r="E117" s="39" t="s">
        <v>5</v>
      </c>
    </row>
    <row r="118" spans="1:16" ht="12.75">
      <c r="A118" t="s">
        <v>49</v>
      </c>
      <c s="34" t="s">
        <v>158</v>
      </c>
      <c s="34" t="s">
        <v>804</v>
      </c>
      <c s="35" t="s">
        <v>5</v>
      </c>
      <c s="6" t="s">
        <v>805</v>
      </c>
      <c s="36" t="s">
        <v>52</v>
      </c>
      <c s="37">
        <v>1</v>
      </c>
      <c s="36">
        <v>0</v>
      </c>
      <c s="36">
        <f>ROUND(G118*H118,6)</f>
      </c>
      <c r="L118" s="38">
        <v>0</v>
      </c>
      <c s="32">
        <f>ROUND(ROUND(L118,2)*ROUND(G118,3),2)</f>
      </c>
      <c s="36" t="s">
        <v>388</v>
      </c>
      <c>
        <f>(M118*21)/100</f>
      </c>
      <c t="s">
        <v>27</v>
      </c>
    </row>
    <row r="119" spans="1:5" ht="12.75">
      <c r="A119" s="35" t="s">
        <v>54</v>
      </c>
      <c r="E119" s="39" t="s">
        <v>5</v>
      </c>
    </row>
    <row r="120" spans="1:5" ht="12.75">
      <c r="A120" s="35" t="s">
        <v>55</v>
      </c>
      <c r="E120" s="40" t="s">
        <v>5</v>
      </c>
    </row>
    <row r="121" spans="1:5" ht="12.75">
      <c r="A121" t="s">
        <v>57</v>
      </c>
      <c r="E121" s="39" t="s">
        <v>5</v>
      </c>
    </row>
    <row r="122" spans="1:16" ht="12.75">
      <c r="A122" t="s">
        <v>49</v>
      </c>
      <c s="34" t="s">
        <v>162</v>
      </c>
      <c s="34" t="s">
        <v>666</v>
      </c>
      <c s="35" t="s">
        <v>5</v>
      </c>
      <c s="6" t="s">
        <v>806</v>
      </c>
      <c s="36" t="s">
        <v>52</v>
      </c>
      <c s="37">
        <v>4</v>
      </c>
      <c s="36">
        <v>0</v>
      </c>
      <c s="36">
        <f>ROUND(G122*H122,6)</f>
      </c>
      <c r="L122" s="38">
        <v>0</v>
      </c>
      <c s="32">
        <f>ROUND(ROUND(L122,2)*ROUND(G122,3),2)</f>
      </c>
      <c s="36" t="s">
        <v>388</v>
      </c>
      <c>
        <f>(M122*21)/100</f>
      </c>
      <c t="s">
        <v>27</v>
      </c>
    </row>
    <row r="123" spans="1:5" ht="12.75">
      <c r="A123" s="35" t="s">
        <v>54</v>
      </c>
      <c r="E123" s="39" t="s">
        <v>5</v>
      </c>
    </row>
    <row r="124" spans="1:5" ht="12.75">
      <c r="A124" s="35" t="s">
        <v>55</v>
      </c>
      <c r="E124" s="40" t="s">
        <v>5</v>
      </c>
    </row>
    <row r="125" spans="1:5" ht="12.75">
      <c r="A125" t="s">
        <v>57</v>
      </c>
      <c r="E125" s="39" t="s">
        <v>5</v>
      </c>
    </row>
    <row r="126" spans="1:13" ht="12.75">
      <c r="A126" t="s">
        <v>46</v>
      </c>
      <c r="C126" s="31" t="s">
        <v>286</v>
      </c>
      <c r="E126" s="33" t="s">
        <v>444</v>
      </c>
      <c r="J126" s="32">
        <f>0</f>
      </c>
      <c s="32">
        <f>0</f>
      </c>
      <c s="32">
        <f>0+L127+L131+L135+L139+L143+L147+L151+L155+L159+L163+L167+L171+L175+L179</f>
      </c>
      <c s="32">
        <f>0+M127+M131+M135+M139+M143+M147+M151+M155+M159+M163+M167+M171+M175+M179</f>
      </c>
    </row>
    <row r="127" spans="1:16" ht="12.75">
      <c r="A127" t="s">
        <v>49</v>
      </c>
      <c s="34" t="s">
        <v>165</v>
      </c>
      <c s="34" t="s">
        <v>712</v>
      </c>
      <c s="35" t="s">
        <v>5</v>
      </c>
      <c s="6" t="s">
        <v>713</v>
      </c>
      <c s="36" t="s">
        <v>262</v>
      </c>
      <c s="37">
        <v>700</v>
      </c>
      <c s="36">
        <v>4E-05</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2.75">
      <c r="A130" t="s">
        <v>57</v>
      </c>
      <c r="E130" s="39" t="s">
        <v>5</v>
      </c>
    </row>
    <row r="131" spans="1:16" ht="25.5">
      <c r="A131" t="s">
        <v>49</v>
      </c>
      <c s="34" t="s">
        <v>170</v>
      </c>
      <c s="34" t="s">
        <v>807</v>
      </c>
      <c s="35" t="s">
        <v>5</v>
      </c>
      <c s="6" t="s">
        <v>808</v>
      </c>
      <c s="36" t="s">
        <v>262</v>
      </c>
      <c s="37">
        <v>100</v>
      </c>
      <c s="36">
        <v>5E-05</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718</v>
      </c>
      <c s="35" t="s">
        <v>5</v>
      </c>
      <c s="6" t="s">
        <v>719</v>
      </c>
      <c s="36" t="s">
        <v>262</v>
      </c>
      <c s="37">
        <v>10</v>
      </c>
      <c s="36">
        <v>0.00021</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809</v>
      </c>
      <c s="35" t="s">
        <v>5</v>
      </c>
      <c s="6" t="s">
        <v>810</v>
      </c>
      <c s="36" t="s">
        <v>262</v>
      </c>
      <c s="37">
        <v>10</v>
      </c>
      <c s="36">
        <v>0.00039</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811</v>
      </c>
      <c s="35" t="s">
        <v>5</v>
      </c>
      <c s="6" t="s">
        <v>812</v>
      </c>
      <c s="36" t="s">
        <v>262</v>
      </c>
      <c s="37">
        <v>400</v>
      </c>
      <c s="36">
        <v>7E-05</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556</v>
      </c>
      <c s="35" t="s">
        <v>5</v>
      </c>
      <c s="6" t="s">
        <v>557</v>
      </c>
      <c s="36" t="s">
        <v>262</v>
      </c>
      <c s="37">
        <v>400</v>
      </c>
      <c s="36">
        <v>0.00012</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2.75">
      <c r="A150" t="s">
        <v>57</v>
      </c>
      <c r="E150" s="39" t="s">
        <v>5</v>
      </c>
    </row>
    <row r="151" spans="1:16" ht="12.75">
      <c r="A151" t="s">
        <v>49</v>
      </c>
      <c s="34" t="s">
        <v>192</v>
      </c>
      <c s="34" t="s">
        <v>720</v>
      </c>
      <c s="35" t="s">
        <v>5</v>
      </c>
      <c s="6" t="s">
        <v>721</v>
      </c>
      <c s="36" t="s">
        <v>262</v>
      </c>
      <c s="37">
        <v>200</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12.75">
      <c r="A154" t="s">
        <v>57</v>
      </c>
      <c r="E154" s="39" t="s">
        <v>5</v>
      </c>
    </row>
    <row r="155" spans="1:16" ht="12.75">
      <c r="A155" t="s">
        <v>49</v>
      </c>
      <c s="34" t="s">
        <v>196</v>
      </c>
      <c s="34" t="s">
        <v>570</v>
      </c>
      <c s="35" t="s">
        <v>5</v>
      </c>
      <c s="6" t="s">
        <v>571</v>
      </c>
      <c s="36" t="s">
        <v>262</v>
      </c>
      <c s="37">
        <v>400</v>
      </c>
      <c s="36">
        <v>0</v>
      </c>
      <c s="36">
        <f>ROUND(G155*H155,6)</f>
      </c>
      <c r="L155" s="38">
        <v>0</v>
      </c>
      <c s="32">
        <f>ROUND(ROUND(L155,2)*ROUND(G155,3),2)</f>
      </c>
      <c s="36" t="s">
        <v>53</v>
      </c>
      <c>
        <f>(M155*21)/100</f>
      </c>
      <c t="s">
        <v>27</v>
      </c>
    </row>
    <row r="156" spans="1:5" ht="12.75">
      <c r="A156" s="35" t="s">
        <v>54</v>
      </c>
      <c r="E156" s="39" t="s">
        <v>5</v>
      </c>
    </row>
    <row r="157" spans="1:5" ht="12.75">
      <c r="A157" s="35" t="s">
        <v>55</v>
      </c>
      <c r="E157" s="40" t="s">
        <v>5</v>
      </c>
    </row>
    <row r="158" spans="1:5" ht="12.75">
      <c r="A158" t="s">
        <v>57</v>
      </c>
      <c r="E158" s="39" t="s">
        <v>5</v>
      </c>
    </row>
    <row r="159" spans="1:16" ht="12.75">
      <c r="A159" t="s">
        <v>49</v>
      </c>
      <c s="34" t="s">
        <v>200</v>
      </c>
      <c s="34" t="s">
        <v>572</v>
      </c>
      <c s="35" t="s">
        <v>5</v>
      </c>
      <c s="6" t="s">
        <v>571</v>
      </c>
      <c s="36" t="s">
        <v>262</v>
      </c>
      <c s="37">
        <v>400</v>
      </c>
      <c s="36">
        <v>0</v>
      </c>
      <c s="36">
        <f>ROUND(G159*H159,6)</f>
      </c>
      <c r="L159" s="38">
        <v>0</v>
      </c>
      <c s="32">
        <f>ROUND(ROUND(L159,2)*ROUND(G159,3),2)</f>
      </c>
      <c s="36" t="s">
        <v>53</v>
      </c>
      <c>
        <f>(M159*21)/100</f>
      </c>
      <c t="s">
        <v>27</v>
      </c>
    </row>
    <row r="160" spans="1:5" ht="12.75">
      <c r="A160" s="35" t="s">
        <v>54</v>
      </c>
      <c r="E160" s="39" t="s">
        <v>5</v>
      </c>
    </row>
    <row r="161" spans="1:5" ht="12.75">
      <c r="A161" s="35" t="s">
        <v>55</v>
      </c>
      <c r="E161" s="40" t="s">
        <v>5</v>
      </c>
    </row>
    <row r="162" spans="1:5" ht="12.75">
      <c r="A162" t="s">
        <v>57</v>
      </c>
      <c r="E162" s="39" t="s">
        <v>5</v>
      </c>
    </row>
    <row r="163" spans="1:16" ht="12.75">
      <c r="A163" t="s">
        <v>49</v>
      </c>
      <c s="34" t="s">
        <v>205</v>
      </c>
      <c s="34" t="s">
        <v>726</v>
      </c>
      <c s="35" t="s">
        <v>5</v>
      </c>
      <c s="6" t="s">
        <v>727</v>
      </c>
      <c s="36" t="s">
        <v>262</v>
      </c>
      <c s="37">
        <v>10</v>
      </c>
      <c s="36">
        <v>0</v>
      </c>
      <c s="36">
        <f>ROUND(G163*H163,6)</f>
      </c>
      <c r="L163" s="38">
        <v>0</v>
      </c>
      <c s="32">
        <f>ROUND(ROUND(L163,2)*ROUND(G163,3),2)</f>
      </c>
      <c s="36" t="s">
        <v>53</v>
      </c>
      <c>
        <f>(M163*21)/100</f>
      </c>
      <c t="s">
        <v>27</v>
      </c>
    </row>
    <row r="164" spans="1:5" ht="12.75">
      <c r="A164" s="35" t="s">
        <v>54</v>
      </c>
      <c r="E164" s="39" t="s">
        <v>5</v>
      </c>
    </row>
    <row r="165" spans="1:5" ht="12.75">
      <c r="A165" s="35" t="s">
        <v>55</v>
      </c>
      <c r="E165" s="40" t="s">
        <v>5</v>
      </c>
    </row>
    <row r="166" spans="1:5" ht="12.75">
      <c r="A166" t="s">
        <v>57</v>
      </c>
      <c r="E166" s="39" t="s">
        <v>5</v>
      </c>
    </row>
    <row r="167" spans="1:16" ht="12.75">
      <c r="A167" t="s">
        <v>49</v>
      </c>
      <c s="34" t="s">
        <v>209</v>
      </c>
      <c s="34" t="s">
        <v>728</v>
      </c>
      <c s="35" t="s">
        <v>5</v>
      </c>
      <c s="6" t="s">
        <v>727</v>
      </c>
      <c s="36" t="s">
        <v>262</v>
      </c>
      <c s="37">
        <v>10</v>
      </c>
      <c s="36">
        <v>0</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2.75">
      <c r="A170" t="s">
        <v>57</v>
      </c>
      <c r="E170" s="39" t="s">
        <v>5</v>
      </c>
    </row>
    <row r="171" spans="1:16" ht="12.75">
      <c r="A171" t="s">
        <v>49</v>
      </c>
      <c s="34" t="s">
        <v>213</v>
      </c>
      <c s="34" t="s">
        <v>813</v>
      </c>
      <c s="35" t="s">
        <v>5</v>
      </c>
      <c s="6" t="s">
        <v>814</v>
      </c>
      <c s="36" t="s">
        <v>262</v>
      </c>
      <c s="37">
        <v>100</v>
      </c>
      <c s="36">
        <v>0</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2.75">
      <c r="A174" t="s">
        <v>57</v>
      </c>
      <c r="E174" s="39" t="s">
        <v>5</v>
      </c>
    </row>
    <row r="175" spans="1:16" ht="12.75">
      <c r="A175" t="s">
        <v>49</v>
      </c>
      <c s="34" t="s">
        <v>218</v>
      </c>
      <c s="34" t="s">
        <v>815</v>
      </c>
      <c s="35" t="s">
        <v>5</v>
      </c>
      <c s="6" t="s">
        <v>814</v>
      </c>
      <c s="36" t="s">
        <v>262</v>
      </c>
      <c s="37">
        <v>700</v>
      </c>
      <c s="36">
        <v>0</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12.75">
      <c r="A178" t="s">
        <v>57</v>
      </c>
      <c r="E178" s="39" t="s">
        <v>5</v>
      </c>
    </row>
    <row r="179" spans="1:16" ht="12.75">
      <c r="A179" t="s">
        <v>49</v>
      </c>
      <c s="34" t="s">
        <v>222</v>
      </c>
      <c s="34" t="s">
        <v>733</v>
      </c>
      <c s="35" t="s">
        <v>5</v>
      </c>
      <c s="6" t="s">
        <v>734</v>
      </c>
      <c s="36" t="s">
        <v>262</v>
      </c>
      <c s="37">
        <v>200</v>
      </c>
      <c s="36">
        <v>0</v>
      </c>
      <c s="36">
        <f>ROUND(G179*H179,6)</f>
      </c>
      <c r="L179" s="38">
        <v>0</v>
      </c>
      <c s="32">
        <f>ROUND(ROUND(L179,2)*ROUND(G179,3),2)</f>
      </c>
      <c s="36" t="s">
        <v>388</v>
      </c>
      <c>
        <f>(M179*21)/100</f>
      </c>
      <c t="s">
        <v>27</v>
      </c>
    </row>
    <row r="180" spans="1:5" ht="12.75">
      <c r="A180" s="35" t="s">
        <v>54</v>
      </c>
      <c r="E180" s="39" t="s">
        <v>5</v>
      </c>
    </row>
    <row r="181" spans="1:5" ht="12.75">
      <c r="A181" s="35" t="s">
        <v>55</v>
      </c>
      <c r="E181" s="40" t="s">
        <v>5</v>
      </c>
    </row>
    <row r="182" spans="1:5" ht="12.75">
      <c r="A182" t="s">
        <v>57</v>
      </c>
      <c r="E182" s="39" t="s">
        <v>5</v>
      </c>
    </row>
    <row r="183" spans="1:13" ht="12.75">
      <c r="A183" t="s">
        <v>46</v>
      </c>
      <c r="C183" s="31" t="s">
        <v>369</v>
      </c>
      <c r="E183" s="33" t="s">
        <v>581</v>
      </c>
      <c r="J183" s="32">
        <f>0</f>
      </c>
      <c s="32">
        <f>0</f>
      </c>
      <c s="32">
        <f>0+L184+L188+L192+L196+L200+L204</f>
      </c>
      <c s="32">
        <f>0+M184+M188+M192+M196+M200+M204</f>
      </c>
    </row>
    <row r="184" spans="1:16" ht="12.75">
      <c r="A184" t="s">
        <v>49</v>
      </c>
      <c s="34" t="s">
        <v>225</v>
      </c>
      <c s="34" t="s">
        <v>582</v>
      </c>
      <c s="35" t="s">
        <v>5</v>
      </c>
      <c s="6" t="s">
        <v>583</v>
      </c>
      <c s="36" t="s">
        <v>52</v>
      </c>
      <c s="37">
        <v>1</v>
      </c>
      <c s="36">
        <v>0.0004</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584</v>
      </c>
      <c s="35" t="s">
        <v>5</v>
      </c>
      <c s="6" t="s">
        <v>585</v>
      </c>
      <c s="36" t="s">
        <v>52</v>
      </c>
      <c s="37">
        <v>1</v>
      </c>
      <c s="36">
        <v>0</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586</v>
      </c>
      <c s="35" t="s">
        <v>5</v>
      </c>
      <c s="6" t="s">
        <v>587</v>
      </c>
      <c s="36" t="s">
        <v>52</v>
      </c>
      <c s="37">
        <v>1</v>
      </c>
      <c s="36">
        <v>0</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6" ht="25.5">
      <c r="A196" t="s">
        <v>49</v>
      </c>
      <c s="34" t="s">
        <v>241</v>
      </c>
      <c s="34" t="s">
        <v>588</v>
      </c>
      <c s="35" t="s">
        <v>5</v>
      </c>
      <c s="6" t="s">
        <v>589</v>
      </c>
      <c s="36" t="s">
        <v>52</v>
      </c>
      <c s="37">
        <v>1</v>
      </c>
      <c s="36">
        <v>0</v>
      </c>
      <c s="36">
        <f>ROUND(G196*H196,6)</f>
      </c>
      <c r="L196" s="38">
        <v>0</v>
      </c>
      <c s="32">
        <f>ROUND(ROUND(L196,2)*ROUND(G196,3),2)</f>
      </c>
      <c s="36" t="s">
        <v>388</v>
      </c>
      <c>
        <f>(M196*21)/100</f>
      </c>
      <c t="s">
        <v>27</v>
      </c>
    </row>
    <row r="197" spans="1:5" ht="12.75">
      <c r="A197" s="35" t="s">
        <v>54</v>
      </c>
      <c r="E197" s="39" t="s">
        <v>5</v>
      </c>
    </row>
    <row r="198" spans="1:5" ht="12.75">
      <c r="A198" s="35" t="s">
        <v>55</v>
      </c>
      <c r="E198" s="40" t="s">
        <v>5</v>
      </c>
    </row>
    <row r="199" spans="1:5" ht="12.75">
      <c r="A199" t="s">
        <v>57</v>
      </c>
      <c r="E199" s="39" t="s">
        <v>5</v>
      </c>
    </row>
    <row r="200" spans="1:16" ht="25.5">
      <c r="A200" t="s">
        <v>49</v>
      </c>
      <c s="34" t="s">
        <v>357</v>
      </c>
      <c s="34" t="s">
        <v>590</v>
      </c>
      <c s="35" t="s">
        <v>5</v>
      </c>
      <c s="6" t="s">
        <v>745</v>
      </c>
      <c s="36" t="s">
        <v>52</v>
      </c>
      <c s="37">
        <v>1</v>
      </c>
      <c s="36">
        <v>0</v>
      </c>
      <c s="36">
        <f>ROUND(G200*H200,6)</f>
      </c>
      <c r="L200" s="38">
        <v>0</v>
      </c>
      <c s="32">
        <f>ROUND(ROUND(L200,2)*ROUND(G200,3),2)</f>
      </c>
      <c s="36" t="s">
        <v>388</v>
      </c>
      <c>
        <f>(M200*21)/100</f>
      </c>
      <c t="s">
        <v>27</v>
      </c>
    </row>
    <row r="201" spans="1:5" ht="12.75">
      <c r="A201" s="35" t="s">
        <v>54</v>
      </c>
      <c r="E201" s="39" t="s">
        <v>5</v>
      </c>
    </row>
    <row r="202" spans="1:5" ht="12.75">
      <c r="A202" s="35" t="s">
        <v>55</v>
      </c>
      <c r="E202" s="40" t="s">
        <v>5</v>
      </c>
    </row>
    <row r="203" spans="1:5" ht="12.75">
      <c r="A203" t="s">
        <v>57</v>
      </c>
      <c r="E203" s="39" t="s">
        <v>5</v>
      </c>
    </row>
    <row r="204" spans="1:16" ht="12.75">
      <c r="A204" t="s">
        <v>49</v>
      </c>
      <c s="34" t="s">
        <v>360</v>
      </c>
      <c s="34" t="s">
        <v>592</v>
      </c>
      <c s="35" t="s">
        <v>5</v>
      </c>
      <c s="6" t="s">
        <v>593</v>
      </c>
      <c s="36" t="s">
        <v>52</v>
      </c>
      <c s="37">
        <v>1</v>
      </c>
      <c s="36">
        <v>0</v>
      </c>
      <c s="36">
        <f>ROUND(G204*H204,6)</f>
      </c>
      <c r="L204" s="38">
        <v>0</v>
      </c>
      <c s="32">
        <f>ROUND(ROUND(L204,2)*ROUND(G204,3),2)</f>
      </c>
      <c s="36" t="s">
        <v>388</v>
      </c>
      <c>
        <f>(M204*21)/100</f>
      </c>
      <c t="s">
        <v>27</v>
      </c>
    </row>
    <row r="205" spans="1:5" ht="12.75">
      <c r="A205" s="35" t="s">
        <v>54</v>
      </c>
      <c r="E205" s="39" t="s">
        <v>5</v>
      </c>
    </row>
    <row r="206" spans="1:5" ht="12.75">
      <c r="A206" s="35" t="s">
        <v>55</v>
      </c>
      <c r="E206" s="40" t="s">
        <v>5</v>
      </c>
    </row>
    <row r="207" spans="1:5" ht="12.75">
      <c r="A207" t="s">
        <v>57</v>
      </c>
      <c r="E207" s="39" t="s">
        <v>5</v>
      </c>
    </row>
    <row r="208" spans="1:13" ht="12.75">
      <c r="A208" t="s">
        <v>46</v>
      </c>
      <c r="C208" s="31" t="s">
        <v>389</v>
      </c>
      <c r="E208" s="33" t="s">
        <v>816</v>
      </c>
      <c r="J208" s="32">
        <f>0</f>
      </c>
      <c s="32">
        <f>0</f>
      </c>
      <c s="32">
        <f>0+L209+L213+L217+L221</f>
      </c>
      <c s="32">
        <f>0+M209+M213+M217+M221</f>
      </c>
    </row>
    <row r="209" spans="1:16" ht="12.75">
      <c r="A209" t="s">
        <v>49</v>
      </c>
      <c s="34" t="s">
        <v>363</v>
      </c>
      <c s="34" t="s">
        <v>817</v>
      </c>
      <c s="35" t="s">
        <v>5</v>
      </c>
      <c s="6" t="s">
        <v>818</v>
      </c>
      <c s="36" t="s">
        <v>52</v>
      </c>
      <c s="37">
        <v>2</v>
      </c>
      <c s="36">
        <v>0</v>
      </c>
      <c s="36">
        <f>ROUND(G209*H209,6)</f>
      </c>
      <c r="L209" s="38">
        <v>0</v>
      </c>
      <c s="32">
        <f>ROUND(ROUND(L209,2)*ROUND(G209,3),2)</f>
      </c>
      <c s="36" t="s">
        <v>388</v>
      </c>
      <c>
        <f>(M209*21)/100</f>
      </c>
      <c t="s">
        <v>27</v>
      </c>
    </row>
    <row r="210" spans="1:5" ht="12.75">
      <c r="A210" s="35" t="s">
        <v>54</v>
      </c>
      <c r="E210" s="39" t="s">
        <v>5</v>
      </c>
    </row>
    <row r="211" spans="1:5" ht="12.75">
      <c r="A211" s="35" t="s">
        <v>55</v>
      </c>
      <c r="E211" s="40" t="s">
        <v>5</v>
      </c>
    </row>
    <row r="212" spans="1:5" ht="12.75">
      <c r="A212" t="s">
        <v>57</v>
      </c>
      <c r="E212" s="39" t="s">
        <v>5</v>
      </c>
    </row>
    <row r="213" spans="1:16" ht="25.5">
      <c r="A213" t="s">
        <v>49</v>
      </c>
      <c s="34" t="s">
        <v>366</v>
      </c>
      <c s="34" t="s">
        <v>819</v>
      </c>
      <c s="35" t="s">
        <v>5</v>
      </c>
      <c s="6" t="s">
        <v>820</v>
      </c>
      <c s="36" t="s">
        <v>52</v>
      </c>
      <c s="37">
        <v>1</v>
      </c>
      <c s="36">
        <v>0</v>
      </c>
      <c s="36">
        <f>ROUND(G213*H213,6)</f>
      </c>
      <c r="L213" s="38">
        <v>0</v>
      </c>
      <c s="32">
        <f>ROUND(ROUND(L213,2)*ROUND(G213,3),2)</f>
      </c>
      <c s="36" t="s">
        <v>388</v>
      </c>
      <c>
        <f>(M213*21)/100</f>
      </c>
      <c t="s">
        <v>27</v>
      </c>
    </row>
    <row r="214" spans="1:5" ht="51">
      <c r="A214" s="35" t="s">
        <v>54</v>
      </c>
      <c r="E214" s="39" t="s">
        <v>821</v>
      </c>
    </row>
    <row r="215" spans="1:5" ht="12.75">
      <c r="A215" s="35" t="s">
        <v>55</v>
      </c>
      <c r="E215" s="40" t="s">
        <v>5</v>
      </c>
    </row>
    <row r="216" spans="1:5" ht="12.75">
      <c r="A216" t="s">
        <v>57</v>
      </c>
      <c r="E216" s="39" t="s">
        <v>5</v>
      </c>
    </row>
    <row r="217" spans="1:16" ht="12.75">
      <c r="A217" t="s">
        <v>49</v>
      </c>
      <c s="34" t="s">
        <v>371</v>
      </c>
      <c s="34" t="s">
        <v>822</v>
      </c>
      <c s="35" t="s">
        <v>5</v>
      </c>
      <c s="6" t="s">
        <v>823</v>
      </c>
      <c s="36" t="s">
        <v>52</v>
      </c>
      <c s="37">
        <v>2</v>
      </c>
      <c s="36">
        <v>0</v>
      </c>
      <c s="36">
        <f>ROUND(G217*H217,6)</f>
      </c>
      <c r="L217" s="38">
        <v>0</v>
      </c>
      <c s="32">
        <f>ROUND(ROUND(L217,2)*ROUND(G217,3),2)</f>
      </c>
      <c s="36" t="s">
        <v>388</v>
      </c>
      <c>
        <f>(M217*21)/100</f>
      </c>
      <c t="s">
        <v>27</v>
      </c>
    </row>
    <row r="218" spans="1:5" ht="12.75">
      <c r="A218" s="35" t="s">
        <v>54</v>
      </c>
      <c r="E218" s="39" t="s">
        <v>5</v>
      </c>
    </row>
    <row r="219" spans="1:5" ht="12.75">
      <c r="A219" s="35" t="s">
        <v>55</v>
      </c>
      <c r="E219" s="40" t="s">
        <v>5</v>
      </c>
    </row>
    <row r="220" spans="1:5" ht="12.75">
      <c r="A220" t="s">
        <v>57</v>
      </c>
      <c r="E220" s="39" t="s">
        <v>5</v>
      </c>
    </row>
    <row r="221" spans="1:16" ht="25.5">
      <c r="A221" t="s">
        <v>49</v>
      </c>
      <c s="34" t="s">
        <v>375</v>
      </c>
      <c s="34" t="s">
        <v>824</v>
      </c>
      <c s="35" t="s">
        <v>5</v>
      </c>
      <c s="6" t="s">
        <v>825</v>
      </c>
      <c s="36" t="s">
        <v>52</v>
      </c>
      <c s="37">
        <v>1</v>
      </c>
      <c s="36">
        <v>0</v>
      </c>
      <c s="36">
        <f>ROUND(G221*H221,6)</f>
      </c>
      <c r="L221" s="38">
        <v>0</v>
      </c>
      <c s="32">
        <f>ROUND(ROUND(L221,2)*ROUND(G221,3),2)</f>
      </c>
      <c s="36" t="s">
        <v>388</v>
      </c>
      <c>
        <f>(M221*21)/100</f>
      </c>
      <c t="s">
        <v>27</v>
      </c>
    </row>
    <row r="222" spans="1:5" ht="12.75">
      <c r="A222" s="35" t="s">
        <v>54</v>
      </c>
      <c r="E222" s="39" t="s">
        <v>5</v>
      </c>
    </row>
    <row r="223" spans="1:5" ht="12.75">
      <c r="A223" s="35" t="s">
        <v>55</v>
      </c>
      <c r="E223" s="40" t="s">
        <v>5</v>
      </c>
    </row>
    <row r="224" spans="1:5" ht="12.75">
      <c r="A224" t="s">
        <v>57</v>
      </c>
      <c r="E224" s="39" t="s">
        <v>5</v>
      </c>
    </row>
    <row r="225" spans="1:13" ht="12.75">
      <c r="A225" t="s">
        <v>46</v>
      </c>
      <c r="C225" s="31" t="s">
        <v>746</v>
      </c>
      <c r="E225" s="33" t="s">
        <v>390</v>
      </c>
      <c r="J225" s="32">
        <f>0</f>
      </c>
      <c s="32">
        <f>0</f>
      </c>
      <c s="32">
        <f>0+L226+L230+L234+L238+L242+L246+L250+L254+L258+L262+L266+L270+L274</f>
      </c>
      <c s="32">
        <f>0+M226+M230+M234+M238+M242+M246+M250+M254+M258+M262+M266+M270+M274</f>
      </c>
    </row>
    <row r="226" spans="1:16" ht="25.5">
      <c r="A226" t="s">
        <v>49</v>
      </c>
      <c s="34" t="s">
        <v>378</v>
      </c>
      <c s="34" t="s">
        <v>594</v>
      </c>
      <c s="35" t="s">
        <v>5</v>
      </c>
      <c s="6" t="s">
        <v>595</v>
      </c>
      <c s="36" t="s">
        <v>52</v>
      </c>
      <c s="37">
        <v>20</v>
      </c>
      <c s="36">
        <v>0</v>
      </c>
      <c s="36">
        <f>ROUND(G226*H226,6)</f>
      </c>
      <c r="L226" s="38">
        <v>0</v>
      </c>
      <c s="32">
        <f>ROUND(ROUND(L226,2)*ROUND(G226,3),2)</f>
      </c>
      <c s="36" t="s">
        <v>53</v>
      </c>
      <c>
        <f>(M226*21)/100</f>
      </c>
      <c t="s">
        <v>27</v>
      </c>
    </row>
    <row r="227" spans="1:5" ht="12.75">
      <c r="A227" s="35" t="s">
        <v>54</v>
      </c>
      <c r="E227" s="39" t="s">
        <v>5</v>
      </c>
    </row>
    <row r="228" spans="1:5" ht="12.75">
      <c r="A228" s="35" t="s">
        <v>55</v>
      </c>
      <c r="E228" s="40" t="s">
        <v>5</v>
      </c>
    </row>
    <row r="229" spans="1:5" ht="12.75">
      <c r="A229" t="s">
        <v>57</v>
      </c>
      <c r="E229" s="39" t="s">
        <v>5</v>
      </c>
    </row>
    <row r="230" spans="1:16" ht="12.75">
      <c r="A230" t="s">
        <v>49</v>
      </c>
      <c s="34" t="s">
        <v>381</v>
      </c>
      <c s="34" t="s">
        <v>596</v>
      </c>
      <c s="35" t="s">
        <v>5</v>
      </c>
      <c s="6" t="s">
        <v>597</v>
      </c>
      <c s="36" t="s">
        <v>52</v>
      </c>
      <c s="37">
        <v>15</v>
      </c>
      <c s="36">
        <v>0</v>
      </c>
      <c s="36">
        <f>ROUND(G230*H230,6)</f>
      </c>
      <c r="L230" s="38">
        <v>0</v>
      </c>
      <c s="32">
        <f>ROUND(ROUND(L230,2)*ROUND(G230,3),2)</f>
      </c>
      <c s="36" t="s">
        <v>53</v>
      </c>
      <c>
        <f>(M230*21)/100</f>
      </c>
      <c t="s">
        <v>27</v>
      </c>
    </row>
    <row r="231" spans="1:5" ht="12.75">
      <c r="A231" s="35" t="s">
        <v>54</v>
      </c>
      <c r="E231" s="39" t="s">
        <v>5</v>
      </c>
    </row>
    <row r="232" spans="1:5" ht="12.75">
      <c r="A232" s="35" t="s">
        <v>55</v>
      </c>
      <c r="E232" s="40" t="s">
        <v>5</v>
      </c>
    </row>
    <row r="233" spans="1:5" ht="12.75">
      <c r="A233" t="s">
        <v>57</v>
      </c>
      <c r="E233" s="39" t="s">
        <v>5</v>
      </c>
    </row>
    <row r="234" spans="1:16" ht="12.75">
      <c r="A234" t="s">
        <v>49</v>
      </c>
      <c s="34" t="s">
        <v>384</v>
      </c>
      <c s="34" t="s">
        <v>599</v>
      </c>
      <c s="35" t="s">
        <v>5</v>
      </c>
      <c s="6" t="s">
        <v>600</v>
      </c>
      <c s="36" t="s">
        <v>98</v>
      </c>
      <c s="37">
        <v>0.1</v>
      </c>
      <c s="36">
        <v>0</v>
      </c>
      <c s="36">
        <f>ROUND(G234*H234,6)</f>
      </c>
      <c r="L234" s="38">
        <v>0</v>
      </c>
      <c s="32">
        <f>ROUND(ROUND(L234,2)*ROUND(G234,3),2)</f>
      </c>
      <c s="36" t="s">
        <v>53</v>
      </c>
      <c>
        <f>(M234*21)/100</f>
      </c>
      <c t="s">
        <v>27</v>
      </c>
    </row>
    <row r="235" spans="1:5" ht="12.75">
      <c r="A235" s="35" t="s">
        <v>54</v>
      </c>
      <c r="E235" s="39" t="s">
        <v>5</v>
      </c>
    </row>
    <row r="236" spans="1:5" ht="12.75">
      <c r="A236" s="35" t="s">
        <v>55</v>
      </c>
      <c r="E236" s="40" t="s">
        <v>5</v>
      </c>
    </row>
    <row r="237" spans="1:5" ht="12.75">
      <c r="A237" t="s">
        <v>57</v>
      </c>
      <c r="E237" s="39" t="s">
        <v>5</v>
      </c>
    </row>
    <row r="238" spans="1:16" ht="12.75">
      <c r="A238" t="s">
        <v>49</v>
      </c>
      <c s="34" t="s">
        <v>391</v>
      </c>
      <c s="34" t="s">
        <v>413</v>
      </c>
      <c s="35" t="s">
        <v>5</v>
      </c>
      <c s="6" t="s">
        <v>414</v>
      </c>
      <c s="36" t="s">
        <v>415</v>
      </c>
      <c s="37">
        <v>40</v>
      </c>
      <c s="36">
        <v>0</v>
      </c>
      <c s="36">
        <f>ROUND(G238*H238,6)</f>
      </c>
      <c r="L238" s="38">
        <v>0</v>
      </c>
      <c s="32">
        <f>ROUND(ROUND(L238,2)*ROUND(G238,3),2)</f>
      </c>
      <c s="36" t="s">
        <v>388</v>
      </c>
      <c>
        <f>(M238*21)/100</f>
      </c>
      <c t="s">
        <v>27</v>
      </c>
    </row>
    <row r="239" spans="1:5" ht="12.75">
      <c r="A239" s="35" t="s">
        <v>54</v>
      </c>
      <c r="E239" s="39" t="s">
        <v>5</v>
      </c>
    </row>
    <row r="240" spans="1:5" ht="12.75">
      <c r="A240" s="35" t="s">
        <v>55</v>
      </c>
      <c r="E240" s="40" t="s">
        <v>5</v>
      </c>
    </row>
    <row r="241" spans="1:5" ht="12.75">
      <c r="A241" t="s">
        <v>57</v>
      </c>
      <c r="E241" s="39" t="s">
        <v>5</v>
      </c>
    </row>
    <row r="242" spans="1:16" ht="25.5">
      <c r="A242" t="s">
        <v>49</v>
      </c>
      <c s="34" t="s">
        <v>394</v>
      </c>
      <c s="34" t="s">
        <v>455</v>
      </c>
      <c s="35" t="s">
        <v>5</v>
      </c>
      <c s="6" t="s">
        <v>456</v>
      </c>
      <c s="36" t="s">
        <v>52</v>
      </c>
      <c s="37">
        <v>5</v>
      </c>
      <c s="36">
        <v>0</v>
      </c>
      <c s="36">
        <f>ROUND(G242*H242,6)</f>
      </c>
      <c r="L242" s="38">
        <v>0</v>
      </c>
      <c s="32">
        <f>ROUND(ROUND(L242,2)*ROUND(G242,3),2)</f>
      </c>
      <c s="36" t="s">
        <v>388</v>
      </c>
      <c>
        <f>(M242*21)/100</f>
      </c>
      <c t="s">
        <v>27</v>
      </c>
    </row>
    <row r="243" spans="1:5" ht="12.75">
      <c r="A243" s="35" t="s">
        <v>54</v>
      </c>
      <c r="E243" s="39" t="s">
        <v>5</v>
      </c>
    </row>
    <row r="244" spans="1:5" ht="12.75">
      <c r="A244" s="35" t="s">
        <v>55</v>
      </c>
      <c r="E244" s="40" t="s">
        <v>5</v>
      </c>
    </row>
    <row r="245" spans="1:5" ht="12.75">
      <c r="A245" t="s">
        <v>57</v>
      </c>
      <c r="E245" s="39" t="s">
        <v>5</v>
      </c>
    </row>
    <row r="246" spans="1:16" ht="25.5">
      <c r="A246" t="s">
        <v>49</v>
      </c>
      <c s="34" t="s">
        <v>397</v>
      </c>
      <c s="34" t="s">
        <v>457</v>
      </c>
      <c s="35" t="s">
        <v>5</v>
      </c>
      <c s="6" t="s">
        <v>458</v>
      </c>
      <c s="36" t="s">
        <v>52</v>
      </c>
      <c s="37">
        <v>5</v>
      </c>
      <c s="36">
        <v>0</v>
      </c>
      <c s="36">
        <f>ROUND(G246*H246,6)</f>
      </c>
      <c r="L246" s="38">
        <v>0</v>
      </c>
      <c s="32">
        <f>ROUND(ROUND(L246,2)*ROUND(G246,3),2)</f>
      </c>
      <c s="36" t="s">
        <v>388</v>
      </c>
      <c>
        <f>(M246*21)/100</f>
      </c>
      <c t="s">
        <v>27</v>
      </c>
    </row>
    <row r="247" spans="1:5" ht="12.75">
      <c r="A247" s="35" t="s">
        <v>54</v>
      </c>
      <c r="E247" s="39" t="s">
        <v>5</v>
      </c>
    </row>
    <row r="248" spans="1:5" ht="12.75">
      <c r="A248" s="35" t="s">
        <v>55</v>
      </c>
      <c r="E248" s="40" t="s">
        <v>5</v>
      </c>
    </row>
    <row r="249" spans="1:5" ht="12.75">
      <c r="A249" t="s">
        <v>57</v>
      </c>
      <c r="E249" s="39" t="s">
        <v>5</v>
      </c>
    </row>
    <row r="250" spans="1:16" ht="12.75">
      <c r="A250" t="s">
        <v>49</v>
      </c>
      <c s="34" t="s">
        <v>400</v>
      </c>
      <c s="34" t="s">
        <v>417</v>
      </c>
      <c s="35" t="s">
        <v>5</v>
      </c>
      <c s="6" t="s">
        <v>418</v>
      </c>
      <c s="36" t="s">
        <v>52</v>
      </c>
      <c s="37">
        <v>1</v>
      </c>
      <c s="36">
        <v>0</v>
      </c>
      <c s="36">
        <f>ROUND(G250*H250,6)</f>
      </c>
      <c r="L250" s="38">
        <v>0</v>
      </c>
      <c s="32">
        <f>ROUND(ROUND(L250,2)*ROUND(G250,3),2)</f>
      </c>
      <c s="36" t="s">
        <v>388</v>
      </c>
      <c>
        <f>(M250*21)/100</f>
      </c>
      <c t="s">
        <v>27</v>
      </c>
    </row>
    <row r="251" spans="1:5" ht="12.75">
      <c r="A251" s="35" t="s">
        <v>54</v>
      </c>
      <c r="E251" s="39" t="s">
        <v>5</v>
      </c>
    </row>
    <row r="252" spans="1:5" ht="12.75">
      <c r="A252" s="35" t="s">
        <v>55</v>
      </c>
      <c r="E252" s="40" t="s">
        <v>5</v>
      </c>
    </row>
    <row r="253" spans="1:5" ht="12.75">
      <c r="A253" t="s">
        <v>57</v>
      </c>
      <c r="E253" s="39" t="s">
        <v>5</v>
      </c>
    </row>
    <row r="254" spans="1:16" ht="12.75">
      <c r="A254" t="s">
        <v>49</v>
      </c>
      <c s="34" t="s">
        <v>403</v>
      </c>
      <c s="34" t="s">
        <v>420</v>
      </c>
      <c s="35" t="s">
        <v>5</v>
      </c>
      <c s="6" t="s">
        <v>421</v>
      </c>
      <c s="36" t="s">
        <v>52</v>
      </c>
      <c s="37">
        <v>1</v>
      </c>
      <c s="36">
        <v>0</v>
      </c>
      <c s="36">
        <f>ROUND(G254*H254,6)</f>
      </c>
      <c r="L254" s="38">
        <v>0</v>
      </c>
      <c s="32">
        <f>ROUND(ROUND(L254,2)*ROUND(G254,3),2)</f>
      </c>
      <c s="36" t="s">
        <v>388</v>
      </c>
      <c>
        <f>(M254*21)/100</f>
      </c>
      <c t="s">
        <v>27</v>
      </c>
    </row>
    <row r="255" spans="1:5" ht="12.75">
      <c r="A255" s="35" t="s">
        <v>54</v>
      </c>
      <c r="E255" s="39" t="s">
        <v>5</v>
      </c>
    </row>
    <row r="256" spans="1:5" ht="12.75">
      <c r="A256" s="35" t="s">
        <v>55</v>
      </c>
      <c r="E256" s="40" t="s">
        <v>5</v>
      </c>
    </row>
    <row r="257" spans="1:5" ht="12.75">
      <c r="A257" t="s">
        <v>57</v>
      </c>
      <c r="E257" s="39" t="s">
        <v>5</v>
      </c>
    </row>
    <row r="258" spans="1:16" ht="12.75">
      <c r="A258" t="s">
        <v>49</v>
      </c>
      <c s="34" t="s">
        <v>406</v>
      </c>
      <c s="34" t="s">
        <v>423</v>
      </c>
      <c s="35" t="s">
        <v>5</v>
      </c>
      <c s="6" t="s">
        <v>424</v>
      </c>
      <c s="36" t="s">
        <v>415</v>
      </c>
      <c s="37">
        <v>24</v>
      </c>
      <c s="36">
        <v>0</v>
      </c>
      <c s="36">
        <f>ROUND(G258*H258,6)</f>
      </c>
      <c r="L258" s="38">
        <v>0</v>
      </c>
      <c s="32">
        <f>ROUND(ROUND(L258,2)*ROUND(G258,3),2)</f>
      </c>
      <c s="36" t="s">
        <v>388</v>
      </c>
      <c>
        <f>(M258*21)/100</f>
      </c>
      <c t="s">
        <v>27</v>
      </c>
    </row>
    <row r="259" spans="1:5" ht="12.75">
      <c r="A259" s="35" t="s">
        <v>54</v>
      </c>
      <c r="E259" s="39" t="s">
        <v>5</v>
      </c>
    </row>
    <row r="260" spans="1:5" ht="12.75">
      <c r="A260" s="35" t="s">
        <v>55</v>
      </c>
      <c r="E260" s="40" t="s">
        <v>5</v>
      </c>
    </row>
    <row r="261" spans="1:5" ht="12.75">
      <c r="A261" t="s">
        <v>57</v>
      </c>
      <c r="E261" s="39" t="s">
        <v>5</v>
      </c>
    </row>
    <row r="262" spans="1:16" ht="12.75">
      <c r="A262" t="s">
        <v>49</v>
      </c>
      <c s="34" t="s">
        <v>409</v>
      </c>
      <c s="34" t="s">
        <v>429</v>
      </c>
      <c s="35" t="s">
        <v>5</v>
      </c>
      <c s="6" t="s">
        <v>430</v>
      </c>
      <c s="36" t="s">
        <v>415</v>
      </c>
      <c s="37">
        <v>40</v>
      </c>
      <c s="36">
        <v>0</v>
      </c>
      <c s="36">
        <f>ROUND(G262*H262,6)</f>
      </c>
      <c r="L262" s="38">
        <v>0</v>
      </c>
      <c s="32">
        <f>ROUND(ROUND(L262,2)*ROUND(G262,3),2)</f>
      </c>
      <c s="36" t="s">
        <v>388</v>
      </c>
      <c>
        <f>(M262*21)/100</f>
      </c>
      <c t="s">
        <v>27</v>
      </c>
    </row>
    <row r="263" spans="1:5" ht="12.75">
      <c r="A263" s="35" t="s">
        <v>54</v>
      </c>
      <c r="E263" s="39" t="s">
        <v>5</v>
      </c>
    </row>
    <row r="264" spans="1:5" ht="12.75">
      <c r="A264" s="35" t="s">
        <v>55</v>
      </c>
      <c r="E264" s="40" t="s">
        <v>5</v>
      </c>
    </row>
    <row r="265" spans="1:5" ht="12.75">
      <c r="A265" t="s">
        <v>57</v>
      </c>
      <c r="E265" s="39" t="s">
        <v>5</v>
      </c>
    </row>
    <row r="266" spans="1:16" ht="12.75">
      <c r="A266" t="s">
        <v>49</v>
      </c>
      <c s="34" t="s">
        <v>412</v>
      </c>
      <c s="34" t="s">
        <v>461</v>
      </c>
      <c s="35" t="s">
        <v>5</v>
      </c>
      <c s="6" t="s">
        <v>462</v>
      </c>
      <c s="36" t="s">
        <v>415</v>
      </c>
      <c s="37">
        <v>24</v>
      </c>
      <c s="36">
        <v>0</v>
      </c>
      <c s="36">
        <f>ROUND(G266*H266,6)</f>
      </c>
      <c r="L266" s="38">
        <v>0</v>
      </c>
      <c s="32">
        <f>ROUND(ROUND(L266,2)*ROUND(G266,3),2)</f>
      </c>
      <c s="36" t="s">
        <v>388</v>
      </c>
      <c>
        <f>(M266*21)/100</f>
      </c>
      <c t="s">
        <v>27</v>
      </c>
    </row>
    <row r="267" spans="1:5" ht="12.75">
      <c r="A267" s="35" t="s">
        <v>54</v>
      </c>
      <c r="E267" s="39" t="s">
        <v>5</v>
      </c>
    </row>
    <row r="268" spans="1:5" ht="12.75">
      <c r="A268" s="35" t="s">
        <v>55</v>
      </c>
      <c r="E268" s="40" t="s">
        <v>5</v>
      </c>
    </row>
    <row r="269" spans="1:5" ht="12.75">
      <c r="A269" t="s">
        <v>57</v>
      </c>
      <c r="E269" s="39" t="s">
        <v>5</v>
      </c>
    </row>
    <row r="270" spans="1:16" ht="12.75">
      <c r="A270" t="s">
        <v>49</v>
      </c>
      <c s="34" t="s">
        <v>416</v>
      </c>
      <c s="34" t="s">
        <v>826</v>
      </c>
      <c s="35" t="s">
        <v>5</v>
      </c>
      <c s="6" t="s">
        <v>827</v>
      </c>
      <c s="36" t="s">
        <v>52</v>
      </c>
      <c s="37">
        <v>1</v>
      </c>
      <c s="36">
        <v>0</v>
      </c>
      <c s="36">
        <f>ROUND(G270*H270,6)</f>
      </c>
      <c r="L270" s="38">
        <v>0</v>
      </c>
      <c s="32">
        <f>ROUND(ROUND(L270,2)*ROUND(G270,3),2)</f>
      </c>
      <c s="36" t="s">
        <v>388</v>
      </c>
      <c>
        <f>(M270*21)/100</f>
      </c>
      <c t="s">
        <v>27</v>
      </c>
    </row>
    <row r="271" spans="1:5" ht="12.75">
      <c r="A271" s="35" t="s">
        <v>54</v>
      </c>
      <c r="E271" s="39" t="s">
        <v>827</v>
      </c>
    </row>
    <row r="272" spans="1:5" ht="12.75">
      <c r="A272" s="35" t="s">
        <v>55</v>
      </c>
      <c r="E272" s="40" t="s">
        <v>5</v>
      </c>
    </row>
    <row r="273" spans="1:5" ht="12.75">
      <c r="A273" t="s">
        <v>57</v>
      </c>
      <c r="E273" s="39" t="s">
        <v>613</v>
      </c>
    </row>
    <row r="274" spans="1:16" ht="12.75">
      <c r="A274" t="s">
        <v>49</v>
      </c>
      <c s="34" t="s">
        <v>419</v>
      </c>
      <c s="34" t="s">
        <v>828</v>
      </c>
      <c s="35" t="s">
        <v>5</v>
      </c>
      <c s="6" t="s">
        <v>829</v>
      </c>
      <c s="36" t="s">
        <v>52</v>
      </c>
      <c s="37">
        <v>1</v>
      </c>
      <c s="36">
        <v>0</v>
      </c>
      <c s="36">
        <f>ROUND(G274*H274,6)</f>
      </c>
      <c r="L274" s="38">
        <v>0</v>
      </c>
      <c s="32">
        <f>ROUND(ROUND(L274,2)*ROUND(G274,3),2)</f>
      </c>
      <c s="36" t="s">
        <v>388</v>
      </c>
      <c>
        <f>(M274*21)/100</f>
      </c>
      <c t="s">
        <v>27</v>
      </c>
    </row>
    <row r="275" spans="1:5" ht="12.75">
      <c r="A275" s="35" t="s">
        <v>54</v>
      </c>
      <c r="E275" s="39" t="s">
        <v>827</v>
      </c>
    </row>
    <row r="276" spans="1:5" ht="12.75">
      <c r="A276" s="35" t="s">
        <v>55</v>
      </c>
      <c r="E276" s="40" t="s">
        <v>5</v>
      </c>
    </row>
    <row r="277" spans="1:5" ht="12.75">
      <c r="A277" t="s">
        <v>57</v>
      </c>
      <c r="E277" s="39" t="s">
        <v>613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5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COUNTIFS(L8:L514,"=0",A8:A514,"P")+COUNTIFS(L8:L514,"",A8:A514,"P")+SUM(Q8:Q514)</f>
      </c>
    </row>
    <row r="8" spans="1:13" ht="12.75">
      <c r="A8" t="s">
        <v>44</v>
      </c>
      <c r="C8" s="28" t="s">
        <v>832</v>
      </c>
      <c r="E8" s="30" t="s">
        <v>831</v>
      </c>
      <c r="J8" s="29">
        <f>0+J9+J38+J151+J196+J289+J370+J399+J432+J445</f>
      </c>
      <c s="29">
        <f>0+K9+K38+K151+K196+K289+K370+K399+K432+K445</f>
      </c>
      <c s="29">
        <f>0+L9+L38+L151+L196+L289+L370+L399+L432+L445</f>
      </c>
      <c s="29">
        <f>0+M9+M38+M151+M196+M289+M370+M399+M432+M445</f>
      </c>
    </row>
    <row r="9" spans="1:13" ht="12.75">
      <c r="A9" t="s">
        <v>46</v>
      </c>
      <c r="C9" s="31" t="s">
        <v>833</v>
      </c>
      <c r="E9" s="33" t="s">
        <v>834</v>
      </c>
      <c r="J9" s="32">
        <f>0</f>
      </c>
      <c s="32">
        <f>0</f>
      </c>
      <c s="32">
        <f>0+L10+L14+L18+L22+L26+L30+L34</f>
      </c>
      <c s="32">
        <f>0+M10+M14+M18+M22+M26+M30+M34</f>
      </c>
    </row>
    <row r="10" spans="1:16" ht="12.75">
      <c r="A10" t="s">
        <v>49</v>
      </c>
      <c s="34" t="s">
        <v>4</v>
      </c>
      <c s="34" t="s">
        <v>835</v>
      </c>
      <c s="35" t="s">
        <v>5</v>
      </c>
      <c s="6" t="s">
        <v>836</v>
      </c>
      <c s="36" t="s">
        <v>52</v>
      </c>
      <c s="37">
        <v>3</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837</v>
      </c>
      <c s="35" t="s">
        <v>5</v>
      </c>
      <c s="6" t="s">
        <v>838</v>
      </c>
      <c s="36" t="s">
        <v>52</v>
      </c>
      <c s="37">
        <v>3</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839</v>
      </c>
      <c s="35" t="s">
        <v>5</v>
      </c>
      <c s="6" t="s">
        <v>840</v>
      </c>
      <c s="36" t="s">
        <v>52</v>
      </c>
      <c s="37">
        <v>13</v>
      </c>
      <c s="36">
        <v>0.0001</v>
      </c>
      <c s="36">
        <f>ROUND(G18*H18,6)</f>
      </c>
      <c r="L18" s="38">
        <v>0</v>
      </c>
      <c s="32">
        <f>ROUND(ROUND(L18,2)*ROUND(G18,3),2)</f>
      </c>
      <c s="36" t="s">
        <v>388</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841</v>
      </c>
      <c s="35" t="s">
        <v>5</v>
      </c>
      <c s="6" t="s">
        <v>842</v>
      </c>
      <c s="36" t="s">
        <v>52</v>
      </c>
      <c s="37">
        <v>3</v>
      </c>
      <c s="36">
        <v>0</v>
      </c>
      <c s="36">
        <f>ROUND(G22*H22,6)</f>
      </c>
      <c r="L22" s="38">
        <v>0</v>
      </c>
      <c s="32">
        <f>ROUND(ROUND(L22,2)*ROUND(G22,3),2)</f>
      </c>
      <c s="36" t="s">
        <v>388</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843</v>
      </c>
      <c s="35" t="s">
        <v>5</v>
      </c>
      <c s="6" t="s">
        <v>844</v>
      </c>
      <c s="36" t="s">
        <v>52</v>
      </c>
      <c s="37">
        <v>13</v>
      </c>
      <c s="36">
        <v>0</v>
      </c>
      <c s="36">
        <f>ROUND(G26*H26,6)</f>
      </c>
      <c r="L26" s="38">
        <v>0</v>
      </c>
      <c s="32">
        <f>ROUND(ROUND(L26,2)*ROUND(G26,3),2)</f>
      </c>
      <c s="36" t="s">
        <v>388</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845</v>
      </c>
      <c s="35" t="s">
        <v>5</v>
      </c>
      <c s="6" t="s">
        <v>846</v>
      </c>
      <c s="36" t="s">
        <v>52</v>
      </c>
      <c s="37">
        <v>1</v>
      </c>
      <c s="36">
        <v>0</v>
      </c>
      <c s="36">
        <f>ROUND(G30*H30,6)</f>
      </c>
      <c r="L30" s="38">
        <v>0</v>
      </c>
      <c s="32">
        <f>ROUND(ROUND(L30,2)*ROUND(G30,3),2)</f>
      </c>
      <c s="36" t="s">
        <v>388</v>
      </c>
      <c>
        <f>(M30*21)/100</f>
      </c>
      <c t="s">
        <v>27</v>
      </c>
    </row>
    <row r="31" spans="1:5" ht="38.25">
      <c r="A31" s="35" t="s">
        <v>54</v>
      </c>
      <c r="E31" s="39" t="s">
        <v>847</v>
      </c>
    </row>
    <row r="32" spans="1:5" ht="12.75">
      <c r="A32" s="35" t="s">
        <v>55</v>
      </c>
      <c r="E32" s="40" t="s">
        <v>5</v>
      </c>
    </row>
    <row r="33" spans="1:5" ht="12.75">
      <c r="A33" t="s">
        <v>57</v>
      </c>
      <c r="E33" s="39" t="s">
        <v>5</v>
      </c>
    </row>
    <row r="34" spans="1:16" ht="12.75">
      <c r="A34" t="s">
        <v>49</v>
      </c>
      <c s="34" t="s">
        <v>76</v>
      </c>
      <c s="34" t="s">
        <v>848</v>
      </c>
      <c s="35" t="s">
        <v>5</v>
      </c>
      <c s="6" t="s">
        <v>849</v>
      </c>
      <c s="36" t="s">
        <v>52</v>
      </c>
      <c s="37">
        <v>2</v>
      </c>
      <c s="36">
        <v>0</v>
      </c>
      <c s="36">
        <f>ROUND(G34*H34,6)</f>
      </c>
      <c r="L34" s="38">
        <v>0</v>
      </c>
      <c s="32">
        <f>ROUND(ROUND(L34,2)*ROUND(G34,3),2)</f>
      </c>
      <c s="36" t="s">
        <v>388</v>
      </c>
      <c>
        <f>(M34*21)/100</f>
      </c>
      <c t="s">
        <v>27</v>
      </c>
    </row>
    <row r="35" spans="1:5" ht="38.25">
      <c r="A35" s="35" t="s">
        <v>54</v>
      </c>
      <c r="E35" s="39" t="s">
        <v>850</v>
      </c>
    </row>
    <row r="36" spans="1:5" ht="12.75">
      <c r="A36" s="35" t="s">
        <v>55</v>
      </c>
      <c r="E36" s="40" t="s">
        <v>5</v>
      </c>
    </row>
    <row r="37" spans="1:5" ht="12.75">
      <c r="A37" t="s">
        <v>57</v>
      </c>
      <c r="E37" s="39" t="s">
        <v>5</v>
      </c>
    </row>
    <row r="38" spans="1:13" ht="12.75">
      <c r="A38" t="s">
        <v>46</v>
      </c>
      <c r="C38" s="31" t="s">
        <v>851</v>
      </c>
      <c r="E38" s="33" t="s">
        <v>852</v>
      </c>
      <c r="J38" s="32">
        <f>0</f>
      </c>
      <c s="32">
        <f>0</f>
      </c>
      <c s="32">
        <f>0+L39+L43+L47+L51+L55+L59+L63+L67+L71+L75+L79+L83+L87+L91+L95+L99+L103+L107+L111+L115+L119+L123+L127+L131+L135+L139+L143+L147</f>
      </c>
      <c s="32">
        <f>0+M39+M43+M47+M51+M55+M59+M63+M67+M71+M75+M79+M83+M87+M91+M95+M99+M103+M107+M111+M115+M119+M123+M127+M131+M135+M139+M143+M147</f>
      </c>
    </row>
    <row r="39" spans="1:16" ht="12.75">
      <c r="A39" t="s">
        <v>49</v>
      </c>
      <c s="34" t="s">
        <v>80</v>
      </c>
      <c s="34" t="s">
        <v>853</v>
      </c>
      <c s="35" t="s">
        <v>5</v>
      </c>
      <c s="6" t="s">
        <v>854</v>
      </c>
      <c s="36" t="s">
        <v>52</v>
      </c>
      <c s="37">
        <v>1</v>
      </c>
      <c s="36">
        <v>0.0001</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12.75">
      <c r="A42" t="s">
        <v>57</v>
      </c>
      <c r="E42" s="39" t="s">
        <v>5</v>
      </c>
    </row>
    <row r="43" spans="1:16" ht="12.75">
      <c r="A43" t="s">
        <v>49</v>
      </c>
      <c s="34" t="s">
        <v>84</v>
      </c>
      <c s="34" t="s">
        <v>636</v>
      </c>
      <c s="35" t="s">
        <v>5</v>
      </c>
      <c s="6" t="s">
        <v>637</v>
      </c>
      <c s="36" t="s">
        <v>52</v>
      </c>
      <c s="37">
        <v>8</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2.75">
      <c r="A46" t="s">
        <v>57</v>
      </c>
      <c r="E46" s="39" t="s">
        <v>5</v>
      </c>
    </row>
    <row r="47" spans="1:16" ht="12.75">
      <c r="A47" t="s">
        <v>49</v>
      </c>
      <c s="34" t="s">
        <v>88</v>
      </c>
      <c s="34" t="s">
        <v>855</v>
      </c>
      <c s="35" t="s">
        <v>5</v>
      </c>
      <c s="6" t="s">
        <v>856</v>
      </c>
      <c s="36" t="s">
        <v>52</v>
      </c>
      <c s="37">
        <v>1</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2.75">
      <c r="A50" t="s">
        <v>57</v>
      </c>
      <c r="E50" s="39" t="s">
        <v>5</v>
      </c>
    </row>
    <row r="51" spans="1:16" ht="12.75">
      <c r="A51" t="s">
        <v>49</v>
      </c>
      <c s="34" t="s">
        <v>91</v>
      </c>
      <c s="34" t="s">
        <v>857</v>
      </c>
      <c s="35" t="s">
        <v>5</v>
      </c>
      <c s="6" t="s">
        <v>858</v>
      </c>
      <c s="36" t="s">
        <v>52</v>
      </c>
      <c s="37">
        <v>5</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2.75">
      <c r="A54" t="s">
        <v>57</v>
      </c>
      <c r="E54" s="39" t="s">
        <v>5</v>
      </c>
    </row>
    <row r="55" spans="1:16" ht="25.5">
      <c r="A55" t="s">
        <v>49</v>
      </c>
      <c s="34" t="s">
        <v>95</v>
      </c>
      <c s="34" t="s">
        <v>859</v>
      </c>
      <c s="35" t="s">
        <v>5</v>
      </c>
      <c s="6" t="s">
        <v>860</v>
      </c>
      <c s="36" t="s">
        <v>52</v>
      </c>
      <c s="37">
        <v>4</v>
      </c>
      <c s="36">
        <v>0</v>
      </c>
      <c s="36">
        <f>ROUND(G55*H55,6)</f>
      </c>
      <c r="L55" s="38">
        <v>0</v>
      </c>
      <c s="32">
        <f>ROUND(ROUND(L55,2)*ROUND(G55,3),2)</f>
      </c>
      <c s="36" t="s">
        <v>388</v>
      </c>
      <c>
        <f>(M55*21)/100</f>
      </c>
      <c t="s">
        <v>27</v>
      </c>
    </row>
    <row r="56" spans="1:5" ht="12.75">
      <c r="A56" s="35" t="s">
        <v>54</v>
      </c>
      <c r="E56" s="39" t="s">
        <v>5</v>
      </c>
    </row>
    <row r="57" spans="1:5" ht="12.75">
      <c r="A57" s="35" t="s">
        <v>55</v>
      </c>
      <c r="E57" s="40" t="s">
        <v>5</v>
      </c>
    </row>
    <row r="58" spans="1:5" ht="12.75">
      <c r="A58" t="s">
        <v>57</v>
      </c>
      <c r="E58" s="39" t="s">
        <v>5</v>
      </c>
    </row>
    <row r="59" spans="1:16" ht="12.75">
      <c r="A59" t="s">
        <v>49</v>
      </c>
      <c s="34" t="s">
        <v>100</v>
      </c>
      <c s="34" t="s">
        <v>861</v>
      </c>
      <c s="35" t="s">
        <v>5</v>
      </c>
      <c s="6" t="s">
        <v>862</v>
      </c>
      <c s="36" t="s">
        <v>52</v>
      </c>
      <c s="37">
        <v>5</v>
      </c>
      <c s="36">
        <v>0</v>
      </c>
      <c s="36">
        <f>ROUND(G59*H59,6)</f>
      </c>
      <c r="L59" s="38">
        <v>0</v>
      </c>
      <c s="32">
        <f>ROUND(ROUND(L59,2)*ROUND(G59,3),2)</f>
      </c>
      <c s="36" t="s">
        <v>388</v>
      </c>
      <c>
        <f>(M59*21)/100</f>
      </c>
      <c t="s">
        <v>27</v>
      </c>
    </row>
    <row r="60" spans="1:5" ht="12.75">
      <c r="A60" s="35" t="s">
        <v>54</v>
      </c>
      <c r="E60" s="39" t="s">
        <v>5</v>
      </c>
    </row>
    <row r="61" spans="1:5" ht="12.75">
      <c r="A61" s="35" t="s">
        <v>55</v>
      </c>
      <c r="E61" s="40" t="s">
        <v>5</v>
      </c>
    </row>
    <row r="62" spans="1:5" ht="12.75">
      <c r="A62" t="s">
        <v>57</v>
      </c>
      <c r="E62" s="39" t="s">
        <v>5</v>
      </c>
    </row>
    <row r="63" spans="1:16" ht="12.75">
      <c r="A63" t="s">
        <v>49</v>
      </c>
      <c s="34" t="s">
        <v>106</v>
      </c>
      <c s="34" t="s">
        <v>863</v>
      </c>
      <c s="35" t="s">
        <v>5</v>
      </c>
      <c s="6" t="s">
        <v>864</v>
      </c>
      <c s="36" t="s">
        <v>52</v>
      </c>
      <c s="37">
        <v>1</v>
      </c>
      <c s="36">
        <v>0</v>
      </c>
      <c s="36">
        <f>ROUND(G63*H63,6)</f>
      </c>
      <c r="L63" s="38">
        <v>0</v>
      </c>
      <c s="32">
        <f>ROUND(ROUND(L63,2)*ROUND(G63,3),2)</f>
      </c>
      <c s="36" t="s">
        <v>388</v>
      </c>
      <c>
        <f>(M63*21)/100</f>
      </c>
      <c t="s">
        <v>27</v>
      </c>
    </row>
    <row r="64" spans="1:5" ht="12.75">
      <c r="A64" s="35" t="s">
        <v>54</v>
      </c>
      <c r="E64" s="39" t="s">
        <v>5</v>
      </c>
    </row>
    <row r="65" spans="1:5" ht="12.75">
      <c r="A65" s="35" t="s">
        <v>55</v>
      </c>
      <c r="E65" s="40" t="s">
        <v>5</v>
      </c>
    </row>
    <row r="66" spans="1:5" ht="12.75">
      <c r="A66" t="s">
        <v>57</v>
      </c>
      <c r="E66" s="39" t="s">
        <v>5</v>
      </c>
    </row>
    <row r="67" spans="1:16" ht="12.75">
      <c r="A67" t="s">
        <v>49</v>
      </c>
      <c s="34" t="s">
        <v>111</v>
      </c>
      <c s="34" t="s">
        <v>865</v>
      </c>
      <c s="35" t="s">
        <v>5</v>
      </c>
      <c s="6" t="s">
        <v>866</v>
      </c>
      <c s="36" t="s">
        <v>52</v>
      </c>
      <c s="37">
        <v>1</v>
      </c>
      <c s="36">
        <v>0</v>
      </c>
      <c s="36">
        <f>ROUND(G67*H67,6)</f>
      </c>
      <c r="L67" s="38">
        <v>0</v>
      </c>
      <c s="32">
        <f>ROUND(ROUND(L67,2)*ROUND(G67,3),2)</f>
      </c>
      <c s="36" t="s">
        <v>388</v>
      </c>
      <c>
        <f>(M67*21)/100</f>
      </c>
      <c t="s">
        <v>27</v>
      </c>
    </row>
    <row r="68" spans="1:5" ht="12.75">
      <c r="A68" s="35" t="s">
        <v>54</v>
      </c>
      <c r="E68" s="39" t="s">
        <v>5</v>
      </c>
    </row>
    <row r="69" spans="1:5" ht="12.75">
      <c r="A69" s="35" t="s">
        <v>55</v>
      </c>
      <c r="E69" s="40" t="s">
        <v>5</v>
      </c>
    </row>
    <row r="70" spans="1:5" ht="12.75">
      <c r="A70" t="s">
        <v>57</v>
      </c>
      <c r="E70" s="39" t="s">
        <v>5</v>
      </c>
    </row>
    <row r="71" spans="1:16" ht="12.75">
      <c r="A71" t="s">
        <v>49</v>
      </c>
      <c s="34" t="s">
        <v>116</v>
      </c>
      <c s="34" t="s">
        <v>867</v>
      </c>
      <c s="35" t="s">
        <v>5</v>
      </c>
      <c s="6" t="s">
        <v>868</v>
      </c>
      <c s="36" t="s">
        <v>52</v>
      </c>
      <c s="37">
        <v>4</v>
      </c>
      <c s="36">
        <v>0</v>
      </c>
      <c s="36">
        <f>ROUND(G71*H71,6)</f>
      </c>
      <c r="L71" s="38">
        <v>0</v>
      </c>
      <c s="32">
        <f>ROUND(ROUND(L71,2)*ROUND(G71,3),2)</f>
      </c>
      <c s="36" t="s">
        <v>388</v>
      </c>
      <c>
        <f>(M71*21)/100</f>
      </c>
      <c t="s">
        <v>27</v>
      </c>
    </row>
    <row r="72" spans="1:5" ht="12.75">
      <c r="A72" s="35" t="s">
        <v>54</v>
      </c>
      <c r="E72" s="39" t="s">
        <v>5</v>
      </c>
    </row>
    <row r="73" spans="1:5" ht="12.75">
      <c r="A73" s="35" t="s">
        <v>55</v>
      </c>
      <c r="E73" s="40" t="s">
        <v>5</v>
      </c>
    </row>
    <row r="74" spans="1:5" ht="12.75">
      <c r="A74" t="s">
        <v>57</v>
      </c>
      <c r="E74" s="39" t="s">
        <v>5</v>
      </c>
    </row>
    <row r="75" spans="1:16" ht="12.75">
      <c r="A75" t="s">
        <v>49</v>
      </c>
      <c s="34" t="s">
        <v>119</v>
      </c>
      <c s="34" t="s">
        <v>869</v>
      </c>
      <c s="35" t="s">
        <v>5</v>
      </c>
      <c s="6" t="s">
        <v>870</v>
      </c>
      <c s="36" t="s">
        <v>52</v>
      </c>
      <c s="37">
        <v>1</v>
      </c>
      <c s="36">
        <v>0</v>
      </c>
      <c s="36">
        <f>ROUND(G75*H75,6)</f>
      </c>
      <c r="L75" s="38">
        <v>0</v>
      </c>
      <c s="32">
        <f>ROUND(ROUND(L75,2)*ROUND(G75,3),2)</f>
      </c>
      <c s="36" t="s">
        <v>388</v>
      </c>
      <c>
        <f>(M75*21)/100</f>
      </c>
      <c t="s">
        <v>27</v>
      </c>
    </row>
    <row r="76" spans="1:5" ht="12.75">
      <c r="A76" s="35" t="s">
        <v>54</v>
      </c>
      <c r="E76" s="39" t="s">
        <v>5</v>
      </c>
    </row>
    <row r="77" spans="1:5" ht="12.75">
      <c r="A77" s="35" t="s">
        <v>55</v>
      </c>
      <c r="E77" s="40" t="s">
        <v>5</v>
      </c>
    </row>
    <row r="78" spans="1:5" ht="12.75">
      <c r="A78" t="s">
        <v>57</v>
      </c>
      <c r="E78" s="39" t="s">
        <v>5</v>
      </c>
    </row>
    <row r="79" spans="1:16" ht="12.75">
      <c r="A79" t="s">
        <v>49</v>
      </c>
      <c s="34" t="s">
        <v>122</v>
      </c>
      <c s="34" t="s">
        <v>871</v>
      </c>
      <c s="35" t="s">
        <v>5</v>
      </c>
      <c s="6" t="s">
        <v>872</v>
      </c>
      <c s="36" t="s">
        <v>52</v>
      </c>
      <c s="37">
        <v>4</v>
      </c>
      <c s="36">
        <v>0</v>
      </c>
      <c s="36">
        <f>ROUND(G79*H79,6)</f>
      </c>
      <c r="L79" s="38">
        <v>0</v>
      </c>
      <c s="32">
        <f>ROUND(ROUND(L79,2)*ROUND(G79,3),2)</f>
      </c>
      <c s="36" t="s">
        <v>388</v>
      </c>
      <c>
        <f>(M79*21)/100</f>
      </c>
      <c t="s">
        <v>27</v>
      </c>
    </row>
    <row r="80" spans="1:5" ht="12.75">
      <c r="A80" s="35" t="s">
        <v>54</v>
      </c>
      <c r="E80" s="39" t="s">
        <v>5</v>
      </c>
    </row>
    <row r="81" spans="1:5" ht="12.75">
      <c r="A81" s="35" t="s">
        <v>55</v>
      </c>
      <c r="E81" s="40" t="s">
        <v>5</v>
      </c>
    </row>
    <row r="82" spans="1:5" ht="12.75">
      <c r="A82" t="s">
        <v>57</v>
      </c>
      <c r="E82" s="39" t="s">
        <v>5</v>
      </c>
    </row>
    <row r="83" spans="1:16" ht="12.75">
      <c r="A83" t="s">
        <v>49</v>
      </c>
      <c s="34" t="s">
        <v>126</v>
      </c>
      <c s="34" t="s">
        <v>873</v>
      </c>
      <c s="35" t="s">
        <v>5</v>
      </c>
      <c s="6" t="s">
        <v>874</v>
      </c>
      <c s="36" t="s">
        <v>52</v>
      </c>
      <c s="37">
        <v>2</v>
      </c>
      <c s="36">
        <v>0</v>
      </c>
      <c s="36">
        <f>ROUND(G83*H83,6)</f>
      </c>
      <c r="L83" s="38">
        <v>0</v>
      </c>
      <c s="32">
        <f>ROUND(ROUND(L83,2)*ROUND(G83,3),2)</f>
      </c>
      <c s="36" t="s">
        <v>388</v>
      </c>
      <c>
        <f>(M83*21)/100</f>
      </c>
      <c t="s">
        <v>27</v>
      </c>
    </row>
    <row r="84" spans="1:5" ht="12.75">
      <c r="A84" s="35" t="s">
        <v>54</v>
      </c>
      <c r="E84" s="39" t="s">
        <v>5</v>
      </c>
    </row>
    <row r="85" spans="1:5" ht="12.75">
      <c r="A85" s="35" t="s">
        <v>55</v>
      </c>
      <c r="E85" s="40" t="s">
        <v>5</v>
      </c>
    </row>
    <row r="86" spans="1:5" ht="12.75">
      <c r="A86" t="s">
        <v>57</v>
      </c>
      <c r="E86" s="39" t="s">
        <v>5</v>
      </c>
    </row>
    <row r="87" spans="1:16" ht="12.75">
      <c r="A87" t="s">
        <v>49</v>
      </c>
      <c s="34" t="s">
        <v>130</v>
      </c>
      <c s="34" t="s">
        <v>875</v>
      </c>
      <c s="35" t="s">
        <v>5</v>
      </c>
      <c s="6" t="s">
        <v>876</v>
      </c>
      <c s="36" t="s">
        <v>52</v>
      </c>
      <c s="37">
        <v>20</v>
      </c>
      <c s="36">
        <v>0</v>
      </c>
      <c s="36">
        <f>ROUND(G87*H87,6)</f>
      </c>
      <c r="L87" s="38">
        <v>0</v>
      </c>
      <c s="32">
        <f>ROUND(ROUND(L87,2)*ROUND(G87,3),2)</f>
      </c>
      <c s="36" t="s">
        <v>388</v>
      </c>
      <c>
        <f>(M87*21)/100</f>
      </c>
      <c t="s">
        <v>27</v>
      </c>
    </row>
    <row r="88" spans="1:5" ht="12.75">
      <c r="A88" s="35" t="s">
        <v>54</v>
      </c>
      <c r="E88" s="39" t="s">
        <v>5</v>
      </c>
    </row>
    <row r="89" spans="1:5" ht="12.75">
      <c r="A89" s="35" t="s">
        <v>55</v>
      </c>
      <c r="E89" s="40" t="s">
        <v>5</v>
      </c>
    </row>
    <row r="90" spans="1:5" ht="12.75">
      <c r="A90" t="s">
        <v>57</v>
      </c>
      <c r="E90" s="39" t="s">
        <v>5</v>
      </c>
    </row>
    <row r="91" spans="1:16" ht="12.75">
      <c r="A91" t="s">
        <v>49</v>
      </c>
      <c s="34" t="s">
        <v>133</v>
      </c>
      <c s="34" t="s">
        <v>640</v>
      </c>
      <c s="35" t="s">
        <v>5</v>
      </c>
      <c s="6" t="s">
        <v>641</v>
      </c>
      <c s="36" t="s">
        <v>52</v>
      </c>
      <c s="37">
        <v>8</v>
      </c>
      <c s="36">
        <v>0</v>
      </c>
      <c s="36">
        <f>ROUND(G91*H91,6)</f>
      </c>
      <c r="L91" s="38">
        <v>0</v>
      </c>
      <c s="32">
        <f>ROUND(ROUND(L91,2)*ROUND(G91,3),2)</f>
      </c>
      <c s="36" t="s">
        <v>388</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877</v>
      </c>
      <c s="35" t="s">
        <v>5</v>
      </c>
      <c s="6" t="s">
        <v>878</v>
      </c>
      <c s="36" t="s">
        <v>52</v>
      </c>
      <c s="37">
        <v>24</v>
      </c>
      <c s="36">
        <v>0</v>
      </c>
      <c s="36">
        <f>ROUND(G95*H95,6)</f>
      </c>
      <c r="L95" s="38">
        <v>0</v>
      </c>
      <c s="32">
        <f>ROUND(ROUND(L95,2)*ROUND(G95,3),2)</f>
      </c>
      <c s="36" t="s">
        <v>388</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879</v>
      </c>
      <c s="35" t="s">
        <v>5</v>
      </c>
      <c s="6" t="s">
        <v>880</v>
      </c>
      <c s="36" t="s">
        <v>52</v>
      </c>
      <c s="37">
        <v>2</v>
      </c>
      <c s="36">
        <v>0</v>
      </c>
      <c s="36">
        <f>ROUND(G99*H99,6)</f>
      </c>
      <c r="L99" s="38">
        <v>0</v>
      </c>
      <c s="32">
        <f>ROUND(ROUND(L99,2)*ROUND(G99,3),2)</f>
      </c>
      <c s="36" t="s">
        <v>388</v>
      </c>
      <c>
        <f>(M99*21)/100</f>
      </c>
      <c t="s">
        <v>27</v>
      </c>
    </row>
    <row r="100" spans="1:5" ht="12.75">
      <c r="A100" s="35" t="s">
        <v>54</v>
      </c>
      <c r="E100" s="39" t="s">
        <v>5</v>
      </c>
    </row>
    <row r="101" spans="1:5" ht="12.75">
      <c r="A101" s="35" t="s">
        <v>55</v>
      </c>
      <c r="E101" s="40" t="s">
        <v>5</v>
      </c>
    </row>
    <row r="102" spans="1:5" ht="12.75">
      <c r="A102" t="s">
        <v>57</v>
      </c>
      <c r="E102" s="39" t="s">
        <v>5</v>
      </c>
    </row>
    <row r="103" spans="1:16" ht="12.75">
      <c r="A103" t="s">
        <v>49</v>
      </c>
      <c s="34" t="s">
        <v>144</v>
      </c>
      <c s="34" t="s">
        <v>881</v>
      </c>
      <c s="35" t="s">
        <v>5</v>
      </c>
      <c s="6" t="s">
        <v>882</v>
      </c>
      <c s="36" t="s">
        <v>52</v>
      </c>
      <c s="37">
        <v>2</v>
      </c>
      <c s="36">
        <v>0</v>
      </c>
      <c s="36">
        <f>ROUND(G103*H103,6)</f>
      </c>
      <c r="L103" s="38">
        <v>0</v>
      </c>
      <c s="32">
        <f>ROUND(ROUND(L103,2)*ROUND(G103,3),2)</f>
      </c>
      <c s="36" t="s">
        <v>388</v>
      </c>
      <c>
        <f>(M103*21)/100</f>
      </c>
      <c t="s">
        <v>27</v>
      </c>
    </row>
    <row r="104" spans="1:5" ht="12.75">
      <c r="A104" s="35" t="s">
        <v>54</v>
      </c>
      <c r="E104" s="39" t="s">
        <v>5</v>
      </c>
    </row>
    <row r="105" spans="1:5" ht="12.75">
      <c r="A105" s="35" t="s">
        <v>55</v>
      </c>
      <c r="E105" s="40" t="s">
        <v>5</v>
      </c>
    </row>
    <row r="106" spans="1:5" ht="12.75">
      <c r="A106" t="s">
        <v>57</v>
      </c>
      <c r="E106" s="39" t="s">
        <v>5</v>
      </c>
    </row>
    <row r="107" spans="1:16" ht="25.5">
      <c r="A107" t="s">
        <v>49</v>
      </c>
      <c s="34" t="s">
        <v>148</v>
      </c>
      <c s="34" t="s">
        <v>883</v>
      </c>
      <c s="35" t="s">
        <v>5</v>
      </c>
      <c s="6" t="s">
        <v>884</v>
      </c>
      <c s="36" t="s">
        <v>52</v>
      </c>
      <c s="37">
        <v>2</v>
      </c>
      <c s="36">
        <v>0</v>
      </c>
      <c s="36">
        <f>ROUND(G107*H107,6)</f>
      </c>
      <c r="L107" s="38">
        <v>0</v>
      </c>
      <c s="32">
        <f>ROUND(ROUND(L107,2)*ROUND(G107,3),2)</f>
      </c>
      <c s="36" t="s">
        <v>388</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885</v>
      </c>
      <c s="35" t="s">
        <v>5</v>
      </c>
      <c s="6" t="s">
        <v>886</v>
      </c>
      <c s="36" t="s">
        <v>52</v>
      </c>
      <c s="37">
        <v>1</v>
      </c>
      <c s="36">
        <v>0</v>
      </c>
      <c s="36">
        <f>ROUND(G111*H111,6)</f>
      </c>
      <c r="L111" s="38">
        <v>0</v>
      </c>
      <c s="32">
        <f>ROUND(ROUND(L111,2)*ROUND(G111,3),2)</f>
      </c>
      <c s="36" t="s">
        <v>388</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887</v>
      </c>
      <c s="35" t="s">
        <v>5</v>
      </c>
      <c s="6" t="s">
        <v>888</v>
      </c>
      <c s="36" t="s">
        <v>52</v>
      </c>
      <c s="37">
        <v>2</v>
      </c>
      <c s="36">
        <v>0</v>
      </c>
      <c s="36">
        <f>ROUND(G115*H115,6)</f>
      </c>
      <c r="L115" s="38">
        <v>0</v>
      </c>
      <c s="32">
        <f>ROUND(ROUND(L115,2)*ROUND(G115,3),2)</f>
      </c>
      <c s="36" t="s">
        <v>388</v>
      </c>
      <c>
        <f>(M115*21)/100</f>
      </c>
      <c t="s">
        <v>27</v>
      </c>
    </row>
    <row r="116" spans="1:5" ht="12.75">
      <c r="A116" s="35" t="s">
        <v>54</v>
      </c>
      <c r="E116" s="39" t="s">
        <v>5</v>
      </c>
    </row>
    <row r="117" spans="1:5" ht="12.75">
      <c r="A117" s="35" t="s">
        <v>55</v>
      </c>
      <c r="E117" s="40" t="s">
        <v>5</v>
      </c>
    </row>
    <row r="118" spans="1:5" ht="12.75">
      <c r="A118" t="s">
        <v>57</v>
      </c>
      <c r="E118" s="39" t="s">
        <v>5</v>
      </c>
    </row>
    <row r="119" spans="1:16" ht="12.75">
      <c r="A119" t="s">
        <v>49</v>
      </c>
      <c s="34" t="s">
        <v>158</v>
      </c>
      <c s="34" t="s">
        <v>889</v>
      </c>
      <c s="35" t="s">
        <v>5</v>
      </c>
      <c s="6" t="s">
        <v>890</v>
      </c>
      <c s="36" t="s">
        <v>52</v>
      </c>
      <c s="37">
        <v>24</v>
      </c>
      <c s="36">
        <v>0</v>
      </c>
      <c s="36">
        <f>ROUND(G119*H119,6)</f>
      </c>
      <c r="L119" s="38">
        <v>0</v>
      </c>
      <c s="32">
        <f>ROUND(ROUND(L119,2)*ROUND(G119,3),2)</f>
      </c>
      <c s="36" t="s">
        <v>388</v>
      </c>
      <c>
        <f>(M119*21)/100</f>
      </c>
      <c t="s">
        <v>27</v>
      </c>
    </row>
    <row r="120" spans="1:5" ht="12.75">
      <c r="A120" s="35" t="s">
        <v>54</v>
      </c>
      <c r="E120" s="39" t="s">
        <v>5</v>
      </c>
    </row>
    <row r="121" spans="1:5" ht="12.75">
      <c r="A121" s="35" t="s">
        <v>55</v>
      </c>
      <c r="E121" s="40" t="s">
        <v>5</v>
      </c>
    </row>
    <row r="122" spans="1:5" ht="12.75">
      <c r="A122" t="s">
        <v>57</v>
      </c>
      <c r="E122" s="39" t="s">
        <v>5</v>
      </c>
    </row>
    <row r="123" spans="1:16" ht="12.75">
      <c r="A123" t="s">
        <v>49</v>
      </c>
      <c s="34" t="s">
        <v>162</v>
      </c>
      <c s="34" t="s">
        <v>891</v>
      </c>
      <c s="35" t="s">
        <v>5</v>
      </c>
      <c s="6" t="s">
        <v>892</v>
      </c>
      <c s="36" t="s">
        <v>52</v>
      </c>
      <c s="37">
        <v>1</v>
      </c>
      <c s="36">
        <v>0</v>
      </c>
      <c s="36">
        <f>ROUND(G123*H123,6)</f>
      </c>
      <c r="L123" s="38">
        <v>0</v>
      </c>
      <c s="32">
        <f>ROUND(ROUND(L123,2)*ROUND(G123,3),2)</f>
      </c>
      <c s="36" t="s">
        <v>388</v>
      </c>
      <c>
        <f>(M123*21)/100</f>
      </c>
      <c t="s">
        <v>27</v>
      </c>
    </row>
    <row r="124" spans="1:5" ht="12.75">
      <c r="A124" s="35" t="s">
        <v>54</v>
      </c>
      <c r="E124" s="39" t="s">
        <v>5</v>
      </c>
    </row>
    <row r="125" spans="1:5" ht="12.75">
      <c r="A125" s="35" t="s">
        <v>55</v>
      </c>
      <c r="E125" s="40" t="s">
        <v>5</v>
      </c>
    </row>
    <row r="126" spans="1:5" ht="12.75">
      <c r="A126" t="s">
        <v>57</v>
      </c>
      <c r="E126" s="39" t="s">
        <v>5</v>
      </c>
    </row>
    <row r="127" spans="1:16" ht="12.75">
      <c r="A127" t="s">
        <v>49</v>
      </c>
      <c s="34" t="s">
        <v>165</v>
      </c>
      <c s="34" t="s">
        <v>893</v>
      </c>
      <c s="35" t="s">
        <v>5</v>
      </c>
      <c s="6" t="s">
        <v>894</v>
      </c>
      <c s="36" t="s">
        <v>52</v>
      </c>
      <c s="37">
        <v>4</v>
      </c>
      <c s="36">
        <v>0</v>
      </c>
      <c s="36">
        <f>ROUND(G127*H127,6)</f>
      </c>
      <c r="L127" s="38">
        <v>0</v>
      </c>
      <c s="32">
        <f>ROUND(ROUND(L127,2)*ROUND(G127,3),2)</f>
      </c>
      <c s="36" t="s">
        <v>388</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895</v>
      </c>
      <c s="35" t="s">
        <v>5</v>
      </c>
      <c s="6" t="s">
        <v>896</v>
      </c>
      <c s="36" t="s">
        <v>52</v>
      </c>
      <c s="37">
        <v>4</v>
      </c>
      <c s="36">
        <v>0</v>
      </c>
      <c s="36">
        <f>ROUND(G131*H131,6)</f>
      </c>
      <c r="L131" s="38">
        <v>0</v>
      </c>
      <c s="32">
        <f>ROUND(ROUND(L131,2)*ROUND(G131,3),2)</f>
      </c>
      <c s="36" t="s">
        <v>388</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897</v>
      </c>
      <c s="35" t="s">
        <v>5</v>
      </c>
      <c s="6" t="s">
        <v>898</v>
      </c>
      <c s="36" t="s">
        <v>52</v>
      </c>
      <c s="37">
        <v>2</v>
      </c>
      <c s="36">
        <v>0</v>
      </c>
      <c s="36">
        <f>ROUND(G135*H135,6)</f>
      </c>
      <c r="L135" s="38">
        <v>0</v>
      </c>
      <c s="32">
        <f>ROUND(ROUND(L135,2)*ROUND(G135,3),2)</f>
      </c>
      <c s="36" t="s">
        <v>388</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899</v>
      </c>
      <c s="35" t="s">
        <v>5</v>
      </c>
      <c s="6" t="s">
        <v>900</v>
      </c>
      <c s="36" t="s">
        <v>52</v>
      </c>
      <c s="37">
        <v>2</v>
      </c>
      <c s="36">
        <v>0</v>
      </c>
      <c s="36">
        <f>ROUND(G139*H139,6)</f>
      </c>
      <c r="L139" s="38">
        <v>0</v>
      </c>
      <c s="32">
        <f>ROUND(ROUND(L139,2)*ROUND(G139,3),2)</f>
      </c>
      <c s="36" t="s">
        <v>388</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901</v>
      </c>
      <c s="35" t="s">
        <v>5</v>
      </c>
      <c s="6" t="s">
        <v>900</v>
      </c>
      <c s="36" t="s">
        <v>52</v>
      </c>
      <c s="37">
        <v>1</v>
      </c>
      <c s="36">
        <v>0</v>
      </c>
      <c s="36">
        <f>ROUND(G143*H143,6)</f>
      </c>
      <c r="L143" s="38">
        <v>0</v>
      </c>
      <c s="32">
        <f>ROUND(ROUND(L143,2)*ROUND(G143,3),2)</f>
      </c>
      <c s="36" t="s">
        <v>388</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902</v>
      </c>
      <c s="35" t="s">
        <v>5</v>
      </c>
      <c s="6" t="s">
        <v>903</v>
      </c>
      <c s="36" t="s">
        <v>52</v>
      </c>
      <c s="37">
        <v>2</v>
      </c>
      <c s="36">
        <v>0</v>
      </c>
      <c s="36">
        <f>ROUND(G147*H147,6)</f>
      </c>
      <c r="L147" s="38">
        <v>0</v>
      </c>
      <c s="32">
        <f>ROUND(ROUND(L147,2)*ROUND(G147,3),2)</f>
      </c>
      <c s="36" t="s">
        <v>388</v>
      </c>
      <c>
        <f>(M147*21)/100</f>
      </c>
      <c t="s">
        <v>27</v>
      </c>
    </row>
    <row r="148" spans="1:5" ht="12.75">
      <c r="A148" s="35" t="s">
        <v>54</v>
      </c>
      <c r="E148" s="39" t="s">
        <v>5</v>
      </c>
    </row>
    <row r="149" spans="1:5" ht="12.75">
      <c r="A149" s="35" t="s">
        <v>55</v>
      </c>
      <c r="E149" s="40" t="s">
        <v>5</v>
      </c>
    </row>
    <row r="150" spans="1:5" ht="12.75">
      <c r="A150" t="s">
        <v>57</v>
      </c>
      <c r="E150" s="39" t="s">
        <v>5</v>
      </c>
    </row>
    <row r="151" spans="1:13" ht="12.75">
      <c r="A151" t="s">
        <v>46</v>
      </c>
      <c r="C151" s="31" t="s">
        <v>904</v>
      </c>
      <c r="E151" s="33" t="s">
        <v>905</v>
      </c>
      <c r="J151" s="32">
        <f>0</f>
      </c>
      <c s="32">
        <f>0</f>
      </c>
      <c s="32">
        <f>0+L152+L156+L160+L164+L168+L172+L176+L180+L184+L188+L192</f>
      </c>
      <c s="32">
        <f>0+M152+M156+M160+M164+M168+M172+M176+M180+M184+M188+M192</f>
      </c>
    </row>
    <row r="152" spans="1:16" ht="12.75">
      <c r="A152" t="s">
        <v>49</v>
      </c>
      <c s="34" t="s">
        <v>192</v>
      </c>
      <c s="34" t="s">
        <v>906</v>
      </c>
      <c s="35" t="s">
        <v>5</v>
      </c>
      <c s="6" t="s">
        <v>907</v>
      </c>
      <c s="36" t="s">
        <v>52</v>
      </c>
      <c s="37">
        <v>1</v>
      </c>
      <c s="36">
        <v>0.0001</v>
      </c>
      <c s="36">
        <f>ROUND(G152*H152,6)</f>
      </c>
      <c r="L152" s="38">
        <v>0</v>
      </c>
      <c s="32">
        <f>ROUND(ROUND(L152,2)*ROUND(G152,3),2)</f>
      </c>
      <c s="36" t="s">
        <v>53</v>
      </c>
      <c>
        <f>(M152*21)/100</f>
      </c>
      <c t="s">
        <v>27</v>
      </c>
    </row>
    <row r="153" spans="1:5" ht="12.75">
      <c r="A153" s="35" t="s">
        <v>54</v>
      </c>
      <c r="E153" s="39" t="s">
        <v>5</v>
      </c>
    </row>
    <row r="154" spans="1:5" ht="12.75">
      <c r="A154" s="35" t="s">
        <v>55</v>
      </c>
      <c r="E154" s="40" t="s">
        <v>5</v>
      </c>
    </row>
    <row r="155" spans="1:5" ht="12.75">
      <c r="A155" t="s">
        <v>57</v>
      </c>
      <c r="E155" s="39" t="s">
        <v>5</v>
      </c>
    </row>
    <row r="156" spans="1:16" ht="12.75">
      <c r="A156" t="s">
        <v>49</v>
      </c>
      <c s="34" t="s">
        <v>196</v>
      </c>
      <c s="34" t="s">
        <v>558</v>
      </c>
      <c s="35" t="s">
        <v>5</v>
      </c>
      <c s="6" t="s">
        <v>559</v>
      </c>
      <c s="36" t="s">
        <v>52</v>
      </c>
      <c s="37">
        <v>30</v>
      </c>
      <c s="36">
        <v>4E-05</v>
      </c>
      <c s="36">
        <f>ROUND(G156*H156,6)</f>
      </c>
      <c r="L156" s="38">
        <v>0</v>
      </c>
      <c s="32">
        <f>ROUND(ROUND(L156,2)*ROUND(G156,3),2)</f>
      </c>
      <c s="36" t="s">
        <v>53</v>
      </c>
      <c>
        <f>(M156*21)/100</f>
      </c>
      <c t="s">
        <v>27</v>
      </c>
    </row>
    <row r="157" spans="1:5" ht="12.75">
      <c r="A157" s="35" t="s">
        <v>54</v>
      </c>
      <c r="E157" s="39" t="s">
        <v>5</v>
      </c>
    </row>
    <row r="158" spans="1:5" ht="12.75">
      <c r="A158" s="35" t="s">
        <v>55</v>
      </c>
      <c r="E158" s="40" t="s">
        <v>5</v>
      </c>
    </row>
    <row r="159" spans="1:5" ht="12.75">
      <c r="A159" t="s">
        <v>57</v>
      </c>
      <c r="E159" s="39" t="s">
        <v>5</v>
      </c>
    </row>
    <row r="160" spans="1:16" ht="12.75">
      <c r="A160" t="s">
        <v>49</v>
      </c>
      <c s="34" t="s">
        <v>200</v>
      </c>
      <c s="34" t="s">
        <v>908</v>
      </c>
      <c s="35" t="s">
        <v>5</v>
      </c>
      <c s="6" t="s">
        <v>909</v>
      </c>
      <c s="36" t="s">
        <v>52</v>
      </c>
      <c s="37">
        <v>29</v>
      </c>
      <c s="36">
        <v>3E-05</v>
      </c>
      <c s="36">
        <f>ROUND(G160*H160,6)</f>
      </c>
      <c r="L160" s="38">
        <v>0</v>
      </c>
      <c s="32">
        <f>ROUND(ROUND(L160,2)*ROUND(G160,3),2)</f>
      </c>
      <c s="36" t="s">
        <v>53</v>
      </c>
      <c>
        <f>(M160*21)/100</f>
      </c>
      <c t="s">
        <v>27</v>
      </c>
    </row>
    <row r="161" spans="1:5" ht="12.75">
      <c r="A161" s="35" t="s">
        <v>54</v>
      </c>
      <c r="E161" s="39" t="s">
        <v>5</v>
      </c>
    </row>
    <row r="162" spans="1:5" ht="12.75">
      <c r="A162" s="35" t="s">
        <v>55</v>
      </c>
      <c r="E162" s="40" t="s">
        <v>5</v>
      </c>
    </row>
    <row r="163" spans="1:5" ht="12.75">
      <c r="A163" t="s">
        <v>57</v>
      </c>
      <c r="E163" s="39" t="s">
        <v>5</v>
      </c>
    </row>
    <row r="164" spans="1:16" ht="12.75">
      <c r="A164" t="s">
        <v>49</v>
      </c>
      <c s="34" t="s">
        <v>205</v>
      </c>
      <c s="34" t="s">
        <v>910</v>
      </c>
      <c s="35" t="s">
        <v>5</v>
      </c>
      <c s="6" t="s">
        <v>911</v>
      </c>
      <c s="36" t="s">
        <v>52</v>
      </c>
      <c s="37">
        <v>29</v>
      </c>
      <c s="36">
        <v>0.00015</v>
      </c>
      <c s="36">
        <f>ROUND(G164*H164,6)</f>
      </c>
      <c r="L164" s="38">
        <v>0</v>
      </c>
      <c s="32">
        <f>ROUND(ROUND(L164,2)*ROUND(G164,3),2)</f>
      </c>
      <c s="36" t="s">
        <v>53</v>
      </c>
      <c>
        <f>(M164*21)/100</f>
      </c>
      <c t="s">
        <v>27</v>
      </c>
    </row>
    <row r="165" spans="1:5" ht="12.75">
      <c r="A165" s="35" t="s">
        <v>54</v>
      </c>
      <c r="E165" s="39" t="s">
        <v>5</v>
      </c>
    </row>
    <row r="166" spans="1:5" ht="12.75">
      <c r="A166" s="35" t="s">
        <v>55</v>
      </c>
      <c r="E166" s="40" t="s">
        <v>5</v>
      </c>
    </row>
    <row r="167" spans="1:5" ht="12.75">
      <c r="A167" t="s">
        <v>57</v>
      </c>
      <c r="E167" s="39" t="s">
        <v>5</v>
      </c>
    </row>
    <row r="168" spans="1:16" ht="12.75">
      <c r="A168" t="s">
        <v>49</v>
      </c>
      <c s="34" t="s">
        <v>209</v>
      </c>
      <c s="34" t="s">
        <v>912</v>
      </c>
      <c s="35" t="s">
        <v>5</v>
      </c>
      <c s="6" t="s">
        <v>913</v>
      </c>
      <c s="36" t="s">
        <v>52</v>
      </c>
      <c s="37">
        <v>29</v>
      </c>
      <c s="36">
        <v>0.0001</v>
      </c>
      <c s="36">
        <f>ROUND(G168*H168,6)</f>
      </c>
      <c r="L168" s="38">
        <v>0</v>
      </c>
      <c s="32">
        <f>ROUND(ROUND(L168,2)*ROUND(G168,3),2)</f>
      </c>
      <c s="36" t="s">
        <v>53</v>
      </c>
      <c>
        <f>(M168*21)/100</f>
      </c>
      <c t="s">
        <v>27</v>
      </c>
    </row>
    <row r="169" spans="1:5" ht="12.75">
      <c r="A169" s="35" t="s">
        <v>54</v>
      </c>
      <c r="E169" s="39" t="s">
        <v>5</v>
      </c>
    </row>
    <row r="170" spans="1:5" ht="12.75">
      <c r="A170" s="35" t="s">
        <v>55</v>
      </c>
      <c r="E170" s="40" t="s">
        <v>5</v>
      </c>
    </row>
    <row r="171" spans="1:5" ht="12.75">
      <c r="A171" t="s">
        <v>57</v>
      </c>
      <c r="E171" s="39" t="s">
        <v>5</v>
      </c>
    </row>
    <row r="172" spans="1:16" ht="12.75">
      <c r="A172" t="s">
        <v>49</v>
      </c>
      <c s="34" t="s">
        <v>213</v>
      </c>
      <c s="34" t="s">
        <v>914</v>
      </c>
      <c s="35" t="s">
        <v>5</v>
      </c>
      <c s="6" t="s">
        <v>915</v>
      </c>
      <c s="36" t="s">
        <v>52</v>
      </c>
      <c s="37">
        <v>29</v>
      </c>
      <c s="36">
        <v>0.0001</v>
      </c>
      <c s="36">
        <f>ROUND(G172*H172,6)</f>
      </c>
      <c r="L172" s="38">
        <v>0</v>
      </c>
      <c s="32">
        <f>ROUND(ROUND(L172,2)*ROUND(G172,3),2)</f>
      </c>
      <c s="36" t="s">
        <v>53</v>
      </c>
      <c>
        <f>(M172*21)/100</f>
      </c>
      <c t="s">
        <v>27</v>
      </c>
    </row>
    <row r="173" spans="1:5" ht="12.75">
      <c r="A173" s="35" t="s">
        <v>54</v>
      </c>
      <c r="E173" s="39" t="s">
        <v>5</v>
      </c>
    </row>
    <row r="174" spans="1:5" ht="12.75">
      <c r="A174" s="35" t="s">
        <v>55</v>
      </c>
      <c r="E174" s="40" t="s">
        <v>5</v>
      </c>
    </row>
    <row r="175" spans="1:5" ht="12.75">
      <c r="A175" t="s">
        <v>57</v>
      </c>
      <c r="E175" s="39" t="s">
        <v>5</v>
      </c>
    </row>
    <row r="176" spans="1:16" ht="12.75">
      <c r="A176" t="s">
        <v>49</v>
      </c>
      <c s="34" t="s">
        <v>218</v>
      </c>
      <c s="34" t="s">
        <v>916</v>
      </c>
      <c s="35" t="s">
        <v>5</v>
      </c>
      <c s="6" t="s">
        <v>917</v>
      </c>
      <c s="36" t="s">
        <v>52</v>
      </c>
      <c s="37">
        <v>1</v>
      </c>
      <c s="36">
        <v>0.0001</v>
      </c>
      <c s="36">
        <f>ROUND(G176*H176,6)</f>
      </c>
      <c r="L176" s="38">
        <v>0</v>
      </c>
      <c s="32">
        <f>ROUND(ROUND(L176,2)*ROUND(G176,3),2)</f>
      </c>
      <c s="36" t="s">
        <v>53</v>
      </c>
      <c>
        <f>(M176*21)/100</f>
      </c>
      <c t="s">
        <v>27</v>
      </c>
    </row>
    <row r="177" spans="1:5" ht="12.75">
      <c r="A177" s="35" t="s">
        <v>54</v>
      </c>
      <c r="E177" s="39" t="s">
        <v>5</v>
      </c>
    </row>
    <row r="178" spans="1:5" ht="12.75">
      <c r="A178" s="35" t="s">
        <v>55</v>
      </c>
      <c r="E178" s="40" t="s">
        <v>5</v>
      </c>
    </row>
    <row r="179" spans="1:5" ht="12.75">
      <c r="A179" t="s">
        <v>57</v>
      </c>
      <c r="E179" s="39" t="s">
        <v>5</v>
      </c>
    </row>
    <row r="180" spans="1:16" ht="25.5">
      <c r="A180" t="s">
        <v>49</v>
      </c>
      <c s="34" t="s">
        <v>222</v>
      </c>
      <c s="34" t="s">
        <v>918</v>
      </c>
      <c s="35" t="s">
        <v>5</v>
      </c>
      <c s="6" t="s">
        <v>919</v>
      </c>
      <c s="36" t="s">
        <v>52</v>
      </c>
      <c s="37">
        <v>60</v>
      </c>
      <c s="36">
        <v>2E-05</v>
      </c>
      <c s="36">
        <f>ROUND(G180*H180,6)</f>
      </c>
      <c r="L180" s="38">
        <v>0</v>
      </c>
      <c s="32">
        <f>ROUND(ROUND(L180,2)*ROUND(G180,3),2)</f>
      </c>
      <c s="36" t="s">
        <v>53</v>
      </c>
      <c>
        <f>(M180*21)/100</f>
      </c>
      <c t="s">
        <v>27</v>
      </c>
    </row>
    <row r="181" spans="1:5" ht="12.75">
      <c r="A181" s="35" t="s">
        <v>54</v>
      </c>
      <c r="E181" s="39" t="s">
        <v>5</v>
      </c>
    </row>
    <row r="182" spans="1:5" ht="12.75">
      <c r="A182" s="35" t="s">
        <v>55</v>
      </c>
      <c r="E182" s="40" t="s">
        <v>5</v>
      </c>
    </row>
    <row r="183" spans="1:5" ht="12.75">
      <c r="A183" t="s">
        <v>57</v>
      </c>
      <c r="E183" s="39" t="s">
        <v>5</v>
      </c>
    </row>
    <row r="184" spans="1:16" ht="12.75">
      <c r="A184" t="s">
        <v>49</v>
      </c>
      <c s="34" t="s">
        <v>225</v>
      </c>
      <c s="34" t="s">
        <v>562</v>
      </c>
      <c s="35" t="s">
        <v>5</v>
      </c>
      <c s="6" t="s">
        <v>563</v>
      </c>
      <c s="36" t="s">
        <v>52</v>
      </c>
      <c s="37">
        <v>30</v>
      </c>
      <c s="36">
        <v>0</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920</v>
      </c>
      <c s="35" t="s">
        <v>5</v>
      </c>
      <c s="6" t="s">
        <v>921</v>
      </c>
      <c s="36" t="s">
        <v>52</v>
      </c>
      <c s="37">
        <v>30</v>
      </c>
      <c s="36">
        <v>0</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922</v>
      </c>
      <c s="35" t="s">
        <v>5</v>
      </c>
      <c s="6" t="s">
        <v>923</v>
      </c>
      <c s="36" t="s">
        <v>52</v>
      </c>
      <c s="37">
        <v>60</v>
      </c>
      <c s="36">
        <v>0</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3" ht="12.75">
      <c r="A196" t="s">
        <v>46</v>
      </c>
      <c r="C196" s="31" t="s">
        <v>924</v>
      </c>
      <c r="E196" s="33" t="s">
        <v>925</v>
      </c>
      <c r="J196" s="32">
        <f>0</f>
      </c>
      <c s="32">
        <f>0</f>
      </c>
      <c s="32">
        <f>0+L197+L201+L205+L209+L213+L217+L221+L225+L229+L233+L237+L241+L245+L249+L253+L257+L261+L265+L269+L273+L277+L281+L285</f>
      </c>
      <c s="32">
        <f>0+M197+M201+M205+M209+M213+M217+M221+M225+M229+M233+M237+M241+M245+M249+M253+M257+M261+M265+M269+M273+M277+M281+M285</f>
      </c>
    </row>
    <row r="197" spans="1:16" ht="12.75">
      <c r="A197" t="s">
        <v>49</v>
      </c>
      <c s="34" t="s">
        <v>241</v>
      </c>
      <c s="34" t="s">
        <v>926</v>
      </c>
      <c s="35" t="s">
        <v>5</v>
      </c>
      <c s="6" t="s">
        <v>927</v>
      </c>
      <c s="36" t="s">
        <v>52</v>
      </c>
      <c s="37">
        <v>12</v>
      </c>
      <c s="36">
        <v>0.0003</v>
      </c>
      <c s="36">
        <f>ROUND(G197*H197,6)</f>
      </c>
      <c r="L197" s="38">
        <v>0</v>
      </c>
      <c s="32">
        <f>ROUND(ROUND(L197,2)*ROUND(G197,3),2)</f>
      </c>
      <c s="36" t="s">
        <v>53</v>
      </c>
      <c>
        <f>(M197*21)/100</f>
      </c>
      <c t="s">
        <v>27</v>
      </c>
    </row>
    <row r="198" spans="1:5" ht="12.75">
      <c r="A198" s="35" t="s">
        <v>54</v>
      </c>
      <c r="E198" s="39" t="s">
        <v>5</v>
      </c>
    </row>
    <row r="199" spans="1:5" ht="12.75">
      <c r="A199" s="35" t="s">
        <v>55</v>
      </c>
      <c r="E199" s="40" t="s">
        <v>5</v>
      </c>
    </row>
    <row r="200" spans="1:5" ht="12.75">
      <c r="A200" t="s">
        <v>57</v>
      </c>
      <c r="E200" s="39" t="s">
        <v>5</v>
      </c>
    </row>
    <row r="201" spans="1:16" ht="12.75">
      <c r="A201" t="s">
        <v>49</v>
      </c>
      <c s="34" t="s">
        <v>357</v>
      </c>
      <c s="34" t="s">
        <v>625</v>
      </c>
      <c s="35" t="s">
        <v>5</v>
      </c>
      <c s="6" t="s">
        <v>626</v>
      </c>
      <c s="36" t="s">
        <v>52</v>
      </c>
      <c s="37">
        <v>20</v>
      </c>
      <c s="36">
        <v>5E-05</v>
      </c>
      <c s="36">
        <f>ROUND(G201*H201,6)</f>
      </c>
      <c r="L201" s="38">
        <v>0</v>
      </c>
      <c s="32">
        <f>ROUND(ROUND(L201,2)*ROUND(G201,3),2)</f>
      </c>
      <c s="36" t="s">
        <v>53</v>
      </c>
      <c>
        <f>(M201*21)/100</f>
      </c>
      <c t="s">
        <v>27</v>
      </c>
    </row>
    <row r="202" spans="1:5" ht="12.75">
      <c r="A202" s="35" t="s">
        <v>54</v>
      </c>
      <c r="E202" s="39" t="s">
        <v>5</v>
      </c>
    </row>
    <row r="203" spans="1:5" ht="12.75">
      <c r="A203" s="35" t="s">
        <v>55</v>
      </c>
      <c r="E203" s="40" t="s">
        <v>5</v>
      </c>
    </row>
    <row r="204" spans="1:5" ht="12.75">
      <c r="A204" t="s">
        <v>57</v>
      </c>
      <c r="E204" s="39" t="s">
        <v>5</v>
      </c>
    </row>
    <row r="205" spans="1:16" ht="12.75">
      <c r="A205" t="s">
        <v>49</v>
      </c>
      <c s="34" t="s">
        <v>360</v>
      </c>
      <c s="34" t="s">
        <v>627</v>
      </c>
      <c s="35" t="s">
        <v>5</v>
      </c>
      <c s="6" t="s">
        <v>628</v>
      </c>
      <c s="36" t="s">
        <v>52</v>
      </c>
      <c s="37">
        <v>20</v>
      </c>
      <c s="36">
        <v>1E-05</v>
      </c>
      <c s="36">
        <f>ROUND(G205*H205,6)</f>
      </c>
      <c r="L205" s="38">
        <v>0</v>
      </c>
      <c s="32">
        <f>ROUND(ROUND(L205,2)*ROUND(G205,3),2)</f>
      </c>
      <c s="36" t="s">
        <v>53</v>
      </c>
      <c>
        <f>(M205*21)/100</f>
      </c>
      <c t="s">
        <v>27</v>
      </c>
    </row>
    <row r="206" spans="1:5" ht="12.75">
      <c r="A206" s="35" t="s">
        <v>54</v>
      </c>
      <c r="E206" s="39" t="s">
        <v>5</v>
      </c>
    </row>
    <row r="207" spans="1:5" ht="12.75">
      <c r="A207" s="35" t="s">
        <v>55</v>
      </c>
      <c r="E207" s="40" t="s">
        <v>5</v>
      </c>
    </row>
    <row r="208" spans="1:5" ht="12.75">
      <c r="A208" t="s">
        <v>57</v>
      </c>
      <c r="E208" s="39" t="s">
        <v>5</v>
      </c>
    </row>
    <row r="209" spans="1:16" ht="12.75">
      <c r="A209" t="s">
        <v>49</v>
      </c>
      <c s="34" t="s">
        <v>363</v>
      </c>
      <c s="34" t="s">
        <v>631</v>
      </c>
      <c s="35" t="s">
        <v>5</v>
      </c>
      <c s="6" t="s">
        <v>587</v>
      </c>
      <c s="36" t="s">
        <v>52</v>
      </c>
      <c s="37">
        <v>4</v>
      </c>
      <c s="36">
        <v>0</v>
      </c>
      <c s="36">
        <f>ROUND(G209*H209,6)</f>
      </c>
      <c r="L209" s="38">
        <v>0</v>
      </c>
      <c s="32">
        <f>ROUND(ROUND(L209,2)*ROUND(G209,3),2)</f>
      </c>
      <c s="36" t="s">
        <v>53</v>
      </c>
      <c>
        <f>(M209*21)/100</f>
      </c>
      <c t="s">
        <v>27</v>
      </c>
    </row>
    <row r="210" spans="1:5" ht="12.75">
      <c r="A210" s="35" t="s">
        <v>54</v>
      </c>
      <c r="E210" s="39" t="s">
        <v>5</v>
      </c>
    </row>
    <row r="211" spans="1:5" ht="12.75">
      <c r="A211" s="35" t="s">
        <v>55</v>
      </c>
      <c r="E211" s="40" t="s">
        <v>5</v>
      </c>
    </row>
    <row r="212" spans="1:5" ht="12.75">
      <c r="A212" t="s">
        <v>57</v>
      </c>
      <c r="E212" s="39" t="s">
        <v>5</v>
      </c>
    </row>
    <row r="213" spans="1:16" ht="12.75">
      <c r="A213" t="s">
        <v>49</v>
      </c>
      <c s="34" t="s">
        <v>366</v>
      </c>
      <c s="34" t="s">
        <v>632</v>
      </c>
      <c s="35" t="s">
        <v>5</v>
      </c>
      <c s="6" t="s">
        <v>633</v>
      </c>
      <c s="36" t="s">
        <v>52</v>
      </c>
      <c s="37">
        <v>20</v>
      </c>
      <c s="36">
        <v>0</v>
      </c>
      <c s="36">
        <f>ROUND(G213*H213,6)</f>
      </c>
      <c r="L213" s="38">
        <v>0</v>
      </c>
      <c s="32">
        <f>ROUND(ROUND(L213,2)*ROUND(G213,3),2)</f>
      </c>
      <c s="36" t="s">
        <v>53</v>
      </c>
      <c>
        <f>(M213*21)/100</f>
      </c>
      <c t="s">
        <v>27</v>
      </c>
    </row>
    <row r="214" spans="1:5" ht="12.75">
      <c r="A214" s="35" t="s">
        <v>54</v>
      </c>
      <c r="E214" s="39" t="s">
        <v>5</v>
      </c>
    </row>
    <row r="215" spans="1:5" ht="12.75">
      <c r="A215" s="35" t="s">
        <v>55</v>
      </c>
      <c r="E215" s="40" t="s">
        <v>5</v>
      </c>
    </row>
    <row r="216" spans="1:5" ht="12.75">
      <c r="A216" t="s">
        <v>57</v>
      </c>
      <c r="E216" s="39" t="s">
        <v>5</v>
      </c>
    </row>
    <row r="217" spans="1:16" ht="12.75">
      <c r="A217" t="s">
        <v>49</v>
      </c>
      <c s="34" t="s">
        <v>371</v>
      </c>
      <c s="34" t="s">
        <v>928</v>
      </c>
      <c s="35" t="s">
        <v>5</v>
      </c>
      <c s="6" t="s">
        <v>929</v>
      </c>
      <c s="36" t="s">
        <v>52</v>
      </c>
      <c s="37">
        <v>116</v>
      </c>
      <c s="36">
        <v>0</v>
      </c>
      <c s="36">
        <f>ROUND(G217*H217,6)</f>
      </c>
      <c r="L217" s="38">
        <v>0</v>
      </c>
      <c s="32">
        <f>ROUND(ROUND(L217,2)*ROUND(G217,3),2)</f>
      </c>
      <c s="36" t="s">
        <v>53</v>
      </c>
      <c>
        <f>(M217*21)/100</f>
      </c>
      <c t="s">
        <v>27</v>
      </c>
    </row>
    <row r="218" spans="1:5" ht="12.75">
      <c r="A218" s="35" t="s">
        <v>54</v>
      </c>
      <c r="E218" s="39" t="s">
        <v>5</v>
      </c>
    </row>
    <row r="219" spans="1:5" ht="12.75">
      <c r="A219" s="35" t="s">
        <v>55</v>
      </c>
      <c r="E219" s="40" t="s">
        <v>5</v>
      </c>
    </row>
    <row r="220" spans="1:5" ht="12.75">
      <c r="A220" t="s">
        <v>57</v>
      </c>
      <c r="E220" s="39" t="s">
        <v>5</v>
      </c>
    </row>
    <row r="221" spans="1:16" ht="12.75">
      <c r="A221" t="s">
        <v>49</v>
      </c>
      <c s="34" t="s">
        <v>375</v>
      </c>
      <c s="34" t="s">
        <v>930</v>
      </c>
      <c s="35" t="s">
        <v>5</v>
      </c>
      <c s="6" t="s">
        <v>931</v>
      </c>
      <c s="36" t="s">
        <v>52</v>
      </c>
      <c s="37">
        <v>12</v>
      </c>
      <c s="36">
        <v>0</v>
      </c>
      <c s="36">
        <f>ROUND(G221*H221,6)</f>
      </c>
      <c r="L221" s="38">
        <v>0</v>
      </c>
      <c s="32">
        <f>ROUND(ROUND(L221,2)*ROUND(G221,3),2)</f>
      </c>
      <c s="36" t="s">
        <v>53</v>
      </c>
      <c>
        <f>(M221*21)/100</f>
      </c>
      <c t="s">
        <v>27</v>
      </c>
    </row>
    <row r="222" spans="1:5" ht="12.75">
      <c r="A222" s="35" t="s">
        <v>54</v>
      </c>
      <c r="E222" s="39" t="s">
        <v>5</v>
      </c>
    </row>
    <row r="223" spans="1:5" ht="12.75">
      <c r="A223" s="35" t="s">
        <v>55</v>
      </c>
      <c r="E223" s="40" t="s">
        <v>5</v>
      </c>
    </row>
    <row r="224" spans="1:5" ht="12.75">
      <c r="A224" t="s">
        <v>57</v>
      </c>
      <c r="E224" s="39" t="s">
        <v>5</v>
      </c>
    </row>
    <row r="225" spans="1:16" ht="25.5">
      <c r="A225" t="s">
        <v>49</v>
      </c>
      <c s="34" t="s">
        <v>378</v>
      </c>
      <c s="34" t="s">
        <v>932</v>
      </c>
      <c s="35" t="s">
        <v>5</v>
      </c>
      <c s="6" t="s">
        <v>933</v>
      </c>
      <c s="36" t="s">
        <v>52</v>
      </c>
      <c s="37">
        <v>3</v>
      </c>
      <c s="36">
        <v>0</v>
      </c>
      <c s="36">
        <f>ROUND(G225*H225,6)</f>
      </c>
      <c r="L225" s="38">
        <v>0</v>
      </c>
      <c s="32">
        <f>ROUND(ROUND(L225,2)*ROUND(G225,3),2)</f>
      </c>
      <c s="36" t="s">
        <v>53</v>
      </c>
      <c>
        <f>(M225*21)/100</f>
      </c>
      <c t="s">
        <v>27</v>
      </c>
    </row>
    <row r="226" spans="1:5" ht="12.75">
      <c r="A226" s="35" t="s">
        <v>54</v>
      </c>
      <c r="E226" s="39" t="s">
        <v>5</v>
      </c>
    </row>
    <row r="227" spans="1:5" ht="12.75">
      <c r="A227" s="35" t="s">
        <v>55</v>
      </c>
      <c r="E227" s="40" t="s">
        <v>5</v>
      </c>
    </row>
    <row r="228" spans="1:5" ht="12.75">
      <c r="A228" t="s">
        <v>57</v>
      </c>
      <c r="E228" s="39" t="s">
        <v>5</v>
      </c>
    </row>
    <row r="229" spans="1:16" ht="12.75">
      <c r="A229" t="s">
        <v>49</v>
      </c>
      <c s="34" t="s">
        <v>381</v>
      </c>
      <c s="34" t="s">
        <v>934</v>
      </c>
      <c s="35" t="s">
        <v>5</v>
      </c>
      <c s="6" t="s">
        <v>935</v>
      </c>
      <c s="36" t="s">
        <v>52</v>
      </c>
      <c s="37">
        <v>1</v>
      </c>
      <c s="36">
        <v>0</v>
      </c>
      <c s="36">
        <f>ROUND(G229*H229,6)</f>
      </c>
      <c r="L229" s="38">
        <v>0</v>
      </c>
      <c s="32">
        <f>ROUND(ROUND(L229,2)*ROUND(G229,3),2)</f>
      </c>
      <c s="36" t="s">
        <v>53</v>
      </c>
      <c>
        <f>(M229*21)/100</f>
      </c>
      <c t="s">
        <v>27</v>
      </c>
    </row>
    <row r="230" spans="1:5" ht="12.75">
      <c r="A230" s="35" t="s">
        <v>54</v>
      </c>
      <c r="E230" s="39" t="s">
        <v>5</v>
      </c>
    </row>
    <row r="231" spans="1:5" ht="12.75">
      <c r="A231" s="35" t="s">
        <v>55</v>
      </c>
      <c r="E231" s="40" t="s">
        <v>5</v>
      </c>
    </row>
    <row r="232" spans="1:5" ht="12.75">
      <c r="A232" t="s">
        <v>57</v>
      </c>
      <c r="E232" s="39" t="s">
        <v>5</v>
      </c>
    </row>
    <row r="233" spans="1:16" ht="25.5">
      <c r="A233" t="s">
        <v>49</v>
      </c>
      <c s="34" t="s">
        <v>384</v>
      </c>
      <c s="34" t="s">
        <v>936</v>
      </c>
      <c s="35" t="s">
        <v>5</v>
      </c>
      <c s="6" t="s">
        <v>937</v>
      </c>
      <c s="36" t="s">
        <v>52</v>
      </c>
      <c s="37">
        <v>2</v>
      </c>
      <c s="36">
        <v>0</v>
      </c>
      <c s="36">
        <f>ROUND(G233*H233,6)</f>
      </c>
      <c r="L233" s="38">
        <v>0</v>
      </c>
      <c s="32">
        <f>ROUND(ROUND(L233,2)*ROUND(G233,3),2)</f>
      </c>
      <c s="36" t="s">
        <v>53</v>
      </c>
      <c>
        <f>(M233*21)/100</f>
      </c>
      <c t="s">
        <v>27</v>
      </c>
    </row>
    <row r="234" spans="1:5" ht="12.75">
      <c r="A234" s="35" t="s">
        <v>54</v>
      </c>
      <c r="E234" s="39" t="s">
        <v>5</v>
      </c>
    </row>
    <row r="235" spans="1:5" ht="12.75">
      <c r="A235" s="35" t="s">
        <v>55</v>
      </c>
      <c r="E235" s="40" t="s">
        <v>5</v>
      </c>
    </row>
    <row r="236" spans="1:5" ht="12.75">
      <c r="A236" t="s">
        <v>57</v>
      </c>
      <c r="E236" s="39" t="s">
        <v>5</v>
      </c>
    </row>
    <row r="237" spans="1:16" ht="12.75">
      <c r="A237" t="s">
        <v>49</v>
      </c>
      <c s="34" t="s">
        <v>391</v>
      </c>
      <c s="34" t="s">
        <v>938</v>
      </c>
      <c s="35" t="s">
        <v>5</v>
      </c>
      <c s="6" t="s">
        <v>939</v>
      </c>
      <c s="36" t="s">
        <v>940</v>
      </c>
      <c s="37">
        <v>2</v>
      </c>
      <c s="36">
        <v>0</v>
      </c>
      <c s="36">
        <f>ROUND(G237*H237,6)</f>
      </c>
      <c r="L237" s="38">
        <v>0</v>
      </c>
      <c s="32">
        <f>ROUND(ROUND(L237,2)*ROUND(G237,3),2)</f>
      </c>
      <c s="36" t="s">
        <v>388</v>
      </c>
      <c>
        <f>(M237*21)/100</f>
      </c>
      <c t="s">
        <v>27</v>
      </c>
    </row>
    <row r="238" spans="1:5" ht="12.75">
      <c r="A238" s="35" t="s">
        <v>54</v>
      </c>
      <c r="E238" s="39" t="s">
        <v>5</v>
      </c>
    </row>
    <row r="239" spans="1:5" ht="12.75">
      <c r="A239" s="35" t="s">
        <v>55</v>
      </c>
      <c r="E239" s="40" t="s">
        <v>5</v>
      </c>
    </row>
    <row r="240" spans="1:5" ht="12.75">
      <c r="A240" t="s">
        <v>57</v>
      </c>
      <c r="E240" s="39" t="s">
        <v>5</v>
      </c>
    </row>
    <row r="241" spans="1:16" ht="12.75">
      <c r="A241" t="s">
        <v>49</v>
      </c>
      <c s="34" t="s">
        <v>394</v>
      </c>
      <c s="34" t="s">
        <v>941</v>
      </c>
      <c s="35" t="s">
        <v>5</v>
      </c>
      <c s="6" t="s">
        <v>942</v>
      </c>
      <c s="36" t="s">
        <v>940</v>
      </c>
      <c s="37">
        <v>1</v>
      </c>
      <c s="36">
        <v>0</v>
      </c>
      <c s="36">
        <f>ROUND(G241*H241,6)</f>
      </c>
      <c r="L241" s="38">
        <v>0</v>
      </c>
      <c s="32">
        <f>ROUND(ROUND(L241,2)*ROUND(G241,3),2)</f>
      </c>
      <c s="36" t="s">
        <v>388</v>
      </c>
      <c>
        <f>(M241*21)/100</f>
      </c>
      <c t="s">
        <v>27</v>
      </c>
    </row>
    <row r="242" spans="1:5" ht="12.75">
      <c r="A242" s="35" t="s">
        <v>54</v>
      </c>
      <c r="E242" s="39" t="s">
        <v>5</v>
      </c>
    </row>
    <row r="243" spans="1:5" ht="12.75">
      <c r="A243" s="35" t="s">
        <v>55</v>
      </c>
      <c r="E243" s="40" t="s">
        <v>5</v>
      </c>
    </row>
    <row r="244" spans="1:5" ht="12.75">
      <c r="A244" t="s">
        <v>57</v>
      </c>
      <c r="E244" s="39" t="s">
        <v>5</v>
      </c>
    </row>
    <row r="245" spans="1:16" ht="12.75">
      <c r="A245" t="s">
        <v>49</v>
      </c>
      <c s="34" t="s">
        <v>397</v>
      </c>
      <c s="34" t="s">
        <v>943</v>
      </c>
      <c s="35" t="s">
        <v>5</v>
      </c>
      <c s="6" t="s">
        <v>944</v>
      </c>
      <c s="36" t="s">
        <v>940</v>
      </c>
      <c s="37">
        <v>3</v>
      </c>
      <c s="36">
        <v>0</v>
      </c>
      <c s="36">
        <f>ROUND(G245*H245,6)</f>
      </c>
      <c r="L245" s="38">
        <v>0</v>
      </c>
      <c s="32">
        <f>ROUND(ROUND(L245,2)*ROUND(G245,3),2)</f>
      </c>
      <c s="36" t="s">
        <v>388</v>
      </c>
      <c>
        <f>(M245*21)/100</f>
      </c>
      <c t="s">
        <v>27</v>
      </c>
    </row>
    <row r="246" spans="1:5" ht="12.75">
      <c r="A246" s="35" t="s">
        <v>54</v>
      </c>
      <c r="E246" s="39" t="s">
        <v>5</v>
      </c>
    </row>
    <row r="247" spans="1:5" ht="12.75">
      <c r="A247" s="35" t="s">
        <v>55</v>
      </c>
      <c r="E247" s="40" t="s">
        <v>5</v>
      </c>
    </row>
    <row r="248" spans="1:5" ht="12.75">
      <c r="A248" t="s">
        <v>57</v>
      </c>
      <c r="E248" s="39" t="s">
        <v>5</v>
      </c>
    </row>
    <row r="249" spans="1:16" ht="12.75">
      <c r="A249" t="s">
        <v>49</v>
      </c>
      <c s="34" t="s">
        <v>400</v>
      </c>
      <c s="34" t="s">
        <v>802</v>
      </c>
      <c s="35" t="s">
        <v>5</v>
      </c>
      <c s="6" t="s">
        <v>803</v>
      </c>
      <c s="36" t="s">
        <v>52</v>
      </c>
      <c s="37">
        <v>20</v>
      </c>
      <c s="36">
        <v>0</v>
      </c>
      <c s="36">
        <f>ROUND(G249*H249,6)</f>
      </c>
      <c r="L249" s="38">
        <v>0</v>
      </c>
      <c s="32">
        <f>ROUND(ROUND(L249,2)*ROUND(G249,3),2)</f>
      </c>
      <c s="36" t="s">
        <v>388</v>
      </c>
      <c>
        <f>(M249*21)/100</f>
      </c>
      <c t="s">
        <v>27</v>
      </c>
    </row>
    <row r="250" spans="1:5" ht="12.75">
      <c r="A250" s="35" t="s">
        <v>54</v>
      </c>
      <c r="E250" s="39" t="s">
        <v>5</v>
      </c>
    </row>
    <row r="251" spans="1:5" ht="12.75">
      <c r="A251" s="35" t="s">
        <v>55</v>
      </c>
      <c r="E251" s="40" t="s">
        <v>5</v>
      </c>
    </row>
    <row r="252" spans="1:5" ht="12.75">
      <c r="A252" t="s">
        <v>57</v>
      </c>
      <c r="E252" s="39" t="s">
        <v>5</v>
      </c>
    </row>
    <row r="253" spans="1:16" ht="12.75">
      <c r="A253" t="s">
        <v>49</v>
      </c>
      <c s="34" t="s">
        <v>403</v>
      </c>
      <c s="34" t="s">
        <v>638</v>
      </c>
      <c s="35" t="s">
        <v>5</v>
      </c>
      <c s="6" t="s">
        <v>639</v>
      </c>
      <c s="36" t="s">
        <v>52</v>
      </c>
      <c s="37">
        <v>100</v>
      </c>
      <c s="36">
        <v>0</v>
      </c>
      <c s="36">
        <f>ROUND(G253*H253,6)</f>
      </c>
      <c r="L253" s="38">
        <v>0</v>
      </c>
      <c s="32">
        <f>ROUND(ROUND(L253,2)*ROUND(G253,3),2)</f>
      </c>
      <c s="36" t="s">
        <v>388</v>
      </c>
      <c>
        <f>(M253*21)/100</f>
      </c>
      <c t="s">
        <v>27</v>
      </c>
    </row>
    <row r="254" spans="1:5" ht="12.75">
      <c r="A254" s="35" t="s">
        <v>54</v>
      </c>
      <c r="E254" s="39" t="s">
        <v>5</v>
      </c>
    </row>
    <row r="255" spans="1:5" ht="12.75">
      <c r="A255" s="35" t="s">
        <v>55</v>
      </c>
      <c r="E255" s="40" t="s">
        <v>5</v>
      </c>
    </row>
    <row r="256" spans="1:5" ht="12.75">
      <c r="A256" t="s">
        <v>57</v>
      </c>
      <c r="E256" s="39" t="s">
        <v>5</v>
      </c>
    </row>
    <row r="257" spans="1:16" ht="12.75">
      <c r="A257" t="s">
        <v>49</v>
      </c>
      <c s="34" t="s">
        <v>406</v>
      </c>
      <c s="34" t="s">
        <v>945</v>
      </c>
      <c s="35" t="s">
        <v>5</v>
      </c>
      <c s="6" t="s">
        <v>946</v>
      </c>
      <c s="36" t="s">
        <v>52</v>
      </c>
      <c s="37">
        <v>40</v>
      </c>
      <c s="36">
        <v>0</v>
      </c>
      <c s="36">
        <f>ROUND(G257*H257,6)</f>
      </c>
      <c r="L257" s="38">
        <v>0</v>
      </c>
      <c s="32">
        <f>ROUND(ROUND(L257,2)*ROUND(G257,3),2)</f>
      </c>
      <c s="36" t="s">
        <v>388</v>
      </c>
      <c>
        <f>(M257*21)/100</f>
      </c>
      <c t="s">
        <v>27</v>
      </c>
    </row>
    <row r="258" spans="1:5" ht="12.75">
      <c r="A258" s="35" t="s">
        <v>54</v>
      </c>
      <c r="E258" s="39" t="s">
        <v>5</v>
      </c>
    </row>
    <row r="259" spans="1:5" ht="12.75">
      <c r="A259" s="35" t="s">
        <v>55</v>
      </c>
      <c r="E259" s="40" t="s">
        <v>5</v>
      </c>
    </row>
    <row r="260" spans="1:5" ht="12.75">
      <c r="A260" t="s">
        <v>57</v>
      </c>
      <c r="E260" s="39" t="s">
        <v>5</v>
      </c>
    </row>
    <row r="261" spans="1:16" ht="12.75">
      <c r="A261" t="s">
        <v>49</v>
      </c>
      <c s="34" t="s">
        <v>409</v>
      </c>
      <c s="34" t="s">
        <v>947</v>
      </c>
      <c s="35" t="s">
        <v>5</v>
      </c>
      <c s="6" t="s">
        <v>948</v>
      </c>
      <c s="36" t="s">
        <v>52</v>
      </c>
      <c s="37">
        <v>5</v>
      </c>
      <c s="36">
        <v>0</v>
      </c>
      <c s="36">
        <f>ROUND(G261*H261,6)</f>
      </c>
      <c r="L261" s="38">
        <v>0</v>
      </c>
      <c s="32">
        <f>ROUND(ROUND(L261,2)*ROUND(G261,3),2)</f>
      </c>
      <c s="36" t="s">
        <v>388</v>
      </c>
      <c>
        <f>(M261*21)/100</f>
      </c>
      <c t="s">
        <v>27</v>
      </c>
    </row>
    <row r="262" spans="1:5" ht="12.75">
      <c r="A262" s="35" t="s">
        <v>54</v>
      </c>
      <c r="E262" s="39" t="s">
        <v>5</v>
      </c>
    </row>
    <row r="263" spans="1:5" ht="12.75">
      <c r="A263" s="35" t="s">
        <v>55</v>
      </c>
      <c r="E263" s="40" t="s">
        <v>5</v>
      </c>
    </row>
    <row r="264" spans="1:5" ht="12.75">
      <c r="A264" t="s">
        <v>57</v>
      </c>
      <c r="E264" s="39" t="s">
        <v>5</v>
      </c>
    </row>
    <row r="265" spans="1:16" ht="12.75">
      <c r="A265" t="s">
        <v>49</v>
      </c>
      <c s="34" t="s">
        <v>412</v>
      </c>
      <c s="34" t="s">
        <v>949</v>
      </c>
      <c s="35" t="s">
        <v>5</v>
      </c>
      <c s="6" t="s">
        <v>948</v>
      </c>
      <c s="36" t="s">
        <v>52</v>
      </c>
      <c s="37">
        <v>4</v>
      </c>
      <c s="36">
        <v>0</v>
      </c>
      <c s="36">
        <f>ROUND(G265*H265,6)</f>
      </c>
      <c r="L265" s="38">
        <v>0</v>
      </c>
      <c s="32">
        <f>ROUND(ROUND(L265,2)*ROUND(G265,3),2)</f>
      </c>
      <c s="36" t="s">
        <v>388</v>
      </c>
      <c>
        <f>(M265*21)/100</f>
      </c>
      <c t="s">
        <v>27</v>
      </c>
    </row>
    <row r="266" spans="1:5" ht="12.75">
      <c r="A266" s="35" t="s">
        <v>54</v>
      </c>
      <c r="E266" s="39" t="s">
        <v>5</v>
      </c>
    </row>
    <row r="267" spans="1:5" ht="12.75">
      <c r="A267" s="35" t="s">
        <v>55</v>
      </c>
      <c r="E267" s="40" t="s">
        <v>5</v>
      </c>
    </row>
    <row r="268" spans="1:5" ht="12.75">
      <c r="A268" t="s">
        <v>57</v>
      </c>
      <c r="E268" s="39" t="s">
        <v>5</v>
      </c>
    </row>
    <row r="269" spans="1:16" ht="12.75">
      <c r="A269" t="s">
        <v>49</v>
      </c>
      <c s="34" t="s">
        <v>416</v>
      </c>
      <c s="34" t="s">
        <v>950</v>
      </c>
      <c s="35" t="s">
        <v>5</v>
      </c>
      <c s="6" t="s">
        <v>951</v>
      </c>
      <c s="36" t="s">
        <v>52</v>
      </c>
      <c s="37">
        <v>1</v>
      </c>
      <c s="36">
        <v>0</v>
      </c>
      <c s="36">
        <f>ROUND(G269*H269,6)</f>
      </c>
      <c r="L269" s="38">
        <v>0</v>
      </c>
      <c s="32">
        <f>ROUND(ROUND(L269,2)*ROUND(G269,3),2)</f>
      </c>
      <c s="36" t="s">
        <v>388</v>
      </c>
      <c>
        <f>(M269*21)/100</f>
      </c>
      <c t="s">
        <v>27</v>
      </c>
    </row>
    <row r="270" spans="1:5" ht="12.75">
      <c r="A270" s="35" t="s">
        <v>54</v>
      </c>
      <c r="E270" s="39" t="s">
        <v>5</v>
      </c>
    </row>
    <row r="271" spans="1:5" ht="12.75">
      <c r="A271" s="35" t="s">
        <v>55</v>
      </c>
      <c r="E271" s="40" t="s">
        <v>5</v>
      </c>
    </row>
    <row r="272" spans="1:5" ht="12.75">
      <c r="A272" t="s">
        <v>57</v>
      </c>
      <c r="E272" s="39" t="s">
        <v>5</v>
      </c>
    </row>
    <row r="273" spans="1:16" ht="25.5">
      <c r="A273" t="s">
        <v>49</v>
      </c>
      <c s="34" t="s">
        <v>419</v>
      </c>
      <c s="34" t="s">
        <v>952</v>
      </c>
      <c s="35" t="s">
        <v>5</v>
      </c>
      <c s="6" t="s">
        <v>953</v>
      </c>
      <c s="36" t="s">
        <v>52</v>
      </c>
      <c s="37">
        <v>5</v>
      </c>
      <c s="36">
        <v>0</v>
      </c>
      <c s="36">
        <f>ROUND(G273*H273,6)</f>
      </c>
      <c r="L273" s="38">
        <v>0</v>
      </c>
      <c s="32">
        <f>ROUND(ROUND(L273,2)*ROUND(G273,3),2)</f>
      </c>
      <c s="36" t="s">
        <v>388</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422</v>
      </c>
      <c s="34" t="s">
        <v>954</v>
      </c>
      <c s="35" t="s">
        <v>5</v>
      </c>
      <c s="6" t="s">
        <v>955</v>
      </c>
      <c s="36" t="s">
        <v>52</v>
      </c>
      <c s="37">
        <v>1</v>
      </c>
      <c s="36">
        <v>0</v>
      </c>
      <c s="36">
        <f>ROUND(G277*H277,6)</f>
      </c>
      <c r="L277" s="38">
        <v>0</v>
      </c>
      <c s="32">
        <f>ROUND(ROUND(L277,2)*ROUND(G277,3),2)</f>
      </c>
      <c s="36" t="s">
        <v>388</v>
      </c>
      <c>
        <f>(M277*21)/100</f>
      </c>
      <c t="s">
        <v>27</v>
      </c>
    </row>
    <row r="278" spans="1:5" ht="38.25">
      <c r="A278" s="35" t="s">
        <v>54</v>
      </c>
      <c r="E278" s="39" t="s">
        <v>956</v>
      </c>
    </row>
    <row r="279" spans="1:5" ht="12.75">
      <c r="A279" s="35" t="s">
        <v>55</v>
      </c>
      <c r="E279" s="40" t="s">
        <v>5</v>
      </c>
    </row>
    <row r="280" spans="1:5" ht="12.75">
      <c r="A280" t="s">
        <v>57</v>
      </c>
      <c r="E280" s="39" t="s">
        <v>5</v>
      </c>
    </row>
    <row r="281" spans="1:16" ht="12.75">
      <c r="A281" t="s">
        <v>49</v>
      </c>
      <c s="34" t="s">
        <v>425</v>
      </c>
      <c s="34" t="s">
        <v>957</v>
      </c>
      <c s="35" t="s">
        <v>5</v>
      </c>
      <c s="6" t="s">
        <v>958</v>
      </c>
      <c s="36" t="s">
        <v>52</v>
      </c>
      <c s="37">
        <v>4</v>
      </c>
      <c s="36">
        <v>0</v>
      </c>
      <c s="36">
        <f>ROUND(G281*H281,6)</f>
      </c>
      <c r="L281" s="38">
        <v>0</v>
      </c>
      <c s="32">
        <f>ROUND(ROUND(L281,2)*ROUND(G281,3),2)</f>
      </c>
      <c s="36" t="s">
        <v>388</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666</v>
      </c>
      <c s="35" t="s">
        <v>5</v>
      </c>
      <c s="6" t="s">
        <v>806</v>
      </c>
      <c s="36" t="s">
        <v>52</v>
      </c>
      <c s="37">
        <v>4</v>
      </c>
      <c s="36">
        <v>0</v>
      </c>
      <c s="36">
        <f>ROUND(G285*H285,6)</f>
      </c>
      <c r="L285" s="38">
        <v>0</v>
      </c>
      <c s="32">
        <f>ROUND(ROUND(L285,2)*ROUND(G285,3),2)</f>
      </c>
      <c s="36" t="s">
        <v>388</v>
      </c>
      <c>
        <f>(M285*21)/100</f>
      </c>
      <c t="s">
        <v>27</v>
      </c>
    </row>
    <row r="286" spans="1:5" ht="12.75">
      <c r="A286" s="35" t="s">
        <v>54</v>
      </c>
      <c r="E286" s="39" t="s">
        <v>5</v>
      </c>
    </row>
    <row r="287" spans="1:5" ht="12.75">
      <c r="A287" s="35" t="s">
        <v>55</v>
      </c>
      <c r="E287" s="40" t="s">
        <v>5</v>
      </c>
    </row>
    <row r="288" spans="1:5" ht="12.75">
      <c r="A288" t="s">
        <v>57</v>
      </c>
      <c r="E288" s="39" t="s">
        <v>5</v>
      </c>
    </row>
    <row r="289" spans="1:13" ht="12.75">
      <c r="A289" t="s">
        <v>46</v>
      </c>
      <c r="C289" s="31" t="s">
        <v>286</v>
      </c>
      <c r="E289" s="33" t="s">
        <v>444</v>
      </c>
      <c r="J289" s="32">
        <f>0</f>
      </c>
      <c s="32">
        <f>0</f>
      </c>
      <c s="32">
        <f>0+L290+L294+L298+L302+L306+L310+L314+L318+L322+L326+L330+L334+L338+L342+L346+L350+L354+L358+L362+L366</f>
      </c>
      <c s="32">
        <f>0+M290+M294+M298+M302+M306+M310+M314+M318+M322+M326+M330+M334+M338+M342+M346+M350+M354+M358+M362+M366</f>
      </c>
    </row>
    <row r="290" spans="1:16" ht="12.75">
      <c r="A290" t="s">
        <v>49</v>
      </c>
      <c s="34" t="s">
        <v>598</v>
      </c>
      <c s="34" t="s">
        <v>959</v>
      </c>
      <c s="35" t="s">
        <v>5</v>
      </c>
      <c s="6" t="s">
        <v>960</v>
      </c>
      <c s="36" t="s">
        <v>262</v>
      </c>
      <c s="37">
        <v>10</v>
      </c>
      <c s="36">
        <v>0</v>
      </c>
      <c s="36">
        <f>ROUND(G290*H290,6)</f>
      </c>
      <c r="L290" s="38">
        <v>0</v>
      </c>
      <c s="32">
        <f>ROUND(ROUND(L290,2)*ROUND(G290,3),2)</f>
      </c>
      <c s="36" t="s">
        <v>53</v>
      </c>
      <c>
        <f>(M290*21)/100</f>
      </c>
      <c t="s">
        <v>27</v>
      </c>
    </row>
    <row r="291" spans="1:5" ht="12.75">
      <c r="A291" s="35" t="s">
        <v>54</v>
      </c>
      <c r="E291" s="39" t="s">
        <v>5</v>
      </c>
    </row>
    <row r="292" spans="1:5" ht="12.75">
      <c r="A292" s="35" t="s">
        <v>55</v>
      </c>
      <c r="E292" s="40" t="s">
        <v>5</v>
      </c>
    </row>
    <row r="293" spans="1:5" ht="12.75">
      <c r="A293" t="s">
        <v>57</v>
      </c>
      <c r="E293" s="39" t="s">
        <v>5</v>
      </c>
    </row>
    <row r="294" spans="1:16" ht="25.5">
      <c r="A294" t="s">
        <v>49</v>
      </c>
      <c s="34" t="s">
        <v>601</v>
      </c>
      <c s="34" t="s">
        <v>961</v>
      </c>
      <c s="35" t="s">
        <v>5</v>
      </c>
      <c s="6" t="s">
        <v>962</v>
      </c>
      <c s="36" t="s">
        <v>262</v>
      </c>
      <c s="37">
        <v>20</v>
      </c>
      <c s="36">
        <v>0.00018</v>
      </c>
      <c s="36">
        <f>ROUND(G294*H294,6)</f>
      </c>
      <c r="L294" s="38">
        <v>0</v>
      </c>
      <c s="32">
        <f>ROUND(ROUND(L294,2)*ROUND(G294,3),2)</f>
      </c>
      <c s="36" t="s">
        <v>53</v>
      </c>
      <c>
        <f>(M294*21)/100</f>
      </c>
      <c t="s">
        <v>27</v>
      </c>
    </row>
    <row r="295" spans="1:5" ht="12.75">
      <c r="A295" s="35" t="s">
        <v>54</v>
      </c>
      <c r="E295" s="39" t="s">
        <v>5</v>
      </c>
    </row>
    <row r="296" spans="1:5" ht="12.75">
      <c r="A296" s="35" t="s">
        <v>55</v>
      </c>
      <c r="E296" s="40" t="s">
        <v>5</v>
      </c>
    </row>
    <row r="297" spans="1:5" ht="12.75">
      <c r="A297" t="s">
        <v>57</v>
      </c>
      <c r="E297" s="39" t="s">
        <v>5</v>
      </c>
    </row>
    <row r="298" spans="1:16" ht="12.75">
      <c r="A298" t="s">
        <v>49</v>
      </c>
      <c s="34" t="s">
        <v>602</v>
      </c>
      <c s="34" t="s">
        <v>712</v>
      </c>
      <c s="35" t="s">
        <v>5</v>
      </c>
      <c s="6" t="s">
        <v>713</v>
      </c>
      <c s="36" t="s">
        <v>262</v>
      </c>
      <c s="37">
        <v>5600</v>
      </c>
      <c s="36">
        <v>4E-05</v>
      </c>
      <c s="36">
        <f>ROUND(G298*H298,6)</f>
      </c>
      <c r="L298" s="38">
        <v>0</v>
      </c>
      <c s="32">
        <f>ROUND(ROUND(L298,2)*ROUND(G298,3),2)</f>
      </c>
      <c s="36" t="s">
        <v>53</v>
      </c>
      <c>
        <f>(M298*21)/100</f>
      </c>
      <c t="s">
        <v>27</v>
      </c>
    </row>
    <row r="299" spans="1:5" ht="12.75">
      <c r="A299" s="35" t="s">
        <v>54</v>
      </c>
      <c r="E299" s="39" t="s">
        <v>5</v>
      </c>
    </row>
    <row r="300" spans="1:5" ht="12.75">
      <c r="A300" s="35" t="s">
        <v>55</v>
      </c>
      <c r="E300" s="40" t="s">
        <v>5</v>
      </c>
    </row>
    <row r="301" spans="1:5" ht="12.75">
      <c r="A301" t="s">
        <v>57</v>
      </c>
      <c r="E301" s="39" t="s">
        <v>5</v>
      </c>
    </row>
    <row r="302" spans="1:16" ht="12.75">
      <c r="A302" t="s">
        <v>49</v>
      </c>
      <c s="34" t="s">
        <v>603</v>
      </c>
      <c s="34" t="s">
        <v>963</v>
      </c>
      <c s="35" t="s">
        <v>5</v>
      </c>
      <c s="6" t="s">
        <v>964</v>
      </c>
      <c s="36" t="s">
        <v>262</v>
      </c>
      <c s="37">
        <v>10</v>
      </c>
      <c s="36">
        <v>1E-05</v>
      </c>
      <c s="36">
        <f>ROUND(G302*H302,6)</f>
      </c>
      <c r="L302" s="38">
        <v>0</v>
      </c>
      <c s="32">
        <f>ROUND(ROUND(L302,2)*ROUND(G302,3),2)</f>
      </c>
      <c s="36" t="s">
        <v>53</v>
      </c>
      <c>
        <f>(M302*21)/100</f>
      </c>
      <c t="s">
        <v>27</v>
      </c>
    </row>
    <row r="303" spans="1:5" ht="12.75">
      <c r="A303" s="35" t="s">
        <v>54</v>
      </c>
      <c r="E303" s="39" t="s">
        <v>5</v>
      </c>
    </row>
    <row r="304" spans="1:5" ht="12.75">
      <c r="A304" s="35" t="s">
        <v>55</v>
      </c>
      <c r="E304" s="40" t="s">
        <v>5</v>
      </c>
    </row>
    <row r="305" spans="1:5" ht="12.75">
      <c r="A305" t="s">
        <v>57</v>
      </c>
      <c r="E305" s="39" t="s">
        <v>5</v>
      </c>
    </row>
    <row r="306" spans="1:16" ht="12.75">
      <c r="A306" t="s">
        <v>49</v>
      </c>
      <c s="34" t="s">
        <v>604</v>
      </c>
      <c s="34" t="s">
        <v>552</v>
      </c>
      <c s="35" t="s">
        <v>5</v>
      </c>
      <c s="6" t="s">
        <v>553</v>
      </c>
      <c s="36" t="s">
        <v>262</v>
      </c>
      <c s="37">
        <v>1000</v>
      </c>
      <c s="36">
        <v>4E-05</v>
      </c>
      <c s="36">
        <f>ROUND(G306*H306,6)</f>
      </c>
      <c r="L306" s="38">
        <v>0</v>
      </c>
      <c s="32">
        <f>ROUND(ROUND(L306,2)*ROUND(G306,3),2)</f>
      </c>
      <c s="36" t="s">
        <v>53</v>
      </c>
      <c>
        <f>(M306*21)/100</f>
      </c>
      <c t="s">
        <v>27</v>
      </c>
    </row>
    <row r="307" spans="1:5" ht="12.75">
      <c r="A307" s="35" t="s">
        <v>54</v>
      </c>
      <c r="E307" s="39" t="s">
        <v>5</v>
      </c>
    </row>
    <row r="308" spans="1:5" ht="12.75">
      <c r="A308" s="35" t="s">
        <v>55</v>
      </c>
      <c r="E308" s="40" t="s">
        <v>5</v>
      </c>
    </row>
    <row r="309" spans="1:5" ht="12.75">
      <c r="A309" t="s">
        <v>57</v>
      </c>
      <c r="E309" s="39" t="s">
        <v>5</v>
      </c>
    </row>
    <row r="310" spans="1:16" ht="12.75">
      <c r="A310" t="s">
        <v>49</v>
      </c>
      <c s="34" t="s">
        <v>605</v>
      </c>
      <c s="34" t="s">
        <v>554</v>
      </c>
      <c s="35" t="s">
        <v>5</v>
      </c>
      <c s="6" t="s">
        <v>555</v>
      </c>
      <c s="36" t="s">
        <v>262</v>
      </c>
      <c s="37">
        <v>500</v>
      </c>
      <c s="36">
        <v>0.0001</v>
      </c>
      <c s="36">
        <f>ROUND(G310*H310,6)</f>
      </c>
      <c r="L310" s="38">
        <v>0</v>
      </c>
      <c s="32">
        <f>ROUND(ROUND(L310,2)*ROUND(G310,3),2)</f>
      </c>
      <c s="36" t="s">
        <v>53</v>
      </c>
      <c>
        <f>(M310*21)/100</f>
      </c>
      <c t="s">
        <v>27</v>
      </c>
    </row>
    <row r="311" spans="1:5" ht="12.75">
      <c r="A311" s="35" t="s">
        <v>54</v>
      </c>
      <c r="E311" s="39" t="s">
        <v>5</v>
      </c>
    </row>
    <row r="312" spans="1:5" ht="12.75">
      <c r="A312" s="35" t="s">
        <v>55</v>
      </c>
      <c r="E312" s="40" t="s">
        <v>5</v>
      </c>
    </row>
    <row r="313" spans="1:5" ht="12.75">
      <c r="A313" t="s">
        <v>57</v>
      </c>
      <c r="E313" s="39" t="s">
        <v>5</v>
      </c>
    </row>
    <row r="314" spans="1:16" ht="12.75">
      <c r="A314" t="s">
        <v>49</v>
      </c>
      <c s="34" t="s">
        <v>606</v>
      </c>
      <c s="34" t="s">
        <v>556</v>
      </c>
      <c s="35" t="s">
        <v>5</v>
      </c>
      <c s="6" t="s">
        <v>557</v>
      </c>
      <c s="36" t="s">
        <v>262</v>
      </c>
      <c s="37">
        <v>300</v>
      </c>
      <c s="36">
        <v>0.00012</v>
      </c>
      <c s="36">
        <f>ROUND(G314*H314,6)</f>
      </c>
      <c r="L314" s="38">
        <v>0</v>
      </c>
      <c s="32">
        <f>ROUND(ROUND(L314,2)*ROUND(G314,3),2)</f>
      </c>
      <c s="36" t="s">
        <v>53</v>
      </c>
      <c>
        <f>(M314*21)/100</f>
      </c>
      <c t="s">
        <v>27</v>
      </c>
    </row>
    <row r="315" spans="1:5" ht="12.75">
      <c r="A315" s="35" t="s">
        <v>54</v>
      </c>
      <c r="E315" s="39" t="s">
        <v>5</v>
      </c>
    </row>
    <row r="316" spans="1:5" ht="12.75">
      <c r="A316" s="35" t="s">
        <v>55</v>
      </c>
      <c r="E316" s="40" t="s">
        <v>5</v>
      </c>
    </row>
    <row r="317" spans="1:5" ht="12.75">
      <c r="A317" t="s">
        <v>57</v>
      </c>
      <c r="E317" s="39" t="s">
        <v>5</v>
      </c>
    </row>
    <row r="318" spans="1:16" ht="12.75">
      <c r="A318" t="s">
        <v>49</v>
      </c>
      <c s="34" t="s">
        <v>607</v>
      </c>
      <c s="34" t="s">
        <v>621</v>
      </c>
      <c s="35" t="s">
        <v>5</v>
      </c>
      <c s="6" t="s">
        <v>622</v>
      </c>
      <c s="36" t="s">
        <v>52</v>
      </c>
      <c s="37">
        <v>4</v>
      </c>
      <c s="36">
        <v>0.00054</v>
      </c>
      <c s="36">
        <f>ROUND(G318*H318,6)</f>
      </c>
      <c r="L318" s="38">
        <v>0</v>
      </c>
      <c s="32">
        <f>ROUND(ROUND(L318,2)*ROUND(G318,3),2)</f>
      </c>
      <c s="36" t="s">
        <v>53</v>
      </c>
      <c>
        <f>(M318*21)/100</f>
      </c>
      <c t="s">
        <v>27</v>
      </c>
    </row>
    <row r="319" spans="1:5" ht="12.75">
      <c r="A319" s="35" t="s">
        <v>54</v>
      </c>
      <c r="E319" s="39" t="s">
        <v>5</v>
      </c>
    </row>
    <row r="320" spans="1:5" ht="12.75">
      <c r="A320" s="35" t="s">
        <v>55</v>
      </c>
      <c r="E320" s="40" t="s">
        <v>5</v>
      </c>
    </row>
    <row r="321" spans="1:5" ht="12.75">
      <c r="A321" t="s">
        <v>57</v>
      </c>
      <c r="E321" s="39" t="s">
        <v>5</v>
      </c>
    </row>
    <row r="322" spans="1:16" ht="12.75">
      <c r="A322" t="s">
        <v>49</v>
      </c>
      <c s="34" t="s">
        <v>608</v>
      </c>
      <c s="34" t="s">
        <v>965</v>
      </c>
      <c s="35" t="s">
        <v>5</v>
      </c>
      <c s="6" t="s">
        <v>966</v>
      </c>
      <c s="36" t="s">
        <v>262</v>
      </c>
      <c s="37">
        <v>8</v>
      </c>
      <c s="36">
        <v>0.0001</v>
      </c>
      <c s="36">
        <f>ROUND(G322*H322,6)</f>
      </c>
      <c r="L322" s="38">
        <v>0</v>
      </c>
      <c s="32">
        <f>ROUND(ROUND(L322,2)*ROUND(G322,3),2)</f>
      </c>
      <c s="36" t="s">
        <v>53</v>
      </c>
      <c>
        <f>(M322*21)/100</f>
      </c>
      <c t="s">
        <v>27</v>
      </c>
    </row>
    <row r="323" spans="1:5" ht="12.75">
      <c r="A323" s="35" t="s">
        <v>54</v>
      </c>
      <c r="E323" s="39" t="s">
        <v>5</v>
      </c>
    </row>
    <row r="324" spans="1:5" ht="12.75">
      <c r="A324" s="35" t="s">
        <v>55</v>
      </c>
      <c r="E324" s="40" t="s">
        <v>5</v>
      </c>
    </row>
    <row r="325" spans="1:5" ht="12.75">
      <c r="A325" t="s">
        <v>57</v>
      </c>
      <c r="E325" s="39" t="s">
        <v>5</v>
      </c>
    </row>
    <row r="326" spans="1:16" ht="12.75">
      <c r="A326" t="s">
        <v>49</v>
      </c>
      <c s="34" t="s">
        <v>609</v>
      </c>
      <c s="34" t="s">
        <v>629</v>
      </c>
      <c s="35" t="s">
        <v>5</v>
      </c>
      <c s="6" t="s">
        <v>630</v>
      </c>
      <c s="36" t="s">
        <v>52</v>
      </c>
      <c s="37">
        <v>4</v>
      </c>
      <c s="36">
        <v>0</v>
      </c>
      <c s="36">
        <f>ROUND(G326*H326,6)</f>
      </c>
      <c r="L326" s="38">
        <v>0</v>
      </c>
      <c s="32">
        <f>ROUND(ROUND(L326,2)*ROUND(G326,3),2)</f>
      </c>
      <c s="36" t="s">
        <v>53</v>
      </c>
      <c>
        <f>(M326*21)/100</f>
      </c>
      <c t="s">
        <v>27</v>
      </c>
    </row>
    <row r="327" spans="1:5" ht="12.75">
      <c r="A327" s="35" t="s">
        <v>54</v>
      </c>
      <c r="E327" s="39" t="s">
        <v>5</v>
      </c>
    </row>
    <row r="328" spans="1:5" ht="12.75">
      <c r="A328" s="35" t="s">
        <v>55</v>
      </c>
      <c r="E328" s="40" t="s">
        <v>5</v>
      </c>
    </row>
    <row r="329" spans="1:5" ht="12.75">
      <c r="A329" t="s">
        <v>57</v>
      </c>
      <c r="E329" s="39" t="s">
        <v>5</v>
      </c>
    </row>
    <row r="330" spans="1:16" ht="12.75">
      <c r="A330" t="s">
        <v>49</v>
      </c>
      <c s="34" t="s">
        <v>610</v>
      </c>
      <c s="34" t="s">
        <v>720</v>
      </c>
      <c s="35" t="s">
        <v>5</v>
      </c>
      <c s="6" t="s">
        <v>721</v>
      </c>
      <c s="36" t="s">
        <v>262</v>
      </c>
      <c s="37">
        <v>50</v>
      </c>
      <c s="36">
        <v>0</v>
      </c>
      <c s="36">
        <f>ROUND(G330*H330,6)</f>
      </c>
      <c r="L330" s="38">
        <v>0</v>
      </c>
      <c s="32">
        <f>ROUND(ROUND(L330,2)*ROUND(G330,3),2)</f>
      </c>
      <c s="36" t="s">
        <v>53</v>
      </c>
      <c>
        <f>(M330*21)/100</f>
      </c>
      <c t="s">
        <v>27</v>
      </c>
    </row>
    <row r="331" spans="1:5" ht="12.75">
      <c r="A331" s="35" t="s">
        <v>54</v>
      </c>
      <c r="E331" s="39" t="s">
        <v>5</v>
      </c>
    </row>
    <row r="332" spans="1:5" ht="12.75">
      <c r="A332" s="35" t="s">
        <v>55</v>
      </c>
      <c r="E332" s="40" t="s">
        <v>5</v>
      </c>
    </row>
    <row r="333" spans="1:5" ht="12.75">
      <c r="A333" t="s">
        <v>57</v>
      </c>
      <c r="E333" s="39" t="s">
        <v>5</v>
      </c>
    </row>
    <row r="334" spans="1:16" ht="12.75">
      <c r="A334" t="s">
        <v>49</v>
      </c>
      <c s="34" t="s">
        <v>614</v>
      </c>
      <c s="34" t="s">
        <v>568</v>
      </c>
      <c s="35" t="s">
        <v>5</v>
      </c>
      <c s="6" t="s">
        <v>569</v>
      </c>
      <c s="36" t="s">
        <v>262</v>
      </c>
      <c s="37">
        <v>50</v>
      </c>
      <c s="36">
        <v>0</v>
      </c>
      <c s="36">
        <f>ROUND(G334*H334,6)</f>
      </c>
      <c r="L334" s="38">
        <v>0</v>
      </c>
      <c s="32">
        <f>ROUND(ROUND(L334,2)*ROUND(G334,3),2)</f>
      </c>
      <c s="36" t="s">
        <v>53</v>
      </c>
      <c>
        <f>(M334*21)/100</f>
      </c>
      <c t="s">
        <v>27</v>
      </c>
    </row>
    <row r="335" spans="1:5" ht="12.75">
      <c r="A335" s="35" t="s">
        <v>54</v>
      </c>
      <c r="E335" s="39" t="s">
        <v>5</v>
      </c>
    </row>
    <row r="336" spans="1:5" ht="12.75">
      <c r="A336" s="35" t="s">
        <v>55</v>
      </c>
      <c r="E336" s="40" t="s">
        <v>5</v>
      </c>
    </row>
    <row r="337" spans="1:5" ht="12.75">
      <c r="A337" t="s">
        <v>57</v>
      </c>
      <c r="E337" s="39" t="s">
        <v>5</v>
      </c>
    </row>
    <row r="338" spans="1:16" ht="12.75">
      <c r="A338" t="s">
        <v>49</v>
      </c>
      <c s="34" t="s">
        <v>751</v>
      </c>
      <c s="34" t="s">
        <v>570</v>
      </c>
      <c s="35" t="s">
        <v>5</v>
      </c>
      <c s="6" t="s">
        <v>571</v>
      </c>
      <c s="36" t="s">
        <v>262</v>
      </c>
      <c s="37">
        <v>1000</v>
      </c>
      <c s="36">
        <v>0</v>
      </c>
      <c s="36">
        <f>ROUND(G338*H338,6)</f>
      </c>
      <c r="L338" s="38">
        <v>0</v>
      </c>
      <c s="32">
        <f>ROUND(ROUND(L338,2)*ROUND(G338,3),2)</f>
      </c>
      <c s="36" t="s">
        <v>53</v>
      </c>
      <c>
        <f>(M338*21)/100</f>
      </c>
      <c t="s">
        <v>27</v>
      </c>
    </row>
    <row r="339" spans="1:5" ht="12.75">
      <c r="A339" s="35" t="s">
        <v>54</v>
      </c>
      <c r="E339" s="39" t="s">
        <v>5</v>
      </c>
    </row>
    <row r="340" spans="1:5" ht="12.75">
      <c r="A340" s="35" t="s">
        <v>55</v>
      </c>
      <c r="E340" s="40" t="s">
        <v>5</v>
      </c>
    </row>
    <row r="341" spans="1:5" ht="12.75">
      <c r="A341" t="s">
        <v>57</v>
      </c>
      <c r="E341" s="39" t="s">
        <v>5</v>
      </c>
    </row>
    <row r="342" spans="1:16" ht="12.75">
      <c r="A342" t="s">
        <v>49</v>
      </c>
      <c s="34" t="s">
        <v>754</v>
      </c>
      <c s="34" t="s">
        <v>572</v>
      </c>
      <c s="35" t="s">
        <v>5</v>
      </c>
      <c s="6" t="s">
        <v>571</v>
      </c>
      <c s="36" t="s">
        <v>262</v>
      </c>
      <c s="37">
        <v>300</v>
      </c>
      <c s="36">
        <v>0</v>
      </c>
      <c s="36">
        <f>ROUND(G342*H342,6)</f>
      </c>
      <c r="L342" s="38">
        <v>0</v>
      </c>
      <c s="32">
        <f>ROUND(ROUND(L342,2)*ROUND(G342,3),2)</f>
      </c>
      <c s="36" t="s">
        <v>53</v>
      </c>
      <c>
        <f>(M342*21)/100</f>
      </c>
      <c t="s">
        <v>27</v>
      </c>
    </row>
    <row r="343" spans="1:5" ht="12.75">
      <c r="A343" s="35" t="s">
        <v>54</v>
      </c>
      <c r="E343" s="39" t="s">
        <v>5</v>
      </c>
    </row>
    <row r="344" spans="1:5" ht="12.75">
      <c r="A344" s="35" t="s">
        <v>55</v>
      </c>
      <c r="E344" s="40" t="s">
        <v>5</v>
      </c>
    </row>
    <row r="345" spans="1:5" ht="12.75">
      <c r="A345" t="s">
        <v>57</v>
      </c>
      <c r="E345" s="39" t="s">
        <v>5</v>
      </c>
    </row>
    <row r="346" spans="1:16" ht="12.75">
      <c r="A346" t="s">
        <v>49</v>
      </c>
      <c s="34" t="s">
        <v>755</v>
      </c>
      <c s="34" t="s">
        <v>573</v>
      </c>
      <c s="35" t="s">
        <v>5</v>
      </c>
      <c s="6" t="s">
        <v>571</v>
      </c>
      <c s="36" t="s">
        <v>262</v>
      </c>
      <c s="37">
        <v>8</v>
      </c>
      <c s="36">
        <v>0</v>
      </c>
      <c s="36">
        <f>ROUND(G346*H346,6)</f>
      </c>
      <c r="L346" s="38">
        <v>0</v>
      </c>
      <c s="32">
        <f>ROUND(ROUND(L346,2)*ROUND(G346,3),2)</f>
      </c>
      <c s="36" t="s">
        <v>53</v>
      </c>
      <c>
        <f>(M346*21)/100</f>
      </c>
      <c t="s">
        <v>27</v>
      </c>
    </row>
    <row r="347" spans="1:5" ht="12.75">
      <c r="A347" s="35" t="s">
        <v>54</v>
      </c>
      <c r="E347" s="39" t="s">
        <v>5</v>
      </c>
    </row>
    <row r="348" spans="1:5" ht="12.75">
      <c r="A348" s="35" t="s">
        <v>55</v>
      </c>
      <c r="E348" s="40" t="s">
        <v>5</v>
      </c>
    </row>
    <row r="349" spans="1:5" ht="12.75">
      <c r="A349" t="s">
        <v>57</v>
      </c>
      <c r="E349" s="39" t="s">
        <v>5</v>
      </c>
    </row>
    <row r="350" spans="1:16" ht="12.75">
      <c r="A350" t="s">
        <v>49</v>
      </c>
      <c s="34" t="s">
        <v>756</v>
      </c>
      <c s="34" t="s">
        <v>967</v>
      </c>
      <c s="35" t="s">
        <v>5</v>
      </c>
      <c s="6" t="s">
        <v>571</v>
      </c>
      <c s="36" t="s">
        <v>262</v>
      </c>
      <c s="37">
        <v>500</v>
      </c>
      <c s="36">
        <v>0</v>
      </c>
      <c s="36">
        <f>ROUND(G350*H350,6)</f>
      </c>
      <c r="L350" s="38">
        <v>0</v>
      </c>
      <c s="32">
        <f>ROUND(ROUND(L350,2)*ROUND(G350,3),2)</f>
      </c>
      <c s="36" t="s">
        <v>53</v>
      </c>
      <c>
        <f>(M350*21)/100</f>
      </c>
      <c t="s">
        <v>27</v>
      </c>
    </row>
    <row r="351" spans="1:5" ht="12.75">
      <c r="A351" s="35" t="s">
        <v>54</v>
      </c>
      <c r="E351" s="39" t="s">
        <v>5</v>
      </c>
    </row>
    <row r="352" spans="1:5" ht="12.75">
      <c r="A352" s="35" t="s">
        <v>55</v>
      </c>
      <c r="E352" s="40" t="s">
        <v>5</v>
      </c>
    </row>
    <row r="353" spans="1:5" ht="12.75">
      <c r="A353" t="s">
        <v>57</v>
      </c>
      <c r="E353" s="39" t="s">
        <v>5</v>
      </c>
    </row>
    <row r="354" spans="1:16" ht="12.75">
      <c r="A354" t="s">
        <v>49</v>
      </c>
      <c s="34" t="s">
        <v>757</v>
      </c>
      <c s="34" t="s">
        <v>968</v>
      </c>
      <c s="35" t="s">
        <v>5</v>
      </c>
      <c s="6" t="s">
        <v>969</v>
      </c>
      <c s="36" t="s">
        <v>262</v>
      </c>
      <c s="37">
        <v>20</v>
      </c>
      <c s="36">
        <v>0</v>
      </c>
      <c s="36">
        <f>ROUND(G354*H354,6)</f>
      </c>
      <c r="L354" s="38">
        <v>0</v>
      </c>
      <c s="32">
        <f>ROUND(ROUND(L354,2)*ROUND(G354,3),2)</f>
      </c>
      <c s="36" t="s">
        <v>53</v>
      </c>
      <c>
        <f>(M354*21)/100</f>
      </c>
      <c t="s">
        <v>27</v>
      </c>
    </row>
    <row r="355" spans="1:5" ht="12.75">
      <c r="A355" s="35" t="s">
        <v>54</v>
      </c>
      <c r="E355" s="39" t="s">
        <v>5</v>
      </c>
    </row>
    <row r="356" spans="1:5" ht="12.75">
      <c r="A356" s="35" t="s">
        <v>55</v>
      </c>
      <c r="E356" s="40" t="s">
        <v>5</v>
      </c>
    </row>
    <row r="357" spans="1:5" ht="12.75">
      <c r="A357" t="s">
        <v>57</v>
      </c>
      <c r="E357" s="39" t="s">
        <v>5</v>
      </c>
    </row>
    <row r="358" spans="1:16" ht="12.75">
      <c r="A358" t="s">
        <v>49</v>
      </c>
      <c s="34" t="s">
        <v>758</v>
      </c>
      <c s="34" t="s">
        <v>813</v>
      </c>
      <c s="35" t="s">
        <v>5</v>
      </c>
      <c s="6" t="s">
        <v>814</v>
      </c>
      <c s="36" t="s">
        <v>262</v>
      </c>
      <c s="37">
        <v>5600</v>
      </c>
      <c s="36">
        <v>0</v>
      </c>
      <c s="36">
        <f>ROUND(G358*H358,6)</f>
      </c>
      <c r="L358" s="38">
        <v>0</v>
      </c>
      <c s="32">
        <f>ROUND(ROUND(L358,2)*ROUND(G358,3),2)</f>
      </c>
      <c s="36" t="s">
        <v>53</v>
      </c>
      <c>
        <f>(M358*21)/100</f>
      </c>
      <c t="s">
        <v>27</v>
      </c>
    </row>
    <row r="359" spans="1:5" ht="12.75">
      <c r="A359" s="35" t="s">
        <v>54</v>
      </c>
      <c r="E359" s="39" t="s">
        <v>5</v>
      </c>
    </row>
    <row r="360" spans="1:5" ht="12.75">
      <c r="A360" s="35" t="s">
        <v>55</v>
      </c>
      <c r="E360" s="40" t="s">
        <v>5</v>
      </c>
    </row>
    <row r="361" spans="1:5" ht="12.75">
      <c r="A361" t="s">
        <v>57</v>
      </c>
      <c r="E361" s="39" t="s">
        <v>5</v>
      </c>
    </row>
    <row r="362" spans="1:16" ht="12.75">
      <c r="A362" t="s">
        <v>49</v>
      </c>
      <c s="34" t="s">
        <v>759</v>
      </c>
      <c s="34" t="s">
        <v>579</v>
      </c>
      <c s="35" t="s">
        <v>5</v>
      </c>
      <c s="6" t="s">
        <v>580</v>
      </c>
      <c s="36" t="s">
        <v>262</v>
      </c>
      <c s="37">
        <v>50</v>
      </c>
      <c s="36">
        <v>0</v>
      </c>
      <c s="36">
        <f>ROUND(G362*H362,6)</f>
      </c>
      <c r="L362" s="38">
        <v>0</v>
      </c>
      <c s="32">
        <f>ROUND(ROUND(L362,2)*ROUND(G362,3),2)</f>
      </c>
      <c s="36" t="s">
        <v>388</v>
      </c>
      <c>
        <f>(M362*21)/100</f>
      </c>
      <c t="s">
        <v>27</v>
      </c>
    </row>
    <row r="363" spans="1:5" ht="12.75">
      <c r="A363" s="35" t="s">
        <v>54</v>
      </c>
      <c r="E363" s="39" t="s">
        <v>5</v>
      </c>
    </row>
    <row r="364" spans="1:5" ht="12.75">
      <c r="A364" s="35" t="s">
        <v>55</v>
      </c>
      <c r="E364" s="40" t="s">
        <v>5</v>
      </c>
    </row>
    <row r="365" spans="1:5" ht="12.75">
      <c r="A365" t="s">
        <v>57</v>
      </c>
      <c r="E365" s="39" t="s">
        <v>5</v>
      </c>
    </row>
    <row r="366" spans="1:16" ht="12.75">
      <c r="A366" t="s">
        <v>49</v>
      </c>
      <c s="34" t="s">
        <v>760</v>
      </c>
      <c s="34" t="s">
        <v>733</v>
      </c>
      <c s="35" t="s">
        <v>5</v>
      </c>
      <c s="6" t="s">
        <v>734</v>
      </c>
      <c s="36" t="s">
        <v>262</v>
      </c>
      <c s="37">
        <v>50</v>
      </c>
      <c s="36">
        <v>0</v>
      </c>
      <c s="36">
        <f>ROUND(G366*H366,6)</f>
      </c>
      <c r="L366" s="38">
        <v>0</v>
      </c>
      <c s="32">
        <f>ROUND(ROUND(L366,2)*ROUND(G366,3),2)</f>
      </c>
      <c s="36" t="s">
        <v>388</v>
      </c>
      <c>
        <f>(M366*21)/100</f>
      </c>
      <c t="s">
        <v>27</v>
      </c>
    </row>
    <row r="367" spans="1:5" ht="12.75">
      <c r="A367" s="35" t="s">
        <v>54</v>
      </c>
      <c r="E367" s="39" t="s">
        <v>5</v>
      </c>
    </row>
    <row r="368" spans="1:5" ht="12.75">
      <c r="A368" s="35" t="s">
        <v>55</v>
      </c>
      <c r="E368" s="40" t="s">
        <v>5</v>
      </c>
    </row>
    <row r="369" spans="1:5" ht="12.75">
      <c r="A369" t="s">
        <v>57</v>
      </c>
      <c r="E369" s="39" t="s">
        <v>5</v>
      </c>
    </row>
    <row r="370" spans="1:13" ht="12.75">
      <c r="A370" t="s">
        <v>46</v>
      </c>
      <c r="C370" s="31" t="s">
        <v>369</v>
      </c>
      <c r="E370" s="33" t="s">
        <v>581</v>
      </c>
      <c r="J370" s="32">
        <f>0</f>
      </c>
      <c s="32">
        <f>0</f>
      </c>
      <c s="32">
        <f>0+L371+L375+L379+L383+L387+L391+L395</f>
      </c>
      <c s="32">
        <f>0+M371+M375+M379+M383+M387+M391+M395</f>
      </c>
    </row>
    <row r="371" spans="1:16" ht="12.75">
      <c r="A371" t="s">
        <v>49</v>
      </c>
      <c s="34" t="s">
        <v>761</v>
      </c>
      <c s="34" t="s">
        <v>586</v>
      </c>
      <c s="35" t="s">
        <v>5</v>
      </c>
      <c s="6" t="s">
        <v>587</v>
      </c>
      <c s="36" t="s">
        <v>52</v>
      </c>
      <c s="37">
        <v>4</v>
      </c>
      <c s="36">
        <v>0</v>
      </c>
      <c s="36">
        <f>ROUND(G371*H371,6)</f>
      </c>
      <c r="L371" s="38">
        <v>0</v>
      </c>
      <c s="32">
        <f>ROUND(ROUND(L371,2)*ROUND(G371,3),2)</f>
      </c>
      <c s="36" t="s">
        <v>53</v>
      </c>
      <c>
        <f>(M371*21)/100</f>
      </c>
      <c t="s">
        <v>27</v>
      </c>
    </row>
    <row r="372" spans="1:5" ht="12.75">
      <c r="A372" s="35" t="s">
        <v>54</v>
      </c>
      <c r="E372" s="39" t="s">
        <v>5</v>
      </c>
    </row>
    <row r="373" spans="1:5" ht="12.75">
      <c r="A373" s="35" t="s">
        <v>55</v>
      </c>
      <c r="E373" s="40" t="s">
        <v>5</v>
      </c>
    </row>
    <row r="374" spans="1:5" ht="12.75">
      <c r="A374" t="s">
        <v>57</v>
      </c>
      <c r="E374" s="39" t="s">
        <v>5</v>
      </c>
    </row>
    <row r="375" spans="1:16" ht="12.75">
      <c r="A375" t="s">
        <v>49</v>
      </c>
      <c s="34" t="s">
        <v>762</v>
      </c>
      <c s="34" t="s">
        <v>970</v>
      </c>
      <c s="35" t="s">
        <v>5</v>
      </c>
      <c s="6" t="s">
        <v>971</v>
      </c>
      <c s="36" t="s">
        <v>52</v>
      </c>
      <c s="37">
        <v>1</v>
      </c>
      <c s="36">
        <v>0</v>
      </c>
      <c s="36">
        <f>ROUND(G375*H375,6)</f>
      </c>
      <c r="L375" s="38">
        <v>0</v>
      </c>
      <c s="32">
        <f>ROUND(ROUND(L375,2)*ROUND(G375,3),2)</f>
      </c>
      <c s="36" t="s">
        <v>388</v>
      </c>
      <c>
        <f>(M375*21)/100</f>
      </c>
      <c t="s">
        <v>27</v>
      </c>
    </row>
    <row r="376" spans="1:5" ht="38.25">
      <c r="A376" s="35" t="s">
        <v>54</v>
      </c>
      <c r="E376" s="39" t="s">
        <v>972</v>
      </c>
    </row>
    <row r="377" spans="1:5" ht="12.75">
      <c r="A377" s="35" t="s">
        <v>55</v>
      </c>
      <c r="E377" s="40" t="s">
        <v>5</v>
      </c>
    </row>
    <row r="378" spans="1:5" ht="12.75">
      <c r="A378" t="s">
        <v>57</v>
      </c>
      <c r="E378" s="39" t="s">
        <v>5</v>
      </c>
    </row>
    <row r="379" spans="1:16" ht="25.5">
      <c r="A379" t="s">
        <v>49</v>
      </c>
      <c s="34" t="s">
        <v>763</v>
      </c>
      <c s="34" t="s">
        <v>973</v>
      </c>
      <c s="35" t="s">
        <v>5</v>
      </c>
      <c s="6" t="s">
        <v>974</v>
      </c>
      <c s="36" t="s">
        <v>52</v>
      </c>
      <c s="37">
        <v>1</v>
      </c>
      <c s="36">
        <v>0</v>
      </c>
      <c s="36">
        <f>ROUND(G379*H379,6)</f>
      </c>
      <c r="L379" s="38">
        <v>0</v>
      </c>
      <c s="32">
        <f>ROUND(ROUND(L379,2)*ROUND(G379,3),2)</f>
      </c>
      <c s="36" t="s">
        <v>388</v>
      </c>
      <c>
        <f>(M379*21)/100</f>
      </c>
      <c t="s">
        <v>27</v>
      </c>
    </row>
    <row r="380" spans="1:5" ht="12.75">
      <c r="A380" s="35" t="s">
        <v>54</v>
      </c>
      <c r="E380" s="39" t="s">
        <v>5</v>
      </c>
    </row>
    <row r="381" spans="1:5" ht="12.75">
      <c r="A381" s="35" t="s">
        <v>55</v>
      </c>
      <c r="E381" s="40" t="s">
        <v>5</v>
      </c>
    </row>
    <row r="382" spans="1:5" ht="12.75">
      <c r="A382" t="s">
        <v>57</v>
      </c>
      <c r="E382" s="39" t="s">
        <v>5</v>
      </c>
    </row>
    <row r="383" spans="1:16" ht="12.75">
      <c r="A383" t="s">
        <v>49</v>
      </c>
      <c s="34" t="s">
        <v>766</v>
      </c>
      <c s="34" t="s">
        <v>975</v>
      </c>
      <c s="35" t="s">
        <v>5</v>
      </c>
      <c s="6" t="s">
        <v>976</v>
      </c>
      <c s="36" t="s">
        <v>52</v>
      </c>
      <c s="37">
        <v>1</v>
      </c>
      <c s="36">
        <v>0</v>
      </c>
      <c s="36">
        <f>ROUND(G383*H383,6)</f>
      </c>
      <c r="L383" s="38">
        <v>0</v>
      </c>
      <c s="32">
        <f>ROUND(ROUND(L383,2)*ROUND(G383,3),2)</f>
      </c>
      <c s="36" t="s">
        <v>388</v>
      </c>
      <c>
        <f>(M383*21)/100</f>
      </c>
      <c t="s">
        <v>27</v>
      </c>
    </row>
    <row r="384" spans="1:5" ht="38.25">
      <c r="A384" s="35" t="s">
        <v>54</v>
      </c>
      <c r="E384" s="39" t="s">
        <v>977</v>
      </c>
    </row>
    <row r="385" spans="1:5" ht="12.75">
      <c r="A385" s="35" t="s">
        <v>55</v>
      </c>
      <c r="E385" s="40" t="s">
        <v>5</v>
      </c>
    </row>
    <row r="386" spans="1:5" ht="12.75">
      <c r="A386" t="s">
        <v>57</v>
      </c>
      <c r="E386" s="39" t="s">
        <v>5</v>
      </c>
    </row>
    <row r="387" spans="1:16" ht="12.75">
      <c r="A387" t="s">
        <v>49</v>
      </c>
      <c s="34" t="s">
        <v>978</v>
      </c>
      <c s="34" t="s">
        <v>979</v>
      </c>
      <c s="35" t="s">
        <v>5</v>
      </c>
      <c s="6" t="s">
        <v>980</v>
      </c>
      <c s="36" t="s">
        <v>52</v>
      </c>
      <c s="37">
        <v>1</v>
      </c>
      <c s="36">
        <v>0</v>
      </c>
      <c s="36">
        <f>ROUND(G387*H387,6)</f>
      </c>
      <c r="L387" s="38">
        <v>0</v>
      </c>
      <c s="32">
        <f>ROUND(ROUND(L387,2)*ROUND(G387,3),2)</f>
      </c>
      <c s="36" t="s">
        <v>388</v>
      </c>
      <c>
        <f>(M387*21)/100</f>
      </c>
      <c t="s">
        <v>27</v>
      </c>
    </row>
    <row r="388" spans="1:5" ht="12.75">
      <c r="A388" s="35" t="s">
        <v>54</v>
      </c>
      <c r="E388" s="39" t="s">
        <v>5</v>
      </c>
    </row>
    <row r="389" spans="1:5" ht="12.75">
      <c r="A389" s="35" t="s">
        <v>55</v>
      </c>
      <c r="E389" s="40" t="s">
        <v>5</v>
      </c>
    </row>
    <row r="390" spans="1:5" ht="12.75">
      <c r="A390" t="s">
        <v>57</v>
      </c>
      <c r="E390" s="39" t="s">
        <v>5</v>
      </c>
    </row>
    <row r="391" spans="1:16" ht="25.5">
      <c r="A391" t="s">
        <v>49</v>
      </c>
      <c s="34" t="s">
        <v>981</v>
      </c>
      <c s="34" t="s">
        <v>590</v>
      </c>
      <c s="35" t="s">
        <v>5</v>
      </c>
      <c s="6" t="s">
        <v>745</v>
      </c>
      <c s="36" t="s">
        <v>52</v>
      </c>
      <c s="37">
        <v>4</v>
      </c>
      <c s="36">
        <v>0</v>
      </c>
      <c s="36">
        <f>ROUND(G391*H391,6)</f>
      </c>
      <c r="L391" s="38">
        <v>0</v>
      </c>
      <c s="32">
        <f>ROUND(ROUND(L391,2)*ROUND(G391,3),2)</f>
      </c>
      <c s="36" t="s">
        <v>388</v>
      </c>
      <c>
        <f>(M391*21)/100</f>
      </c>
      <c t="s">
        <v>27</v>
      </c>
    </row>
    <row r="392" spans="1:5" ht="12.75">
      <c r="A392" s="35" t="s">
        <v>54</v>
      </c>
      <c r="E392" s="39" t="s">
        <v>5</v>
      </c>
    </row>
    <row r="393" spans="1:5" ht="12.75">
      <c r="A393" s="35" t="s">
        <v>55</v>
      </c>
      <c r="E393" s="40" t="s">
        <v>5</v>
      </c>
    </row>
    <row r="394" spans="1:5" ht="12.75">
      <c r="A394" t="s">
        <v>57</v>
      </c>
      <c r="E394" s="39" t="s">
        <v>5</v>
      </c>
    </row>
    <row r="395" spans="1:16" ht="12.75">
      <c r="A395" t="s">
        <v>49</v>
      </c>
      <c s="34" t="s">
        <v>982</v>
      </c>
      <c s="34" t="s">
        <v>592</v>
      </c>
      <c s="35" t="s">
        <v>5</v>
      </c>
      <c s="6" t="s">
        <v>593</v>
      </c>
      <c s="36" t="s">
        <v>52</v>
      </c>
      <c s="37">
        <v>1</v>
      </c>
      <c s="36">
        <v>0</v>
      </c>
      <c s="36">
        <f>ROUND(G395*H395,6)</f>
      </c>
      <c r="L395" s="38">
        <v>0</v>
      </c>
      <c s="32">
        <f>ROUND(ROUND(L395,2)*ROUND(G395,3),2)</f>
      </c>
      <c s="36" t="s">
        <v>388</v>
      </c>
      <c>
        <f>(M395*21)/100</f>
      </c>
      <c t="s">
        <v>27</v>
      </c>
    </row>
    <row r="396" spans="1:5" ht="12.75">
      <c r="A396" s="35" t="s">
        <v>54</v>
      </c>
      <c r="E396" s="39" t="s">
        <v>5</v>
      </c>
    </row>
    <row r="397" spans="1:5" ht="12.75">
      <c r="A397" s="35" t="s">
        <v>55</v>
      </c>
      <c r="E397" s="40" t="s">
        <v>5</v>
      </c>
    </row>
    <row r="398" spans="1:5" ht="12.75">
      <c r="A398" t="s">
        <v>57</v>
      </c>
      <c r="E398" s="39" t="s">
        <v>5</v>
      </c>
    </row>
    <row r="399" spans="1:13" ht="12.75">
      <c r="A399" t="s">
        <v>46</v>
      </c>
      <c r="C399" s="31" t="s">
        <v>389</v>
      </c>
      <c r="E399" s="33" t="s">
        <v>816</v>
      </c>
      <c r="J399" s="32">
        <f>0</f>
      </c>
      <c s="32">
        <f>0</f>
      </c>
      <c s="32">
        <f>0+L400+L404+L408+L412+L416+L420+L424+L428</f>
      </c>
      <c s="32">
        <f>0+M400+M404+M408+M412+M416+M420+M424+M428</f>
      </c>
    </row>
    <row r="400" spans="1:16" ht="12.75">
      <c r="A400" t="s">
        <v>49</v>
      </c>
      <c s="34" t="s">
        <v>983</v>
      </c>
      <c s="34" t="s">
        <v>817</v>
      </c>
      <c s="35" t="s">
        <v>5</v>
      </c>
      <c s="6" t="s">
        <v>818</v>
      </c>
      <c s="36" t="s">
        <v>52</v>
      </c>
      <c s="37">
        <v>6</v>
      </c>
      <c s="36">
        <v>0</v>
      </c>
      <c s="36">
        <f>ROUND(G400*H400,6)</f>
      </c>
      <c r="L400" s="38">
        <v>0</v>
      </c>
      <c s="32">
        <f>ROUND(ROUND(L400,2)*ROUND(G400,3),2)</f>
      </c>
      <c s="36" t="s">
        <v>388</v>
      </c>
      <c>
        <f>(M400*21)/100</f>
      </c>
      <c t="s">
        <v>27</v>
      </c>
    </row>
    <row r="401" spans="1:5" ht="12.75">
      <c r="A401" s="35" t="s">
        <v>54</v>
      </c>
      <c r="E401" s="39" t="s">
        <v>5</v>
      </c>
    </row>
    <row r="402" spans="1:5" ht="12.75">
      <c r="A402" s="35" t="s">
        <v>55</v>
      </c>
      <c r="E402" s="40" t="s">
        <v>5</v>
      </c>
    </row>
    <row r="403" spans="1:5" ht="12.75">
      <c r="A403" t="s">
        <v>57</v>
      </c>
      <c r="E403" s="39" t="s">
        <v>5</v>
      </c>
    </row>
    <row r="404" spans="1:16" ht="25.5">
      <c r="A404" t="s">
        <v>49</v>
      </c>
      <c s="34" t="s">
        <v>984</v>
      </c>
      <c s="34" t="s">
        <v>985</v>
      </c>
      <c s="35" t="s">
        <v>5</v>
      </c>
      <c s="6" t="s">
        <v>986</v>
      </c>
      <c s="36" t="s">
        <v>52</v>
      </c>
      <c s="37">
        <v>1</v>
      </c>
      <c s="36">
        <v>0</v>
      </c>
      <c s="36">
        <f>ROUND(G404*H404,6)</f>
      </c>
      <c r="L404" s="38">
        <v>0</v>
      </c>
      <c s="32">
        <f>ROUND(ROUND(L404,2)*ROUND(G404,3),2)</f>
      </c>
      <c s="36" t="s">
        <v>388</v>
      </c>
      <c>
        <f>(M404*21)/100</f>
      </c>
      <c t="s">
        <v>27</v>
      </c>
    </row>
    <row r="405" spans="1:5" ht="51">
      <c r="A405" s="35" t="s">
        <v>54</v>
      </c>
      <c r="E405" s="39" t="s">
        <v>987</v>
      </c>
    </row>
    <row r="406" spans="1:5" ht="12.75">
      <c r="A406" s="35" t="s">
        <v>55</v>
      </c>
      <c r="E406" s="40" t="s">
        <v>5</v>
      </c>
    </row>
    <row r="407" spans="1:5" ht="12.75">
      <c r="A407" t="s">
        <v>57</v>
      </c>
      <c r="E407" s="39" t="s">
        <v>5</v>
      </c>
    </row>
    <row r="408" spans="1:16" ht="25.5">
      <c r="A408" t="s">
        <v>49</v>
      </c>
      <c s="34" t="s">
        <v>988</v>
      </c>
      <c s="34" t="s">
        <v>989</v>
      </c>
      <c s="35" t="s">
        <v>5</v>
      </c>
      <c s="6" t="s">
        <v>990</v>
      </c>
      <c s="36" t="s">
        <v>52</v>
      </c>
      <c s="37">
        <v>1</v>
      </c>
      <c s="36">
        <v>0</v>
      </c>
      <c s="36">
        <f>ROUND(G408*H408,6)</f>
      </c>
      <c r="L408" s="38">
        <v>0</v>
      </c>
      <c s="32">
        <f>ROUND(ROUND(L408,2)*ROUND(G408,3),2)</f>
      </c>
      <c s="36" t="s">
        <v>388</v>
      </c>
      <c>
        <f>(M408*21)/100</f>
      </c>
      <c t="s">
        <v>27</v>
      </c>
    </row>
    <row r="409" spans="1:5" ht="51">
      <c r="A409" s="35" t="s">
        <v>54</v>
      </c>
      <c r="E409" s="39" t="s">
        <v>991</v>
      </c>
    </row>
    <row r="410" spans="1:5" ht="12.75">
      <c r="A410" s="35" t="s">
        <v>55</v>
      </c>
      <c r="E410" s="40" t="s">
        <v>5</v>
      </c>
    </row>
    <row r="411" spans="1:5" ht="12.75">
      <c r="A411" t="s">
        <v>57</v>
      </c>
      <c r="E411" s="39" t="s">
        <v>5</v>
      </c>
    </row>
    <row r="412" spans="1:16" ht="25.5">
      <c r="A412" t="s">
        <v>49</v>
      </c>
      <c s="34" t="s">
        <v>992</v>
      </c>
      <c s="34" t="s">
        <v>819</v>
      </c>
      <c s="35" t="s">
        <v>5</v>
      </c>
      <c s="6" t="s">
        <v>820</v>
      </c>
      <c s="36" t="s">
        <v>52</v>
      </c>
      <c s="37">
        <v>1</v>
      </c>
      <c s="36">
        <v>0</v>
      </c>
      <c s="36">
        <f>ROUND(G412*H412,6)</f>
      </c>
      <c r="L412" s="38">
        <v>0</v>
      </c>
      <c s="32">
        <f>ROUND(ROUND(L412,2)*ROUND(G412,3),2)</f>
      </c>
      <c s="36" t="s">
        <v>388</v>
      </c>
      <c>
        <f>(M412*21)/100</f>
      </c>
      <c t="s">
        <v>27</v>
      </c>
    </row>
    <row r="413" spans="1:5" ht="51">
      <c r="A413" s="35" t="s">
        <v>54</v>
      </c>
      <c r="E413" s="39" t="s">
        <v>821</v>
      </c>
    </row>
    <row r="414" spans="1:5" ht="12.75">
      <c r="A414" s="35" t="s">
        <v>55</v>
      </c>
      <c r="E414" s="40" t="s">
        <v>5</v>
      </c>
    </row>
    <row r="415" spans="1:5" ht="12.75">
      <c r="A415" t="s">
        <v>57</v>
      </c>
      <c r="E415" s="39" t="s">
        <v>5</v>
      </c>
    </row>
    <row r="416" spans="1:16" ht="12.75">
      <c r="A416" t="s">
        <v>49</v>
      </c>
      <c s="34" t="s">
        <v>993</v>
      </c>
      <c s="34" t="s">
        <v>822</v>
      </c>
      <c s="35" t="s">
        <v>5</v>
      </c>
      <c s="6" t="s">
        <v>823</v>
      </c>
      <c s="36" t="s">
        <v>52</v>
      </c>
      <c s="37">
        <v>6</v>
      </c>
      <c s="36">
        <v>0</v>
      </c>
      <c s="36">
        <f>ROUND(G416*H416,6)</f>
      </c>
      <c r="L416" s="38">
        <v>0</v>
      </c>
      <c s="32">
        <f>ROUND(ROUND(L416,2)*ROUND(G416,3),2)</f>
      </c>
      <c s="36" t="s">
        <v>388</v>
      </c>
      <c>
        <f>(M416*21)/100</f>
      </c>
      <c t="s">
        <v>27</v>
      </c>
    </row>
    <row r="417" spans="1:5" ht="12.75">
      <c r="A417" s="35" t="s">
        <v>54</v>
      </c>
      <c r="E417" s="39" t="s">
        <v>5</v>
      </c>
    </row>
    <row r="418" spans="1:5" ht="12.75">
      <c r="A418" s="35" t="s">
        <v>55</v>
      </c>
      <c r="E418" s="40" t="s">
        <v>5</v>
      </c>
    </row>
    <row r="419" spans="1:5" ht="12.75">
      <c r="A419" t="s">
        <v>57</v>
      </c>
      <c r="E419" s="39" t="s">
        <v>5</v>
      </c>
    </row>
    <row r="420" spans="1:16" ht="25.5">
      <c r="A420" t="s">
        <v>49</v>
      </c>
      <c s="34" t="s">
        <v>994</v>
      </c>
      <c s="34" t="s">
        <v>824</v>
      </c>
      <c s="35" t="s">
        <v>5</v>
      </c>
      <c s="6" t="s">
        <v>825</v>
      </c>
      <c s="36" t="s">
        <v>52</v>
      </c>
      <c s="37">
        <v>1</v>
      </c>
      <c s="36">
        <v>0</v>
      </c>
      <c s="36">
        <f>ROUND(G420*H420,6)</f>
      </c>
      <c r="L420" s="38">
        <v>0</v>
      </c>
      <c s="32">
        <f>ROUND(ROUND(L420,2)*ROUND(G420,3),2)</f>
      </c>
      <c s="36" t="s">
        <v>388</v>
      </c>
      <c>
        <f>(M420*21)/100</f>
      </c>
      <c t="s">
        <v>27</v>
      </c>
    </row>
    <row r="421" spans="1:5" ht="12.75">
      <c r="A421" s="35" t="s">
        <v>54</v>
      </c>
      <c r="E421" s="39" t="s">
        <v>5</v>
      </c>
    </row>
    <row r="422" spans="1:5" ht="12.75">
      <c r="A422" s="35" t="s">
        <v>55</v>
      </c>
      <c r="E422" s="40" t="s">
        <v>5</v>
      </c>
    </row>
    <row r="423" spans="1:5" ht="12.75">
      <c r="A423" t="s">
        <v>57</v>
      </c>
      <c r="E423" s="39" t="s">
        <v>5</v>
      </c>
    </row>
    <row r="424" spans="1:16" ht="25.5">
      <c r="A424" t="s">
        <v>49</v>
      </c>
      <c s="34" t="s">
        <v>995</v>
      </c>
      <c s="34" t="s">
        <v>996</v>
      </c>
      <c s="35" t="s">
        <v>5</v>
      </c>
      <c s="6" t="s">
        <v>825</v>
      </c>
      <c s="36" t="s">
        <v>52</v>
      </c>
      <c s="37">
        <v>1</v>
      </c>
      <c s="36">
        <v>0</v>
      </c>
      <c s="36">
        <f>ROUND(G424*H424,6)</f>
      </c>
      <c r="L424" s="38">
        <v>0</v>
      </c>
      <c s="32">
        <f>ROUND(ROUND(L424,2)*ROUND(G424,3),2)</f>
      </c>
      <c s="36" t="s">
        <v>388</v>
      </c>
      <c>
        <f>(M424*21)/100</f>
      </c>
      <c t="s">
        <v>27</v>
      </c>
    </row>
    <row r="425" spans="1:5" ht="12.75">
      <c r="A425" s="35" t="s">
        <v>54</v>
      </c>
      <c r="E425" s="39" t="s">
        <v>5</v>
      </c>
    </row>
    <row r="426" spans="1:5" ht="12.75">
      <c r="A426" s="35" t="s">
        <v>55</v>
      </c>
      <c r="E426" s="40" t="s">
        <v>5</v>
      </c>
    </row>
    <row r="427" spans="1:5" ht="12.75">
      <c r="A427" t="s">
        <v>57</v>
      </c>
      <c r="E427" s="39" t="s">
        <v>5</v>
      </c>
    </row>
    <row r="428" spans="1:16" ht="25.5">
      <c r="A428" t="s">
        <v>49</v>
      </c>
      <c s="34" t="s">
        <v>997</v>
      </c>
      <c s="34" t="s">
        <v>998</v>
      </c>
      <c s="35" t="s">
        <v>5</v>
      </c>
      <c s="6" t="s">
        <v>825</v>
      </c>
      <c s="36" t="s">
        <v>52</v>
      </c>
      <c s="37">
        <v>1</v>
      </c>
      <c s="36">
        <v>0</v>
      </c>
      <c s="36">
        <f>ROUND(G428*H428,6)</f>
      </c>
      <c r="L428" s="38">
        <v>0</v>
      </c>
      <c s="32">
        <f>ROUND(ROUND(L428,2)*ROUND(G428,3),2)</f>
      </c>
      <c s="36" t="s">
        <v>388</v>
      </c>
      <c>
        <f>(M428*21)/100</f>
      </c>
      <c t="s">
        <v>27</v>
      </c>
    </row>
    <row r="429" spans="1:5" ht="12.75">
      <c r="A429" s="35" t="s">
        <v>54</v>
      </c>
      <c r="E429" s="39" t="s">
        <v>5</v>
      </c>
    </row>
    <row r="430" spans="1:5" ht="12.75">
      <c r="A430" s="35" t="s">
        <v>55</v>
      </c>
      <c r="E430" s="40" t="s">
        <v>5</v>
      </c>
    </row>
    <row r="431" spans="1:5" ht="12.75">
      <c r="A431" t="s">
        <v>57</v>
      </c>
      <c r="E431" s="39" t="s">
        <v>5</v>
      </c>
    </row>
    <row r="432" spans="1:13" ht="12.75">
      <c r="A432" t="s">
        <v>46</v>
      </c>
      <c r="C432" s="31" t="s">
        <v>746</v>
      </c>
      <c r="E432" s="33" t="s">
        <v>999</v>
      </c>
      <c r="J432" s="32">
        <f>0</f>
      </c>
      <c s="32">
        <f>0</f>
      </c>
      <c s="32">
        <f>0+L433+L437+L441</f>
      </c>
      <c s="32">
        <f>0+M433+M437+M441</f>
      </c>
    </row>
    <row r="433" spans="1:16" ht="12.75">
      <c r="A433" t="s">
        <v>49</v>
      </c>
      <c s="34" t="s">
        <v>1000</v>
      </c>
      <c s="34" t="s">
        <v>1001</v>
      </c>
      <c s="35" t="s">
        <v>5</v>
      </c>
      <c s="6" t="s">
        <v>1002</v>
      </c>
      <c s="36" t="s">
        <v>262</v>
      </c>
      <c s="37">
        <v>108</v>
      </c>
      <c s="36">
        <v>0</v>
      </c>
      <c s="36">
        <f>ROUND(G433*H433,6)</f>
      </c>
      <c r="L433" s="38">
        <v>0</v>
      </c>
      <c s="32">
        <f>ROUND(ROUND(L433,2)*ROUND(G433,3),2)</f>
      </c>
      <c s="36" t="s">
        <v>53</v>
      </c>
      <c>
        <f>(M433*21)/100</f>
      </c>
      <c t="s">
        <v>27</v>
      </c>
    </row>
    <row r="434" spans="1:5" ht="12.75">
      <c r="A434" s="35" t="s">
        <v>54</v>
      </c>
      <c r="E434" s="39" t="s">
        <v>5</v>
      </c>
    </row>
    <row r="435" spans="1:5" ht="12.75">
      <c r="A435" s="35" t="s">
        <v>55</v>
      </c>
      <c r="E435" s="40" t="s">
        <v>5</v>
      </c>
    </row>
    <row r="436" spans="1:5" ht="12.75">
      <c r="A436" t="s">
        <v>57</v>
      </c>
      <c r="E436" s="39" t="s">
        <v>5</v>
      </c>
    </row>
    <row r="437" spans="1:16" ht="12.75">
      <c r="A437" t="s">
        <v>49</v>
      </c>
      <c s="34" t="s">
        <v>1003</v>
      </c>
      <c s="34" t="s">
        <v>1004</v>
      </c>
      <c s="35" t="s">
        <v>5</v>
      </c>
      <c s="6" t="s">
        <v>1005</v>
      </c>
      <c s="36" t="s">
        <v>262</v>
      </c>
      <c s="37">
        <v>108</v>
      </c>
      <c s="36">
        <v>0</v>
      </c>
      <c s="36">
        <f>ROUND(G437*H437,6)</f>
      </c>
      <c r="L437" s="38">
        <v>0</v>
      </c>
      <c s="32">
        <f>ROUND(ROUND(L437,2)*ROUND(G437,3),2)</f>
      </c>
      <c s="36" t="s">
        <v>53</v>
      </c>
      <c>
        <f>(M437*21)/100</f>
      </c>
      <c t="s">
        <v>27</v>
      </c>
    </row>
    <row r="438" spans="1:5" ht="12.75">
      <c r="A438" s="35" t="s">
        <v>54</v>
      </c>
      <c r="E438" s="39" t="s">
        <v>5</v>
      </c>
    </row>
    <row r="439" spans="1:5" ht="12.75">
      <c r="A439" s="35" t="s">
        <v>55</v>
      </c>
      <c r="E439" s="40" t="s">
        <v>5</v>
      </c>
    </row>
    <row r="440" spans="1:5" ht="12.75">
      <c r="A440" t="s">
        <v>57</v>
      </c>
      <c r="E440" s="39" t="s">
        <v>5</v>
      </c>
    </row>
    <row r="441" spans="1:16" ht="25.5">
      <c r="A441" t="s">
        <v>49</v>
      </c>
      <c s="34" t="s">
        <v>1006</v>
      </c>
      <c s="34" t="s">
        <v>1007</v>
      </c>
      <c s="35" t="s">
        <v>5</v>
      </c>
      <c s="6" t="s">
        <v>1008</v>
      </c>
      <c s="36" t="s">
        <v>262</v>
      </c>
      <c s="37">
        <v>108</v>
      </c>
      <c s="36">
        <v>0</v>
      </c>
      <c s="36">
        <f>ROUND(G441*H441,6)</f>
      </c>
      <c r="L441" s="38">
        <v>0</v>
      </c>
      <c s="32">
        <f>ROUND(ROUND(L441,2)*ROUND(G441,3),2)</f>
      </c>
      <c s="36" t="s">
        <v>388</v>
      </c>
      <c>
        <f>(M441*21)/100</f>
      </c>
      <c t="s">
        <v>27</v>
      </c>
    </row>
    <row r="442" spans="1:5" ht="12.75">
      <c r="A442" s="35" t="s">
        <v>54</v>
      </c>
      <c r="E442" s="39" t="s">
        <v>5</v>
      </c>
    </row>
    <row r="443" spans="1:5" ht="12.75">
      <c r="A443" s="35" t="s">
        <v>55</v>
      </c>
      <c r="E443" s="40" t="s">
        <v>5</v>
      </c>
    </row>
    <row r="444" spans="1:5" ht="12.75">
      <c r="A444" t="s">
        <v>57</v>
      </c>
      <c r="E444" s="39" t="s">
        <v>5</v>
      </c>
    </row>
    <row r="445" spans="1:13" ht="12.75">
      <c r="A445" t="s">
        <v>46</v>
      </c>
      <c r="C445" s="31" t="s">
        <v>1009</v>
      </c>
      <c r="E445" s="33" t="s">
        <v>390</v>
      </c>
      <c r="J445" s="32">
        <f>0</f>
      </c>
      <c s="32">
        <f>0</f>
      </c>
      <c s="32">
        <f>0+L446+L450+L454+L458+L462+L466+L470+L474+L478+L482+L486+L490+L494+L498+L502+L506+L510+L514</f>
      </c>
      <c s="32">
        <f>0+M446+M450+M454+M458+M462+M466+M470+M474+M478+M482+M486+M490+M494+M498+M502+M506+M510+M514</f>
      </c>
    </row>
    <row r="446" spans="1:16" ht="25.5">
      <c r="A446" t="s">
        <v>49</v>
      </c>
      <c s="34" t="s">
        <v>1010</v>
      </c>
      <c s="34" t="s">
        <v>594</v>
      </c>
      <c s="35" t="s">
        <v>5</v>
      </c>
      <c s="6" t="s">
        <v>595</v>
      </c>
      <c s="36" t="s">
        <v>52</v>
      </c>
      <c s="37">
        <v>12</v>
      </c>
      <c s="36">
        <v>0</v>
      </c>
      <c s="36">
        <f>ROUND(G446*H446,6)</f>
      </c>
      <c r="L446" s="38">
        <v>0</v>
      </c>
      <c s="32">
        <f>ROUND(ROUND(L446,2)*ROUND(G446,3),2)</f>
      </c>
      <c s="36" t="s">
        <v>53</v>
      </c>
      <c>
        <f>(M446*21)/100</f>
      </c>
      <c t="s">
        <v>27</v>
      </c>
    </row>
    <row r="447" spans="1:5" ht="12.75">
      <c r="A447" s="35" t="s">
        <v>54</v>
      </c>
      <c r="E447" s="39" t="s">
        <v>5</v>
      </c>
    </row>
    <row r="448" spans="1:5" ht="12.75">
      <c r="A448" s="35" t="s">
        <v>55</v>
      </c>
      <c r="E448" s="40" t="s">
        <v>5</v>
      </c>
    </row>
    <row r="449" spans="1:5" ht="12.75">
      <c r="A449" t="s">
        <v>57</v>
      </c>
      <c r="E449" s="39" t="s">
        <v>5</v>
      </c>
    </row>
    <row r="450" spans="1:16" ht="12.75">
      <c r="A450" t="s">
        <v>49</v>
      </c>
      <c s="34" t="s">
        <v>1011</v>
      </c>
      <c s="34" t="s">
        <v>596</v>
      </c>
      <c s="35" t="s">
        <v>5</v>
      </c>
      <c s="6" t="s">
        <v>597</v>
      </c>
      <c s="36" t="s">
        <v>52</v>
      </c>
      <c s="37">
        <v>120</v>
      </c>
      <c s="36">
        <v>0</v>
      </c>
      <c s="36">
        <f>ROUND(G450*H450,6)</f>
      </c>
      <c r="L450" s="38">
        <v>0</v>
      </c>
      <c s="32">
        <f>ROUND(ROUND(L450,2)*ROUND(G450,3),2)</f>
      </c>
      <c s="36" t="s">
        <v>53</v>
      </c>
      <c>
        <f>(M450*21)/100</f>
      </c>
      <c t="s">
        <v>27</v>
      </c>
    </row>
    <row r="451" spans="1:5" ht="12.75">
      <c r="A451" s="35" t="s">
        <v>54</v>
      </c>
      <c r="E451" s="39" t="s">
        <v>5</v>
      </c>
    </row>
    <row r="452" spans="1:5" ht="12.75">
      <c r="A452" s="35" t="s">
        <v>55</v>
      </c>
      <c r="E452" s="40" t="s">
        <v>5</v>
      </c>
    </row>
    <row r="453" spans="1:5" ht="12.75">
      <c r="A453" t="s">
        <v>57</v>
      </c>
      <c r="E453" s="39" t="s">
        <v>5</v>
      </c>
    </row>
    <row r="454" spans="1:16" ht="12.75">
      <c r="A454" t="s">
        <v>49</v>
      </c>
      <c s="34" t="s">
        <v>1012</v>
      </c>
      <c s="34" t="s">
        <v>599</v>
      </c>
      <c s="35" t="s">
        <v>5</v>
      </c>
      <c s="6" t="s">
        <v>600</v>
      </c>
      <c s="36" t="s">
        <v>98</v>
      </c>
      <c s="37">
        <v>1</v>
      </c>
      <c s="36">
        <v>0</v>
      </c>
      <c s="36">
        <f>ROUND(G454*H454,6)</f>
      </c>
      <c r="L454" s="38">
        <v>0</v>
      </c>
      <c s="32">
        <f>ROUND(ROUND(L454,2)*ROUND(G454,3),2)</f>
      </c>
      <c s="36" t="s">
        <v>53</v>
      </c>
      <c>
        <f>(M454*21)/100</f>
      </c>
      <c t="s">
        <v>27</v>
      </c>
    </row>
    <row r="455" spans="1:5" ht="12.75">
      <c r="A455" s="35" t="s">
        <v>54</v>
      </c>
      <c r="E455" s="39" t="s">
        <v>5</v>
      </c>
    </row>
    <row r="456" spans="1:5" ht="12.75">
      <c r="A456" s="35" t="s">
        <v>55</v>
      </c>
      <c r="E456" s="40" t="s">
        <v>5</v>
      </c>
    </row>
    <row r="457" spans="1:5" ht="12.75">
      <c r="A457" t="s">
        <v>57</v>
      </c>
      <c r="E457" s="39" t="s">
        <v>5</v>
      </c>
    </row>
    <row r="458" spans="1:16" ht="12.75">
      <c r="A458" t="s">
        <v>49</v>
      </c>
      <c s="34" t="s">
        <v>1013</v>
      </c>
      <c s="34" t="s">
        <v>1014</v>
      </c>
      <c s="35" t="s">
        <v>5</v>
      </c>
      <c s="6" t="s">
        <v>1015</v>
      </c>
      <c s="36" t="s">
        <v>52</v>
      </c>
      <c s="37">
        <v>1</v>
      </c>
      <c s="36">
        <v>0</v>
      </c>
      <c s="36">
        <f>ROUND(G458*H458,6)</f>
      </c>
      <c r="L458" s="38">
        <v>0</v>
      </c>
      <c s="32">
        <f>ROUND(ROUND(L458,2)*ROUND(G458,3),2)</f>
      </c>
      <c s="36" t="s">
        <v>388</v>
      </c>
      <c>
        <f>(M458*21)/100</f>
      </c>
      <c t="s">
        <v>27</v>
      </c>
    </row>
    <row r="459" spans="1:5" ht="12.75">
      <c r="A459" s="35" t="s">
        <v>54</v>
      </c>
      <c r="E459" s="39" t="s">
        <v>1015</v>
      </c>
    </row>
    <row r="460" spans="1:5" ht="12.75">
      <c r="A460" s="35" t="s">
        <v>55</v>
      </c>
      <c r="E460" s="40" t="s">
        <v>5</v>
      </c>
    </row>
    <row r="461" spans="1:5" ht="12.75">
      <c r="A461" t="s">
        <v>57</v>
      </c>
      <c r="E461" s="39" t="s">
        <v>613</v>
      </c>
    </row>
    <row r="462" spans="1:16" ht="12.75">
      <c r="A462" t="s">
        <v>49</v>
      </c>
      <c s="34" t="s">
        <v>1016</v>
      </c>
      <c s="34" t="s">
        <v>413</v>
      </c>
      <c s="35" t="s">
        <v>5</v>
      </c>
      <c s="6" t="s">
        <v>414</v>
      </c>
      <c s="36" t="s">
        <v>415</v>
      </c>
      <c s="37">
        <v>120</v>
      </c>
      <c s="36">
        <v>0</v>
      </c>
      <c s="36">
        <f>ROUND(G462*H462,6)</f>
      </c>
      <c r="L462" s="38">
        <v>0</v>
      </c>
      <c s="32">
        <f>ROUND(ROUND(L462,2)*ROUND(G462,3),2)</f>
      </c>
      <c s="36" t="s">
        <v>388</v>
      </c>
      <c>
        <f>(M462*21)/100</f>
      </c>
      <c t="s">
        <v>27</v>
      </c>
    </row>
    <row r="463" spans="1:5" ht="12.75">
      <c r="A463" s="35" t="s">
        <v>54</v>
      </c>
      <c r="E463" s="39" t="s">
        <v>5</v>
      </c>
    </row>
    <row r="464" spans="1:5" ht="12.75">
      <c r="A464" s="35" t="s">
        <v>55</v>
      </c>
      <c r="E464" s="40" t="s">
        <v>5</v>
      </c>
    </row>
    <row r="465" spans="1:5" ht="12.75">
      <c r="A465" t="s">
        <v>57</v>
      </c>
      <c r="E465" s="39" t="s">
        <v>5</v>
      </c>
    </row>
    <row r="466" spans="1:16" ht="25.5">
      <c r="A466" t="s">
        <v>49</v>
      </c>
      <c s="34" t="s">
        <v>1017</v>
      </c>
      <c s="34" t="s">
        <v>455</v>
      </c>
      <c s="35" t="s">
        <v>5</v>
      </c>
      <c s="6" t="s">
        <v>456</v>
      </c>
      <c s="36" t="s">
        <v>52</v>
      </c>
      <c s="37">
        <v>10</v>
      </c>
      <c s="36">
        <v>0</v>
      </c>
      <c s="36">
        <f>ROUND(G466*H466,6)</f>
      </c>
      <c r="L466" s="38">
        <v>0</v>
      </c>
      <c s="32">
        <f>ROUND(ROUND(L466,2)*ROUND(G466,3),2)</f>
      </c>
      <c s="36" t="s">
        <v>388</v>
      </c>
      <c>
        <f>(M466*21)/100</f>
      </c>
      <c t="s">
        <v>27</v>
      </c>
    </row>
    <row r="467" spans="1:5" ht="12.75">
      <c r="A467" s="35" t="s">
        <v>54</v>
      </c>
      <c r="E467" s="39" t="s">
        <v>5</v>
      </c>
    </row>
    <row r="468" spans="1:5" ht="12.75">
      <c r="A468" s="35" t="s">
        <v>55</v>
      </c>
      <c r="E468" s="40" t="s">
        <v>5</v>
      </c>
    </row>
    <row r="469" spans="1:5" ht="12.75">
      <c r="A469" t="s">
        <v>57</v>
      </c>
      <c r="E469" s="39" t="s">
        <v>5</v>
      </c>
    </row>
    <row r="470" spans="1:16" ht="25.5">
      <c r="A470" t="s">
        <v>49</v>
      </c>
      <c s="34" t="s">
        <v>1018</v>
      </c>
      <c s="34" t="s">
        <v>1019</v>
      </c>
      <c s="35" t="s">
        <v>5</v>
      </c>
      <c s="6" t="s">
        <v>1020</v>
      </c>
      <c s="36" t="s">
        <v>52</v>
      </c>
      <c s="37">
        <v>2</v>
      </c>
      <c s="36">
        <v>0</v>
      </c>
      <c s="36">
        <f>ROUND(G470*H470,6)</f>
      </c>
      <c r="L470" s="38">
        <v>0</v>
      </c>
      <c s="32">
        <f>ROUND(ROUND(L470,2)*ROUND(G470,3),2)</f>
      </c>
      <c s="36" t="s">
        <v>388</v>
      </c>
      <c>
        <f>(M470*21)/100</f>
      </c>
      <c t="s">
        <v>27</v>
      </c>
    </row>
    <row r="471" spans="1:5" ht="12.75">
      <c r="A471" s="35" t="s">
        <v>54</v>
      </c>
      <c r="E471" s="39" t="s">
        <v>5</v>
      </c>
    </row>
    <row r="472" spans="1:5" ht="12.75">
      <c r="A472" s="35" t="s">
        <v>55</v>
      </c>
      <c r="E472" s="40" t="s">
        <v>5</v>
      </c>
    </row>
    <row r="473" spans="1:5" ht="12.75">
      <c r="A473" t="s">
        <v>57</v>
      </c>
      <c r="E473" s="39" t="s">
        <v>5</v>
      </c>
    </row>
    <row r="474" spans="1:16" ht="25.5">
      <c r="A474" t="s">
        <v>49</v>
      </c>
      <c s="34" t="s">
        <v>1021</v>
      </c>
      <c s="34" t="s">
        <v>457</v>
      </c>
      <c s="35" t="s">
        <v>5</v>
      </c>
      <c s="6" t="s">
        <v>458</v>
      </c>
      <c s="36" t="s">
        <v>52</v>
      </c>
      <c s="37">
        <v>10</v>
      </c>
      <c s="36">
        <v>0</v>
      </c>
      <c s="36">
        <f>ROUND(G474*H474,6)</f>
      </c>
      <c r="L474" s="38">
        <v>0</v>
      </c>
      <c s="32">
        <f>ROUND(ROUND(L474,2)*ROUND(G474,3),2)</f>
      </c>
      <c s="36" t="s">
        <v>388</v>
      </c>
      <c>
        <f>(M474*21)/100</f>
      </c>
      <c t="s">
        <v>27</v>
      </c>
    </row>
    <row r="475" spans="1:5" ht="12.75">
      <c r="A475" s="35" t="s">
        <v>54</v>
      </c>
      <c r="E475" s="39" t="s">
        <v>5</v>
      </c>
    </row>
    <row r="476" spans="1:5" ht="12.75">
      <c r="A476" s="35" t="s">
        <v>55</v>
      </c>
      <c r="E476" s="40" t="s">
        <v>5</v>
      </c>
    </row>
    <row r="477" spans="1:5" ht="12.75">
      <c r="A477" t="s">
        <v>57</v>
      </c>
      <c r="E477" s="39" t="s">
        <v>5</v>
      </c>
    </row>
    <row r="478" spans="1:16" ht="25.5">
      <c r="A478" t="s">
        <v>49</v>
      </c>
      <c s="34" t="s">
        <v>1022</v>
      </c>
      <c s="34" t="s">
        <v>1023</v>
      </c>
      <c s="35" t="s">
        <v>5</v>
      </c>
      <c s="6" t="s">
        <v>1024</v>
      </c>
      <c s="36" t="s">
        <v>52</v>
      </c>
      <c s="37">
        <v>2</v>
      </c>
      <c s="36">
        <v>0</v>
      </c>
      <c s="36">
        <f>ROUND(G478*H478,6)</f>
      </c>
      <c r="L478" s="38">
        <v>0</v>
      </c>
      <c s="32">
        <f>ROUND(ROUND(L478,2)*ROUND(G478,3),2)</f>
      </c>
      <c s="36" t="s">
        <v>388</v>
      </c>
      <c>
        <f>(M478*21)/100</f>
      </c>
      <c t="s">
        <v>27</v>
      </c>
    </row>
    <row r="479" spans="1:5" ht="12.75">
      <c r="A479" s="35" t="s">
        <v>54</v>
      </c>
      <c r="E479" s="39" t="s">
        <v>5</v>
      </c>
    </row>
    <row r="480" spans="1:5" ht="12.75">
      <c r="A480" s="35" t="s">
        <v>55</v>
      </c>
      <c r="E480" s="40" t="s">
        <v>5</v>
      </c>
    </row>
    <row r="481" spans="1:5" ht="12.75">
      <c r="A481" t="s">
        <v>57</v>
      </c>
      <c r="E481" s="39" t="s">
        <v>5</v>
      </c>
    </row>
    <row r="482" spans="1:16" ht="12.75">
      <c r="A482" t="s">
        <v>49</v>
      </c>
      <c s="34" t="s">
        <v>1025</v>
      </c>
      <c s="34" t="s">
        <v>417</v>
      </c>
      <c s="35" t="s">
        <v>5</v>
      </c>
      <c s="6" t="s">
        <v>418</v>
      </c>
      <c s="36" t="s">
        <v>52</v>
      </c>
      <c s="37">
        <v>1</v>
      </c>
      <c s="36">
        <v>0</v>
      </c>
      <c s="36">
        <f>ROUND(G482*H482,6)</f>
      </c>
      <c r="L482" s="38">
        <v>0</v>
      </c>
      <c s="32">
        <f>ROUND(ROUND(L482,2)*ROUND(G482,3),2)</f>
      </c>
      <c s="36" t="s">
        <v>388</v>
      </c>
      <c>
        <f>(M482*21)/100</f>
      </c>
      <c t="s">
        <v>27</v>
      </c>
    </row>
    <row r="483" spans="1:5" ht="12.75">
      <c r="A483" s="35" t="s">
        <v>54</v>
      </c>
      <c r="E483" s="39" t="s">
        <v>5</v>
      </c>
    </row>
    <row r="484" spans="1:5" ht="12.75">
      <c r="A484" s="35" t="s">
        <v>55</v>
      </c>
      <c r="E484" s="40" t="s">
        <v>5</v>
      </c>
    </row>
    <row r="485" spans="1:5" ht="12.75">
      <c r="A485" t="s">
        <v>57</v>
      </c>
      <c r="E485" s="39" t="s">
        <v>5</v>
      </c>
    </row>
    <row r="486" spans="1:16" ht="12.75">
      <c r="A486" t="s">
        <v>49</v>
      </c>
      <c s="34" t="s">
        <v>1026</v>
      </c>
      <c s="34" t="s">
        <v>420</v>
      </c>
      <c s="35" t="s">
        <v>5</v>
      </c>
      <c s="6" t="s">
        <v>421</v>
      </c>
      <c s="36" t="s">
        <v>52</v>
      </c>
      <c s="37">
        <v>1</v>
      </c>
      <c s="36">
        <v>0</v>
      </c>
      <c s="36">
        <f>ROUND(G486*H486,6)</f>
      </c>
      <c r="L486" s="38">
        <v>0</v>
      </c>
      <c s="32">
        <f>ROUND(ROUND(L486,2)*ROUND(G486,3),2)</f>
      </c>
      <c s="36" t="s">
        <v>388</v>
      </c>
      <c>
        <f>(M486*21)/100</f>
      </c>
      <c t="s">
        <v>27</v>
      </c>
    </row>
    <row r="487" spans="1:5" ht="12.75">
      <c r="A487" s="35" t="s">
        <v>54</v>
      </c>
      <c r="E487" s="39" t="s">
        <v>5</v>
      </c>
    </row>
    <row r="488" spans="1:5" ht="12.75">
      <c r="A488" s="35" t="s">
        <v>55</v>
      </c>
      <c r="E488" s="40" t="s">
        <v>5</v>
      </c>
    </row>
    <row r="489" spans="1:5" ht="12.75">
      <c r="A489" t="s">
        <v>57</v>
      </c>
      <c r="E489" s="39" t="s">
        <v>5</v>
      </c>
    </row>
    <row r="490" spans="1:16" ht="12.75">
      <c r="A490" t="s">
        <v>49</v>
      </c>
      <c s="34" t="s">
        <v>1027</v>
      </c>
      <c s="34" t="s">
        <v>423</v>
      </c>
      <c s="35" t="s">
        <v>5</v>
      </c>
      <c s="6" t="s">
        <v>424</v>
      </c>
      <c s="36" t="s">
        <v>415</v>
      </c>
      <c s="37">
        <v>80</v>
      </c>
      <c s="36">
        <v>0</v>
      </c>
      <c s="36">
        <f>ROUND(G490*H490,6)</f>
      </c>
      <c r="L490" s="38">
        <v>0</v>
      </c>
      <c s="32">
        <f>ROUND(ROUND(L490,2)*ROUND(G490,3),2)</f>
      </c>
      <c s="36" t="s">
        <v>388</v>
      </c>
      <c>
        <f>(M490*21)/100</f>
      </c>
      <c t="s">
        <v>27</v>
      </c>
    </row>
    <row r="491" spans="1:5" ht="12.75">
      <c r="A491" s="35" t="s">
        <v>54</v>
      </c>
      <c r="E491" s="39" t="s">
        <v>5</v>
      </c>
    </row>
    <row r="492" spans="1:5" ht="12.75">
      <c r="A492" s="35" t="s">
        <v>55</v>
      </c>
      <c r="E492" s="40" t="s">
        <v>5</v>
      </c>
    </row>
    <row r="493" spans="1:5" ht="12.75">
      <c r="A493" t="s">
        <v>57</v>
      </c>
      <c r="E493" s="39" t="s">
        <v>5</v>
      </c>
    </row>
    <row r="494" spans="1:16" ht="12.75">
      <c r="A494" t="s">
        <v>49</v>
      </c>
      <c s="34" t="s">
        <v>1028</v>
      </c>
      <c s="34" t="s">
        <v>429</v>
      </c>
      <c s="35" t="s">
        <v>5</v>
      </c>
      <c s="6" t="s">
        <v>430</v>
      </c>
      <c s="36" t="s">
        <v>415</v>
      </c>
      <c s="37">
        <v>80</v>
      </c>
      <c s="36">
        <v>0</v>
      </c>
      <c s="36">
        <f>ROUND(G494*H494,6)</f>
      </c>
      <c r="L494" s="38">
        <v>0</v>
      </c>
      <c s="32">
        <f>ROUND(ROUND(L494,2)*ROUND(G494,3),2)</f>
      </c>
      <c s="36" t="s">
        <v>388</v>
      </c>
      <c>
        <f>(M494*21)/100</f>
      </c>
      <c t="s">
        <v>27</v>
      </c>
    </row>
    <row r="495" spans="1:5" ht="12.75">
      <c r="A495" s="35" t="s">
        <v>54</v>
      </c>
      <c r="E495" s="39" t="s">
        <v>5</v>
      </c>
    </row>
    <row r="496" spans="1:5" ht="12.75">
      <c r="A496" s="35" t="s">
        <v>55</v>
      </c>
      <c r="E496" s="40" t="s">
        <v>5</v>
      </c>
    </row>
    <row r="497" spans="1:5" ht="12.75">
      <c r="A497" t="s">
        <v>57</v>
      </c>
      <c r="E497" s="39" t="s">
        <v>5</v>
      </c>
    </row>
    <row r="498" spans="1:16" ht="12.75">
      <c r="A498" t="s">
        <v>49</v>
      </c>
      <c s="34" t="s">
        <v>1029</v>
      </c>
      <c s="34" t="s">
        <v>459</v>
      </c>
      <c s="35" t="s">
        <v>5</v>
      </c>
      <c s="6" t="s">
        <v>460</v>
      </c>
      <c s="36" t="s">
        <v>415</v>
      </c>
      <c s="37">
        <v>40</v>
      </c>
      <c s="36">
        <v>0</v>
      </c>
      <c s="36">
        <f>ROUND(G498*H498,6)</f>
      </c>
      <c r="L498" s="38">
        <v>0</v>
      </c>
      <c s="32">
        <f>ROUND(ROUND(L498,2)*ROUND(G498,3),2)</f>
      </c>
      <c s="36" t="s">
        <v>388</v>
      </c>
      <c>
        <f>(M498*21)/100</f>
      </c>
      <c t="s">
        <v>27</v>
      </c>
    </row>
    <row r="499" spans="1:5" ht="12.75">
      <c r="A499" s="35" t="s">
        <v>54</v>
      </c>
      <c r="E499" s="39" t="s">
        <v>5</v>
      </c>
    </row>
    <row r="500" spans="1:5" ht="12.75">
      <c r="A500" s="35" t="s">
        <v>55</v>
      </c>
      <c r="E500" s="40" t="s">
        <v>5</v>
      </c>
    </row>
    <row r="501" spans="1:5" ht="12.75">
      <c r="A501" t="s">
        <v>57</v>
      </c>
      <c r="E501" s="39" t="s">
        <v>5</v>
      </c>
    </row>
    <row r="502" spans="1:16" ht="12.75">
      <c r="A502" t="s">
        <v>49</v>
      </c>
      <c s="34" t="s">
        <v>1030</v>
      </c>
      <c s="34" t="s">
        <v>461</v>
      </c>
      <c s="35" t="s">
        <v>5</v>
      </c>
      <c s="6" t="s">
        <v>462</v>
      </c>
      <c s="36" t="s">
        <v>415</v>
      </c>
      <c s="37">
        <v>40</v>
      </c>
      <c s="36">
        <v>0</v>
      </c>
      <c s="36">
        <f>ROUND(G502*H502,6)</f>
      </c>
      <c r="L502" s="38">
        <v>0</v>
      </c>
      <c s="32">
        <f>ROUND(ROUND(L502,2)*ROUND(G502,3),2)</f>
      </c>
      <c s="36" t="s">
        <v>388</v>
      </c>
      <c>
        <f>(M502*21)/100</f>
      </c>
      <c t="s">
        <v>27</v>
      </c>
    </row>
    <row r="503" spans="1:5" ht="12.75">
      <c r="A503" s="35" t="s">
        <v>54</v>
      </c>
      <c r="E503" s="39" t="s">
        <v>5</v>
      </c>
    </row>
    <row r="504" spans="1:5" ht="12.75">
      <c r="A504" s="35" t="s">
        <v>55</v>
      </c>
      <c r="E504" s="40" t="s">
        <v>5</v>
      </c>
    </row>
    <row r="505" spans="1:5" ht="12.75">
      <c r="A505" t="s">
        <v>57</v>
      </c>
      <c r="E505" s="39" t="s">
        <v>5</v>
      </c>
    </row>
    <row r="506" spans="1:16" ht="12.75">
      <c r="A506" t="s">
        <v>49</v>
      </c>
      <c s="34" t="s">
        <v>1031</v>
      </c>
      <c s="34" t="s">
        <v>1032</v>
      </c>
      <c s="35" t="s">
        <v>5</v>
      </c>
      <c s="6" t="s">
        <v>1033</v>
      </c>
      <c s="36" t="s">
        <v>52</v>
      </c>
      <c s="37">
        <v>1</v>
      </c>
      <c s="36">
        <v>0</v>
      </c>
      <c s="36">
        <f>ROUND(G506*H506,6)</f>
      </c>
      <c r="L506" s="38">
        <v>0</v>
      </c>
      <c s="32">
        <f>ROUND(ROUND(L506,2)*ROUND(G506,3),2)</f>
      </c>
      <c s="36" t="s">
        <v>388</v>
      </c>
      <c>
        <f>(M506*21)/100</f>
      </c>
      <c t="s">
        <v>27</v>
      </c>
    </row>
    <row r="507" spans="1:5" ht="12.75">
      <c r="A507" s="35" t="s">
        <v>54</v>
      </c>
      <c r="E507" s="39" t="s">
        <v>5</v>
      </c>
    </row>
    <row r="508" spans="1:5" ht="12.75">
      <c r="A508" s="35" t="s">
        <v>55</v>
      </c>
      <c r="E508" s="40" t="s">
        <v>5</v>
      </c>
    </row>
    <row r="509" spans="1:5" ht="12.75">
      <c r="A509" t="s">
        <v>57</v>
      </c>
      <c r="E509" s="39" t="s">
        <v>5</v>
      </c>
    </row>
    <row r="510" spans="1:16" ht="25.5">
      <c r="A510" t="s">
        <v>49</v>
      </c>
      <c s="34" t="s">
        <v>1034</v>
      </c>
      <c s="34" t="s">
        <v>1035</v>
      </c>
      <c s="35" t="s">
        <v>5</v>
      </c>
      <c s="6" t="s">
        <v>1036</v>
      </c>
      <c s="36" t="s">
        <v>52</v>
      </c>
      <c s="37">
        <v>1</v>
      </c>
      <c s="36">
        <v>0</v>
      </c>
      <c s="36">
        <f>ROUND(G510*H510,6)</f>
      </c>
      <c r="L510" s="38">
        <v>0</v>
      </c>
      <c s="32">
        <f>ROUND(ROUND(L510,2)*ROUND(G510,3),2)</f>
      </c>
      <c s="36" t="s">
        <v>388</v>
      </c>
      <c>
        <f>(M510*21)/100</f>
      </c>
      <c t="s">
        <v>27</v>
      </c>
    </row>
    <row r="511" spans="1:5" ht="25.5">
      <c r="A511" s="35" t="s">
        <v>54</v>
      </c>
      <c r="E511" s="39" t="s">
        <v>1036</v>
      </c>
    </row>
    <row r="512" spans="1:5" ht="12.75">
      <c r="A512" s="35" t="s">
        <v>55</v>
      </c>
      <c r="E512" s="40" t="s">
        <v>5</v>
      </c>
    </row>
    <row r="513" spans="1:5" ht="12.75">
      <c r="A513" t="s">
        <v>57</v>
      </c>
      <c r="E513" s="39" t="s">
        <v>613</v>
      </c>
    </row>
    <row r="514" spans="1:16" ht="12.75">
      <c r="A514" t="s">
        <v>49</v>
      </c>
      <c s="34" t="s">
        <v>1037</v>
      </c>
      <c s="34" t="s">
        <v>1038</v>
      </c>
      <c s="35" t="s">
        <v>5</v>
      </c>
      <c s="6" t="s">
        <v>1039</v>
      </c>
      <c s="36" t="s">
        <v>52</v>
      </c>
      <c s="37">
        <v>1</v>
      </c>
      <c s="36">
        <v>0</v>
      </c>
      <c s="36">
        <f>ROUND(G514*H514,6)</f>
      </c>
      <c r="L514" s="38">
        <v>0</v>
      </c>
      <c s="32">
        <f>ROUND(ROUND(L514,2)*ROUND(G514,3),2)</f>
      </c>
      <c s="36" t="s">
        <v>388</v>
      </c>
      <c>
        <f>(M514*21)/100</f>
      </c>
      <c t="s">
        <v>27</v>
      </c>
    </row>
    <row r="515" spans="1:5" ht="12.75">
      <c r="A515" s="35" t="s">
        <v>54</v>
      </c>
      <c r="E515" s="39" t="s">
        <v>1039</v>
      </c>
    </row>
    <row r="516" spans="1:5" ht="12.75">
      <c r="A516" s="35" t="s">
        <v>55</v>
      </c>
      <c r="E516" s="40" t="s">
        <v>5</v>
      </c>
    </row>
    <row r="517" spans="1:5" ht="12.75">
      <c r="A517" t="s">
        <v>57</v>
      </c>
      <c r="E517" s="39" t="s">
        <v>613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1040</v>
      </c>
      <c s="41">
        <f>Rekapitulace!C19</f>
      </c>
      <c s="20" t="s">
        <v>0</v>
      </c>
      <c t="s">
        <v>23</v>
      </c>
      <c t="s">
        <v>27</v>
      </c>
    </row>
    <row r="4" spans="1:16" ht="32" customHeight="1">
      <c r="A4" s="24" t="s">
        <v>20</v>
      </c>
      <c s="25" t="s">
        <v>28</v>
      </c>
      <c s="27" t="s">
        <v>1040</v>
      </c>
      <c r="E4" s="26" t="s">
        <v>1041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COUNTIFS(L8:L142,"=0",A8:A142,"P")+COUNTIFS(L8:L142,"",A8:A142,"P")+SUM(Q8:Q142)</f>
      </c>
    </row>
    <row r="8" spans="1:13" ht="12.75">
      <c r="A8" t="s">
        <v>44</v>
      </c>
      <c r="C8" s="28" t="s">
        <v>1044</v>
      </c>
      <c r="E8" s="30" t="s">
        <v>1043</v>
      </c>
      <c r="J8" s="29">
        <f>0+J9+J30+J39+J72+J117</f>
      </c>
      <c s="29">
        <f>0+K9+K30+K39+K72+K117</f>
      </c>
      <c s="29">
        <f>0+L9+L30+L39+L72+L117</f>
      </c>
      <c s="29">
        <f>0+M9+M30+M39+M72+M117</f>
      </c>
    </row>
    <row r="9" spans="1:13" ht="12.75">
      <c r="A9" t="s">
        <v>46</v>
      </c>
      <c r="C9" s="31" t="s">
        <v>4</v>
      </c>
      <c r="E9" s="33" t="s">
        <v>1045</v>
      </c>
      <c r="J9" s="32">
        <f>0</f>
      </c>
      <c s="32">
        <f>0</f>
      </c>
      <c s="32">
        <f>0+L10+L14+L18+L22+L26</f>
      </c>
      <c s="32">
        <f>0+M10+M14+M18+M22+M26</f>
      </c>
    </row>
    <row r="10" spans="1:16" ht="25.5">
      <c r="A10" t="s">
        <v>49</v>
      </c>
      <c s="34" t="s">
        <v>4</v>
      </c>
      <c s="34" t="s">
        <v>1046</v>
      </c>
      <c s="35" t="s">
        <v>5</v>
      </c>
      <c s="6" t="s">
        <v>1047</v>
      </c>
      <c s="36" t="s">
        <v>940</v>
      </c>
      <c s="37">
        <v>3</v>
      </c>
      <c s="36">
        <v>0</v>
      </c>
      <c s="36">
        <f>ROUND(G10*H10,6)</f>
      </c>
      <c r="L10" s="38">
        <v>0</v>
      </c>
      <c s="32">
        <f>ROUND(ROUND(L10,2)*ROUND(G10,3),2)</f>
      </c>
      <c s="36" t="s">
        <v>1048</v>
      </c>
      <c>
        <f>(M10*21)/100</f>
      </c>
      <c t="s">
        <v>27</v>
      </c>
    </row>
    <row r="11" spans="1:5" ht="25.5">
      <c r="A11" s="35" t="s">
        <v>54</v>
      </c>
      <c r="E11" s="39" t="s">
        <v>1049</v>
      </c>
    </row>
    <row r="12" spans="1:5" ht="25.5">
      <c r="A12" s="35" t="s">
        <v>55</v>
      </c>
      <c r="E12" s="40" t="s">
        <v>1050</v>
      </c>
    </row>
    <row r="13" spans="1:5" ht="12.75">
      <c r="A13" t="s">
        <v>57</v>
      </c>
      <c r="E13" s="39" t="s">
        <v>1051</v>
      </c>
    </row>
    <row r="14" spans="1:16" ht="12.75">
      <c r="A14" t="s">
        <v>49</v>
      </c>
      <c s="34" t="s">
        <v>27</v>
      </c>
      <c s="34" t="s">
        <v>1052</v>
      </c>
      <c s="35" t="s">
        <v>5</v>
      </c>
      <c s="6" t="s">
        <v>1053</v>
      </c>
      <c s="36" t="s">
        <v>940</v>
      </c>
      <c s="37">
        <v>3</v>
      </c>
      <c s="36">
        <v>0</v>
      </c>
      <c s="36">
        <f>ROUND(G14*H14,6)</f>
      </c>
      <c r="L14" s="38">
        <v>0</v>
      </c>
      <c s="32">
        <f>ROUND(ROUND(L14,2)*ROUND(G14,3),2)</f>
      </c>
      <c s="36" t="s">
        <v>1048</v>
      </c>
      <c>
        <f>(M14*21)/100</f>
      </c>
      <c t="s">
        <v>27</v>
      </c>
    </row>
    <row r="15" spans="1:5" ht="25.5">
      <c r="A15" s="35" t="s">
        <v>54</v>
      </c>
      <c r="E15" s="39" t="s">
        <v>1054</v>
      </c>
    </row>
    <row r="16" spans="1:5" ht="25.5">
      <c r="A16" s="35" t="s">
        <v>55</v>
      </c>
      <c r="E16" s="40" t="s">
        <v>1055</v>
      </c>
    </row>
    <row r="17" spans="1:5" ht="12.75">
      <c r="A17" t="s">
        <v>57</v>
      </c>
      <c r="E17" s="39" t="s">
        <v>1051</v>
      </c>
    </row>
    <row r="18" spans="1:16" ht="12.75">
      <c r="A18" t="s">
        <v>49</v>
      </c>
      <c s="34" t="s">
        <v>26</v>
      </c>
      <c s="34" t="s">
        <v>1056</v>
      </c>
      <c s="35" t="s">
        <v>5</v>
      </c>
      <c s="6" t="s">
        <v>1057</v>
      </c>
      <c s="36" t="s">
        <v>940</v>
      </c>
      <c s="37">
        <v>1</v>
      </c>
      <c s="36">
        <v>0</v>
      </c>
      <c s="36">
        <f>ROUND(G18*H18,6)</f>
      </c>
      <c r="L18" s="38">
        <v>0</v>
      </c>
      <c s="32">
        <f>ROUND(ROUND(L18,2)*ROUND(G18,3),2)</f>
      </c>
      <c s="36" t="s">
        <v>388</v>
      </c>
      <c>
        <f>(M18*21)/100</f>
      </c>
      <c t="s">
        <v>27</v>
      </c>
    </row>
    <row r="19" spans="1:5" ht="25.5">
      <c r="A19" s="35" t="s">
        <v>54</v>
      </c>
      <c r="E19" s="39" t="s">
        <v>1058</v>
      </c>
    </row>
    <row r="20" spans="1:5" ht="12.75">
      <c r="A20" s="35" t="s">
        <v>55</v>
      </c>
      <c r="E20" s="40" t="s">
        <v>5</v>
      </c>
    </row>
    <row r="21" spans="1:5" ht="12.75">
      <c r="A21" t="s">
        <v>57</v>
      </c>
      <c r="E21" s="39" t="s">
        <v>1059</v>
      </c>
    </row>
    <row r="22" spans="1:16" ht="12.75">
      <c r="A22" t="s">
        <v>49</v>
      </c>
      <c s="34" t="s">
        <v>64</v>
      </c>
      <c s="34" t="s">
        <v>1060</v>
      </c>
      <c s="35" t="s">
        <v>5</v>
      </c>
      <c s="6" t="s">
        <v>1061</v>
      </c>
      <c s="36" t="s">
        <v>940</v>
      </c>
      <c s="37">
        <v>1</v>
      </c>
      <c s="36">
        <v>0</v>
      </c>
      <c s="36">
        <f>ROUND(G22*H22,6)</f>
      </c>
      <c r="L22" s="38">
        <v>0</v>
      </c>
      <c s="32">
        <f>ROUND(ROUND(L22,2)*ROUND(G22,3),2)</f>
      </c>
      <c s="36" t="s">
        <v>388</v>
      </c>
      <c>
        <f>(M22*21)/100</f>
      </c>
      <c t="s">
        <v>27</v>
      </c>
    </row>
    <row r="23" spans="1:5" ht="51">
      <c r="A23" s="35" t="s">
        <v>54</v>
      </c>
      <c r="E23" s="39" t="s">
        <v>1062</v>
      </c>
    </row>
    <row r="24" spans="1:5" ht="12.75">
      <c r="A24" s="35" t="s">
        <v>55</v>
      </c>
      <c r="E24" s="40" t="s">
        <v>5</v>
      </c>
    </row>
    <row r="25" spans="1:5" ht="12.75">
      <c r="A25" t="s">
        <v>57</v>
      </c>
      <c r="E25" s="39" t="s">
        <v>1059</v>
      </c>
    </row>
    <row r="26" spans="1:16" ht="12.75">
      <c r="A26" t="s">
        <v>49</v>
      </c>
      <c s="34" t="s">
        <v>68</v>
      </c>
      <c s="34" t="s">
        <v>1063</v>
      </c>
      <c s="35" t="s">
        <v>5</v>
      </c>
      <c s="6" t="s">
        <v>1064</v>
      </c>
      <c s="36" t="s">
        <v>940</v>
      </c>
      <c s="37">
        <v>1</v>
      </c>
      <c s="36">
        <v>0</v>
      </c>
      <c s="36">
        <f>ROUND(G26*H26,6)</f>
      </c>
      <c r="L26" s="38">
        <v>0</v>
      </c>
      <c s="32">
        <f>ROUND(ROUND(L26,2)*ROUND(G26,3),2)</f>
      </c>
      <c s="36" t="s">
        <v>388</v>
      </c>
      <c>
        <f>(M26*21)/100</f>
      </c>
      <c t="s">
        <v>27</v>
      </c>
    </row>
    <row r="27" spans="1:5" ht="51">
      <c r="A27" s="35" t="s">
        <v>54</v>
      </c>
      <c r="E27" s="39" t="s">
        <v>1065</v>
      </c>
    </row>
    <row r="28" spans="1:5" ht="12.75">
      <c r="A28" s="35" t="s">
        <v>55</v>
      </c>
      <c r="E28" s="40" t="s">
        <v>5</v>
      </c>
    </row>
    <row r="29" spans="1:5" ht="12.75">
      <c r="A29" t="s">
        <v>57</v>
      </c>
      <c r="E29" s="39" t="s">
        <v>1059</v>
      </c>
    </row>
    <row r="30" spans="1:13" ht="12.75">
      <c r="A30" t="s">
        <v>46</v>
      </c>
      <c r="C30" s="31" t="s">
        <v>27</v>
      </c>
      <c r="E30" s="33" t="s">
        <v>1066</v>
      </c>
      <c r="J30" s="32">
        <f>0</f>
      </c>
      <c s="32">
        <f>0</f>
      </c>
      <c s="32">
        <f>0+L31+L35</f>
      </c>
      <c s="32">
        <f>0+M31+M35</f>
      </c>
    </row>
    <row r="31" spans="1:16" ht="12.75">
      <c r="A31" t="s">
        <v>49</v>
      </c>
      <c s="34" t="s">
        <v>72</v>
      </c>
      <c s="34" t="s">
        <v>1067</v>
      </c>
      <c s="35" t="s">
        <v>5</v>
      </c>
      <c s="6" t="s">
        <v>1068</v>
      </c>
      <c s="36" t="s">
        <v>940</v>
      </c>
      <c s="37">
        <v>1</v>
      </c>
      <c s="36">
        <v>0</v>
      </c>
      <c s="36">
        <f>ROUND(G31*H31,6)</f>
      </c>
      <c r="L31" s="38">
        <v>0</v>
      </c>
      <c s="32">
        <f>ROUND(ROUND(L31,2)*ROUND(G31,3),2)</f>
      </c>
      <c s="36" t="s">
        <v>1048</v>
      </c>
      <c>
        <f>(M31*21)/100</f>
      </c>
      <c t="s">
        <v>27</v>
      </c>
    </row>
    <row r="32" spans="1:5" ht="12.75">
      <c r="A32" s="35" t="s">
        <v>54</v>
      </c>
      <c r="E32" s="39" t="s">
        <v>5</v>
      </c>
    </row>
    <row r="33" spans="1:5" ht="12.75">
      <c r="A33" s="35" t="s">
        <v>55</v>
      </c>
      <c r="E33" s="40" t="s">
        <v>5</v>
      </c>
    </row>
    <row r="34" spans="1:5" ht="12.75">
      <c r="A34" t="s">
        <v>57</v>
      </c>
      <c r="E34" s="39" t="s">
        <v>1051</v>
      </c>
    </row>
    <row r="35" spans="1:16" ht="12.75">
      <c r="A35" t="s">
        <v>49</v>
      </c>
      <c s="34" t="s">
        <v>76</v>
      </c>
      <c s="34" t="s">
        <v>1069</v>
      </c>
      <c s="35" t="s">
        <v>5</v>
      </c>
      <c s="6" t="s">
        <v>1070</v>
      </c>
      <c s="36" t="s">
        <v>262</v>
      </c>
      <c s="37">
        <v>98</v>
      </c>
      <c s="36">
        <v>0</v>
      </c>
      <c s="36">
        <f>ROUND(G35*H35,6)</f>
      </c>
      <c r="L35" s="38">
        <v>0</v>
      </c>
      <c s="32">
        <f>ROUND(ROUND(L35,2)*ROUND(G35,3),2)</f>
      </c>
      <c s="36" t="s">
        <v>1048</v>
      </c>
      <c>
        <f>(M35*21)/100</f>
      </c>
      <c t="s">
        <v>27</v>
      </c>
    </row>
    <row r="36" spans="1:5" ht="12.75">
      <c r="A36" s="35" t="s">
        <v>54</v>
      </c>
      <c r="E36" s="39" t="s">
        <v>5</v>
      </c>
    </row>
    <row r="37" spans="1:5" ht="12.75">
      <c r="A37" s="35" t="s">
        <v>55</v>
      </c>
      <c r="E37" s="40" t="s">
        <v>5</v>
      </c>
    </row>
    <row r="38" spans="1:5" ht="12.75">
      <c r="A38" t="s">
        <v>57</v>
      </c>
      <c r="E38" s="39" t="s">
        <v>1051</v>
      </c>
    </row>
    <row r="39" spans="1:13" ht="12.75">
      <c r="A39" t="s">
        <v>46</v>
      </c>
      <c r="C39" s="31" t="s">
        <v>26</v>
      </c>
      <c r="E39" s="33" t="s">
        <v>1071</v>
      </c>
      <c r="J39" s="32">
        <f>0</f>
      </c>
      <c s="32">
        <f>0</f>
      </c>
      <c s="32">
        <f>0+L40+L44+L48+L52+L56+L60+L64+L68</f>
      </c>
      <c s="32">
        <f>0+M40+M44+M48+M52+M56+M60+M64+M68</f>
      </c>
    </row>
    <row r="40" spans="1:16" ht="25.5">
      <c r="A40" t="s">
        <v>49</v>
      </c>
      <c s="34" t="s">
        <v>80</v>
      </c>
      <c s="34" t="s">
        <v>1072</v>
      </c>
      <c s="35" t="s">
        <v>5</v>
      </c>
      <c s="6" t="s">
        <v>1073</v>
      </c>
      <c s="36" t="s">
        <v>262</v>
      </c>
      <c s="37">
        <v>60</v>
      </c>
      <c s="36">
        <v>0</v>
      </c>
      <c s="36">
        <f>ROUND(G40*H40,6)</f>
      </c>
      <c r="L40" s="38">
        <v>0</v>
      </c>
      <c s="32">
        <f>ROUND(ROUND(L40,2)*ROUND(G40,3),2)</f>
      </c>
      <c s="36" t="s">
        <v>1048</v>
      </c>
      <c>
        <f>(M40*21)/100</f>
      </c>
      <c t="s">
        <v>27</v>
      </c>
    </row>
    <row r="41" spans="1:5" ht="12.75">
      <c r="A41" s="35" t="s">
        <v>54</v>
      </c>
      <c r="E41" s="39" t="s">
        <v>5</v>
      </c>
    </row>
    <row r="42" spans="1:5" ht="25.5">
      <c r="A42" s="35" t="s">
        <v>55</v>
      </c>
      <c r="E42" s="40" t="s">
        <v>1074</v>
      </c>
    </row>
    <row r="43" spans="1:5" ht="12.75">
      <c r="A43" t="s">
        <v>57</v>
      </c>
      <c r="E43" s="39" t="s">
        <v>1051</v>
      </c>
    </row>
    <row r="44" spans="1:16" ht="25.5">
      <c r="A44" t="s">
        <v>49</v>
      </c>
      <c s="34" t="s">
        <v>84</v>
      </c>
      <c s="34" t="s">
        <v>1075</v>
      </c>
      <c s="35" t="s">
        <v>5</v>
      </c>
      <c s="6" t="s">
        <v>1076</v>
      </c>
      <c s="36" t="s">
        <v>262</v>
      </c>
      <c s="37">
        <v>100</v>
      </c>
      <c s="36">
        <v>0</v>
      </c>
      <c s="36">
        <f>ROUND(G44*H44,6)</f>
      </c>
      <c r="L44" s="38">
        <v>0</v>
      </c>
      <c s="32">
        <f>ROUND(ROUND(L44,2)*ROUND(G44,3),2)</f>
      </c>
      <c s="36" t="s">
        <v>1048</v>
      </c>
      <c>
        <f>(M44*21)/100</f>
      </c>
      <c t="s">
        <v>27</v>
      </c>
    </row>
    <row r="45" spans="1:5" ht="12.75">
      <c r="A45" s="35" t="s">
        <v>54</v>
      </c>
      <c r="E45" s="39" t="s">
        <v>5</v>
      </c>
    </row>
    <row r="46" spans="1:5" ht="25.5">
      <c r="A46" s="35" t="s">
        <v>55</v>
      </c>
      <c r="E46" s="40" t="s">
        <v>1077</v>
      </c>
    </row>
    <row r="47" spans="1:5" ht="12.75">
      <c r="A47" t="s">
        <v>57</v>
      </c>
      <c r="E47" s="39" t="s">
        <v>1051</v>
      </c>
    </row>
    <row r="48" spans="1:16" ht="25.5">
      <c r="A48" t="s">
        <v>49</v>
      </c>
      <c s="34" t="s">
        <v>88</v>
      </c>
      <c s="34" t="s">
        <v>1078</v>
      </c>
      <c s="35" t="s">
        <v>5</v>
      </c>
      <c s="6" t="s">
        <v>1079</v>
      </c>
      <c s="36" t="s">
        <v>262</v>
      </c>
      <c s="37">
        <v>540</v>
      </c>
      <c s="36">
        <v>0</v>
      </c>
      <c s="36">
        <f>ROUND(G48*H48,6)</f>
      </c>
      <c r="L48" s="38">
        <v>0</v>
      </c>
      <c s="32">
        <f>ROUND(ROUND(L48,2)*ROUND(G48,3),2)</f>
      </c>
      <c s="36" t="s">
        <v>1048</v>
      </c>
      <c>
        <f>(M48*21)/100</f>
      </c>
      <c t="s">
        <v>27</v>
      </c>
    </row>
    <row r="49" spans="1:5" ht="12.75">
      <c r="A49" s="35" t="s">
        <v>54</v>
      </c>
      <c r="E49" s="39" t="s">
        <v>5</v>
      </c>
    </row>
    <row r="50" spans="1:5" ht="25.5">
      <c r="A50" s="35" t="s">
        <v>55</v>
      </c>
      <c r="E50" s="40" t="s">
        <v>1080</v>
      </c>
    </row>
    <row r="51" spans="1:5" ht="12.75">
      <c r="A51" t="s">
        <v>57</v>
      </c>
      <c r="E51" s="39" t="s">
        <v>1051</v>
      </c>
    </row>
    <row r="52" spans="1:16" ht="25.5">
      <c r="A52" t="s">
        <v>49</v>
      </c>
      <c s="34" t="s">
        <v>91</v>
      </c>
      <c s="34" t="s">
        <v>1081</v>
      </c>
      <c s="35" t="s">
        <v>5</v>
      </c>
      <c s="6" t="s">
        <v>1082</v>
      </c>
      <c s="36" t="s">
        <v>262</v>
      </c>
      <c s="37">
        <v>8</v>
      </c>
      <c s="36">
        <v>0</v>
      </c>
      <c s="36">
        <f>ROUND(G52*H52,6)</f>
      </c>
      <c r="L52" s="38">
        <v>0</v>
      </c>
      <c s="32">
        <f>ROUND(ROUND(L52,2)*ROUND(G52,3),2)</f>
      </c>
      <c s="36" t="s">
        <v>1048</v>
      </c>
      <c>
        <f>(M52*21)/100</f>
      </c>
      <c t="s">
        <v>27</v>
      </c>
    </row>
    <row r="53" spans="1:5" ht="12.75">
      <c r="A53" s="35" t="s">
        <v>54</v>
      </c>
      <c r="E53" s="39" t="s">
        <v>5</v>
      </c>
    </row>
    <row r="54" spans="1:5" ht="25.5">
      <c r="A54" s="35" t="s">
        <v>55</v>
      </c>
      <c r="E54" s="40" t="s">
        <v>1083</v>
      </c>
    </row>
    <row r="55" spans="1:5" ht="12.75">
      <c r="A55" t="s">
        <v>57</v>
      </c>
      <c r="E55" s="39" t="s">
        <v>1051</v>
      </c>
    </row>
    <row r="56" spans="1:16" ht="12.75">
      <c r="A56" t="s">
        <v>49</v>
      </c>
      <c s="34" t="s">
        <v>95</v>
      </c>
      <c s="34" t="s">
        <v>1084</v>
      </c>
      <c s="35" t="s">
        <v>5</v>
      </c>
      <c s="6" t="s">
        <v>1085</v>
      </c>
      <c s="36" t="s">
        <v>262</v>
      </c>
      <c s="37">
        <v>100</v>
      </c>
      <c s="36">
        <v>0</v>
      </c>
      <c s="36">
        <f>ROUND(G56*H56,6)</f>
      </c>
      <c r="L56" s="38">
        <v>0</v>
      </c>
      <c s="32">
        <f>ROUND(ROUND(L56,2)*ROUND(G56,3),2)</f>
      </c>
      <c s="36" t="s">
        <v>1048</v>
      </c>
      <c>
        <f>(M56*21)/100</f>
      </c>
      <c t="s">
        <v>27</v>
      </c>
    </row>
    <row r="57" spans="1:5" ht="12.75">
      <c r="A57" s="35" t="s">
        <v>54</v>
      </c>
      <c r="E57" s="39" t="s">
        <v>5</v>
      </c>
    </row>
    <row r="58" spans="1:5" ht="25.5">
      <c r="A58" s="35" t="s">
        <v>55</v>
      </c>
      <c r="E58" s="40" t="s">
        <v>1086</v>
      </c>
    </row>
    <row r="59" spans="1:5" ht="12.75">
      <c r="A59" t="s">
        <v>57</v>
      </c>
      <c r="E59" s="39" t="s">
        <v>1051</v>
      </c>
    </row>
    <row r="60" spans="1:16" ht="12.75">
      <c r="A60" t="s">
        <v>49</v>
      </c>
      <c s="34" t="s">
        <v>100</v>
      </c>
      <c s="34" t="s">
        <v>1087</v>
      </c>
      <c s="35" t="s">
        <v>5</v>
      </c>
      <c s="6" t="s">
        <v>1088</v>
      </c>
      <c s="36" t="s">
        <v>262</v>
      </c>
      <c s="37">
        <v>540</v>
      </c>
      <c s="36">
        <v>0</v>
      </c>
      <c s="36">
        <f>ROUND(G60*H60,6)</f>
      </c>
      <c r="L60" s="38">
        <v>0</v>
      </c>
      <c s="32">
        <f>ROUND(ROUND(L60,2)*ROUND(G60,3),2)</f>
      </c>
      <c s="36" t="s">
        <v>1048</v>
      </c>
      <c>
        <f>(M60*21)/100</f>
      </c>
      <c t="s">
        <v>27</v>
      </c>
    </row>
    <row r="61" spans="1:5" ht="12.75">
      <c r="A61" s="35" t="s">
        <v>54</v>
      </c>
      <c r="E61" s="39" t="s">
        <v>5</v>
      </c>
    </row>
    <row r="62" spans="1:5" ht="25.5">
      <c r="A62" s="35" t="s">
        <v>55</v>
      </c>
      <c r="E62" s="40" t="s">
        <v>1089</v>
      </c>
    </row>
    <row r="63" spans="1:5" ht="12.75">
      <c r="A63" t="s">
        <v>57</v>
      </c>
      <c r="E63" s="39" t="s">
        <v>1051</v>
      </c>
    </row>
    <row r="64" spans="1:16" ht="12.75">
      <c r="A64" t="s">
        <v>49</v>
      </c>
      <c s="34" t="s">
        <v>106</v>
      </c>
      <c s="34" t="s">
        <v>1090</v>
      </c>
      <c s="35" t="s">
        <v>5</v>
      </c>
      <c s="6" t="s">
        <v>1091</v>
      </c>
      <c s="36" t="s">
        <v>262</v>
      </c>
      <c s="37">
        <v>8</v>
      </c>
      <c s="36">
        <v>0</v>
      </c>
      <c s="36">
        <f>ROUND(G64*H64,6)</f>
      </c>
      <c r="L64" s="38">
        <v>0</v>
      </c>
      <c s="32">
        <f>ROUND(ROUND(L64,2)*ROUND(G64,3),2)</f>
      </c>
      <c s="36" t="s">
        <v>1048</v>
      </c>
      <c>
        <f>(M64*21)/100</f>
      </c>
      <c t="s">
        <v>27</v>
      </c>
    </row>
    <row r="65" spans="1:5" ht="12.75">
      <c r="A65" s="35" t="s">
        <v>54</v>
      </c>
      <c r="E65" s="39" t="s">
        <v>5</v>
      </c>
    </row>
    <row r="66" spans="1:5" ht="25.5">
      <c r="A66" s="35" t="s">
        <v>55</v>
      </c>
      <c r="E66" s="40" t="s">
        <v>1092</v>
      </c>
    </row>
    <row r="67" spans="1:5" ht="12.75">
      <c r="A67" t="s">
        <v>57</v>
      </c>
      <c r="E67" s="39" t="s">
        <v>1051</v>
      </c>
    </row>
    <row r="68" spans="1:16" ht="12.75">
      <c r="A68" t="s">
        <v>49</v>
      </c>
      <c s="34" t="s">
        <v>111</v>
      </c>
      <c s="34" t="s">
        <v>1093</v>
      </c>
      <c s="35" t="s">
        <v>5</v>
      </c>
      <c s="6" t="s">
        <v>1094</v>
      </c>
      <c s="36" t="s">
        <v>1095</v>
      </c>
      <c s="37">
        <v>57</v>
      </c>
      <c s="36">
        <v>0</v>
      </c>
      <c s="36">
        <f>ROUND(G68*H68,6)</f>
      </c>
      <c r="L68" s="38">
        <v>0</v>
      </c>
      <c s="32">
        <f>ROUND(ROUND(L68,2)*ROUND(G68,3),2)</f>
      </c>
      <c s="36" t="s">
        <v>1048</v>
      </c>
      <c>
        <f>(M68*21)/100</f>
      </c>
      <c t="s">
        <v>27</v>
      </c>
    </row>
    <row r="69" spans="1:5" ht="12.75">
      <c r="A69" s="35" t="s">
        <v>54</v>
      </c>
      <c r="E69" s="39" t="s">
        <v>5</v>
      </c>
    </row>
    <row r="70" spans="1:5" ht="25.5">
      <c r="A70" s="35" t="s">
        <v>55</v>
      </c>
      <c r="E70" s="40" t="s">
        <v>1096</v>
      </c>
    </row>
    <row r="71" spans="1:5" ht="12.75">
      <c r="A71" t="s">
        <v>57</v>
      </c>
      <c r="E71" s="39" t="s">
        <v>1051</v>
      </c>
    </row>
    <row r="72" spans="1:13" ht="12.75">
      <c r="A72" t="s">
        <v>46</v>
      </c>
      <c r="C72" s="31" t="s">
        <v>64</v>
      </c>
      <c r="E72" s="33" t="s">
        <v>1097</v>
      </c>
      <c r="J72" s="32">
        <f>0</f>
      </c>
      <c s="32">
        <f>0</f>
      </c>
      <c s="32">
        <f>0+L73+L77+L81+L85+L89+L93+L97+L101+L105+L109+L113</f>
      </c>
      <c s="32">
        <f>0+M73+M77+M81+M85+M89+M93+M97+M101+M105+M109+M113</f>
      </c>
    </row>
    <row r="73" spans="1:16" ht="12.75">
      <c r="A73" t="s">
        <v>49</v>
      </c>
      <c s="34" t="s">
        <v>116</v>
      </c>
      <c s="34" t="s">
        <v>1098</v>
      </c>
      <c s="35" t="s">
        <v>5</v>
      </c>
      <c s="6" t="s">
        <v>1099</v>
      </c>
      <c s="36" t="s">
        <v>940</v>
      </c>
      <c s="37">
        <v>6</v>
      </c>
      <c s="36">
        <v>0</v>
      </c>
      <c s="36">
        <f>ROUND(G73*H73,6)</f>
      </c>
      <c r="L73" s="38">
        <v>0</v>
      </c>
      <c s="32">
        <f>ROUND(ROUND(L73,2)*ROUND(G73,3),2)</f>
      </c>
      <c s="36" t="s">
        <v>1048</v>
      </c>
      <c>
        <f>(M73*21)/100</f>
      </c>
      <c t="s">
        <v>27</v>
      </c>
    </row>
    <row r="74" spans="1:5" ht="12.75">
      <c r="A74" s="35" t="s">
        <v>54</v>
      </c>
      <c r="E74" s="39" t="s">
        <v>5</v>
      </c>
    </row>
    <row r="75" spans="1:5" ht="12.75">
      <c r="A75" s="35" t="s">
        <v>55</v>
      </c>
      <c r="E75" s="40" t="s">
        <v>5</v>
      </c>
    </row>
    <row r="76" spans="1:5" ht="12.75">
      <c r="A76" t="s">
        <v>57</v>
      </c>
      <c r="E76" s="39" t="s">
        <v>1051</v>
      </c>
    </row>
    <row r="77" spans="1:16" ht="12.75">
      <c r="A77" t="s">
        <v>49</v>
      </c>
      <c s="34" t="s">
        <v>119</v>
      </c>
      <c s="34" t="s">
        <v>1100</v>
      </c>
      <c s="35" t="s">
        <v>5</v>
      </c>
      <c s="6" t="s">
        <v>1101</v>
      </c>
      <c s="36" t="s">
        <v>940</v>
      </c>
      <c s="37">
        <v>6</v>
      </c>
      <c s="36">
        <v>0</v>
      </c>
      <c s="36">
        <f>ROUND(G77*H77,6)</f>
      </c>
      <c r="L77" s="38">
        <v>0</v>
      </c>
      <c s="32">
        <f>ROUND(ROUND(L77,2)*ROUND(G77,3),2)</f>
      </c>
      <c s="36" t="s">
        <v>1048</v>
      </c>
      <c>
        <f>(M77*21)/100</f>
      </c>
      <c t="s">
        <v>27</v>
      </c>
    </row>
    <row r="78" spans="1:5" ht="12.75">
      <c r="A78" s="35" t="s">
        <v>54</v>
      </c>
      <c r="E78" s="39" t="s">
        <v>5</v>
      </c>
    </row>
    <row r="79" spans="1:5" ht="12.75">
      <c r="A79" s="35" t="s">
        <v>55</v>
      </c>
      <c r="E79" s="40" t="s">
        <v>5</v>
      </c>
    </row>
    <row r="80" spans="1:5" ht="12.75">
      <c r="A80" t="s">
        <v>57</v>
      </c>
      <c r="E80" s="39" t="s">
        <v>1051</v>
      </c>
    </row>
    <row r="81" spans="1:16" ht="12.75">
      <c r="A81" t="s">
        <v>49</v>
      </c>
      <c s="34" t="s">
        <v>122</v>
      </c>
      <c s="34" t="s">
        <v>1102</v>
      </c>
      <c s="35" t="s">
        <v>5</v>
      </c>
      <c s="6" t="s">
        <v>1103</v>
      </c>
      <c s="36" t="s">
        <v>262</v>
      </c>
      <c s="37">
        <v>155</v>
      </c>
      <c s="36">
        <v>0</v>
      </c>
      <c s="36">
        <f>ROUND(G81*H81,6)</f>
      </c>
      <c r="L81" s="38">
        <v>0</v>
      </c>
      <c s="32">
        <f>ROUND(ROUND(L81,2)*ROUND(G81,3),2)</f>
      </c>
      <c s="36" t="s">
        <v>1048</v>
      </c>
      <c>
        <f>(M81*21)/100</f>
      </c>
      <c t="s">
        <v>27</v>
      </c>
    </row>
    <row r="82" spans="1:5" ht="25.5">
      <c r="A82" s="35" t="s">
        <v>54</v>
      </c>
      <c r="E82" s="39" t="s">
        <v>1104</v>
      </c>
    </row>
    <row r="83" spans="1:5" ht="25.5">
      <c r="A83" s="35" t="s">
        <v>55</v>
      </c>
      <c r="E83" s="40" t="s">
        <v>1105</v>
      </c>
    </row>
    <row r="84" spans="1:5" ht="12.75">
      <c r="A84" t="s">
        <v>57</v>
      </c>
      <c r="E84" s="39" t="s">
        <v>1051</v>
      </c>
    </row>
    <row r="85" spans="1:16" ht="25.5">
      <c r="A85" t="s">
        <v>49</v>
      </c>
      <c s="34" t="s">
        <v>126</v>
      </c>
      <c s="34" t="s">
        <v>1106</v>
      </c>
      <c s="35" t="s">
        <v>5</v>
      </c>
      <c s="6" t="s">
        <v>1107</v>
      </c>
      <c s="36" t="s">
        <v>262</v>
      </c>
      <c s="37">
        <v>78</v>
      </c>
      <c s="36">
        <v>0</v>
      </c>
      <c s="36">
        <f>ROUND(G85*H85,6)</f>
      </c>
      <c r="L85" s="38">
        <v>0</v>
      </c>
      <c s="32">
        <f>ROUND(ROUND(L85,2)*ROUND(G85,3),2)</f>
      </c>
      <c s="36" t="s">
        <v>1048</v>
      </c>
      <c>
        <f>(M85*21)/100</f>
      </c>
      <c t="s">
        <v>27</v>
      </c>
    </row>
    <row r="86" spans="1:5" ht="25.5">
      <c r="A86" s="35" t="s">
        <v>54</v>
      </c>
      <c r="E86" s="39" t="s">
        <v>1108</v>
      </c>
    </row>
    <row r="87" spans="1:5" ht="25.5">
      <c r="A87" s="35" t="s">
        <v>55</v>
      </c>
      <c r="E87" s="40" t="s">
        <v>1109</v>
      </c>
    </row>
    <row r="88" spans="1:5" ht="12.75">
      <c r="A88" t="s">
        <v>57</v>
      </c>
      <c r="E88" s="39" t="s">
        <v>1051</v>
      </c>
    </row>
    <row r="89" spans="1:16" ht="25.5">
      <c r="A89" t="s">
        <v>49</v>
      </c>
      <c s="34" t="s">
        <v>130</v>
      </c>
      <c s="34" t="s">
        <v>1110</v>
      </c>
      <c s="35" t="s">
        <v>5</v>
      </c>
      <c s="6" t="s">
        <v>1111</v>
      </c>
      <c s="36" t="s">
        <v>262</v>
      </c>
      <c s="37">
        <v>328</v>
      </c>
      <c s="36">
        <v>0</v>
      </c>
      <c s="36">
        <f>ROUND(G89*H89,6)</f>
      </c>
      <c r="L89" s="38">
        <v>0</v>
      </c>
      <c s="32">
        <f>ROUND(ROUND(L89,2)*ROUND(G89,3),2)</f>
      </c>
      <c s="36" t="s">
        <v>1048</v>
      </c>
      <c>
        <f>(M89*21)/100</f>
      </c>
      <c t="s">
        <v>27</v>
      </c>
    </row>
    <row r="90" spans="1:5" ht="12.75">
      <c r="A90" s="35" t="s">
        <v>54</v>
      </c>
      <c r="E90" s="39" t="s">
        <v>5</v>
      </c>
    </row>
    <row r="91" spans="1:5" ht="25.5">
      <c r="A91" s="35" t="s">
        <v>55</v>
      </c>
      <c r="E91" s="40" t="s">
        <v>1112</v>
      </c>
    </row>
    <row r="92" spans="1:5" ht="12.75">
      <c r="A92" t="s">
        <v>57</v>
      </c>
      <c r="E92" s="39" t="s">
        <v>1051</v>
      </c>
    </row>
    <row r="93" spans="1:16" ht="25.5">
      <c r="A93" t="s">
        <v>49</v>
      </c>
      <c s="34" t="s">
        <v>133</v>
      </c>
      <c s="34" t="s">
        <v>1113</v>
      </c>
      <c s="35" t="s">
        <v>5</v>
      </c>
      <c s="6" t="s">
        <v>1114</v>
      </c>
      <c s="36" t="s">
        <v>940</v>
      </c>
      <c s="37">
        <v>3</v>
      </c>
      <c s="36">
        <v>0</v>
      </c>
      <c s="36">
        <f>ROUND(G93*H93,6)</f>
      </c>
      <c r="L93" s="38">
        <v>0</v>
      </c>
      <c s="32">
        <f>ROUND(ROUND(L93,2)*ROUND(G93,3),2)</f>
      </c>
      <c s="36" t="s">
        <v>1048</v>
      </c>
      <c>
        <f>(M93*21)/100</f>
      </c>
      <c t="s">
        <v>27</v>
      </c>
    </row>
    <row r="94" spans="1:5" ht="12.75">
      <c r="A94" s="35" t="s">
        <v>54</v>
      </c>
      <c r="E94" s="39" t="s">
        <v>5</v>
      </c>
    </row>
    <row r="95" spans="1:5" ht="25.5">
      <c r="A95" s="35" t="s">
        <v>55</v>
      </c>
      <c r="E95" s="40" t="s">
        <v>1115</v>
      </c>
    </row>
    <row r="96" spans="1:5" ht="12.75">
      <c r="A96" t="s">
        <v>57</v>
      </c>
      <c r="E96" s="39" t="s">
        <v>1051</v>
      </c>
    </row>
    <row r="97" spans="1:16" ht="25.5">
      <c r="A97" t="s">
        <v>49</v>
      </c>
      <c s="34" t="s">
        <v>136</v>
      </c>
      <c s="34" t="s">
        <v>1116</v>
      </c>
      <c s="35" t="s">
        <v>5</v>
      </c>
      <c s="6" t="s">
        <v>1117</v>
      </c>
      <c s="36" t="s">
        <v>940</v>
      </c>
      <c s="37">
        <v>3</v>
      </c>
      <c s="36">
        <v>0</v>
      </c>
      <c s="36">
        <f>ROUND(G97*H97,6)</f>
      </c>
      <c r="L97" s="38">
        <v>0</v>
      </c>
      <c s="32">
        <f>ROUND(ROUND(L97,2)*ROUND(G97,3),2)</f>
      </c>
      <c s="36" t="s">
        <v>1048</v>
      </c>
      <c>
        <f>(M97*21)/100</f>
      </c>
      <c t="s">
        <v>27</v>
      </c>
    </row>
    <row r="98" spans="1:5" ht="12.75">
      <c r="A98" s="35" t="s">
        <v>54</v>
      </c>
      <c r="E98" s="39" t="s">
        <v>5</v>
      </c>
    </row>
    <row r="99" spans="1:5" ht="25.5">
      <c r="A99" s="35" t="s">
        <v>55</v>
      </c>
      <c r="E99" s="40" t="s">
        <v>1115</v>
      </c>
    </row>
    <row r="100" spans="1:5" ht="12.75">
      <c r="A100" t="s">
        <v>57</v>
      </c>
      <c r="E100" s="39" t="s">
        <v>1051</v>
      </c>
    </row>
    <row r="101" spans="1:16" ht="25.5">
      <c r="A101" t="s">
        <v>49</v>
      </c>
      <c s="34" t="s">
        <v>140</v>
      </c>
      <c s="34" t="s">
        <v>1014</v>
      </c>
      <c s="35" t="s">
        <v>5</v>
      </c>
      <c s="6" t="s">
        <v>1118</v>
      </c>
      <c s="36" t="s">
        <v>262</v>
      </c>
      <c s="37">
        <v>328</v>
      </c>
      <c s="36">
        <v>0</v>
      </c>
      <c s="36">
        <f>ROUND(G101*H101,6)</f>
      </c>
      <c r="L101" s="38">
        <v>0</v>
      </c>
      <c s="32">
        <f>ROUND(ROUND(L101,2)*ROUND(G101,3),2)</f>
      </c>
      <c s="36" t="s">
        <v>388</v>
      </c>
      <c>
        <f>(M101*21)/100</f>
      </c>
      <c t="s">
        <v>27</v>
      </c>
    </row>
    <row r="102" spans="1:5" ht="12.75">
      <c r="A102" s="35" t="s">
        <v>54</v>
      </c>
      <c r="E102" s="39" t="s">
        <v>5</v>
      </c>
    </row>
    <row r="103" spans="1:5" ht="25.5">
      <c r="A103" s="35" t="s">
        <v>55</v>
      </c>
      <c r="E103" s="40" t="s">
        <v>1119</v>
      </c>
    </row>
    <row r="104" spans="1:5" ht="12.75">
      <c r="A104" t="s">
        <v>57</v>
      </c>
      <c r="E104" s="39" t="s">
        <v>1051</v>
      </c>
    </row>
    <row r="105" spans="1:16" ht="12.75">
      <c r="A105" t="s">
        <v>49</v>
      </c>
      <c s="34" t="s">
        <v>144</v>
      </c>
      <c s="34" t="s">
        <v>1120</v>
      </c>
      <c s="35" t="s">
        <v>5</v>
      </c>
      <c s="6" t="s">
        <v>1121</v>
      </c>
      <c s="36" t="s">
        <v>940</v>
      </c>
      <c s="37">
        <v>73</v>
      </c>
      <c s="36">
        <v>0</v>
      </c>
      <c s="36">
        <f>ROUND(G105*H105,6)</f>
      </c>
      <c r="L105" s="38">
        <v>0</v>
      </c>
      <c s="32">
        <f>ROUND(ROUND(L105,2)*ROUND(G105,3),2)</f>
      </c>
      <c s="36" t="s">
        <v>388</v>
      </c>
      <c>
        <f>(M105*21)/100</f>
      </c>
      <c t="s">
        <v>27</v>
      </c>
    </row>
    <row r="106" spans="1:5" ht="12.75">
      <c r="A106" s="35" t="s">
        <v>54</v>
      </c>
      <c r="E106" s="39" t="s">
        <v>5</v>
      </c>
    </row>
    <row r="107" spans="1:5" ht="25.5">
      <c r="A107" s="35" t="s">
        <v>55</v>
      </c>
      <c r="E107" s="40" t="s">
        <v>1122</v>
      </c>
    </row>
    <row r="108" spans="1:5" ht="12.75">
      <c r="A108" t="s">
        <v>57</v>
      </c>
      <c r="E108" s="39" t="s">
        <v>1123</v>
      </c>
    </row>
    <row r="109" spans="1:16" ht="12.75">
      <c r="A109" t="s">
        <v>49</v>
      </c>
      <c s="34" t="s">
        <v>148</v>
      </c>
      <c s="34" t="s">
        <v>1124</v>
      </c>
      <c s="35" t="s">
        <v>5</v>
      </c>
      <c s="6" t="s">
        <v>1125</v>
      </c>
      <c s="36" t="s">
        <v>940</v>
      </c>
      <c s="37">
        <v>75</v>
      </c>
      <c s="36">
        <v>0</v>
      </c>
      <c s="36">
        <f>ROUND(G109*H109,6)</f>
      </c>
      <c r="L109" s="38">
        <v>0</v>
      </c>
      <c s="32">
        <f>ROUND(ROUND(L109,2)*ROUND(G109,3),2)</f>
      </c>
      <c s="36" t="s">
        <v>388</v>
      </c>
      <c>
        <f>(M109*21)/100</f>
      </c>
      <c t="s">
        <v>27</v>
      </c>
    </row>
    <row r="110" spans="1:5" ht="12.75">
      <c r="A110" s="35" t="s">
        <v>54</v>
      </c>
      <c r="E110" s="39" t="s">
        <v>5</v>
      </c>
    </row>
    <row r="111" spans="1:5" ht="25.5">
      <c r="A111" s="35" t="s">
        <v>55</v>
      </c>
      <c r="E111" s="40" t="s">
        <v>1126</v>
      </c>
    </row>
    <row r="112" spans="1:5" ht="12.75">
      <c r="A112" t="s">
        <v>57</v>
      </c>
      <c r="E112" s="39" t="s">
        <v>1051</v>
      </c>
    </row>
    <row r="113" spans="1:16" ht="12.75">
      <c r="A113" t="s">
        <v>49</v>
      </c>
      <c s="34" t="s">
        <v>151</v>
      </c>
      <c s="34" t="s">
        <v>1127</v>
      </c>
      <c s="35" t="s">
        <v>5</v>
      </c>
      <c s="6" t="s">
        <v>1128</v>
      </c>
      <c s="36" t="s">
        <v>940</v>
      </c>
      <c s="37">
        <v>3</v>
      </c>
      <c s="36">
        <v>0</v>
      </c>
      <c s="36">
        <f>ROUND(G113*H113,6)</f>
      </c>
      <c r="L113" s="38">
        <v>0</v>
      </c>
      <c s="32">
        <f>ROUND(ROUND(L113,2)*ROUND(G113,3),2)</f>
      </c>
      <c s="36" t="s">
        <v>388</v>
      </c>
      <c>
        <f>(M113*21)/100</f>
      </c>
      <c t="s">
        <v>27</v>
      </c>
    </row>
    <row r="114" spans="1:5" ht="12.75">
      <c r="A114" s="35" t="s">
        <v>54</v>
      </c>
      <c r="E114" s="39" t="s">
        <v>1129</v>
      </c>
    </row>
    <row r="115" spans="1:5" ht="25.5">
      <c r="A115" s="35" t="s">
        <v>55</v>
      </c>
      <c r="E115" s="40" t="s">
        <v>1115</v>
      </c>
    </row>
    <row r="116" spans="1:5" ht="12.75">
      <c r="A116" t="s">
        <v>57</v>
      </c>
      <c r="E116" s="39" t="s">
        <v>1130</v>
      </c>
    </row>
    <row r="117" spans="1:13" ht="12.75">
      <c r="A117" t="s">
        <v>46</v>
      </c>
      <c r="C117" s="31" t="s">
        <v>68</v>
      </c>
      <c r="E117" s="33" t="s">
        <v>1131</v>
      </c>
      <c r="J117" s="32">
        <f>0</f>
      </c>
      <c s="32">
        <f>0</f>
      </c>
      <c s="32">
        <f>0+L118+L122+L126+L130+L134+L138+L142</f>
      </c>
      <c s="32">
        <f>0+M118+M122+M126+M130+M134+M138+M142</f>
      </c>
    </row>
    <row r="118" spans="1:16" ht="25.5">
      <c r="A118" t="s">
        <v>49</v>
      </c>
      <c s="34" t="s">
        <v>155</v>
      </c>
      <c s="34" t="s">
        <v>1132</v>
      </c>
      <c s="35" t="s">
        <v>5</v>
      </c>
      <c s="6" t="s">
        <v>1133</v>
      </c>
      <c s="36" t="s">
        <v>262</v>
      </c>
      <c s="37">
        <v>104</v>
      </c>
      <c s="36">
        <v>0</v>
      </c>
      <c s="36">
        <f>ROUND(G118*H118,6)</f>
      </c>
      <c r="L118" s="38">
        <v>0</v>
      </c>
      <c s="32">
        <f>ROUND(ROUND(L118,2)*ROUND(G118,3),2)</f>
      </c>
      <c s="36" t="s">
        <v>1048</v>
      </c>
      <c>
        <f>(M118*21)/100</f>
      </c>
      <c t="s">
        <v>27</v>
      </c>
    </row>
    <row r="119" spans="1:5" ht="25.5">
      <c r="A119" s="35" t="s">
        <v>54</v>
      </c>
      <c r="E119" s="39" t="s">
        <v>1134</v>
      </c>
    </row>
    <row r="120" spans="1:5" ht="25.5">
      <c r="A120" s="35" t="s">
        <v>55</v>
      </c>
      <c r="E120" s="40" t="s">
        <v>1135</v>
      </c>
    </row>
    <row r="121" spans="1:5" ht="12.75">
      <c r="A121" t="s">
        <v>57</v>
      </c>
      <c r="E121" s="39" t="s">
        <v>1051</v>
      </c>
    </row>
    <row r="122" spans="1:16" ht="25.5">
      <c r="A122" t="s">
        <v>49</v>
      </c>
      <c s="34" t="s">
        <v>158</v>
      </c>
      <c s="34" t="s">
        <v>1136</v>
      </c>
      <c s="35" t="s">
        <v>5</v>
      </c>
      <c s="6" t="s">
        <v>1137</v>
      </c>
      <c s="36" t="s">
        <v>262</v>
      </c>
      <c s="37">
        <v>224</v>
      </c>
      <c s="36">
        <v>0</v>
      </c>
      <c s="36">
        <f>ROUND(G122*H122,6)</f>
      </c>
      <c r="L122" s="38">
        <v>0</v>
      </c>
      <c s="32">
        <f>ROUND(ROUND(L122,2)*ROUND(G122,3),2)</f>
      </c>
      <c s="36" t="s">
        <v>1048</v>
      </c>
      <c>
        <f>(M122*21)/100</f>
      </c>
      <c t="s">
        <v>27</v>
      </c>
    </row>
    <row r="123" spans="1:5" ht="38.25">
      <c r="A123" s="35" t="s">
        <v>54</v>
      </c>
      <c r="E123" s="39" t="s">
        <v>1138</v>
      </c>
    </row>
    <row r="124" spans="1:5" ht="25.5">
      <c r="A124" s="35" t="s">
        <v>55</v>
      </c>
      <c r="E124" s="40" t="s">
        <v>1139</v>
      </c>
    </row>
    <row r="125" spans="1:5" ht="12.75">
      <c r="A125" t="s">
        <v>57</v>
      </c>
      <c r="E125" s="39" t="s">
        <v>1051</v>
      </c>
    </row>
    <row r="126" spans="1:16" ht="12.75">
      <c r="A126" t="s">
        <v>49</v>
      </c>
      <c s="34" t="s">
        <v>162</v>
      </c>
      <c s="34" t="s">
        <v>1140</v>
      </c>
      <c s="35" t="s">
        <v>5</v>
      </c>
      <c s="6" t="s">
        <v>1141</v>
      </c>
      <c s="36" t="s">
        <v>262</v>
      </c>
      <c s="37">
        <v>155</v>
      </c>
      <c s="36">
        <v>0</v>
      </c>
      <c s="36">
        <f>ROUND(G126*H126,6)</f>
      </c>
      <c r="L126" s="38">
        <v>0</v>
      </c>
      <c s="32">
        <f>ROUND(ROUND(L126,2)*ROUND(G126,3),2)</f>
      </c>
      <c s="36" t="s">
        <v>1048</v>
      </c>
      <c>
        <f>(M126*21)/100</f>
      </c>
      <c t="s">
        <v>27</v>
      </c>
    </row>
    <row r="127" spans="1:5" ht="51">
      <c r="A127" s="35" t="s">
        <v>54</v>
      </c>
      <c r="E127" s="39" t="s">
        <v>1142</v>
      </c>
    </row>
    <row r="128" spans="1:5" ht="25.5">
      <c r="A128" s="35" t="s">
        <v>55</v>
      </c>
      <c r="E128" s="40" t="s">
        <v>1143</v>
      </c>
    </row>
    <row r="129" spans="1:5" ht="12.75">
      <c r="A129" t="s">
        <v>57</v>
      </c>
      <c r="E129" s="39" t="s">
        <v>1051</v>
      </c>
    </row>
    <row r="130" spans="1:16" ht="25.5">
      <c r="A130" t="s">
        <v>49</v>
      </c>
      <c s="34" t="s">
        <v>165</v>
      </c>
      <c s="34" t="s">
        <v>1144</v>
      </c>
      <c s="35" t="s">
        <v>5</v>
      </c>
      <c s="6" t="s">
        <v>1145</v>
      </c>
      <c s="36" t="s">
        <v>262</v>
      </c>
      <c s="37">
        <v>155</v>
      </c>
      <c s="36">
        <v>0</v>
      </c>
      <c s="36">
        <f>ROUND(G130*H130,6)</f>
      </c>
      <c r="L130" s="38">
        <v>0</v>
      </c>
      <c s="32">
        <f>ROUND(ROUND(L130,2)*ROUND(G130,3),2)</f>
      </c>
      <c s="36" t="s">
        <v>1048</v>
      </c>
      <c>
        <f>(M130*21)/100</f>
      </c>
      <c t="s">
        <v>27</v>
      </c>
    </row>
    <row r="131" spans="1:5" ht="38.25">
      <c r="A131" s="35" t="s">
        <v>54</v>
      </c>
      <c r="E131" s="39" t="s">
        <v>1146</v>
      </c>
    </row>
    <row r="132" spans="1:5" ht="25.5">
      <c r="A132" s="35" t="s">
        <v>55</v>
      </c>
      <c r="E132" s="40" t="s">
        <v>1143</v>
      </c>
    </row>
    <row r="133" spans="1:5" ht="12.75">
      <c r="A133" t="s">
        <v>57</v>
      </c>
      <c r="E133" s="39" t="s">
        <v>1051</v>
      </c>
    </row>
    <row r="134" spans="1:16" ht="25.5">
      <c r="A134" t="s">
        <v>49</v>
      </c>
      <c s="34" t="s">
        <v>170</v>
      </c>
      <c s="34" t="s">
        <v>1147</v>
      </c>
      <c s="35" t="s">
        <v>5</v>
      </c>
      <c s="6" t="s">
        <v>1148</v>
      </c>
      <c s="36" t="s">
        <v>940</v>
      </c>
      <c s="37">
        <v>2</v>
      </c>
      <c s="36">
        <v>0</v>
      </c>
      <c s="36">
        <f>ROUND(G134*H134,6)</f>
      </c>
      <c r="L134" s="38">
        <v>0</v>
      </c>
      <c s="32">
        <f>ROUND(ROUND(L134,2)*ROUND(G134,3),2)</f>
      </c>
      <c s="36" t="s">
        <v>1048</v>
      </c>
      <c>
        <f>(M134*21)/100</f>
      </c>
      <c t="s">
        <v>27</v>
      </c>
    </row>
    <row r="135" spans="1:5" ht="25.5">
      <c r="A135" s="35" t="s">
        <v>54</v>
      </c>
      <c r="E135" s="39" t="s">
        <v>1149</v>
      </c>
    </row>
    <row r="136" spans="1:5" ht="12.75">
      <c r="A136" s="35" t="s">
        <v>55</v>
      </c>
      <c r="E136" s="40" t="s">
        <v>5</v>
      </c>
    </row>
    <row r="137" spans="1:5" ht="12.75">
      <c r="A137" t="s">
        <v>57</v>
      </c>
      <c r="E137" s="39" t="s">
        <v>1051</v>
      </c>
    </row>
    <row r="138" spans="1:16" ht="25.5">
      <c r="A138" t="s">
        <v>49</v>
      </c>
      <c s="34" t="s">
        <v>174</v>
      </c>
      <c s="34" t="s">
        <v>1150</v>
      </c>
      <c s="35" t="s">
        <v>5</v>
      </c>
      <c s="6" t="s">
        <v>1151</v>
      </c>
      <c s="36" t="s">
        <v>940</v>
      </c>
      <c s="37">
        <v>3</v>
      </c>
      <c s="36">
        <v>0</v>
      </c>
      <c s="36">
        <f>ROUND(G138*H138,6)</f>
      </c>
      <c r="L138" s="38">
        <v>0</v>
      </c>
      <c s="32">
        <f>ROUND(ROUND(L138,2)*ROUND(G138,3),2)</f>
      </c>
      <c s="36" t="s">
        <v>1048</v>
      </c>
      <c>
        <f>(M138*21)/100</f>
      </c>
      <c t="s">
        <v>27</v>
      </c>
    </row>
    <row r="139" spans="1:5" ht="25.5">
      <c r="A139" s="35" t="s">
        <v>54</v>
      </c>
      <c r="E139" s="39" t="s">
        <v>1152</v>
      </c>
    </row>
    <row r="140" spans="1:5" ht="12.75">
      <c r="A140" s="35" t="s">
        <v>55</v>
      </c>
      <c r="E140" s="40" t="s">
        <v>5</v>
      </c>
    </row>
    <row r="141" spans="1:5" ht="12.75">
      <c r="A141" t="s">
        <v>57</v>
      </c>
      <c r="E141" s="39" t="s">
        <v>1051</v>
      </c>
    </row>
    <row r="142" spans="1:16" ht="12.75">
      <c r="A142" t="s">
        <v>49</v>
      </c>
      <c s="34" t="s">
        <v>178</v>
      </c>
      <c s="34" t="s">
        <v>1153</v>
      </c>
      <c s="35" t="s">
        <v>5</v>
      </c>
      <c s="6" t="s">
        <v>1154</v>
      </c>
      <c s="36" t="s">
        <v>262</v>
      </c>
      <c s="37">
        <v>155</v>
      </c>
      <c s="36">
        <v>0</v>
      </c>
      <c s="36">
        <f>ROUND(G142*H142,6)</f>
      </c>
      <c r="L142" s="38">
        <v>0</v>
      </c>
      <c s="32">
        <f>ROUND(ROUND(L142,2)*ROUND(G142,3),2)</f>
      </c>
      <c s="36" t="s">
        <v>1048</v>
      </c>
      <c>
        <f>(M142*21)/100</f>
      </c>
      <c t="s">
        <v>27</v>
      </c>
    </row>
    <row r="143" spans="1:5" ht="25.5">
      <c r="A143" s="35" t="s">
        <v>54</v>
      </c>
      <c r="E143" s="39" t="s">
        <v>1155</v>
      </c>
    </row>
    <row r="144" spans="1:5" ht="25.5">
      <c r="A144" s="35" t="s">
        <v>55</v>
      </c>
      <c r="E144" s="40" t="s">
        <v>1143</v>
      </c>
    </row>
    <row r="145" spans="1:5" ht="12.75">
      <c r="A145" t="s">
        <v>57</v>
      </c>
      <c r="E145" s="39" t="s">
        <v>1051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