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mc:AlternateContent xmlns:mc="http://schemas.openxmlformats.org/markup-compatibility/2006">
    <mc:Choice Requires="x15">
      <x15ac:absPath xmlns:x15ac="http://schemas.microsoft.com/office/spreadsheetml/2010/11/ac" url="C:\Users\prokopius\Desktop\STAVBY EŽ\Stavby 2024\PROJEKCE\OHNÍČ-ÚPOŘINY\Rozpočet UOŽI 2024\"/>
    </mc:Choice>
  </mc:AlternateContent>
  <xr:revisionPtr revIDLastSave="0" documentId="13_ncr:1_{2CFCE7B0-0AF9-408F-A684-A2BFA94C7018}" xr6:coauthVersionLast="47" xr6:coauthVersionMax="47" xr10:uidLastSave="{00000000-0000-0000-0000-000000000000}"/>
  <bookViews>
    <workbookView xWindow="-108" yWindow="-108" windowWidth="23256" windowHeight="12456" xr2:uid="{00000000-000D-0000-FFFF-FFFF00000000}"/>
  </bookViews>
  <sheets>
    <sheet name="Rekapitulace stavby" sheetId="1" r:id="rId1"/>
    <sheet name="SO 01-31-01 - Oprava TV Ú..." sheetId="2" r:id="rId2"/>
    <sheet name="SO 01-37-01 - Oprava UKK ..." sheetId="3" r:id="rId3"/>
    <sheet name="SO 02-31-01 - Oprava TV Ž..." sheetId="4" r:id="rId4"/>
    <sheet name="SO 02-36-01 - Oprava DOÚO..." sheetId="5" r:id="rId5"/>
    <sheet name="SO 02-37-01 - Oprava UKK ..." sheetId="6" r:id="rId6"/>
    <sheet name="VON - Vedlejší náklady" sheetId="7" r:id="rId7"/>
  </sheets>
  <definedNames>
    <definedName name="_xlnm._FilterDatabase" localSheetId="1" hidden="1">'SO 01-31-01 - Oprava TV Ú...'!$C$121:$K$455</definedName>
    <definedName name="_xlnm._FilterDatabase" localSheetId="2" hidden="1">'SO 01-37-01 - Oprava UKK ...'!$C$119:$K$175</definedName>
    <definedName name="_xlnm._FilterDatabase" localSheetId="3" hidden="1">'SO 02-31-01 - Oprava TV Ž...'!$C$122:$K$662</definedName>
    <definedName name="_xlnm._FilterDatabase" localSheetId="4" hidden="1">'SO 02-36-01 - Oprava DOÚO...'!$C$122:$K$203</definedName>
    <definedName name="_xlnm._FilterDatabase" localSheetId="5" hidden="1">'SO 02-37-01 - Oprava UKK ...'!$C$119:$K$167</definedName>
    <definedName name="_xlnm._FilterDatabase" localSheetId="6" hidden="1">'VON - Vedlejší náklady'!$C$117:$K$129</definedName>
    <definedName name="_xlnm.Print_Titles" localSheetId="0">'Rekapitulace stavby'!$92:$92</definedName>
    <definedName name="_xlnm.Print_Titles" localSheetId="1">'SO 01-31-01 - Oprava TV Ú...'!$121:$121</definedName>
    <definedName name="_xlnm.Print_Titles" localSheetId="2">'SO 01-37-01 - Oprava UKK ...'!$119:$119</definedName>
    <definedName name="_xlnm.Print_Titles" localSheetId="3">'SO 02-31-01 - Oprava TV Ž...'!$122:$122</definedName>
    <definedName name="_xlnm.Print_Titles" localSheetId="4">'SO 02-36-01 - Oprava DOÚO...'!$122:$122</definedName>
    <definedName name="_xlnm.Print_Titles" localSheetId="5">'SO 02-37-01 - Oprava UKK ...'!$119:$119</definedName>
    <definedName name="_xlnm.Print_Titles" localSheetId="6">'VON - Vedlejší náklady'!$117:$117</definedName>
    <definedName name="_xlnm.Print_Area" localSheetId="0">'Rekapitulace stavby'!$D$4:$AO$76,'Rekapitulace stavby'!$C$82:$AQ$101</definedName>
    <definedName name="_xlnm.Print_Area" localSheetId="1">'SO 01-31-01 - Oprava TV Ú...'!$C$4:$J$76,'SO 01-31-01 - Oprava TV Ú...'!$C$82:$J$103,'SO 01-31-01 - Oprava TV Ú...'!$C$109:$K$455</definedName>
    <definedName name="_xlnm.Print_Area" localSheetId="2">'SO 01-37-01 - Oprava UKK ...'!$C$4:$J$76,'SO 01-37-01 - Oprava UKK ...'!$C$82:$J$101,'SO 01-37-01 - Oprava UKK ...'!$C$107:$K$175</definedName>
    <definedName name="_xlnm.Print_Area" localSheetId="3">'SO 02-31-01 - Oprava TV Ž...'!$C$4:$J$76,'SO 02-31-01 - Oprava TV Ž...'!$C$82:$J$104,'SO 02-31-01 - Oprava TV Ž...'!$C$110:$K$662</definedName>
    <definedName name="_xlnm.Print_Area" localSheetId="4">'SO 02-36-01 - Oprava DOÚO...'!$C$4:$J$76,'SO 02-36-01 - Oprava DOÚO...'!$C$82:$J$104,'SO 02-36-01 - Oprava DOÚO...'!$C$110:$K$203</definedName>
    <definedName name="_xlnm.Print_Area" localSheetId="5">'SO 02-37-01 - Oprava UKK ...'!$C$4:$J$76,'SO 02-37-01 - Oprava UKK ...'!$C$82:$J$101,'SO 02-37-01 - Oprava UKK ...'!$C$107:$K$167</definedName>
    <definedName name="_xlnm.Print_Area" localSheetId="6">'VON - Vedlejší náklady'!$C$4:$J$76,'VON - Vedlejší náklady'!$C$82:$J$99,'VON - Vedlejší náklady'!$C$105:$K$129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7" i="7" l="1"/>
  <c r="J36" i="7"/>
  <c r="AY100" i="1" s="1"/>
  <c r="J35" i="7"/>
  <c r="AX100" i="1" s="1"/>
  <c r="BI127" i="7"/>
  <c r="BH127" i="7"/>
  <c r="BG127" i="7"/>
  <c r="BF127" i="7"/>
  <c r="T127" i="7"/>
  <c r="R127" i="7"/>
  <c r="P127" i="7"/>
  <c r="BI125" i="7"/>
  <c r="BH125" i="7"/>
  <c r="BG125" i="7"/>
  <c r="BF125" i="7"/>
  <c r="T125" i="7"/>
  <c r="R125" i="7"/>
  <c r="P125" i="7"/>
  <c r="BI123" i="7"/>
  <c r="BH123" i="7"/>
  <c r="BG123" i="7"/>
  <c r="BF123" i="7"/>
  <c r="T123" i="7"/>
  <c r="R123" i="7"/>
  <c r="P123" i="7"/>
  <c r="BI121" i="7"/>
  <c r="BH121" i="7"/>
  <c r="BG121" i="7"/>
  <c r="BF121" i="7"/>
  <c r="T121" i="7"/>
  <c r="R121" i="7"/>
  <c r="P121" i="7"/>
  <c r="J115" i="7"/>
  <c r="F115" i="7"/>
  <c r="J114" i="7"/>
  <c r="F114" i="7"/>
  <c r="F112" i="7"/>
  <c r="E110" i="7"/>
  <c r="J92" i="7"/>
  <c r="F92" i="7"/>
  <c r="J91" i="7"/>
  <c r="F91" i="7"/>
  <c r="F89" i="7"/>
  <c r="E87" i="7"/>
  <c r="J12" i="7"/>
  <c r="J89" i="7" s="1"/>
  <c r="E7" i="7"/>
  <c r="E85" i="7" s="1"/>
  <c r="J37" i="6"/>
  <c r="J36" i="6"/>
  <c r="AY99" i="1"/>
  <c r="J35" i="6"/>
  <c r="AX99" i="1"/>
  <c r="BI166" i="6"/>
  <c r="BH166" i="6"/>
  <c r="BG166" i="6"/>
  <c r="BF166" i="6"/>
  <c r="T166" i="6"/>
  <c r="R166" i="6"/>
  <c r="P166" i="6"/>
  <c r="BI164" i="6"/>
  <c r="BH164" i="6"/>
  <c r="BG164" i="6"/>
  <c r="BF164" i="6"/>
  <c r="T164" i="6"/>
  <c r="R164" i="6"/>
  <c r="P164" i="6"/>
  <c r="BI162" i="6"/>
  <c r="BH162" i="6"/>
  <c r="BG162" i="6"/>
  <c r="BF162" i="6"/>
  <c r="T162" i="6"/>
  <c r="R162" i="6"/>
  <c r="P162" i="6"/>
  <c r="BI160" i="6"/>
  <c r="BH160" i="6"/>
  <c r="BG160" i="6"/>
  <c r="BF160" i="6"/>
  <c r="T160" i="6"/>
  <c r="R160" i="6"/>
  <c r="P160" i="6"/>
  <c r="BI158" i="6"/>
  <c r="BH158" i="6"/>
  <c r="BG158" i="6"/>
  <c r="BF158" i="6"/>
  <c r="T158" i="6"/>
  <c r="R158" i="6"/>
  <c r="P158" i="6"/>
  <c r="BI156" i="6"/>
  <c r="BH156" i="6"/>
  <c r="BG156" i="6"/>
  <c r="BF156" i="6"/>
  <c r="T156" i="6"/>
  <c r="R156" i="6"/>
  <c r="P156" i="6"/>
  <c r="BI152" i="6"/>
  <c r="BH152" i="6"/>
  <c r="BG152" i="6"/>
  <c r="BF152" i="6"/>
  <c r="T152" i="6"/>
  <c r="T151" i="6"/>
  <c r="R152" i="6"/>
  <c r="R151" i="6"/>
  <c r="P152" i="6"/>
  <c r="P151" i="6" s="1"/>
  <c r="BI149" i="6"/>
  <c r="BH149" i="6"/>
  <c r="BG149" i="6"/>
  <c r="BF149" i="6"/>
  <c r="T149" i="6"/>
  <c r="R149" i="6"/>
  <c r="P149" i="6"/>
  <c r="BI146" i="6"/>
  <c r="BH146" i="6"/>
  <c r="BG146" i="6"/>
  <c r="BF146" i="6"/>
  <c r="T146" i="6"/>
  <c r="R146" i="6"/>
  <c r="P146" i="6"/>
  <c r="BI143" i="6"/>
  <c r="BH143" i="6"/>
  <c r="BG143" i="6"/>
  <c r="BF143" i="6"/>
  <c r="T143" i="6"/>
  <c r="R143" i="6"/>
  <c r="P143" i="6"/>
  <c r="BI141" i="6"/>
  <c r="BH141" i="6"/>
  <c r="BG141" i="6"/>
  <c r="BF141" i="6"/>
  <c r="T141" i="6"/>
  <c r="R141" i="6"/>
  <c r="P141" i="6"/>
  <c r="BI139" i="6"/>
  <c r="BH139" i="6"/>
  <c r="BG139" i="6"/>
  <c r="BF139" i="6"/>
  <c r="T139" i="6"/>
  <c r="R139" i="6"/>
  <c r="P139" i="6"/>
  <c r="BI137" i="6"/>
  <c r="BH137" i="6"/>
  <c r="BG137" i="6"/>
  <c r="BF137" i="6"/>
  <c r="T137" i="6"/>
  <c r="R137" i="6"/>
  <c r="P137" i="6"/>
  <c r="BI135" i="6"/>
  <c r="BH135" i="6"/>
  <c r="BG135" i="6"/>
  <c r="BF135" i="6"/>
  <c r="T135" i="6"/>
  <c r="R135" i="6"/>
  <c r="P135" i="6"/>
  <c r="BI132" i="6"/>
  <c r="BH132" i="6"/>
  <c r="BG132" i="6"/>
  <c r="BF132" i="6"/>
  <c r="T132" i="6"/>
  <c r="R132" i="6"/>
  <c r="P132" i="6"/>
  <c r="BI130" i="6"/>
  <c r="BH130" i="6"/>
  <c r="BG130" i="6"/>
  <c r="BF130" i="6"/>
  <c r="T130" i="6"/>
  <c r="R130" i="6"/>
  <c r="P130" i="6"/>
  <c r="BI127" i="6"/>
  <c r="BH127" i="6"/>
  <c r="BG127" i="6"/>
  <c r="BF127" i="6"/>
  <c r="T127" i="6"/>
  <c r="R127" i="6"/>
  <c r="P127" i="6"/>
  <c r="BI125" i="6"/>
  <c r="BH125" i="6"/>
  <c r="BG125" i="6"/>
  <c r="BF125" i="6"/>
  <c r="T125" i="6"/>
  <c r="R125" i="6"/>
  <c r="P125" i="6"/>
  <c r="BI123" i="6"/>
  <c r="BH123" i="6"/>
  <c r="BG123" i="6"/>
  <c r="BF123" i="6"/>
  <c r="T123" i="6"/>
  <c r="R123" i="6"/>
  <c r="P123" i="6"/>
  <c r="J117" i="6"/>
  <c r="F117" i="6"/>
  <c r="J116" i="6"/>
  <c r="F116" i="6"/>
  <c r="F114" i="6"/>
  <c r="E112" i="6"/>
  <c r="J92" i="6"/>
  <c r="F92" i="6"/>
  <c r="J91" i="6"/>
  <c r="F91" i="6"/>
  <c r="F89" i="6"/>
  <c r="E87" i="6"/>
  <c r="J12" i="6"/>
  <c r="J114" i="6"/>
  <c r="E7" i="6"/>
  <c r="E85" i="6" s="1"/>
  <c r="J37" i="5"/>
  <c r="J36" i="5"/>
  <c r="AY98" i="1" s="1"/>
  <c r="J35" i="5"/>
  <c r="AX98" i="1"/>
  <c r="BI202" i="5"/>
  <c r="BH202" i="5"/>
  <c r="BG202" i="5"/>
  <c r="BF202" i="5"/>
  <c r="T202" i="5"/>
  <c r="R202" i="5"/>
  <c r="P202" i="5"/>
  <c r="BI200" i="5"/>
  <c r="BH200" i="5"/>
  <c r="BG200" i="5"/>
  <c r="BF200" i="5"/>
  <c r="T200" i="5"/>
  <c r="R200" i="5"/>
  <c r="P200" i="5"/>
  <c r="BI197" i="5"/>
  <c r="BH197" i="5"/>
  <c r="BG197" i="5"/>
  <c r="BF197" i="5"/>
  <c r="T197" i="5"/>
  <c r="R197" i="5"/>
  <c r="P197" i="5"/>
  <c r="BI195" i="5"/>
  <c r="BH195" i="5"/>
  <c r="BG195" i="5"/>
  <c r="BF195" i="5"/>
  <c r="T195" i="5"/>
  <c r="R195" i="5"/>
  <c r="P195" i="5"/>
  <c r="BI192" i="5"/>
  <c r="BH192" i="5"/>
  <c r="BG192" i="5"/>
  <c r="BF192" i="5"/>
  <c r="T192" i="5"/>
  <c r="R192" i="5"/>
  <c r="P192" i="5"/>
  <c r="BI189" i="5"/>
  <c r="BH189" i="5"/>
  <c r="BG189" i="5"/>
  <c r="BF189" i="5"/>
  <c r="T189" i="5"/>
  <c r="R189" i="5"/>
  <c r="P189" i="5"/>
  <c r="BI186" i="5"/>
  <c r="BH186" i="5"/>
  <c r="BG186" i="5"/>
  <c r="BF186" i="5"/>
  <c r="T186" i="5"/>
  <c r="R186" i="5"/>
  <c r="P186" i="5"/>
  <c r="BI181" i="5"/>
  <c r="BH181" i="5"/>
  <c r="BG181" i="5"/>
  <c r="BF181" i="5"/>
  <c r="T181" i="5"/>
  <c r="R181" i="5"/>
  <c r="P181" i="5"/>
  <c r="BI179" i="5"/>
  <c r="BH179" i="5"/>
  <c r="BG179" i="5"/>
  <c r="BF179" i="5"/>
  <c r="T179" i="5"/>
  <c r="R179" i="5"/>
  <c r="P179" i="5"/>
  <c r="BI176" i="5"/>
  <c r="BH176" i="5"/>
  <c r="BG176" i="5"/>
  <c r="BF176" i="5"/>
  <c r="T176" i="5"/>
  <c r="R176" i="5"/>
  <c r="P176" i="5"/>
  <c r="BI173" i="5"/>
  <c r="BH173" i="5"/>
  <c r="BG173" i="5"/>
  <c r="BF173" i="5"/>
  <c r="T173" i="5"/>
  <c r="R173" i="5"/>
  <c r="P173" i="5"/>
  <c r="BI171" i="5"/>
  <c r="BH171" i="5"/>
  <c r="BG171" i="5"/>
  <c r="BF171" i="5"/>
  <c r="T171" i="5"/>
  <c r="R171" i="5"/>
  <c r="P171" i="5"/>
  <c r="BI169" i="5"/>
  <c r="BH169" i="5"/>
  <c r="BG169" i="5"/>
  <c r="BF169" i="5"/>
  <c r="T169" i="5"/>
  <c r="R169" i="5"/>
  <c r="P169" i="5"/>
  <c r="BI167" i="5"/>
  <c r="BH167" i="5"/>
  <c r="BG167" i="5"/>
  <c r="BF167" i="5"/>
  <c r="T167" i="5"/>
  <c r="R167" i="5"/>
  <c r="P167" i="5"/>
  <c r="BI165" i="5"/>
  <c r="BH165" i="5"/>
  <c r="BG165" i="5"/>
  <c r="BF165" i="5"/>
  <c r="T165" i="5"/>
  <c r="R165" i="5"/>
  <c r="P165" i="5"/>
  <c r="BI163" i="5"/>
  <c r="BH163" i="5"/>
  <c r="BG163" i="5"/>
  <c r="BF163" i="5"/>
  <c r="T163" i="5"/>
  <c r="R163" i="5"/>
  <c r="P163" i="5"/>
  <c r="BI161" i="5"/>
  <c r="BH161" i="5"/>
  <c r="BG161" i="5"/>
  <c r="BF161" i="5"/>
  <c r="T161" i="5"/>
  <c r="R161" i="5"/>
  <c r="P161" i="5"/>
  <c r="BI158" i="5"/>
  <c r="BH158" i="5"/>
  <c r="BG158" i="5"/>
  <c r="BF158" i="5"/>
  <c r="T158" i="5"/>
  <c r="R158" i="5"/>
  <c r="P158" i="5"/>
  <c r="BI156" i="5"/>
  <c r="BH156" i="5"/>
  <c r="BG156" i="5"/>
  <c r="BF156" i="5"/>
  <c r="T156" i="5"/>
  <c r="R156" i="5"/>
  <c r="P156" i="5"/>
  <c r="BI154" i="5"/>
  <c r="BH154" i="5"/>
  <c r="BG154" i="5"/>
  <c r="BF154" i="5"/>
  <c r="T154" i="5"/>
  <c r="R154" i="5"/>
  <c r="P154" i="5"/>
  <c r="BI151" i="5"/>
  <c r="BH151" i="5"/>
  <c r="BG151" i="5"/>
  <c r="BF151" i="5"/>
  <c r="T151" i="5"/>
  <c r="R151" i="5"/>
  <c r="P151" i="5"/>
  <c r="BI149" i="5"/>
  <c r="BH149" i="5"/>
  <c r="BG149" i="5"/>
  <c r="BF149" i="5"/>
  <c r="T149" i="5"/>
  <c r="R149" i="5"/>
  <c r="P149" i="5"/>
  <c r="BI147" i="5"/>
  <c r="BH147" i="5"/>
  <c r="BG147" i="5"/>
  <c r="BF147" i="5"/>
  <c r="T147" i="5"/>
  <c r="R147" i="5"/>
  <c r="P147" i="5"/>
  <c r="BI145" i="5"/>
  <c r="BH145" i="5"/>
  <c r="BG145" i="5"/>
  <c r="BF145" i="5"/>
  <c r="T145" i="5"/>
  <c r="R145" i="5"/>
  <c r="P145" i="5"/>
  <c r="BI143" i="5"/>
  <c r="BH143" i="5"/>
  <c r="BG143" i="5"/>
  <c r="BF143" i="5"/>
  <c r="T143" i="5"/>
  <c r="R143" i="5"/>
  <c r="P143" i="5"/>
  <c r="BI141" i="5"/>
  <c r="BH141" i="5"/>
  <c r="BG141" i="5"/>
  <c r="BF141" i="5"/>
  <c r="T141" i="5"/>
  <c r="R141" i="5"/>
  <c r="P141" i="5"/>
  <c r="BI139" i="5"/>
  <c r="BH139" i="5"/>
  <c r="BG139" i="5"/>
  <c r="BF139" i="5"/>
  <c r="T139" i="5"/>
  <c r="R139" i="5"/>
  <c r="P139" i="5"/>
  <c r="BI136" i="5"/>
  <c r="BH136" i="5"/>
  <c r="BG136" i="5"/>
  <c r="BF136" i="5"/>
  <c r="T136" i="5"/>
  <c r="R136" i="5"/>
  <c r="P136" i="5"/>
  <c r="BI134" i="5"/>
  <c r="BH134" i="5"/>
  <c r="BG134" i="5"/>
  <c r="BF134" i="5"/>
  <c r="T134" i="5"/>
  <c r="R134" i="5"/>
  <c r="P134" i="5"/>
  <c r="BI132" i="5"/>
  <c r="BH132" i="5"/>
  <c r="BG132" i="5"/>
  <c r="BF132" i="5"/>
  <c r="T132" i="5"/>
  <c r="R132" i="5"/>
  <c r="P132" i="5"/>
  <c r="BI130" i="5"/>
  <c r="BH130" i="5"/>
  <c r="BG130" i="5"/>
  <c r="BF130" i="5"/>
  <c r="T130" i="5"/>
  <c r="R130" i="5"/>
  <c r="P130" i="5"/>
  <c r="BI128" i="5"/>
  <c r="BH128" i="5"/>
  <c r="BG128" i="5"/>
  <c r="BF128" i="5"/>
  <c r="T128" i="5"/>
  <c r="R128" i="5"/>
  <c r="P128" i="5"/>
  <c r="BI126" i="5"/>
  <c r="BH126" i="5"/>
  <c r="BG126" i="5"/>
  <c r="BF126" i="5"/>
  <c r="T126" i="5"/>
  <c r="R126" i="5"/>
  <c r="P126" i="5"/>
  <c r="J120" i="5"/>
  <c r="F120" i="5"/>
  <c r="J119" i="5"/>
  <c r="F119" i="5"/>
  <c r="F117" i="5"/>
  <c r="E115" i="5"/>
  <c r="J92" i="5"/>
  <c r="F92" i="5"/>
  <c r="J91" i="5"/>
  <c r="F91" i="5"/>
  <c r="F89" i="5"/>
  <c r="E87" i="5"/>
  <c r="J12" i="5"/>
  <c r="J117" i="5"/>
  <c r="E7" i="5"/>
  <c r="E85" i="5" s="1"/>
  <c r="J37" i="4"/>
  <c r="J36" i="4"/>
  <c r="AY97" i="1" s="1"/>
  <c r="J35" i="4"/>
  <c r="AX97" i="1"/>
  <c r="BI661" i="4"/>
  <c r="BH661" i="4"/>
  <c r="BG661" i="4"/>
  <c r="BF661" i="4"/>
  <c r="T661" i="4"/>
  <c r="R661" i="4"/>
  <c r="P661" i="4"/>
  <c r="BI659" i="4"/>
  <c r="BH659" i="4"/>
  <c r="BG659" i="4"/>
  <c r="BF659" i="4"/>
  <c r="T659" i="4"/>
  <c r="R659" i="4"/>
  <c r="P659" i="4"/>
  <c r="BI657" i="4"/>
  <c r="BH657" i="4"/>
  <c r="BG657" i="4"/>
  <c r="BF657" i="4"/>
  <c r="T657" i="4"/>
  <c r="R657" i="4"/>
  <c r="P657" i="4"/>
  <c r="BI655" i="4"/>
  <c r="BH655" i="4"/>
  <c r="BG655" i="4"/>
  <c r="BF655" i="4"/>
  <c r="T655" i="4"/>
  <c r="R655" i="4"/>
  <c r="P655" i="4"/>
  <c r="BI652" i="4"/>
  <c r="BH652" i="4"/>
  <c r="BG652" i="4"/>
  <c r="BF652" i="4"/>
  <c r="T652" i="4"/>
  <c r="R652" i="4"/>
  <c r="P652" i="4"/>
  <c r="BI649" i="4"/>
  <c r="BH649" i="4"/>
  <c r="BG649" i="4"/>
  <c r="BF649" i="4"/>
  <c r="T649" i="4"/>
  <c r="R649" i="4"/>
  <c r="P649" i="4"/>
  <c r="BI646" i="4"/>
  <c r="BH646" i="4"/>
  <c r="BG646" i="4"/>
  <c r="BF646" i="4"/>
  <c r="T646" i="4"/>
  <c r="R646" i="4"/>
  <c r="P646" i="4"/>
  <c r="BI643" i="4"/>
  <c r="BH643" i="4"/>
  <c r="BG643" i="4"/>
  <c r="BF643" i="4"/>
  <c r="T643" i="4"/>
  <c r="R643" i="4"/>
  <c r="P643" i="4"/>
  <c r="BI641" i="4"/>
  <c r="BH641" i="4"/>
  <c r="BG641" i="4"/>
  <c r="BF641" i="4"/>
  <c r="T641" i="4"/>
  <c r="R641" i="4"/>
  <c r="P641" i="4"/>
  <c r="BI639" i="4"/>
  <c r="BH639" i="4"/>
  <c r="BG639" i="4"/>
  <c r="BF639" i="4"/>
  <c r="T639" i="4"/>
  <c r="R639" i="4"/>
  <c r="P639" i="4"/>
  <c r="BI637" i="4"/>
  <c r="BH637" i="4"/>
  <c r="BG637" i="4"/>
  <c r="BF637" i="4"/>
  <c r="T637" i="4"/>
  <c r="R637" i="4"/>
  <c r="P637" i="4"/>
  <c r="BI635" i="4"/>
  <c r="BH635" i="4"/>
  <c r="BG635" i="4"/>
  <c r="BF635" i="4"/>
  <c r="T635" i="4"/>
  <c r="R635" i="4"/>
  <c r="P635" i="4"/>
  <c r="BI633" i="4"/>
  <c r="BH633" i="4"/>
  <c r="BG633" i="4"/>
  <c r="BF633" i="4"/>
  <c r="T633" i="4"/>
  <c r="R633" i="4"/>
  <c r="P633" i="4"/>
  <c r="BI631" i="4"/>
  <c r="BH631" i="4"/>
  <c r="BG631" i="4"/>
  <c r="BF631" i="4"/>
  <c r="T631" i="4"/>
  <c r="R631" i="4"/>
  <c r="P631" i="4"/>
  <c r="BI629" i="4"/>
  <c r="BH629" i="4"/>
  <c r="BG629" i="4"/>
  <c r="BF629" i="4"/>
  <c r="T629" i="4"/>
  <c r="R629" i="4"/>
  <c r="P629" i="4"/>
  <c r="BI627" i="4"/>
  <c r="BH627" i="4"/>
  <c r="BG627" i="4"/>
  <c r="BF627" i="4"/>
  <c r="T627" i="4"/>
  <c r="R627" i="4"/>
  <c r="P627" i="4"/>
  <c r="BI625" i="4"/>
  <c r="BH625" i="4"/>
  <c r="BG625" i="4"/>
  <c r="BF625" i="4"/>
  <c r="T625" i="4"/>
  <c r="R625" i="4"/>
  <c r="P625" i="4"/>
  <c r="BI623" i="4"/>
  <c r="BH623" i="4"/>
  <c r="BG623" i="4"/>
  <c r="BF623" i="4"/>
  <c r="T623" i="4"/>
  <c r="R623" i="4"/>
  <c r="P623" i="4"/>
  <c r="BI620" i="4"/>
  <c r="BH620" i="4"/>
  <c r="BG620" i="4"/>
  <c r="BF620" i="4"/>
  <c r="T620" i="4"/>
  <c r="R620" i="4"/>
  <c r="P620" i="4"/>
  <c r="BI618" i="4"/>
  <c r="BH618" i="4"/>
  <c r="BG618" i="4"/>
  <c r="BF618" i="4"/>
  <c r="T618" i="4"/>
  <c r="R618" i="4"/>
  <c r="P618" i="4"/>
  <c r="BI615" i="4"/>
  <c r="BH615" i="4"/>
  <c r="BG615" i="4"/>
  <c r="BF615" i="4"/>
  <c r="T615" i="4"/>
  <c r="R615" i="4"/>
  <c r="P615" i="4"/>
  <c r="BI613" i="4"/>
  <c r="BH613" i="4"/>
  <c r="BG613" i="4"/>
  <c r="BF613" i="4"/>
  <c r="T613" i="4"/>
  <c r="R613" i="4"/>
  <c r="P613" i="4"/>
  <c r="BI610" i="4"/>
  <c r="BH610" i="4"/>
  <c r="BG610" i="4"/>
  <c r="BF610" i="4"/>
  <c r="T610" i="4"/>
  <c r="R610" i="4"/>
  <c r="P610" i="4"/>
  <c r="BI608" i="4"/>
  <c r="BH608" i="4"/>
  <c r="BG608" i="4"/>
  <c r="BF608" i="4"/>
  <c r="T608" i="4"/>
  <c r="R608" i="4"/>
  <c r="P608" i="4"/>
  <c r="BI606" i="4"/>
  <c r="BH606" i="4"/>
  <c r="BG606" i="4"/>
  <c r="BF606" i="4"/>
  <c r="T606" i="4"/>
  <c r="R606" i="4"/>
  <c r="P606" i="4"/>
  <c r="BI604" i="4"/>
  <c r="BH604" i="4"/>
  <c r="BG604" i="4"/>
  <c r="BF604" i="4"/>
  <c r="T604" i="4"/>
  <c r="R604" i="4"/>
  <c r="P604" i="4"/>
  <c r="BI602" i="4"/>
  <c r="BH602" i="4"/>
  <c r="BG602" i="4"/>
  <c r="BF602" i="4"/>
  <c r="T602" i="4"/>
  <c r="R602" i="4"/>
  <c r="P602" i="4"/>
  <c r="BI600" i="4"/>
  <c r="BH600" i="4"/>
  <c r="BG600" i="4"/>
  <c r="BF600" i="4"/>
  <c r="T600" i="4"/>
  <c r="R600" i="4"/>
  <c r="P600" i="4"/>
  <c r="BI598" i="4"/>
  <c r="BH598" i="4"/>
  <c r="BG598" i="4"/>
  <c r="BF598" i="4"/>
  <c r="T598" i="4"/>
  <c r="R598" i="4"/>
  <c r="P598" i="4"/>
  <c r="BI596" i="4"/>
  <c r="BH596" i="4"/>
  <c r="BG596" i="4"/>
  <c r="BF596" i="4"/>
  <c r="T596" i="4"/>
  <c r="R596" i="4"/>
  <c r="P596" i="4"/>
  <c r="BI594" i="4"/>
  <c r="BH594" i="4"/>
  <c r="BG594" i="4"/>
  <c r="BF594" i="4"/>
  <c r="T594" i="4"/>
  <c r="R594" i="4"/>
  <c r="P594" i="4"/>
  <c r="BI592" i="4"/>
  <c r="BH592" i="4"/>
  <c r="BG592" i="4"/>
  <c r="BF592" i="4"/>
  <c r="T592" i="4"/>
  <c r="R592" i="4"/>
  <c r="P592" i="4"/>
  <c r="BI590" i="4"/>
  <c r="BH590" i="4"/>
  <c r="BG590" i="4"/>
  <c r="BF590" i="4"/>
  <c r="T590" i="4"/>
  <c r="R590" i="4"/>
  <c r="P590" i="4"/>
  <c r="BI588" i="4"/>
  <c r="BH588" i="4"/>
  <c r="BG588" i="4"/>
  <c r="BF588" i="4"/>
  <c r="T588" i="4"/>
  <c r="R588" i="4"/>
  <c r="P588" i="4"/>
  <c r="BI585" i="4"/>
  <c r="BH585" i="4"/>
  <c r="BG585" i="4"/>
  <c r="BF585" i="4"/>
  <c r="T585" i="4"/>
  <c r="R585" i="4"/>
  <c r="P585" i="4"/>
  <c r="BI582" i="4"/>
  <c r="BH582" i="4"/>
  <c r="BG582" i="4"/>
  <c r="BF582" i="4"/>
  <c r="T582" i="4"/>
  <c r="R582" i="4"/>
  <c r="P582" i="4"/>
  <c r="BI580" i="4"/>
  <c r="BH580" i="4"/>
  <c r="BG580" i="4"/>
  <c r="BF580" i="4"/>
  <c r="T580" i="4"/>
  <c r="R580" i="4"/>
  <c r="P580" i="4"/>
  <c r="BI578" i="4"/>
  <c r="BH578" i="4"/>
  <c r="BG578" i="4"/>
  <c r="BF578" i="4"/>
  <c r="T578" i="4"/>
  <c r="R578" i="4"/>
  <c r="P578" i="4"/>
  <c r="BI576" i="4"/>
  <c r="BH576" i="4"/>
  <c r="BG576" i="4"/>
  <c r="BF576" i="4"/>
  <c r="T576" i="4"/>
  <c r="R576" i="4"/>
  <c r="P576" i="4"/>
  <c r="BI574" i="4"/>
  <c r="BH574" i="4"/>
  <c r="BG574" i="4"/>
  <c r="BF574" i="4"/>
  <c r="T574" i="4"/>
  <c r="R574" i="4"/>
  <c r="P574" i="4"/>
  <c r="BI571" i="4"/>
  <c r="BH571" i="4"/>
  <c r="BG571" i="4"/>
  <c r="BF571" i="4"/>
  <c r="T571" i="4"/>
  <c r="R571" i="4"/>
  <c r="P571" i="4"/>
  <c r="BI569" i="4"/>
  <c r="BH569" i="4"/>
  <c r="BG569" i="4"/>
  <c r="BF569" i="4"/>
  <c r="T569" i="4"/>
  <c r="R569" i="4"/>
  <c r="P569" i="4"/>
  <c r="BI566" i="4"/>
  <c r="BH566" i="4"/>
  <c r="BG566" i="4"/>
  <c r="BF566" i="4"/>
  <c r="T566" i="4"/>
  <c r="R566" i="4"/>
  <c r="P566" i="4"/>
  <c r="BI564" i="4"/>
  <c r="BH564" i="4"/>
  <c r="BG564" i="4"/>
  <c r="BF564" i="4"/>
  <c r="T564" i="4"/>
  <c r="R564" i="4"/>
  <c r="P564" i="4"/>
  <c r="BI561" i="4"/>
  <c r="BH561" i="4"/>
  <c r="BG561" i="4"/>
  <c r="BF561" i="4"/>
  <c r="T561" i="4"/>
  <c r="R561" i="4"/>
  <c r="P561" i="4"/>
  <c r="BI559" i="4"/>
  <c r="BH559" i="4"/>
  <c r="BG559" i="4"/>
  <c r="BF559" i="4"/>
  <c r="T559" i="4"/>
  <c r="R559" i="4"/>
  <c r="P559" i="4"/>
  <c r="BI557" i="4"/>
  <c r="BH557" i="4"/>
  <c r="BG557" i="4"/>
  <c r="BF557" i="4"/>
  <c r="T557" i="4"/>
  <c r="R557" i="4"/>
  <c r="P557" i="4"/>
  <c r="BI555" i="4"/>
  <c r="BH555" i="4"/>
  <c r="BG555" i="4"/>
  <c r="BF555" i="4"/>
  <c r="T555" i="4"/>
  <c r="R555" i="4"/>
  <c r="P555" i="4"/>
  <c r="BI553" i="4"/>
  <c r="BH553" i="4"/>
  <c r="BG553" i="4"/>
  <c r="BF553" i="4"/>
  <c r="T553" i="4"/>
  <c r="R553" i="4"/>
  <c r="P553" i="4"/>
  <c r="BI551" i="4"/>
  <c r="BH551" i="4"/>
  <c r="BG551" i="4"/>
  <c r="BF551" i="4"/>
  <c r="T551" i="4"/>
  <c r="R551" i="4"/>
  <c r="P551" i="4"/>
  <c r="BI548" i="4"/>
  <c r="BH548" i="4"/>
  <c r="BG548" i="4"/>
  <c r="BF548" i="4"/>
  <c r="T548" i="4"/>
  <c r="R548" i="4"/>
  <c r="P548" i="4"/>
  <c r="BI546" i="4"/>
  <c r="BH546" i="4"/>
  <c r="BG546" i="4"/>
  <c r="BF546" i="4"/>
  <c r="T546" i="4"/>
  <c r="R546" i="4"/>
  <c r="P546" i="4"/>
  <c r="BI544" i="4"/>
  <c r="BH544" i="4"/>
  <c r="BG544" i="4"/>
  <c r="BF544" i="4"/>
  <c r="T544" i="4"/>
  <c r="R544" i="4"/>
  <c r="P544" i="4"/>
  <c r="BI542" i="4"/>
  <c r="BH542" i="4"/>
  <c r="BG542" i="4"/>
  <c r="BF542" i="4"/>
  <c r="T542" i="4"/>
  <c r="R542" i="4"/>
  <c r="P542" i="4"/>
  <c r="BI540" i="4"/>
  <c r="BH540" i="4"/>
  <c r="BG540" i="4"/>
  <c r="BF540" i="4"/>
  <c r="T540" i="4"/>
  <c r="R540" i="4"/>
  <c r="P540" i="4"/>
  <c r="BI538" i="4"/>
  <c r="BH538" i="4"/>
  <c r="BG538" i="4"/>
  <c r="BF538" i="4"/>
  <c r="T538" i="4"/>
  <c r="R538" i="4"/>
  <c r="P538" i="4"/>
  <c r="BI535" i="4"/>
  <c r="BH535" i="4"/>
  <c r="BG535" i="4"/>
  <c r="BF535" i="4"/>
  <c r="T535" i="4"/>
  <c r="R535" i="4"/>
  <c r="P535" i="4"/>
  <c r="BI533" i="4"/>
  <c r="BH533" i="4"/>
  <c r="BG533" i="4"/>
  <c r="BF533" i="4"/>
  <c r="T533" i="4"/>
  <c r="R533" i="4"/>
  <c r="P533" i="4"/>
  <c r="BI530" i="4"/>
  <c r="BH530" i="4"/>
  <c r="BG530" i="4"/>
  <c r="BF530" i="4"/>
  <c r="T530" i="4"/>
  <c r="R530" i="4"/>
  <c r="P530" i="4"/>
  <c r="BI527" i="4"/>
  <c r="BH527" i="4"/>
  <c r="BG527" i="4"/>
  <c r="BF527" i="4"/>
  <c r="T527" i="4"/>
  <c r="R527" i="4"/>
  <c r="P527" i="4"/>
  <c r="BI525" i="4"/>
  <c r="BH525" i="4"/>
  <c r="BG525" i="4"/>
  <c r="BF525" i="4"/>
  <c r="T525" i="4"/>
  <c r="R525" i="4"/>
  <c r="P525" i="4"/>
  <c r="BI522" i="4"/>
  <c r="BH522" i="4"/>
  <c r="BG522" i="4"/>
  <c r="BF522" i="4"/>
  <c r="T522" i="4"/>
  <c r="R522" i="4"/>
  <c r="P522" i="4"/>
  <c r="BI520" i="4"/>
  <c r="BH520" i="4"/>
  <c r="BG520" i="4"/>
  <c r="BF520" i="4"/>
  <c r="T520" i="4"/>
  <c r="R520" i="4"/>
  <c r="P520" i="4"/>
  <c r="BI518" i="4"/>
  <c r="BH518" i="4"/>
  <c r="BG518" i="4"/>
  <c r="BF518" i="4"/>
  <c r="T518" i="4"/>
  <c r="R518" i="4"/>
  <c r="P518" i="4"/>
  <c r="BI516" i="4"/>
  <c r="BH516" i="4"/>
  <c r="BG516" i="4"/>
  <c r="BF516" i="4"/>
  <c r="T516" i="4"/>
  <c r="R516" i="4"/>
  <c r="P516" i="4"/>
  <c r="BI514" i="4"/>
  <c r="BH514" i="4"/>
  <c r="BG514" i="4"/>
  <c r="BF514" i="4"/>
  <c r="T514" i="4"/>
  <c r="R514" i="4"/>
  <c r="P514" i="4"/>
  <c r="BI512" i="4"/>
  <c r="BH512" i="4"/>
  <c r="BG512" i="4"/>
  <c r="BF512" i="4"/>
  <c r="T512" i="4"/>
  <c r="R512" i="4"/>
  <c r="P512" i="4"/>
  <c r="BI510" i="4"/>
  <c r="BH510" i="4"/>
  <c r="BG510" i="4"/>
  <c r="BF510" i="4"/>
  <c r="T510" i="4"/>
  <c r="R510" i="4"/>
  <c r="P510" i="4"/>
  <c r="BI508" i="4"/>
  <c r="BH508" i="4"/>
  <c r="BG508" i="4"/>
  <c r="BF508" i="4"/>
  <c r="T508" i="4"/>
  <c r="R508" i="4"/>
  <c r="P508" i="4"/>
  <c r="BI506" i="4"/>
  <c r="BH506" i="4"/>
  <c r="BG506" i="4"/>
  <c r="BF506" i="4"/>
  <c r="T506" i="4"/>
  <c r="R506" i="4"/>
  <c r="P506" i="4"/>
  <c r="BI504" i="4"/>
  <c r="BH504" i="4"/>
  <c r="BG504" i="4"/>
  <c r="BF504" i="4"/>
  <c r="T504" i="4"/>
  <c r="R504" i="4"/>
  <c r="P504" i="4"/>
  <c r="BI502" i="4"/>
  <c r="BH502" i="4"/>
  <c r="BG502" i="4"/>
  <c r="BF502" i="4"/>
  <c r="T502" i="4"/>
  <c r="R502" i="4"/>
  <c r="P502" i="4"/>
  <c r="BI500" i="4"/>
  <c r="BH500" i="4"/>
  <c r="BG500" i="4"/>
  <c r="BF500" i="4"/>
  <c r="T500" i="4"/>
  <c r="R500" i="4"/>
  <c r="P500" i="4"/>
  <c r="BI497" i="4"/>
  <c r="BH497" i="4"/>
  <c r="BG497" i="4"/>
  <c r="BF497" i="4"/>
  <c r="T497" i="4"/>
  <c r="R497" i="4"/>
  <c r="P497" i="4"/>
  <c r="BI495" i="4"/>
  <c r="BH495" i="4"/>
  <c r="BG495" i="4"/>
  <c r="BF495" i="4"/>
  <c r="T495" i="4"/>
  <c r="R495" i="4"/>
  <c r="P495" i="4"/>
  <c r="BI493" i="4"/>
  <c r="BH493" i="4"/>
  <c r="BG493" i="4"/>
  <c r="BF493" i="4"/>
  <c r="T493" i="4"/>
  <c r="R493" i="4"/>
  <c r="P493" i="4"/>
  <c r="BI491" i="4"/>
  <c r="BH491" i="4"/>
  <c r="BG491" i="4"/>
  <c r="BF491" i="4"/>
  <c r="T491" i="4"/>
  <c r="R491" i="4"/>
  <c r="P491" i="4"/>
  <c r="BI489" i="4"/>
  <c r="BH489" i="4"/>
  <c r="BG489" i="4"/>
  <c r="BF489" i="4"/>
  <c r="T489" i="4"/>
  <c r="R489" i="4"/>
  <c r="P489" i="4"/>
  <c r="BI487" i="4"/>
  <c r="BH487" i="4"/>
  <c r="BG487" i="4"/>
  <c r="BF487" i="4"/>
  <c r="T487" i="4"/>
  <c r="R487" i="4"/>
  <c r="P487" i="4"/>
  <c r="BI485" i="4"/>
  <c r="BH485" i="4"/>
  <c r="BG485" i="4"/>
  <c r="BF485" i="4"/>
  <c r="T485" i="4"/>
  <c r="R485" i="4"/>
  <c r="P485" i="4"/>
  <c r="BI483" i="4"/>
  <c r="BH483" i="4"/>
  <c r="BG483" i="4"/>
  <c r="BF483" i="4"/>
  <c r="T483" i="4"/>
  <c r="R483" i="4"/>
  <c r="P483" i="4"/>
  <c r="BI481" i="4"/>
  <c r="BH481" i="4"/>
  <c r="BG481" i="4"/>
  <c r="BF481" i="4"/>
  <c r="T481" i="4"/>
  <c r="R481" i="4"/>
  <c r="P481" i="4"/>
  <c r="BI479" i="4"/>
  <c r="BH479" i="4"/>
  <c r="BG479" i="4"/>
  <c r="BF479" i="4"/>
  <c r="T479" i="4"/>
  <c r="R479" i="4"/>
  <c r="P479" i="4"/>
  <c r="BI477" i="4"/>
  <c r="BH477" i="4"/>
  <c r="BG477" i="4"/>
  <c r="BF477" i="4"/>
  <c r="T477" i="4"/>
  <c r="R477" i="4"/>
  <c r="P477" i="4"/>
  <c r="BI475" i="4"/>
  <c r="BH475" i="4"/>
  <c r="BG475" i="4"/>
  <c r="BF475" i="4"/>
  <c r="T475" i="4"/>
  <c r="R475" i="4"/>
  <c r="P475" i="4"/>
  <c r="BI473" i="4"/>
  <c r="BH473" i="4"/>
  <c r="BG473" i="4"/>
  <c r="BF473" i="4"/>
  <c r="T473" i="4"/>
  <c r="R473" i="4"/>
  <c r="P473" i="4"/>
  <c r="BI471" i="4"/>
  <c r="BH471" i="4"/>
  <c r="BG471" i="4"/>
  <c r="BF471" i="4"/>
  <c r="T471" i="4"/>
  <c r="R471" i="4"/>
  <c r="P471" i="4"/>
  <c r="BI469" i="4"/>
  <c r="BH469" i="4"/>
  <c r="BG469" i="4"/>
  <c r="BF469" i="4"/>
  <c r="T469" i="4"/>
  <c r="R469" i="4"/>
  <c r="P469" i="4"/>
  <c r="BI467" i="4"/>
  <c r="BH467" i="4"/>
  <c r="BG467" i="4"/>
  <c r="BF467" i="4"/>
  <c r="T467" i="4"/>
  <c r="R467" i="4"/>
  <c r="P467" i="4"/>
  <c r="BI465" i="4"/>
  <c r="BH465" i="4"/>
  <c r="BG465" i="4"/>
  <c r="BF465" i="4"/>
  <c r="T465" i="4"/>
  <c r="R465" i="4"/>
  <c r="P465" i="4"/>
  <c r="BI463" i="4"/>
  <c r="BH463" i="4"/>
  <c r="BG463" i="4"/>
  <c r="BF463" i="4"/>
  <c r="T463" i="4"/>
  <c r="R463" i="4"/>
  <c r="P463" i="4"/>
  <c r="BI461" i="4"/>
  <c r="BH461" i="4"/>
  <c r="BG461" i="4"/>
  <c r="BF461" i="4"/>
  <c r="T461" i="4"/>
  <c r="R461" i="4"/>
  <c r="P461" i="4"/>
  <c r="BI459" i="4"/>
  <c r="BH459" i="4"/>
  <c r="BG459" i="4"/>
  <c r="BF459" i="4"/>
  <c r="T459" i="4"/>
  <c r="R459" i="4"/>
  <c r="P459" i="4"/>
  <c r="BI457" i="4"/>
  <c r="BH457" i="4"/>
  <c r="BG457" i="4"/>
  <c r="BF457" i="4"/>
  <c r="T457" i="4"/>
  <c r="R457" i="4"/>
  <c r="P457" i="4"/>
  <c r="BI455" i="4"/>
  <c r="BH455" i="4"/>
  <c r="BG455" i="4"/>
  <c r="BF455" i="4"/>
  <c r="T455" i="4"/>
  <c r="R455" i="4"/>
  <c r="P455" i="4"/>
  <c r="BI453" i="4"/>
  <c r="BH453" i="4"/>
  <c r="BG453" i="4"/>
  <c r="BF453" i="4"/>
  <c r="T453" i="4"/>
  <c r="R453" i="4"/>
  <c r="P453" i="4"/>
  <c r="BI451" i="4"/>
  <c r="BH451" i="4"/>
  <c r="BG451" i="4"/>
  <c r="BF451" i="4"/>
  <c r="T451" i="4"/>
  <c r="R451" i="4"/>
  <c r="P451" i="4"/>
  <c r="BI449" i="4"/>
  <c r="BH449" i="4"/>
  <c r="BG449" i="4"/>
  <c r="BF449" i="4"/>
  <c r="T449" i="4"/>
  <c r="R449" i="4"/>
  <c r="P449" i="4"/>
  <c r="BI447" i="4"/>
  <c r="BH447" i="4"/>
  <c r="BG447" i="4"/>
  <c r="BF447" i="4"/>
  <c r="T447" i="4"/>
  <c r="R447" i="4"/>
  <c r="P447" i="4"/>
  <c r="BI445" i="4"/>
  <c r="BH445" i="4"/>
  <c r="BG445" i="4"/>
  <c r="BF445" i="4"/>
  <c r="T445" i="4"/>
  <c r="R445" i="4"/>
  <c r="P445" i="4"/>
  <c r="BI443" i="4"/>
  <c r="BH443" i="4"/>
  <c r="BG443" i="4"/>
  <c r="BF443" i="4"/>
  <c r="T443" i="4"/>
  <c r="R443" i="4"/>
  <c r="P443" i="4"/>
  <c r="BI441" i="4"/>
  <c r="BH441" i="4"/>
  <c r="BG441" i="4"/>
  <c r="BF441" i="4"/>
  <c r="T441" i="4"/>
  <c r="R441" i="4"/>
  <c r="P441" i="4"/>
  <c r="BI438" i="4"/>
  <c r="BH438" i="4"/>
  <c r="BG438" i="4"/>
  <c r="BF438" i="4"/>
  <c r="T438" i="4"/>
  <c r="R438" i="4"/>
  <c r="P438" i="4"/>
  <c r="BI436" i="4"/>
  <c r="BH436" i="4"/>
  <c r="BG436" i="4"/>
  <c r="BF436" i="4"/>
  <c r="T436" i="4"/>
  <c r="R436" i="4"/>
  <c r="P436" i="4"/>
  <c r="BI434" i="4"/>
  <c r="BH434" i="4"/>
  <c r="BG434" i="4"/>
  <c r="BF434" i="4"/>
  <c r="T434" i="4"/>
  <c r="R434" i="4"/>
  <c r="P434" i="4"/>
  <c r="BI432" i="4"/>
  <c r="BH432" i="4"/>
  <c r="BG432" i="4"/>
  <c r="BF432" i="4"/>
  <c r="T432" i="4"/>
  <c r="R432" i="4"/>
  <c r="P432" i="4"/>
  <c r="BI430" i="4"/>
  <c r="BH430" i="4"/>
  <c r="BG430" i="4"/>
  <c r="BF430" i="4"/>
  <c r="T430" i="4"/>
  <c r="R430" i="4"/>
  <c r="P430" i="4"/>
  <c r="BI428" i="4"/>
  <c r="BH428" i="4"/>
  <c r="BG428" i="4"/>
  <c r="BF428" i="4"/>
  <c r="T428" i="4"/>
  <c r="R428" i="4"/>
  <c r="P428" i="4"/>
  <c r="BI426" i="4"/>
  <c r="BH426" i="4"/>
  <c r="BG426" i="4"/>
  <c r="BF426" i="4"/>
  <c r="T426" i="4"/>
  <c r="R426" i="4"/>
  <c r="P426" i="4"/>
  <c r="BI424" i="4"/>
  <c r="BH424" i="4"/>
  <c r="BG424" i="4"/>
  <c r="BF424" i="4"/>
  <c r="T424" i="4"/>
  <c r="R424" i="4"/>
  <c r="P424" i="4"/>
  <c r="BI422" i="4"/>
  <c r="BH422" i="4"/>
  <c r="BG422" i="4"/>
  <c r="BF422" i="4"/>
  <c r="T422" i="4"/>
  <c r="R422" i="4"/>
  <c r="P422" i="4"/>
  <c r="BI420" i="4"/>
  <c r="BH420" i="4"/>
  <c r="BG420" i="4"/>
  <c r="BF420" i="4"/>
  <c r="T420" i="4"/>
  <c r="R420" i="4"/>
  <c r="P420" i="4"/>
  <c r="BI418" i="4"/>
  <c r="BH418" i="4"/>
  <c r="BG418" i="4"/>
  <c r="BF418" i="4"/>
  <c r="T418" i="4"/>
  <c r="R418" i="4"/>
  <c r="P418" i="4"/>
  <c r="BI415" i="4"/>
  <c r="BH415" i="4"/>
  <c r="BG415" i="4"/>
  <c r="BF415" i="4"/>
  <c r="T415" i="4"/>
  <c r="R415" i="4"/>
  <c r="P415" i="4"/>
  <c r="BI413" i="4"/>
  <c r="BH413" i="4"/>
  <c r="BG413" i="4"/>
  <c r="BF413" i="4"/>
  <c r="T413" i="4"/>
  <c r="R413" i="4"/>
  <c r="P413" i="4"/>
  <c r="BI411" i="4"/>
  <c r="BH411" i="4"/>
  <c r="BG411" i="4"/>
  <c r="BF411" i="4"/>
  <c r="T411" i="4"/>
  <c r="R411" i="4"/>
  <c r="P411" i="4"/>
  <c r="BI409" i="4"/>
  <c r="BH409" i="4"/>
  <c r="BG409" i="4"/>
  <c r="BF409" i="4"/>
  <c r="T409" i="4"/>
  <c r="R409" i="4"/>
  <c r="P409" i="4"/>
  <c r="BI407" i="4"/>
  <c r="BH407" i="4"/>
  <c r="BG407" i="4"/>
  <c r="BF407" i="4"/>
  <c r="T407" i="4"/>
  <c r="R407" i="4"/>
  <c r="P407" i="4"/>
  <c r="BI405" i="4"/>
  <c r="BH405" i="4"/>
  <c r="BG405" i="4"/>
  <c r="BF405" i="4"/>
  <c r="T405" i="4"/>
  <c r="R405" i="4"/>
  <c r="P405" i="4"/>
  <c r="BI402" i="4"/>
  <c r="BH402" i="4"/>
  <c r="BG402" i="4"/>
  <c r="BF402" i="4"/>
  <c r="T402" i="4"/>
  <c r="R402" i="4"/>
  <c r="P402" i="4"/>
  <c r="BI400" i="4"/>
  <c r="BH400" i="4"/>
  <c r="BG400" i="4"/>
  <c r="BF400" i="4"/>
  <c r="T400" i="4"/>
  <c r="R400" i="4"/>
  <c r="P400" i="4"/>
  <c r="BI398" i="4"/>
  <c r="BH398" i="4"/>
  <c r="BG398" i="4"/>
  <c r="BF398" i="4"/>
  <c r="T398" i="4"/>
  <c r="R398" i="4"/>
  <c r="P398" i="4"/>
  <c r="BI396" i="4"/>
  <c r="BH396" i="4"/>
  <c r="BG396" i="4"/>
  <c r="BF396" i="4"/>
  <c r="T396" i="4"/>
  <c r="R396" i="4"/>
  <c r="P396" i="4"/>
  <c r="BI394" i="4"/>
  <c r="BH394" i="4"/>
  <c r="BG394" i="4"/>
  <c r="BF394" i="4"/>
  <c r="T394" i="4"/>
  <c r="R394" i="4"/>
  <c r="P394" i="4"/>
  <c r="BI392" i="4"/>
  <c r="BH392" i="4"/>
  <c r="BG392" i="4"/>
  <c r="BF392" i="4"/>
  <c r="T392" i="4"/>
  <c r="R392" i="4"/>
  <c r="P392" i="4"/>
  <c r="BI389" i="4"/>
  <c r="BH389" i="4"/>
  <c r="BG389" i="4"/>
  <c r="BF389" i="4"/>
  <c r="T389" i="4"/>
  <c r="R389" i="4"/>
  <c r="P389" i="4"/>
  <c r="BI387" i="4"/>
  <c r="BH387" i="4"/>
  <c r="BG387" i="4"/>
  <c r="BF387" i="4"/>
  <c r="T387" i="4"/>
  <c r="R387" i="4"/>
  <c r="P387" i="4"/>
  <c r="BI385" i="4"/>
  <c r="BH385" i="4"/>
  <c r="BG385" i="4"/>
  <c r="BF385" i="4"/>
  <c r="T385" i="4"/>
  <c r="R385" i="4"/>
  <c r="P385" i="4"/>
  <c r="BI383" i="4"/>
  <c r="BH383" i="4"/>
  <c r="BG383" i="4"/>
  <c r="BF383" i="4"/>
  <c r="T383" i="4"/>
  <c r="R383" i="4"/>
  <c r="P383" i="4"/>
  <c r="BI381" i="4"/>
  <c r="BH381" i="4"/>
  <c r="BG381" i="4"/>
  <c r="BF381" i="4"/>
  <c r="T381" i="4"/>
  <c r="R381" i="4"/>
  <c r="P381" i="4"/>
  <c r="BI379" i="4"/>
  <c r="BH379" i="4"/>
  <c r="BG379" i="4"/>
  <c r="BF379" i="4"/>
  <c r="T379" i="4"/>
  <c r="R379" i="4"/>
  <c r="P379" i="4"/>
  <c r="BI377" i="4"/>
  <c r="BH377" i="4"/>
  <c r="BG377" i="4"/>
  <c r="BF377" i="4"/>
  <c r="T377" i="4"/>
  <c r="R377" i="4"/>
  <c r="P377" i="4"/>
  <c r="BI375" i="4"/>
  <c r="BH375" i="4"/>
  <c r="BG375" i="4"/>
  <c r="BF375" i="4"/>
  <c r="T375" i="4"/>
  <c r="R375" i="4"/>
  <c r="P375" i="4"/>
  <c r="BI373" i="4"/>
  <c r="BH373" i="4"/>
  <c r="BG373" i="4"/>
  <c r="BF373" i="4"/>
  <c r="T373" i="4"/>
  <c r="R373" i="4"/>
  <c r="P373" i="4"/>
  <c r="BI371" i="4"/>
  <c r="BH371" i="4"/>
  <c r="BG371" i="4"/>
  <c r="BF371" i="4"/>
  <c r="T371" i="4"/>
  <c r="R371" i="4"/>
  <c r="P371" i="4"/>
  <c r="BI369" i="4"/>
  <c r="BH369" i="4"/>
  <c r="BG369" i="4"/>
  <c r="BF369" i="4"/>
  <c r="T369" i="4"/>
  <c r="R369" i="4"/>
  <c r="P369" i="4"/>
  <c r="BI367" i="4"/>
  <c r="BH367" i="4"/>
  <c r="BG367" i="4"/>
  <c r="BF367" i="4"/>
  <c r="T367" i="4"/>
  <c r="R367" i="4"/>
  <c r="P367" i="4"/>
  <c r="BI364" i="4"/>
  <c r="BH364" i="4"/>
  <c r="BG364" i="4"/>
  <c r="BF364" i="4"/>
  <c r="T364" i="4"/>
  <c r="R364" i="4"/>
  <c r="P364" i="4"/>
  <c r="BI361" i="4"/>
  <c r="BH361" i="4"/>
  <c r="BG361" i="4"/>
  <c r="BF361" i="4"/>
  <c r="T361" i="4"/>
  <c r="R361" i="4"/>
  <c r="P361" i="4"/>
  <c r="BI358" i="4"/>
  <c r="BH358" i="4"/>
  <c r="BG358" i="4"/>
  <c r="BF358" i="4"/>
  <c r="T358" i="4"/>
  <c r="R358" i="4"/>
  <c r="P358" i="4"/>
  <c r="BI356" i="4"/>
  <c r="BH356" i="4"/>
  <c r="BG356" i="4"/>
  <c r="BF356" i="4"/>
  <c r="T356" i="4"/>
  <c r="R356" i="4"/>
  <c r="P356" i="4"/>
  <c r="BI354" i="4"/>
  <c r="BH354" i="4"/>
  <c r="BG354" i="4"/>
  <c r="BF354" i="4"/>
  <c r="T354" i="4"/>
  <c r="R354" i="4"/>
  <c r="P354" i="4"/>
  <c r="BI352" i="4"/>
  <c r="BH352" i="4"/>
  <c r="BG352" i="4"/>
  <c r="BF352" i="4"/>
  <c r="T352" i="4"/>
  <c r="R352" i="4"/>
  <c r="P352" i="4"/>
  <c r="BI350" i="4"/>
  <c r="BH350" i="4"/>
  <c r="BG350" i="4"/>
  <c r="BF350" i="4"/>
  <c r="T350" i="4"/>
  <c r="R350" i="4"/>
  <c r="P350" i="4"/>
  <c r="BI348" i="4"/>
  <c r="BH348" i="4"/>
  <c r="BG348" i="4"/>
  <c r="BF348" i="4"/>
  <c r="T348" i="4"/>
  <c r="R348" i="4"/>
  <c r="P348" i="4"/>
  <c r="BI345" i="4"/>
  <c r="BH345" i="4"/>
  <c r="BG345" i="4"/>
  <c r="BF345" i="4"/>
  <c r="T345" i="4"/>
  <c r="R345" i="4"/>
  <c r="P345" i="4"/>
  <c r="BI343" i="4"/>
  <c r="BH343" i="4"/>
  <c r="BG343" i="4"/>
  <c r="BF343" i="4"/>
  <c r="T343" i="4"/>
  <c r="R343" i="4"/>
  <c r="P343" i="4"/>
  <c r="BI341" i="4"/>
  <c r="BH341" i="4"/>
  <c r="BG341" i="4"/>
  <c r="BF341" i="4"/>
  <c r="T341" i="4"/>
  <c r="R341" i="4"/>
  <c r="P341" i="4"/>
  <c r="BI339" i="4"/>
  <c r="BH339" i="4"/>
  <c r="BG339" i="4"/>
  <c r="BF339" i="4"/>
  <c r="T339" i="4"/>
  <c r="R339" i="4"/>
  <c r="P339" i="4"/>
  <c r="BI337" i="4"/>
  <c r="BH337" i="4"/>
  <c r="BG337" i="4"/>
  <c r="BF337" i="4"/>
  <c r="T337" i="4"/>
  <c r="R337" i="4"/>
  <c r="P337" i="4"/>
  <c r="BI335" i="4"/>
  <c r="BH335" i="4"/>
  <c r="BG335" i="4"/>
  <c r="BF335" i="4"/>
  <c r="T335" i="4"/>
  <c r="R335" i="4"/>
  <c r="P335" i="4"/>
  <c r="BI333" i="4"/>
  <c r="BH333" i="4"/>
  <c r="BG333" i="4"/>
  <c r="BF333" i="4"/>
  <c r="T333" i="4"/>
  <c r="R333" i="4"/>
  <c r="P333" i="4"/>
  <c r="BI331" i="4"/>
  <c r="BH331" i="4"/>
  <c r="BG331" i="4"/>
  <c r="BF331" i="4"/>
  <c r="T331" i="4"/>
  <c r="R331" i="4"/>
  <c r="P331" i="4"/>
  <c r="BI329" i="4"/>
  <c r="BH329" i="4"/>
  <c r="BG329" i="4"/>
  <c r="BF329" i="4"/>
  <c r="T329" i="4"/>
  <c r="R329" i="4"/>
  <c r="P329" i="4"/>
  <c r="BI327" i="4"/>
  <c r="BH327" i="4"/>
  <c r="BG327" i="4"/>
  <c r="BF327" i="4"/>
  <c r="T327" i="4"/>
  <c r="R327" i="4"/>
  <c r="P327" i="4"/>
  <c r="BI325" i="4"/>
  <c r="BH325" i="4"/>
  <c r="BG325" i="4"/>
  <c r="BF325" i="4"/>
  <c r="T325" i="4"/>
  <c r="R325" i="4"/>
  <c r="P325" i="4"/>
  <c r="BI323" i="4"/>
  <c r="BH323" i="4"/>
  <c r="BG323" i="4"/>
  <c r="BF323" i="4"/>
  <c r="T323" i="4"/>
  <c r="R323" i="4"/>
  <c r="P323" i="4"/>
  <c r="BI320" i="4"/>
  <c r="BH320" i="4"/>
  <c r="BG320" i="4"/>
  <c r="BF320" i="4"/>
  <c r="T320" i="4"/>
  <c r="R320" i="4"/>
  <c r="P320" i="4"/>
  <c r="BI318" i="4"/>
  <c r="BH318" i="4"/>
  <c r="BG318" i="4"/>
  <c r="BF318" i="4"/>
  <c r="T318" i="4"/>
  <c r="R318" i="4"/>
  <c r="P318" i="4"/>
  <c r="BI315" i="4"/>
  <c r="BH315" i="4"/>
  <c r="BG315" i="4"/>
  <c r="BF315" i="4"/>
  <c r="T315" i="4"/>
  <c r="R315" i="4"/>
  <c r="P315" i="4"/>
  <c r="BI313" i="4"/>
  <c r="BH313" i="4"/>
  <c r="BG313" i="4"/>
  <c r="BF313" i="4"/>
  <c r="T313" i="4"/>
  <c r="R313" i="4"/>
  <c r="P313" i="4"/>
  <c r="BI311" i="4"/>
  <c r="BH311" i="4"/>
  <c r="BG311" i="4"/>
  <c r="BF311" i="4"/>
  <c r="T311" i="4"/>
  <c r="R311" i="4"/>
  <c r="P311" i="4"/>
  <c r="BI309" i="4"/>
  <c r="BH309" i="4"/>
  <c r="BG309" i="4"/>
  <c r="BF309" i="4"/>
  <c r="T309" i="4"/>
  <c r="R309" i="4"/>
  <c r="P309" i="4"/>
  <c r="BI307" i="4"/>
  <c r="BH307" i="4"/>
  <c r="BG307" i="4"/>
  <c r="BF307" i="4"/>
  <c r="T307" i="4"/>
  <c r="R307" i="4"/>
  <c r="P307" i="4"/>
  <c r="BI305" i="4"/>
  <c r="BH305" i="4"/>
  <c r="BG305" i="4"/>
  <c r="BF305" i="4"/>
  <c r="T305" i="4"/>
  <c r="R305" i="4"/>
  <c r="P305" i="4"/>
  <c r="BI303" i="4"/>
  <c r="BH303" i="4"/>
  <c r="BG303" i="4"/>
  <c r="BF303" i="4"/>
  <c r="T303" i="4"/>
  <c r="R303" i="4"/>
  <c r="P303" i="4"/>
  <c r="BI301" i="4"/>
  <c r="BH301" i="4"/>
  <c r="BG301" i="4"/>
  <c r="BF301" i="4"/>
  <c r="T301" i="4"/>
  <c r="R301" i="4"/>
  <c r="P301" i="4"/>
  <c r="BI299" i="4"/>
  <c r="BH299" i="4"/>
  <c r="BG299" i="4"/>
  <c r="BF299" i="4"/>
  <c r="T299" i="4"/>
  <c r="R299" i="4"/>
  <c r="P299" i="4"/>
  <c r="BI297" i="4"/>
  <c r="BH297" i="4"/>
  <c r="BG297" i="4"/>
  <c r="BF297" i="4"/>
  <c r="T297" i="4"/>
  <c r="R297" i="4"/>
  <c r="P297" i="4"/>
  <c r="BI294" i="4"/>
  <c r="BH294" i="4"/>
  <c r="BG294" i="4"/>
  <c r="BF294" i="4"/>
  <c r="T294" i="4"/>
  <c r="R294" i="4"/>
  <c r="P294" i="4"/>
  <c r="BI292" i="4"/>
  <c r="BH292" i="4"/>
  <c r="BG292" i="4"/>
  <c r="BF292" i="4"/>
  <c r="T292" i="4"/>
  <c r="R292" i="4"/>
  <c r="P292" i="4"/>
  <c r="BI290" i="4"/>
  <c r="BH290" i="4"/>
  <c r="BG290" i="4"/>
  <c r="BF290" i="4"/>
  <c r="T290" i="4"/>
  <c r="R290" i="4"/>
  <c r="P290" i="4"/>
  <c r="BI287" i="4"/>
  <c r="BH287" i="4"/>
  <c r="BG287" i="4"/>
  <c r="BF287" i="4"/>
  <c r="T287" i="4"/>
  <c r="R287" i="4"/>
  <c r="P287" i="4"/>
  <c r="BI285" i="4"/>
  <c r="BH285" i="4"/>
  <c r="BG285" i="4"/>
  <c r="BF285" i="4"/>
  <c r="T285" i="4"/>
  <c r="R285" i="4"/>
  <c r="P285" i="4"/>
  <c r="BI283" i="4"/>
  <c r="BH283" i="4"/>
  <c r="BG283" i="4"/>
  <c r="BF283" i="4"/>
  <c r="T283" i="4"/>
  <c r="R283" i="4"/>
  <c r="P283" i="4"/>
  <c r="BI281" i="4"/>
  <c r="BH281" i="4"/>
  <c r="BG281" i="4"/>
  <c r="BF281" i="4"/>
  <c r="T281" i="4"/>
  <c r="R281" i="4"/>
  <c r="P281" i="4"/>
  <c r="BI279" i="4"/>
  <c r="BH279" i="4"/>
  <c r="BG279" i="4"/>
  <c r="BF279" i="4"/>
  <c r="T279" i="4"/>
  <c r="R279" i="4"/>
  <c r="P279" i="4"/>
  <c r="BI277" i="4"/>
  <c r="BH277" i="4"/>
  <c r="BG277" i="4"/>
  <c r="BF277" i="4"/>
  <c r="T277" i="4"/>
  <c r="R277" i="4"/>
  <c r="P277" i="4"/>
  <c r="BI274" i="4"/>
  <c r="BH274" i="4"/>
  <c r="BG274" i="4"/>
  <c r="BF274" i="4"/>
  <c r="T274" i="4"/>
  <c r="R274" i="4"/>
  <c r="P274" i="4"/>
  <c r="BI272" i="4"/>
  <c r="BH272" i="4"/>
  <c r="BG272" i="4"/>
  <c r="BF272" i="4"/>
  <c r="T272" i="4"/>
  <c r="R272" i="4"/>
  <c r="P272" i="4"/>
  <c r="BI269" i="4"/>
  <c r="BH269" i="4"/>
  <c r="BG269" i="4"/>
  <c r="BF269" i="4"/>
  <c r="T269" i="4"/>
  <c r="R269" i="4"/>
  <c r="P269" i="4"/>
  <c r="BI267" i="4"/>
  <c r="BH267" i="4"/>
  <c r="BG267" i="4"/>
  <c r="BF267" i="4"/>
  <c r="T267" i="4"/>
  <c r="R267" i="4"/>
  <c r="P267" i="4"/>
  <c r="BI265" i="4"/>
  <c r="BH265" i="4"/>
  <c r="BG265" i="4"/>
  <c r="BF265" i="4"/>
  <c r="T265" i="4"/>
  <c r="R265" i="4"/>
  <c r="P265" i="4"/>
  <c r="BI263" i="4"/>
  <c r="BH263" i="4"/>
  <c r="BG263" i="4"/>
  <c r="BF263" i="4"/>
  <c r="T263" i="4"/>
  <c r="R263" i="4"/>
  <c r="P263" i="4"/>
  <c r="BI261" i="4"/>
  <c r="BH261" i="4"/>
  <c r="BG261" i="4"/>
  <c r="BF261" i="4"/>
  <c r="T261" i="4"/>
  <c r="R261" i="4"/>
  <c r="P261" i="4"/>
  <c r="BI259" i="4"/>
  <c r="BH259" i="4"/>
  <c r="BG259" i="4"/>
  <c r="BF259" i="4"/>
  <c r="T259" i="4"/>
  <c r="R259" i="4"/>
  <c r="P259" i="4"/>
  <c r="BI256" i="4"/>
  <c r="BH256" i="4"/>
  <c r="BG256" i="4"/>
  <c r="BF256" i="4"/>
  <c r="T256" i="4"/>
  <c r="R256" i="4"/>
  <c r="P256" i="4"/>
  <c r="BI254" i="4"/>
  <c r="BH254" i="4"/>
  <c r="BG254" i="4"/>
  <c r="BF254" i="4"/>
  <c r="T254" i="4"/>
  <c r="R254" i="4"/>
  <c r="P254" i="4"/>
  <c r="BI252" i="4"/>
  <c r="BH252" i="4"/>
  <c r="BG252" i="4"/>
  <c r="BF252" i="4"/>
  <c r="T252" i="4"/>
  <c r="R252" i="4"/>
  <c r="P252" i="4"/>
  <c r="BI250" i="4"/>
  <c r="BH250" i="4"/>
  <c r="BG250" i="4"/>
  <c r="BF250" i="4"/>
  <c r="T250" i="4"/>
  <c r="R250" i="4"/>
  <c r="P250" i="4"/>
  <c r="BI248" i="4"/>
  <c r="BH248" i="4"/>
  <c r="BG248" i="4"/>
  <c r="BF248" i="4"/>
  <c r="T248" i="4"/>
  <c r="R248" i="4"/>
  <c r="P248" i="4"/>
  <c r="BI246" i="4"/>
  <c r="BH246" i="4"/>
  <c r="BG246" i="4"/>
  <c r="BF246" i="4"/>
  <c r="T246" i="4"/>
  <c r="R246" i="4"/>
  <c r="P246" i="4"/>
  <c r="BI243" i="4"/>
  <c r="BH243" i="4"/>
  <c r="BG243" i="4"/>
  <c r="BF243" i="4"/>
  <c r="T243" i="4"/>
  <c r="R243" i="4"/>
  <c r="P243" i="4"/>
  <c r="BI240" i="4"/>
  <c r="BH240" i="4"/>
  <c r="BG240" i="4"/>
  <c r="BF240" i="4"/>
  <c r="T240" i="4"/>
  <c r="R240" i="4"/>
  <c r="P240" i="4"/>
  <c r="BI238" i="4"/>
  <c r="BH238" i="4"/>
  <c r="BG238" i="4"/>
  <c r="BF238" i="4"/>
  <c r="T238" i="4"/>
  <c r="R238" i="4"/>
  <c r="P238" i="4"/>
  <c r="BI236" i="4"/>
  <c r="BH236" i="4"/>
  <c r="BG236" i="4"/>
  <c r="BF236" i="4"/>
  <c r="T236" i="4"/>
  <c r="R236" i="4"/>
  <c r="P236" i="4"/>
  <c r="BI234" i="4"/>
  <c r="BH234" i="4"/>
  <c r="BG234" i="4"/>
  <c r="BF234" i="4"/>
  <c r="T234" i="4"/>
  <c r="R234" i="4"/>
  <c r="P234" i="4"/>
  <c r="BI232" i="4"/>
  <c r="BH232" i="4"/>
  <c r="BG232" i="4"/>
  <c r="BF232" i="4"/>
  <c r="T232" i="4"/>
  <c r="R232" i="4"/>
  <c r="P232" i="4"/>
  <c r="BI229" i="4"/>
  <c r="BH229" i="4"/>
  <c r="BG229" i="4"/>
  <c r="BF229" i="4"/>
  <c r="T229" i="4"/>
  <c r="R229" i="4"/>
  <c r="P229" i="4"/>
  <c r="BI226" i="4"/>
  <c r="BH226" i="4"/>
  <c r="BG226" i="4"/>
  <c r="BF226" i="4"/>
  <c r="T226" i="4"/>
  <c r="R226" i="4"/>
  <c r="P226" i="4"/>
  <c r="BI223" i="4"/>
  <c r="BH223" i="4"/>
  <c r="BG223" i="4"/>
  <c r="BF223" i="4"/>
  <c r="T223" i="4"/>
  <c r="R223" i="4"/>
  <c r="P223" i="4"/>
  <c r="BI221" i="4"/>
  <c r="BH221" i="4"/>
  <c r="BG221" i="4"/>
  <c r="BF221" i="4"/>
  <c r="T221" i="4"/>
  <c r="R221" i="4"/>
  <c r="P221" i="4"/>
  <c r="BI219" i="4"/>
  <c r="BH219" i="4"/>
  <c r="BG219" i="4"/>
  <c r="BF219" i="4"/>
  <c r="T219" i="4"/>
  <c r="R219" i="4"/>
  <c r="P219" i="4"/>
  <c r="BI217" i="4"/>
  <c r="BH217" i="4"/>
  <c r="BG217" i="4"/>
  <c r="BF217" i="4"/>
  <c r="T217" i="4"/>
  <c r="R217" i="4"/>
  <c r="P217" i="4"/>
  <c r="BI215" i="4"/>
  <c r="BH215" i="4"/>
  <c r="BG215" i="4"/>
  <c r="BF215" i="4"/>
  <c r="T215" i="4"/>
  <c r="R215" i="4"/>
  <c r="P215" i="4"/>
  <c r="BI213" i="4"/>
  <c r="BH213" i="4"/>
  <c r="BG213" i="4"/>
  <c r="BF213" i="4"/>
  <c r="T213" i="4"/>
  <c r="R213" i="4"/>
  <c r="P213" i="4"/>
  <c r="BI211" i="4"/>
  <c r="BH211" i="4"/>
  <c r="BG211" i="4"/>
  <c r="BF211" i="4"/>
  <c r="T211" i="4"/>
  <c r="R211" i="4"/>
  <c r="P211" i="4"/>
  <c r="BI209" i="4"/>
  <c r="BH209" i="4"/>
  <c r="BG209" i="4"/>
  <c r="BF209" i="4"/>
  <c r="T209" i="4"/>
  <c r="R209" i="4"/>
  <c r="P209" i="4"/>
  <c r="BI207" i="4"/>
  <c r="BH207" i="4"/>
  <c r="BG207" i="4"/>
  <c r="BF207" i="4"/>
  <c r="T207" i="4"/>
  <c r="R207" i="4"/>
  <c r="P207" i="4"/>
  <c r="BI205" i="4"/>
  <c r="BH205" i="4"/>
  <c r="BG205" i="4"/>
  <c r="BF205" i="4"/>
  <c r="T205" i="4"/>
  <c r="R205" i="4"/>
  <c r="P205" i="4"/>
  <c r="BI203" i="4"/>
  <c r="BH203" i="4"/>
  <c r="BG203" i="4"/>
  <c r="BF203" i="4"/>
  <c r="T203" i="4"/>
  <c r="R203" i="4"/>
  <c r="P203" i="4"/>
  <c r="BI200" i="4"/>
  <c r="BH200" i="4"/>
  <c r="BG200" i="4"/>
  <c r="BF200" i="4"/>
  <c r="T200" i="4"/>
  <c r="R200" i="4"/>
  <c r="P200" i="4"/>
  <c r="BI198" i="4"/>
  <c r="BH198" i="4"/>
  <c r="BG198" i="4"/>
  <c r="BF198" i="4"/>
  <c r="T198" i="4"/>
  <c r="R198" i="4"/>
  <c r="P198" i="4"/>
  <c r="BI196" i="4"/>
  <c r="BH196" i="4"/>
  <c r="BG196" i="4"/>
  <c r="BF196" i="4"/>
  <c r="T196" i="4"/>
  <c r="R196" i="4"/>
  <c r="P196" i="4"/>
  <c r="BI194" i="4"/>
  <c r="BH194" i="4"/>
  <c r="BG194" i="4"/>
  <c r="BF194" i="4"/>
  <c r="T194" i="4"/>
  <c r="R194" i="4"/>
  <c r="P194" i="4"/>
  <c r="BI192" i="4"/>
  <c r="BH192" i="4"/>
  <c r="BG192" i="4"/>
  <c r="BF192" i="4"/>
  <c r="T192" i="4"/>
  <c r="R192" i="4"/>
  <c r="P192" i="4"/>
  <c r="BI190" i="4"/>
  <c r="BH190" i="4"/>
  <c r="BG190" i="4"/>
  <c r="BF190" i="4"/>
  <c r="T190" i="4"/>
  <c r="R190" i="4"/>
  <c r="P190" i="4"/>
  <c r="BI188" i="4"/>
  <c r="BH188" i="4"/>
  <c r="BG188" i="4"/>
  <c r="BF188" i="4"/>
  <c r="T188" i="4"/>
  <c r="R188" i="4"/>
  <c r="P188" i="4"/>
  <c r="BI186" i="4"/>
  <c r="BH186" i="4"/>
  <c r="BG186" i="4"/>
  <c r="BF186" i="4"/>
  <c r="T186" i="4"/>
  <c r="R186" i="4"/>
  <c r="P186" i="4"/>
  <c r="BI184" i="4"/>
  <c r="BH184" i="4"/>
  <c r="BG184" i="4"/>
  <c r="BF184" i="4"/>
  <c r="T184" i="4"/>
  <c r="R184" i="4"/>
  <c r="P184" i="4"/>
  <c r="BI182" i="4"/>
  <c r="BH182" i="4"/>
  <c r="BG182" i="4"/>
  <c r="BF182" i="4"/>
  <c r="T182" i="4"/>
  <c r="R182" i="4"/>
  <c r="P182" i="4"/>
  <c r="BI180" i="4"/>
  <c r="BH180" i="4"/>
  <c r="BG180" i="4"/>
  <c r="BF180" i="4"/>
  <c r="T180" i="4"/>
  <c r="R180" i="4"/>
  <c r="P180" i="4"/>
  <c r="BI178" i="4"/>
  <c r="BH178" i="4"/>
  <c r="BG178" i="4"/>
  <c r="BF178" i="4"/>
  <c r="T178" i="4"/>
  <c r="R178" i="4"/>
  <c r="P178" i="4"/>
  <c r="BI176" i="4"/>
  <c r="BH176" i="4"/>
  <c r="BG176" i="4"/>
  <c r="BF176" i="4"/>
  <c r="T176" i="4"/>
  <c r="R176" i="4"/>
  <c r="P176" i="4"/>
  <c r="BI174" i="4"/>
  <c r="BH174" i="4"/>
  <c r="BG174" i="4"/>
  <c r="BF174" i="4"/>
  <c r="T174" i="4"/>
  <c r="R174" i="4"/>
  <c r="P174" i="4"/>
  <c r="BI172" i="4"/>
  <c r="BH172" i="4"/>
  <c r="BG172" i="4"/>
  <c r="BF172" i="4"/>
  <c r="T172" i="4"/>
  <c r="R172" i="4"/>
  <c r="P172" i="4"/>
  <c r="BI170" i="4"/>
  <c r="BH170" i="4"/>
  <c r="BG170" i="4"/>
  <c r="BF170" i="4"/>
  <c r="T170" i="4"/>
  <c r="R170" i="4"/>
  <c r="P170" i="4"/>
  <c r="BI168" i="4"/>
  <c r="BH168" i="4"/>
  <c r="BG168" i="4"/>
  <c r="BF168" i="4"/>
  <c r="T168" i="4"/>
  <c r="R168" i="4"/>
  <c r="P168" i="4"/>
  <c r="BI166" i="4"/>
  <c r="BH166" i="4"/>
  <c r="BG166" i="4"/>
  <c r="BF166" i="4"/>
  <c r="T166" i="4"/>
  <c r="R166" i="4"/>
  <c r="P166" i="4"/>
  <c r="BI164" i="4"/>
  <c r="BH164" i="4"/>
  <c r="BG164" i="4"/>
  <c r="BF164" i="4"/>
  <c r="T164" i="4"/>
  <c r="R164" i="4"/>
  <c r="P164" i="4"/>
  <c r="BI162" i="4"/>
  <c r="BH162" i="4"/>
  <c r="BG162" i="4"/>
  <c r="BF162" i="4"/>
  <c r="T162" i="4"/>
  <c r="R162" i="4"/>
  <c r="P162" i="4"/>
  <c r="BI159" i="4"/>
  <c r="BH159" i="4"/>
  <c r="BG159" i="4"/>
  <c r="BF159" i="4"/>
  <c r="T159" i="4"/>
  <c r="R159" i="4"/>
  <c r="P159" i="4"/>
  <c r="BI156" i="4"/>
  <c r="BH156" i="4"/>
  <c r="BG156" i="4"/>
  <c r="BF156" i="4"/>
  <c r="T156" i="4"/>
  <c r="R156" i="4"/>
  <c r="P156" i="4"/>
  <c r="BI154" i="4"/>
  <c r="BH154" i="4"/>
  <c r="BG154" i="4"/>
  <c r="BF154" i="4"/>
  <c r="T154" i="4"/>
  <c r="R154" i="4"/>
  <c r="P154" i="4"/>
  <c r="BI151" i="4"/>
  <c r="BH151" i="4"/>
  <c r="BG151" i="4"/>
  <c r="BF151" i="4"/>
  <c r="T151" i="4"/>
  <c r="R151" i="4"/>
  <c r="P151" i="4"/>
  <c r="BI149" i="4"/>
  <c r="BH149" i="4"/>
  <c r="BG149" i="4"/>
  <c r="BF149" i="4"/>
  <c r="T149" i="4"/>
  <c r="R149" i="4"/>
  <c r="P149" i="4"/>
  <c r="BI147" i="4"/>
  <c r="BH147" i="4"/>
  <c r="BG147" i="4"/>
  <c r="BF147" i="4"/>
  <c r="T147" i="4"/>
  <c r="R147" i="4"/>
  <c r="P147" i="4"/>
  <c r="BI144" i="4"/>
  <c r="BH144" i="4"/>
  <c r="BG144" i="4"/>
  <c r="BF144" i="4"/>
  <c r="T144" i="4"/>
  <c r="R144" i="4"/>
  <c r="P144" i="4"/>
  <c r="BI142" i="4"/>
  <c r="BH142" i="4"/>
  <c r="BG142" i="4"/>
  <c r="BF142" i="4"/>
  <c r="T142" i="4"/>
  <c r="R142" i="4"/>
  <c r="P142" i="4"/>
  <c r="BI139" i="4"/>
  <c r="BH139" i="4"/>
  <c r="BG139" i="4"/>
  <c r="BF139" i="4"/>
  <c r="T139" i="4"/>
  <c r="R139" i="4"/>
  <c r="P139" i="4"/>
  <c r="BI136" i="4"/>
  <c r="BH136" i="4"/>
  <c r="BG136" i="4"/>
  <c r="BF136" i="4"/>
  <c r="T136" i="4"/>
  <c r="R136" i="4"/>
  <c r="P136" i="4"/>
  <c r="BI134" i="4"/>
  <c r="BH134" i="4"/>
  <c r="BG134" i="4"/>
  <c r="BF134" i="4"/>
  <c r="T134" i="4"/>
  <c r="R134" i="4"/>
  <c r="P134" i="4"/>
  <c r="BI131" i="4"/>
  <c r="BH131" i="4"/>
  <c r="BG131" i="4"/>
  <c r="BF131" i="4"/>
  <c r="T131" i="4"/>
  <c r="R131" i="4"/>
  <c r="P131" i="4"/>
  <c r="BI129" i="4"/>
  <c r="BH129" i="4"/>
  <c r="BG129" i="4"/>
  <c r="BF129" i="4"/>
  <c r="T129" i="4"/>
  <c r="R129" i="4"/>
  <c r="P129" i="4"/>
  <c r="BI126" i="4"/>
  <c r="BH126" i="4"/>
  <c r="BG126" i="4"/>
  <c r="BF126" i="4"/>
  <c r="T126" i="4"/>
  <c r="R126" i="4"/>
  <c r="P126" i="4"/>
  <c r="J120" i="4"/>
  <c r="F120" i="4"/>
  <c r="J119" i="4"/>
  <c r="F119" i="4"/>
  <c r="F117" i="4"/>
  <c r="E115" i="4"/>
  <c r="J92" i="4"/>
  <c r="F92" i="4"/>
  <c r="J91" i="4"/>
  <c r="F91" i="4"/>
  <c r="F89" i="4"/>
  <c r="E87" i="4"/>
  <c r="J12" i="4"/>
  <c r="J117" i="4"/>
  <c r="E7" i="4"/>
  <c r="E113" i="4" s="1"/>
  <c r="J37" i="3"/>
  <c r="J36" i="3"/>
  <c r="AY96" i="1" s="1"/>
  <c r="J35" i="3"/>
  <c r="AX96" i="1" s="1"/>
  <c r="BI174" i="3"/>
  <c r="BH174" i="3"/>
  <c r="BG174" i="3"/>
  <c r="BF174" i="3"/>
  <c r="T174" i="3"/>
  <c r="R174" i="3"/>
  <c r="P174" i="3"/>
  <c r="BI171" i="3"/>
  <c r="BH171" i="3"/>
  <c r="BG171" i="3"/>
  <c r="BF171" i="3"/>
  <c r="T171" i="3"/>
  <c r="R171" i="3"/>
  <c r="P171" i="3"/>
  <c r="BI169" i="3"/>
  <c r="BH169" i="3"/>
  <c r="BG169" i="3"/>
  <c r="BF169" i="3"/>
  <c r="T169" i="3"/>
  <c r="R169" i="3"/>
  <c r="P169" i="3"/>
  <c r="BI167" i="3"/>
  <c r="BH167" i="3"/>
  <c r="BG167" i="3"/>
  <c r="BF167" i="3"/>
  <c r="T167" i="3"/>
  <c r="R167" i="3"/>
  <c r="P167" i="3"/>
  <c r="BI165" i="3"/>
  <c r="BH165" i="3"/>
  <c r="BG165" i="3"/>
  <c r="BF165" i="3"/>
  <c r="T165" i="3"/>
  <c r="R165" i="3"/>
  <c r="P165" i="3"/>
  <c r="BI163" i="3"/>
  <c r="BH163" i="3"/>
  <c r="BG163" i="3"/>
  <c r="BF163" i="3"/>
  <c r="T163" i="3"/>
  <c r="R163" i="3"/>
  <c r="P163" i="3"/>
  <c r="BI160" i="3"/>
  <c r="BH160" i="3"/>
  <c r="BG160" i="3"/>
  <c r="BF160" i="3"/>
  <c r="T160" i="3"/>
  <c r="R160" i="3"/>
  <c r="P160" i="3"/>
  <c r="BI158" i="3"/>
  <c r="BH158" i="3"/>
  <c r="BG158" i="3"/>
  <c r="BF158" i="3"/>
  <c r="T158" i="3"/>
  <c r="R158" i="3"/>
  <c r="P158" i="3"/>
  <c r="BI155" i="3"/>
  <c r="BH155" i="3"/>
  <c r="BG155" i="3"/>
  <c r="BF155" i="3"/>
  <c r="T155" i="3"/>
  <c r="R155" i="3"/>
  <c r="P155" i="3"/>
  <c r="BI153" i="3"/>
  <c r="BH153" i="3"/>
  <c r="BG153" i="3"/>
  <c r="BF153" i="3"/>
  <c r="T153" i="3"/>
  <c r="R153" i="3"/>
  <c r="P153" i="3"/>
  <c r="BI151" i="3"/>
  <c r="BH151" i="3"/>
  <c r="BG151" i="3"/>
  <c r="BF151" i="3"/>
  <c r="T151" i="3"/>
  <c r="R151" i="3"/>
  <c r="P151" i="3"/>
  <c r="BI148" i="3"/>
  <c r="BH148" i="3"/>
  <c r="BG148" i="3"/>
  <c r="BF148" i="3"/>
  <c r="T148" i="3"/>
  <c r="R148" i="3"/>
  <c r="P148" i="3"/>
  <c r="BI146" i="3"/>
  <c r="BH146" i="3"/>
  <c r="BG146" i="3"/>
  <c r="BF146" i="3"/>
  <c r="T146" i="3"/>
  <c r="R146" i="3"/>
  <c r="P146" i="3"/>
  <c r="BI143" i="3"/>
  <c r="BH143" i="3"/>
  <c r="BG143" i="3"/>
  <c r="BF143" i="3"/>
  <c r="T143" i="3"/>
  <c r="R143" i="3"/>
  <c r="P143" i="3"/>
  <c r="BI141" i="3"/>
  <c r="BH141" i="3"/>
  <c r="BG141" i="3"/>
  <c r="BF141" i="3"/>
  <c r="T141" i="3"/>
  <c r="R141" i="3"/>
  <c r="P141" i="3"/>
  <c r="BI139" i="3"/>
  <c r="BH139" i="3"/>
  <c r="BG139" i="3"/>
  <c r="BF139" i="3"/>
  <c r="T139" i="3"/>
  <c r="R139" i="3"/>
  <c r="P139" i="3"/>
  <c r="BI137" i="3"/>
  <c r="BH137" i="3"/>
  <c r="BG137" i="3"/>
  <c r="BF137" i="3"/>
  <c r="T137" i="3"/>
  <c r="R137" i="3"/>
  <c r="P137" i="3"/>
  <c r="BI135" i="3"/>
  <c r="BH135" i="3"/>
  <c r="BG135" i="3"/>
  <c r="BF135" i="3"/>
  <c r="T135" i="3"/>
  <c r="R135" i="3"/>
  <c r="P135" i="3"/>
  <c r="BI132" i="3"/>
  <c r="BH132" i="3"/>
  <c r="BG132" i="3"/>
  <c r="BF132" i="3"/>
  <c r="T132" i="3"/>
  <c r="R132" i="3"/>
  <c r="P132" i="3"/>
  <c r="BI130" i="3"/>
  <c r="BH130" i="3"/>
  <c r="BG130" i="3"/>
  <c r="BF130" i="3"/>
  <c r="T130" i="3"/>
  <c r="R130" i="3"/>
  <c r="P130" i="3"/>
  <c r="BI127" i="3"/>
  <c r="BH127" i="3"/>
  <c r="BG127" i="3"/>
  <c r="BF127" i="3"/>
  <c r="T127" i="3"/>
  <c r="R127" i="3"/>
  <c r="P127" i="3"/>
  <c r="BI125" i="3"/>
  <c r="BH125" i="3"/>
  <c r="BG125" i="3"/>
  <c r="BF125" i="3"/>
  <c r="T125" i="3"/>
  <c r="R125" i="3"/>
  <c r="P125" i="3"/>
  <c r="BI123" i="3"/>
  <c r="BH123" i="3"/>
  <c r="BG123" i="3"/>
  <c r="BF123" i="3"/>
  <c r="T123" i="3"/>
  <c r="R123" i="3"/>
  <c r="P123" i="3"/>
  <c r="J117" i="3"/>
  <c r="F117" i="3"/>
  <c r="J116" i="3"/>
  <c r="F116" i="3"/>
  <c r="F114" i="3"/>
  <c r="E112" i="3"/>
  <c r="J92" i="3"/>
  <c r="F92" i="3"/>
  <c r="J91" i="3"/>
  <c r="F91" i="3"/>
  <c r="F89" i="3"/>
  <c r="E87" i="3"/>
  <c r="J12" i="3"/>
  <c r="J114" i="3" s="1"/>
  <c r="E7" i="3"/>
  <c r="E110" i="3"/>
  <c r="J37" i="2"/>
  <c r="J36" i="2"/>
  <c r="AY95" i="1" s="1"/>
  <c r="J35" i="2"/>
  <c r="AX95" i="1" s="1"/>
  <c r="BI454" i="2"/>
  <c r="BH454" i="2"/>
  <c r="BG454" i="2"/>
  <c r="BF454" i="2"/>
  <c r="T454" i="2"/>
  <c r="R454" i="2"/>
  <c r="P454" i="2"/>
  <c r="BI452" i="2"/>
  <c r="BH452" i="2"/>
  <c r="BG452" i="2"/>
  <c r="BF452" i="2"/>
  <c r="T452" i="2"/>
  <c r="R452" i="2"/>
  <c r="P452" i="2"/>
  <c r="BI450" i="2"/>
  <c r="BH450" i="2"/>
  <c r="BG450" i="2"/>
  <c r="BF450" i="2"/>
  <c r="T450" i="2"/>
  <c r="R450" i="2"/>
  <c r="P450" i="2"/>
  <c r="BI448" i="2"/>
  <c r="BH448" i="2"/>
  <c r="BG448" i="2"/>
  <c r="BF448" i="2"/>
  <c r="T448" i="2"/>
  <c r="R448" i="2"/>
  <c r="P448" i="2"/>
  <c r="BI446" i="2"/>
  <c r="BH446" i="2"/>
  <c r="BG446" i="2"/>
  <c r="BF446" i="2"/>
  <c r="T446" i="2"/>
  <c r="R446" i="2"/>
  <c r="P446" i="2"/>
  <c r="BI444" i="2"/>
  <c r="BH444" i="2"/>
  <c r="BG444" i="2"/>
  <c r="BF444" i="2"/>
  <c r="T444" i="2"/>
  <c r="R444" i="2"/>
  <c r="P444" i="2"/>
  <c r="BI442" i="2"/>
  <c r="BH442" i="2"/>
  <c r="BG442" i="2"/>
  <c r="BF442" i="2"/>
  <c r="T442" i="2"/>
  <c r="R442" i="2"/>
  <c r="P442" i="2"/>
  <c r="BI440" i="2"/>
  <c r="BH440" i="2"/>
  <c r="BG440" i="2"/>
  <c r="BF440" i="2"/>
  <c r="T440" i="2"/>
  <c r="R440" i="2"/>
  <c r="P440" i="2"/>
  <c r="BI438" i="2"/>
  <c r="BH438" i="2"/>
  <c r="BG438" i="2"/>
  <c r="BF438" i="2"/>
  <c r="T438" i="2"/>
  <c r="R438" i="2"/>
  <c r="P438" i="2"/>
  <c r="BI436" i="2"/>
  <c r="BH436" i="2"/>
  <c r="BG436" i="2"/>
  <c r="BF436" i="2"/>
  <c r="T436" i="2"/>
  <c r="R436" i="2"/>
  <c r="P436" i="2"/>
  <c r="BI434" i="2"/>
  <c r="BH434" i="2"/>
  <c r="BG434" i="2"/>
  <c r="BF434" i="2"/>
  <c r="T434" i="2"/>
  <c r="R434" i="2"/>
  <c r="P434" i="2"/>
  <c r="BI432" i="2"/>
  <c r="BH432" i="2"/>
  <c r="BG432" i="2"/>
  <c r="BF432" i="2"/>
  <c r="T432" i="2"/>
  <c r="R432" i="2"/>
  <c r="P432" i="2"/>
  <c r="BI430" i="2"/>
  <c r="BH430" i="2"/>
  <c r="BG430" i="2"/>
  <c r="BF430" i="2"/>
  <c r="T430" i="2"/>
  <c r="R430" i="2"/>
  <c r="P430" i="2"/>
  <c r="BI428" i="2"/>
  <c r="BH428" i="2"/>
  <c r="BG428" i="2"/>
  <c r="BF428" i="2"/>
  <c r="T428" i="2"/>
  <c r="R428" i="2"/>
  <c r="P428" i="2"/>
  <c r="BI426" i="2"/>
  <c r="BH426" i="2"/>
  <c r="BG426" i="2"/>
  <c r="BF426" i="2"/>
  <c r="T426" i="2"/>
  <c r="R426" i="2"/>
  <c r="P426" i="2"/>
  <c r="BI424" i="2"/>
  <c r="BH424" i="2"/>
  <c r="BG424" i="2"/>
  <c r="BF424" i="2"/>
  <c r="T424" i="2"/>
  <c r="R424" i="2"/>
  <c r="P424" i="2"/>
  <c r="BI422" i="2"/>
  <c r="BH422" i="2"/>
  <c r="BG422" i="2"/>
  <c r="BF422" i="2"/>
  <c r="T422" i="2"/>
  <c r="R422" i="2"/>
  <c r="P422" i="2"/>
  <c r="BI419" i="2"/>
  <c r="BH419" i="2"/>
  <c r="BG419" i="2"/>
  <c r="BF419" i="2"/>
  <c r="T419" i="2"/>
  <c r="R419" i="2"/>
  <c r="P419" i="2"/>
  <c r="BI416" i="2"/>
  <c r="BH416" i="2"/>
  <c r="BG416" i="2"/>
  <c r="BF416" i="2"/>
  <c r="T416" i="2"/>
  <c r="R416" i="2"/>
  <c r="P416" i="2"/>
  <c r="BI414" i="2"/>
  <c r="BH414" i="2"/>
  <c r="BG414" i="2"/>
  <c r="BF414" i="2"/>
  <c r="T414" i="2"/>
  <c r="R414" i="2"/>
  <c r="P414" i="2"/>
  <c r="BI412" i="2"/>
  <c r="BH412" i="2"/>
  <c r="BG412" i="2"/>
  <c r="BF412" i="2"/>
  <c r="T412" i="2"/>
  <c r="R412" i="2"/>
  <c r="P412" i="2"/>
  <c r="BI410" i="2"/>
  <c r="BH410" i="2"/>
  <c r="BG410" i="2"/>
  <c r="BF410" i="2"/>
  <c r="T410" i="2"/>
  <c r="R410" i="2"/>
  <c r="P410" i="2"/>
  <c r="BI408" i="2"/>
  <c r="BH408" i="2"/>
  <c r="BG408" i="2"/>
  <c r="BF408" i="2"/>
  <c r="T408" i="2"/>
  <c r="R408" i="2"/>
  <c r="P408" i="2"/>
  <c r="BI406" i="2"/>
  <c r="BH406" i="2"/>
  <c r="BG406" i="2"/>
  <c r="BF406" i="2"/>
  <c r="T406" i="2"/>
  <c r="R406" i="2"/>
  <c r="P406" i="2"/>
  <c r="BI404" i="2"/>
  <c r="BH404" i="2"/>
  <c r="BG404" i="2"/>
  <c r="BF404" i="2"/>
  <c r="T404" i="2"/>
  <c r="R404" i="2"/>
  <c r="P404" i="2"/>
  <c r="BI402" i="2"/>
  <c r="BH402" i="2"/>
  <c r="BG402" i="2"/>
  <c r="BF402" i="2"/>
  <c r="T402" i="2"/>
  <c r="R402" i="2"/>
  <c r="P402" i="2"/>
  <c r="BI400" i="2"/>
  <c r="BH400" i="2"/>
  <c r="BG400" i="2"/>
  <c r="BF400" i="2"/>
  <c r="T400" i="2"/>
  <c r="R400" i="2"/>
  <c r="P400" i="2"/>
  <c r="BI398" i="2"/>
  <c r="BH398" i="2"/>
  <c r="BG398" i="2"/>
  <c r="BF398" i="2"/>
  <c r="T398" i="2"/>
  <c r="R398" i="2"/>
  <c r="P398" i="2"/>
  <c r="BI396" i="2"/>
  <c r="BH396" i="2"/>
  <c r="BG396" i="2"/>
  <c r="BF396" i="2"/>
  <c r="T396" i="2"/>
  <c r="R396" i="2"/>
  <c r="P396" i="2"/>
  <c r="BI394" i="2"/>
  <c r="BH394" i="2"/>
  <c r="BG394" i="2"/>
  <c r="BF394" i="2"/>
  <c r="T394" i="2"/>
  <c r="R394" i="2"/>
  <c r="P394" i="2"/>
  <c r="BI391" i="2"/>
  <c r="BH391" i="2"/>
  <c r="BG391" i="2"/>
  <c r="BF391" i="2"/>
  <c r="T391" i="2"/>
  <c r="R391" i="2"/>
  <c r="P391" i="2"/>
  <c r="BI388" i="2"/>
  <c r="BH388" i="2"/>
  <c r="BG388" i="2"/>
  <c r="BF388" i="2"/>
  <c r="T388" i="2"/>
  <c r="R388" i="2"/>
  <c r="P388" i="2"/>
  <c r="BI386" i="2"/>
  <c r="BH386" i="2"/>
  <c r="BG386" i="2"/>
  <c r="BF386" i="2"/>
  <c r="T386" i="2"/>
  <c r="R386" i="2"/>
  <c r="P386" i="2"/>
  <c r="BI384" i="2"/>
  <c r="BH384" i="2"/>
  <c r="BG384" i="2"/>
  <c r="BF384" i="2"/>
  <c r="T384" i="2"/>
  <c r="R384" i="2"/>
  <c r="P384" i="2"/>
  <c r="BI382" i="2"/>
  <c r="BH382" i="2"/>
  <c r="BG382" i="2"/>
  <c r="BF382" i="2"/>
  <c r="T382" i="2"/>
  <c r="R382" i="2"/>
  <c r="P382" i="2"/>
  <c r="BI380" i="2"/>
  <c r="BH380" i="2"/>
  <c r="BG380" i="2"/>
  <c r="BF380" i="2"/>
  <c r="T380" i="2"/>
  <c r="R380" i="2"/>
  <c r="P380" i="2"/>
  <c r="BI377" i="2"/>
  <c r="BH377" i="2"/>
  <c r="BG377" i="2"/>
  <c r="BF377" i="2"/>
  <c r="T377" i="2"/>
  <c r="R377" i="2"/>
  <c r="P377" i="2"/>
  <c r="BI375" i="2"/>
  <c r="BH375" i="2"/>
  <c r="BG375" i="2"/>
  <c r="BF375" i="2"/>
  <c r="T375" i="2"/>
  <c r="R375" i="2"/>
  <c r="P375" i="2"/>
  <c r="BI373" i="2"/>
  <c r="BH373" i="2"/>
  <c r="BG373" i="2"/>
  <c r="BF373" i="2"/>
  <c r="T373" i="2"/>
  <c r="R373" i="2"/>
  <c r="P373" i="2"/>
  <c r="BI371" i="2"/>
  <c r="BH371" i="2"/>
  <c r="BG371" i="2"/>
  <c r="BF371" i="2"/>
  <c r="T371" i="2"/>
  <c r="R371" i="2"/>
  <c r="P371" i="2"/>
  <c r="BI368" i="2"/>
  <c r="BH368" i="2"/>
  <c r="BG368" i="2"/>
  <c r="BF368" i="2"/>
  <c r="T368" i="2"/>
  <c r="R368" i="2"/>
  <c r="P368" i="2"/>
  <c r="BI366" i="2"/>
  <c r="BH366" i="2"/>
  <c r="BG366" i="2"/>
  <c r="BF366" i="2"/>
  <c r="T366" i="2"/>
  <c r="R366" i="2"/>
  <c r="P366" i="2"/>
  <c r="BI363" i="2"/>
  <c r="BH363" i="2"/>
  <c r="BG363" i="2"/>
  <c r="BF363" i="2"/>
  <c r="T363" i="2"/>
  <c r="R363" i="2"/>
  <c r="P363" i="2"/>
  <c r="BI361" i="2"/>
  <c r="BH361" i="2"/>
  <c r="BG361" i="2"/>
  <c r="BF361" i="2"/>
  <c r="T361" i="2"/>
  <c r="R361" i="2"/>
  <c r="P361" i="2"/>
  <c r="BI359" i="2"/>
  <c r="BH359" i="2"/>
  <c r="BG359" i="2"/>
  <c r="BF359" i="2"/>
  <c r="T359" i="2"/>
  <c r="R359" i="2"/>
  <c r="P359" i="2"/>
  <c r="BI356" i="2"/>
  <c r="BH356" i="2"/>
  <c r="BG356" i="2"/>
  <c r="BF356" i="2"/>
  <c r="T356" i="2"/>
  <c r="R356" i="2"/>
  <c r="P356" i="2"/>
  <c r="BI354" i="2"/>
  <c r="BH354" i="2"/>
  <c r="BG354" i="2"/>
  <c r="BF354" i="2"/>
  <c r="T354" i="2"/>
  <c r="R354" i="2"/>
  <c r="P354" i="2"/>
  <c r="BI351" i="2"/>
  <c r="BH351" i="2"/>
  <c r="BG351" i="2"/>
  <c r="BF351" i="2"/>
  <c r="T351" i="2"/>
  <c r="R351" i="2"/>
  <c r="P351" i="2"/>
  <c r="BI349" i="2"/>
  <c r="BH349" i="2"/>
  <c r="BG349" i="2"/>
  <c r="BF349" i="2"/>
  <c r="T349" i="2"/>
  <c r="R349" i="2"/>
  <c r="P349" i="2"/>
  <c r="BI347" i="2"/>
  <c r="BH347" i="2"/>
  <c r="BG347" i="2"/>
  <c r="BF347" i="2"/>
  <c r="T347" i="2"/>
  <c r="R347" i="2"/>
  <c r="P347" i="2"/>
  <c r="BI345" i="2"/>
  <c r="BH345" i="2"/>
  <c r="BG345" i="2"/>
  <c r="BF345" i="2"/>
  <c r="T345" i="2"/>
  <c r="R345" i="2"/>
  <c r="P345" i="2"/>
  <c r="BI343" i="2"/>
  <c r="BH343" i="2"/>
  <c r="BG343" i="2"/>
  <c r="BF343" i="2"/>
  <c r="T343" i="2"/>
  <c r="R343" i="2"/>
  <c r="P343" i="2"/>
  <c r="BI341" i="2"/>
  <c r="BH341" i="2"/>
  <c r="BG341" i="2"/>
  <c r="BF341" i="2"/>
  <c r="T341" i="2"/>
  <c r="R341" i="2"/>
  <c r="P341" i="2"/>
  <c r="BI339" i="2"/>
  <c r="BH339" i="2"/>
  <c r="BG339" i="2"/>
  <c r="BF339" i="2"/>
  <c r="T339" i="2"/>
  <c r="R339" i="2"/>
  <c r="P339" i="2"/>
  <c r="BI337" i="2"/>
  <c r="BH337" i="2"/>
  <c r="BG337" i="2"/>
  <c r="BF337" i="2"/>
  <c r="T337" i="2"/>
  <c r="R337" i="2"/>
  <c r="P337" i="2"/>
  <c r="BI335" i="2"/>
  <c r="BH335" i="2"/>
  <c r="BG335" i="2"/>
  <c r="BF335" i="2"/>
  <c r="T335" i="2"/>
  <c r="R335" i="2"/>
  <c r="P335" i="2"/>
  <c r="BI333" i="2"/>
  <c r="BH333" i="2"/>
  <c r="BG333" i="2"/>
  <c r="BF333" i="2"/>
  <c r="T333" i="2"/>
  <c r="R333" i="2"/>
  <c r="P333" i="2"/>
  <c r="BI331" i="2"/>
  <c r="BH331" i="2"/>
  <c r="BG331" i="2"/>
  <c r="BF331" i="2"/>
  <c r="T331" i="2"/>
  <c r="R331" i="2"/>
  <c r="P331" i="2"/>
  <c r="BI329" i="2"/>
  <c r="BH329" i="2"/>
  <c r="BG329" i="2"/>
  <c r="BF329" i="2"/>
  <c r="T329" i="2"/>
  <c r="R329" i="2"/>
  <c r="P329" i="2"/>
  <c r="BI327" i="2"/>
  <c r="BH327" i="2"/>
  <c r="BG327" i="2"/>
  <c r="BF327" i="2"/>
  <c r="T327" i="2"/>
  <c r="R327" i="2"/>
  <c r="P327" i="2"/>
  <c r="BI325" i="2"/>
  <c r="BH325" i="2"/>
  <c r="BG325" i="2"/>
  <c r="BF325" i="2"/>
  <c r="T325" i="2"/>
  <c r="R325" i="2"/>
  <c r="P325" i="2"/>
  <c r="BI323" i="2"/>
  <c r="BH323" i="2"/>
  <c r="BG323" i="2"/>
  <c r="BF323" i="2"/>
  <c r="T323" i="2"/>
  <c r="R323" i="2"/>
  <c r="P323" i="2"/>
  <c r="BI321" i="2"/>
  <c r="BH321" i="2"/>
  <c r="BG321" i="2"/>
  <c r="BF321" i="2"/>
  <c r="T321" i="2"/>
  <c r="R321" i="2"/>
  <c r="P321" i="2"/>
  <c r="BI319" i="2"/>
  <c r="BH319" i="2"/>
  <c r="BG319" i="2"/>
  <c r="BF319" i="2"/>
  <c r="T319" i="2"/>
  <c r="R319" i="2"/>
  <c r="P319" i="2"/>
  <c r="BI317" i="2"/>
  <c r="BH317" i="2"/>
  <c r="BG317" i="2"/>
  <c r="BF317" i="2"/>
  <c r="T317" i="2"/>
  <c r="R317" i="2"/>
  <c r="P317" i="2"/>
  <c r="BI315" i="2"/>
  <c r="BH315" i="2"/>
  <c r="BG315" i="2"/>
  <c r="BF315" i="2"/>
  <c r="T315" i="2"/>
  <c r="R315" i="2"/>
  <c r="P315" i="2"/>
  <c r="BI313" i="2"/>
  <c r="BH313" i="2"/>
  <c r="BG313" i="2"/>
  <c r="BF313" i="2"/>
  <c r="T313" i="2"/>
  <c r="R313" i="2"/>
  <c r="P313" i="2"/>
  <c r="BI311" i="2"/>
  <c r="BH311" i="2"/>
  <c r="BG311" i="2"/>
  <c r="BF311" i="2"/>
  <c r="T311" i="2"/>
  <c r="R311" i="2"/>
  <c r="P311" i="2"/>
  <c r="BI309" i="2"/>
  <c r="BH309" i="2"/>
  <c r="BG309" i="2"/>
  <c r="BF309" i="2"/>
  <c r="T309" i="2"/>
  <c r="R309" i="2"/>
  <c r="P309" i="2"/>
  <c r="BI307" i="2"/>
  <c r="BH307" i="2"/>
  <c r="BG307" i="2"/>
  <c r="BF307" i="2"/>
  <c r="T307" i="2"/>
  <c r="R307" i="2"/>
  <c r="P307" i="2"/>
  <c r="BI305" i="2"/>
  <c r="BH305" i="2"/>
  <c r="BG305" i="2"/>
  <c r="BF305" i="2"/>
  <c r="T305" i="2"/>
  <c r="R305" i="2"/>
  <c r="P305" i="2"/>
  <c r="BI303" i="2"/>
  <c r="BH303" i="2"/>
  <c r="BG303" i="2"/>
  <c r="BF303" i="2"/>
  <c r="T303" i="2"/>
  <c r="R303" i="2"/>
  <c r="P303" i="2"/>
  <c r="BI301" i="2"/>
  <c r="BH301" i="2"/>
  <c r="BG301" i="2"/>
  <c r="BF301" i="2"/>
  <c r="T301" i="2"/>
  <c r="R301" i="2"/>
  <c r="P301" i="2"/>
  <c r="BI299" i="2"/>
  <c r="BH299" i="2"/>
  <c r="BG299" i="2"/>
  <c r="BF299" i="2"/>
  <c r="T299" i="2"/>
  <c r="R299" i="2"/>
  <c r="P299" i="2"/>
  <c r="BI297" i="2"/>
  <c r="BH297" i="2"/>
  <c r="BG297" i="2"/>
  <c r="BF297" i="2"/>
  <c r="T297" i="2"/>
  <c r="R297" i="2"/>
  <c r="P297" i="2"/>
  <c r="BI295" i="2"/>
  <c r="BH295" i="2"/>
  <c r="BG295" i="2"/>
  <c r="BF295" i="2"/>
  <c r="T295" i="2"/>
  <c r="R295" i="2"/>
  <c r="P295" i="2"/>
  <c r="BI293" i="2"/>
  <c r="BH293" i="2"/>
  <c r="BG293" i="2"/>
  <c r="BF293" i="2"/>
  <c r="T293" i="2"/>
  <c r="R293" i="2"/>
  <c r="P293" i="2"/>
  <c r="BI291" i="2"/>
  <c r="BH291" i="2"/>
  <c r="BG291" i="2"/>
  <c r="BF291" i="2"/>
  <c r="T291" i="2"/>
  <c r="R291" i="2"/>
  <c r="P291" i="2"/>
  <c r="BI289" i="2"/>
  <c r="BH289" i="2"/>
  <c r="BG289" i="2"/>
  <c r="BF289" i="2"/>
  <c r="T289" i="2"/>
  <c r="R289" i="2"/>
  <c r="P289" i="2"/>
  <c r="BI287" i="2"/>
  <c r="BH287" i="2"/>
  <c r="BG287" i="2"/>
  <c r="BF287" i="2"/>
  <c r="T287" i="2"/>
  <c r="R287" i="2"/>
  <c r="P287" i="2"/>
  <c r="BI285" i="2"/>
  <c r="BH285" i="2"/>
  <c r="BG285" i="2"/>
  <c r="BF285" i="2"/>
  <c r="T285" i="2"/>
  <c r="R285" i="2"/>
  <c r="P285" i="2"/>
  <c r="BI283" i="2"/>
  <c r="BH283" i="2"/>
  <c r="BG283" i="2"/>
  <c r="BF283" i="2"/>
  <c r="T283" i="2"/>
  <c r="R283" i="2"/>
  <c r="P283" i="2"/>
  <c r="BI281" i="2"/>
  <c r="BH281" i="2"/>
  <c r="BG281" i="2"/>
  <c r="BF281" i="2"/>
  <c r="T281" i="2"/>
  <c r="R281" i="2"/>
  <c r="P281" i="2"/>
  <c r="BI279" i="2"/>
  <c r="BH279" i="2"/>
  <c r="BG279" i="2"/>
  <c r="BF279" i="2"/>
  <c r="T279" i="2"/>
  <c r="R279" i="2"/>
  <c r="P279" i="2"/>
  <c r="BI277" i="2"/>
  <c r="BH277" i="2"/>
  <c r="BG277" i="2"/>
  <c r="BF277" i="2"/>
  <c r="T277" i="2"/>
  <c r="R277" i="2"/>
  <c r="P277" i="2"/>
  <c r="BI275" i="2"/>
  <c r="BH275" i="2"/>
  <c r="BG275" i="2"/>
  <c r="BF275" i="2"/>
  <c r="T275" i="2"/>
  <c r="R275" i="2"/>
  <c r="P275" i="2"/>
  <c r="BI273" i="2"/>
  <c r="BH273" i="2"/>
  <c r="BG273" i="2"/>
  <c r="BF273" i="2"/>
  <c r="T273" i="2"/>
  <c r="R273" i="2"/>
  <c r="P273" i="2"/>
  <c r="BI271" i="2"/>
  <c r="BH271" i="2"/>
  <c r="BG271" i="2"/>
  <c r="BF271" i="2"/>
  <c r="T271" i="2"/>
  <c r="R271" i="2"/>
  <c r="P271" i="2"/>
  <c r="BI269" i="2"/>
  <c r="BH269" i="2"/>
  <c r="BG269" i="2"/>
  <c r="BF269" i="2"/>
  <c r="T269" i="2"/>
  <c r="R269" i="2"/>
  <c r="P269" i="2"/>
  <c r="BI267" i="2"/>
  <c r="BH267" i="2"/>
  <c r="BG267" i="2"/>
  <c r="BF267" i="2"/>
  <c r="T267" i="2"/>
  <c r="R267" i="2"/>
  <c r="P267" i="2"/>
  <c r="BI265" i="2"/>
  <c r="BH265" i="2"/>
  <c r="BG265" i="2"/>
  <c r="BF265" i="2"/>
  <c r="T265" i="2"/>
  <c r="R265" i="2"/>
  <c r="P265" i="2"/>
  <c r="BI263" i="2"/>
  <c r="BH263" i="2"/>
  <c r="BG263" i="2"/>
  <c r="BF263" i="2"/>
  <c r="T263" i="2"/>
  <c r="R263" i="2"/>
  <c r="P263" i="2"/>
  <c r="BI261" i="2"/>
  <c r="BH261" i="2"/>
  <c r="BG261" i="2"/>
  <c r="BF261" i="2"/>
  <c r="T261" i="2"/>
  <c r="R261" i="2"/>
  <c r="P261" i="2"/>
  <c r="BI259" i="2"/>
  <c r="BH259" i="2"/>
  <c r="BG259" i="2"/>
  <c r="BF259" i="2"/>
  <c r="T259" i="2"/>
  <c r="R259" i="2"/>
  <c r="P259" i="2"/>
  <c r="BI257" i="2"/>
  <c r="BH257" i="2"/>
  <c r="BG257" i="2"/>
  <c r="BF257" i="2"/>
  <c r="T257" i="2"/>
  <c r="R257" i="2"/>
  <c r="P257" i="2"/>
  <c r="BI255" i="2"/>
  <c r="BH255" i="2"/>
  <c r="BG255" i="2"/>
  <c r="BF255" i="2"/>
  <c r="T255" i="2"/>
  <c r="R255" i="2"/>
  <c r="P255" i="2"/>
  <c r="BI253" i="2"/>
  <c r="BH253" i="2"/>
  <c r="BG253" i="2"/>
  <c r="BF253" i="2"/>
  <c r="T253" i="2"/>
  <c r="R253" i="2"/>
  <c r="P253" i="2"/>
  <c r="BI250" i="2"/>
  <c r="BH250" i="2"/>
  <c r="BG250" i="2"/>
  <c r="BF250" i="2"/>
  <c r="T250" i="2"/>
  <c r="R250" i="2"/>
  <c r="P250" i="2"/>
  <c r="BI248" i="2"/>
  <c r="BH248" i="2"/>
  <c r="BG248" i="2"/>
  <c r="BF248" i="2"/>
  <c r="T248" i="2"/>
  <c r="R248" i="2"/>
  <c r="P248" i="2"/>
  <c r="BI246" i="2"/>
  <c r="BH246" i="2"/>
  <c r="BG246" i="2"/>
  <c r="BF246" i="2"/>
  <c r="T246" i="2"/>
  <c r="R246" i="2"/>
  <c r="P246" i="2"/>
  <c r="BI244" i="2"/>
  <c r="BH244" i="2"/>
  <c r="BG244" i="2"/>
  <c r="BF244" i="2"/>
  <c r="T244" i="2"/>
  <c r="R244" i="2"/>
  <c r="P244" i="2"/>
  <c r="BI242" i="2"/>
  <c r="BH242" i="2"/>
  <c r="BG242" i="2"/>
  <c r="BF242" i="2"/>
  <c r="T242" i="2"/>
  <c r="R242" i="2"/>
  <c r="P242" i="2"/>
  <c r="BI240" i="2"/>
  <c r="BH240" i="2"/>
  <c r="BG240" i="2"/>
  <c r="BF240" i="2"/>
  <c r="T240" i="2"/>
  <c r="R240" i="2"/>
  <c r="P240" i="2"/>
  <c r="BI238" i="2"/>
  <c r="BH238" i="2"/>
  <c r="BG238" i="2"/>
  <c r="BF238" i="2"/>
  <c r="T238" i="2"/>
  <c r="R238" i="2"/>
  <c r="P238" i="2"/>
  <c r="BI236" i="2"/>
  <c r="BH236" i="2"/>
  <c r="BG236" i="2"/>
  <c r="BF236" i="2"/>
  <c r="T236" i="2"/>
  <c r="R236" i="2"/>
  <c r="P236" i="2"/>
  <c r="BI234" i="2"/>
  <c r="BH234" i="2"/>
  <c r="BG234" i="2"/>
  <c r="BF234" i="2"/>
  <c r="T234" i="2"/>
  <c r="R234" i="2"/>
  <c r="P234" i="2"/>
  <c r="BI232" i="2"/>
  <c r="BH232" i="2"/>
  <c r="BG232" i="2"/>
  <c r="BF232" i="2"/>
  <c r="T232" i="2"/>
  <c r="R232" i="2"/>
  <c r="P232" i="2"/>
  <c r="BI230" i="2"/>
  <c r="BH230" i="2"/>
  <c r="BG230" i="2"/>
  <c r="BF230" i="2"/>
  <c r="T230" i="2"/>
  <c r="R230" i="2"/>
  <c r="P230" i="2"/>
  <c r="BI228" i="2"/>
  <c r="BH228" i="2"/>
  <c r="BG228" i="2"/>
  <c r="BF228" i="2"/>
  <c r="T228" i="2"/>
  <c r="R228" i="2"/>
  <c r="P228" i="2"/>
  <c r="BI226" i="2"/>
  <c r="BH226" i="2"/>
  <c r="BG226" i="2"/>
  <c r="BF226" i="2"/>
  <c r="T226" i="2"/>
  <c r="R226" i="2"/>
  <c r="P226" i="2"/>
  <c r="BI224" i="2"/>
  <c r="BH224" i="2"/>
  <c r="BG224" i="2"/>
  <c r="BF224" i="2"/>
  <c r="T224" i="2"/>
  <c r="R224" i="2"/>
  <c r="P224" i="2"/>
  <c r="BI221" i="2"/>
  <c r="BH221" i="2"/>
  <c r="BG221" i="2"/>
  <c r="BF221" i="2"/>
  <c r="T221" i="2"/>
  <c r="R221" i="2"/>
  <c r="P221" i="2"/>
  <c r="BI219" i="2"/>
  <c r="BH219" i="2"/>
  <c r="BG219" i="2"/>
  <c r="BF219" i="2"/>
  <c r="T219" i="2"/>
  <c r="R219" i="2"/>
  <c r="P219" i="2"/>
  <c r="BI216" i="2"/>
  <c r="BH216" i="2"/>
  <c r="BG216" i="2"/>
  <c r="BF216" i="2"/>
  <c r="T216" i="2"/>
  <c r="R216" i="2"/>
  <c r="P216" i="2"/>
  <c r="BI214" i="2"/>
  <c r="BH214" i="2"/>
  <c r="BG214" i="2"/>
  <c r="BF214" i="2"/>
  <c r="T214" i="2"/>
  <c r="R214" i="2"/>
  <c r="P214" i="2"/>
  <c r="BI212" i="2"/>
  <c r="BH212" i="2"/>
  <c r="BG212" i="2"/>
  <c r="BF212" i="2"/>
  <c r="T212" i="2"/>
  <c r="R212" i="2"/>
  <c r="P212" i="2"/>
  <c r="BI210" i="2"/>
  <c r="BH210" i="2"/>
  <c r="BG210" i="2"/>
  <c r="BF210" i="2"/>
  <c r="T210" i="2"/>
  <c r="R210" i="2"/>
  <c r="P210" i="2"/>
  <c r="BI208" i="2"/>
  <c r="BH208" i="2"/>
  <c r="BG208" i="2"/>
  <c r="BF208" i="2"/>
  <c r="T208" i="2"/>
  <c r="R208" i="2"/>
  <c r="P208" i="2"/>
  <c r="BI205" i="2"/>
  <c r="BH205" i="2"/>
  <c r="BG205" i="2"/>
  <c r="BF205" i="2"/>
  <c r="T205" i="2"/>
  <c r="R205" i="2"/>
  <c r="P205" i="2"/>
  <c r="BI203" i="2"/>
  <c r="BH203" i="2"/>
  <c r="BG203" i="2"/>
  <c r="BF203" i="2"/>
  <c r="T203" i="2"/>
  <c r="R203" i="2"/>
  <c r="P203" i="2"/>
  <c r="BI201" i="2"/>
  <c r="BH201" i="2"/>
  <c r="BG201" i="2"/>
  <c r="BF201" i="2"/>
  <c r="T201" i="2"/>
  <c r="R201" i="2"/>
  <c r="P201" i="2"/>
  <c r="BI199" i="2"/>
  <c r="BH199" i="2"/>
  <c r="BG199" i="2"/>
  <c r="BF199" i="2"/>
  <c r="T199" i="2"/>
  <c r="R199" i="2"/>
  <c r="P199" i="2"/>
  <c r="BI197" i="2"/>
  <c r="BH197" i="2"/>
  <c r="BG197" i="2"/>
  <c r="BF197" i="2"/>
  <c r="T197" i="2"/>
  <c r="R197" i="2"/>
  <c r="P197" i="2"/>
  <c r="BI194" i="2"/>
  <c r="BH194" i="2"/>
  <c r="BG194" i="2"/>
  <c r="BF194" i="2"/>
  <c r="T194" i="2"/>
  <c r="R194" i="2"/>
  <c r="P194" i="2"/>
  <c r="BI191" i="2"/>
  <c r="BH191" i="2"/>
  <c r="BG191" i="2"/>
  <c r="BF191" i="2"/>
  <c r="T191" i="2"/>
  <c r="R191" i="2"/>
  <c r="P191" i="2"/>
  <c r="BI188" i="2"/>
  <c r="BH188" i="2"/>
  <c r="BG188" i="2"/>
  <c r="BF188" i="2"/>
  <c r="T188" i="2"/>
  <c r="R188" i="2"/>
  <c r="P188" i="2"/>
  <c r="BI186" i="2"/>
  <c r="BH186" i="2"/>
  <c r="BG186" i="2"/>
  <c r="BF186" i="2"/>
  <c r="T186" i="2"/>
  <c r="R186" i="2"/>
  <c r="P186" i="2"/>
  <c r="BI184" i="2"/>
  <c r="BH184" i="2"/>
  <c r="BG184" i="2"/>
  <c r="BF184" i="2"/>
  <c r="T184" i="2"/>
  <c r="R184" i="2"/>
  <c r="P184" i="2"/>
  <c r="BI182" i="2"/>
  <c r="BH182" i="2"/>
  <c r="BG182" i="2"/>
  <c r="BF182" i="2"/>
  <c r="T182" i="2"/>
  <c r="R182" i="2"/>
  <c r="P182" i="2"/>
  <c r="BI180" i="2"/>
  <c r="BH180" i="2"/>
  <c r="BG180" i="2"/>
  <c r="BF180" i="2"/>
  <c r="T180" i="2"/>
  <c r="R180" i="2"/>
  <c r="P180" i="2"/>
  <c r="BI178" i="2"/>
  <c r="BH178" i="2"/>
  <c r="BG178" i="2"/>
  <c r="BF178" i="2"/>
  <c r="T178" i="2"/>
  <c r="R178" i="2"/>
  <c r="P178" i="2"/>
  <c r="BI176" i="2"/>
  <c r="BH176" i="2"/>
  <c r="BG176" i="2"/>
  <c r="BF176" i="2"/>
  <c r="T176" i="2"/>
  <c r="R176" i="2"/>
  <c r="P176" i="2"/>
  <c r="BI173" i="2"/>
  <c r="BH173" i="2"/>
  <c r="BG173" i="2"/>
  <c r="BF173" i="2"/>
  <c r="T173" i="2"/>
  <c r="R173" i="2"/>
  <c r="P173" i="2"/>
  <c r="BI171" i="2"/>
  <c r="BH171" i="2"/>
  <c r="BG171" i="2"/>
  <c r="BF171" i="2"/>
  <c r="T171" i="2"/>
  <c r="R171" i="2"/>
  <c r="P171" i="2"/>
  <c r="BI169" i="2"/>
  <c r="BH169" i="2"/>
  <c r="BG169" i="2"/>
  <c r="BF169" i="2"/>
  <c r="T169" i="2"/>
  <c r="R169" i="2"/>
  <c r="P169" i="2"/>
  <c r="BI167" i="2"/>
  <c r="BH167" i="2"/>
  <c r="BG167" i="2"/>
  <c r="BF167" i="2"/>
  <c r="T167" i="2"/>
  <c r="R167" i="2"/>
  <c r="P167" i="2"/>
  <c r="BI165" i="2"/>
  <c r="BH165" i="2"/>
  <c r="BG165" i="2"/>
  <c r="BF165" i="2"/>
  <c r="T165" i="2"/>
  <c r="R165" i="2"/>
  <c r="P165" i="2"/>
  <c r="BI163" i="2"/>
  <c r="BH163" i="2"/>
  <c r="BG163" i="2"/>
  <c r="BF163" i="2"/>
  <c r="T163" i="2"/>
  <c r="R163" i="2"/>
  <c r="P163" i="2"/>
  <c r="BI161" i="2"/>
  <c r="BH161" i="2"/>
  <c r="BG161" i="2"/>
  <c r="BF161" i="2"/>
  <c r="T161" i="2"/>
  <c r="R161" i="2"/>
  <c r="P161" i="2"/>
  <c r="BI159" i="2"/>
  <c r="BH159" i="2"/>
  <c r="BG159" i="2"/>
  <c r="BF159" i="2"/>
  <c r="T159" i="2"/>
  <c r="R159" i="2"/>
  <c r="P159" i="2"/>
  <c r="BI157" i="2"/>
  <c r="BH157" i="2"/>
  <c r="BG157" i="2"/>
  <c r="BF157" i="2"/>
  <c r="T157" i="2"/>
  <c r="R157" i="2"/>
  <c r="P157" i="2"/>
  <c r="BI155" i="2"/>
  <c r="BH155" i="2"/>
  <c r="BG155" i="2"/>
  <c r="BF155" i="2"/>
  <c r="T155" i="2"/>
  <c r="R155" i="2"/>
  <c r="P155" i="2"/>
  <c r="BI153" i="2"/>
  <c r="BH153" i="2"/>
  <c r="BG153" i="2"/>
  <c r="BF153" i="2"/>
  <c r="T153" i="2"/>
  <c r="R153" i="2"/>
  <c r="P153" i="2"/>
  <c r="BI151" i="2"/>
  <c r="BH151" i="2"/>
  <c r="BG151" i="2"/>
  <c r="BF151" i="2"/>
  <c r="T151" i="2"/>
  <c r="R151" i="2"/>
  <c r="P151" i="2"/>
  <c r="BI149" i="2"/>
  <c r="BH149" i="2"/>
  <c r="BG149" i="2"/>
  <c r="BF149" i="2"/>
  <c r="T149" i="2"/>
  <c r="R149" i="2"/>
  <c r="P149" i="2"/>
  <c r="BI145" i="2"/>
  <c r="BH145" i="2"/>
  <c r="BG145" i="2"/>
  <c r="BF145" i="2"/>
  <c r="T145" i="2"/>
  <c r="R145" i="2"/>
  <c r="P145" i="2"/>
  <c r="BI143" i="2"/>
  <c r="BH143" i="2"/>
  <c r="BG143" i="2"/>
  <c r="BF143" i="2"/>
  <c r="T143" i="2"/>
  <c r="R143" i="2"/>
  <c r="P143" i="2"/>
  <c r="BI141" i="2"/>
  <c r="BH141" i="2"/>
  <c r="BG141" i="2"/>
  <c r="BF141" i="2"/>
  <c r="T141" i="2"/>
  <c r="R141" i="2"/>
  <c r="P141" i="2"/>
  <c r="BI139" i="2"/>
  <c r="BH139" i="2"/>
  <c r="BG139" i="2"/>
  <c r="BF139" i="2"/>
  <c r="T139" i="2"/>
  <c r="R139" i="2"/>
  <c r="P139" i="2"/>
  <c r="BI136" i="2"/>
  <c r="BH136" i="2"/>
  <c r="BG136" i="2"/>
  <c r="BF136" i="2"/>
  <c r="T136" i="2"/>
  <c r="R136" i="2"/>
  <c r="P136" i="2"/>
  <c r="BI133" i="2"/>
  <c r="BH133" i="2"/>
  <c r="BG133" i="2"/>
  <c r="BF133" i="2"/>
  <c r="T133" i="2"/>
  <c r="R133" i="2"/>
  <c r="P133" i="2"/>
  <c r="BI131" i="2"/>
  <c r="BH131" i="2"/>
  <c r="BG131" i="2"/>
  <c r="BF131" i="2"/>
  <c r="T131" i="2"/>
  <c r="R131" i="2"/>
  <c r="P131" i="2"/>
  <c r="BI129" i="2"/>
  <c r="BH129" i="2"/>
  <c r="BG129" i="2"/>
  <c r="BF129" i="2"/>
  <c r="T129" i="2"/>
  <c r="R129" i="2"/>
  <c r="P129" i="2"/>
  <c r="BI127" i="2"/>
  <c r="BH127" i="2"/>
  <c r="BG127" i="2"/>
  <c r="BF127" i="2"/>
  <c r="T127" i="2"/>
  <c r="R127" i="2"/>
  <c r="P127" i="2"/>
  <c r="BI125" i="2"/>
  <c r="BH125" i="2"/>
  <c r="BG125" i="2"/>
  <c r="BF125" i="2"/>
  <c r="T125" i="2"/>
  <c r="R125" i="2"/>
  <c r="P125" i="2"/>
  <c r="J119" i="2"/>
  <c r="F119" i="2"/>
  <c r="J118" i="2"/>
  <c r="F118" i="2"/>
  <c r="F116" i="2"/>
  <c r="E114" i="2"/>
  <c r="J92" i="2"/>
  <c r="F92" i="2"/>
  <c r="J91" i="2"/>
  <c r="F91" i="2"/>
  <c r="F89" i="2"/>
  <c r="E87" i="2"/>
  <c r="J12" i="2"/>
  <c r="J116" i="2"/>
  <c r="E7" i="2"/>
  <c r="E85" i="2" s="1"/>
  <c r="L90" i="1"/>
  <c r="AM90" i="1"/>
  <c r="AM89" i="1"/>
  <c r="L89" i="1"/>
  <c r="AM87" i="1"/>
  <c r="L87" i="1"/>
  <c r="L85" i="1"/>
  <c r="L84" i="1"/>
  <c r="J414" i="2"/>
  <c r="BK408" i="2"/>
  <c r="BK398" i="2"/>
  <c r="J356" i="2"/>
  <c r="BK317" i="2"/>
  <c r="J309" i="2"/>
  <c r="BK295" i="2"/>
  <c r="J289" i="2"/>
  <c r="BK279" i="2"/>
  <c r="BK267" i="2"/>
  <c r="BK246" i="2"/>
  <c r="J219" i="2"/>
  <c r="J205" i="2"/>
  <c r="BK194" i="2"/>
  <c r="J182" i="2"/>
  <c r="J165" i="2"/>
  <c r="BK157" i="2"/>
  <c r="BK151" i="2"/>
  <c r="J131" i="2"/>
  <c r="J400" i="2"/>
  <c r="J384" i="2"/>
  <c r="BK377" i="2"/>
  <c r="J363" i="2"/>
  <c r="J337" i="2"/>
  <c r="J331" i="2"/>
  <c r="J319" i="2"/>
  <c r="BK303" i="2"/>
  <c r="J281" i="2"/>
  <c r="BK265" i="2"/>
  <c r="BK244" i="2"/>
  <c r="BK228" i="2"/>
  <c r="J188" i="2"/>
  <c r="BK165" i="2"/>
  <c r="J143" i="2"/>
  <c r="BK127" i="2"/>
  <c r="BK452" i="2"/>
  <c r="BK448" i="2"/>
  <c r="BK446" i="2"/>
  <c r="BK440" i="2"/>
  <c r="BK436" i="2"/>
  <c r="J434" i="2"/>
  <c r="J430" i="2"/>
  <c r="J426" i="2"/>
  <c r="BK419" i="2"/>
  <c r="J406" i="2"/>
  <c r="J377" i="2"/>
  <c r="J359" i="2"/>
  <c r="J343" i="2"/>
  <c r="BK329" i="2"/>
  <c r="BK313" i="2"/>
  <c r="J295" i="2"/>
  <c r="J283" i="2"/>
  <c r="BK269" i="2"/>
  <c r="J261" i="2"/>
  <c r="J244" i="2"/>
  <c r="BK224" i="2"/>
  <c r="J210" i="2"/>
  <c r="J186" i="2"/>
  <c r="BK163" i="2"/>
  <c r="BK133" i="2"/>
  <c r="J438" i="2"/>
  <c r="J416" i="2"/>
  <c r="J402" i="2"/>
  <c r="J386" i="2"/>
  <c r="BK375" i="2"/>
  <c r="BK359" i="2"/>
  <c r="BK345" i="2"/>
  <c r="J325" i="2"/>
  <c r="BK305" i="2"/>
  <c r="J287" i="2"/>
  <c r="BK259" i="2"/>
  <c r="BK248" i="2"/>
  <c r="BK232" i="2"/>
  <c r="J224" i="2"/>
  <c r="BK205" i="2"/>
  <c r="J191" i="2"/>
  <c r="BK173" i="2"/>
  <c r="J167" i="2"/>
  <c r="BK143" i="2"/>
  <c r="BK158" i="3"/>
  <c r="BK146" i="3"/>
  <c r="BK132" i="3"/>
  <c r="J174" i="3"/>
  <c r="J153" i="3"/>
  <c r="BK135" i="3"/>
  <c r="J165" i="3"/>
  <c r="J143" i="3"/>
  <c r="BK123" i="3"/>
  <c r="BK165" i="3"/>
  <c r="J132" i="3"/>
  <c r="J652" i="4"/>
  <c r="BK631" i="4"/>
  <c r="BK623" i="4"/>
  <c r="J608" i="4"/>
  <c r="BK590" i="4"/>
  <c r="BK580" i="4"/>
  <c r="BK574" i="4"/>
  <c r="J561" i="4"/>
  <c r="J548" i="4"/>
  <c r="J530" i="4"/>
  <c r="J504" i="4"/>
  <c r="BK487" i="4"/>
  <c r="J447" i="4"/>
  <c r="BK432" i="4"/>
  <c r="J418" i="4"/>
  <c r="J400" i="4"/>
  <c r="J385" i="4"/>
  <c r="BK367" i="4"/>
  <c r="J335" i="4"/>
  <c r="J313" i="4"/>
  <c r="BK299" i="4"/>
  <c r="J283" i="4"/>
  <c r="J261" i="4"/>
  <c r="J246" i="4"/>
  <c r="J213" i="4"/>
  <c r="J203" i="4"/>
  <c r="BK190" i="4"/>
  <c r="J178" i="4"/>
  <c r="J168" i="4"/>
  <c r="BK156" i="4"/>
  <c r="J144" i="4"/>
  <c r="J661" i="4"/>
  <c r="BK639" i="4"/>
  <c r="J629" i="4"/>
  <c r="BK618" i="4"/>
  <c r="BK608" i="4"/>
  <c r="J600" i="4"/>
  <c r="BK559" i="4"/>
  <c r="BK538" i="4"/>
  <c r="BK516" i="4"/>
  <c r="J500" i="4"/>
  <c r="BK479" i="4"/>
  <c r="J477" i="4"/>
  <c r="BK473" i="4"/>
  <c r="J471" i="4"/>
  <c r="BK469" i="4"/>
  <c r="BK467" i="4"/>
  <c r="J465" i="4"/>
  <c r="BK461" i="4"/>
  <c r="J457" i="4"/>
  <c r="BK453" i="4"/>
  <c r="J451" i="4"/>
  <c r="BK445" i="4"/>
  <c r="BK443" i="4"/>
  <c r="BK441" i="4"/>
  <c r="J436" i="4"/>
  <c r="BK424" i="4"/>
  <c r="J411" i="4"/>
  <c r="BK396" i="4"/>
  <c r="BK364" i="4"/>
  <c r="BK348" i="4"/>
  <c r="BK325" i="4"/>
  <c r="BK303" i="4"/>
  <c r="J294" i="4"/>
  <c r="BK281" i="4"/>
  <c r="BK269" i="4"/>
  <c r="J250" i="4"/>
  <c r="BK240" i="4"/>
  <c r="BK661" i="4"/>
  <c r="BK652" i="4"/>
  <c r="BK641" i="4"/>
  <c r="J635" i="4"/>
  <c r="J613" i="4"/>
  <c r="BK600" i="4"/>
  <c r="J590" i="4"/>
  <c r="BK557" i="4"/>
  <c r="J546" i="4"/>
  <c r="BK533" i="4"/>
  <c r="J514" i="4"/>
  <c r="J495" i="4"/>
  <c r="J487" i="4"/>
  <c r="J463" i="4"/>
  <c r="BK449" i="4"/>
  <c r="J424" i="4"/>
  <c r="J398" i="4"/>
  <c r="J379" i="4"/>
  <c r="BK373" i="4"/>
  <c r="BK352" i="4"/>
  <c r="J341" i="4"/>
  <c r="J331" i="4"/>
  <c r="BK313" i="4"/>
  <c r="J287" i="4"/>
  <c r="J272" i="4"/>
  <c r="BK261" i="4"/>
  <c r="J238" i="4"/>
  <c r="J223" i="4"/>
  <c r="BK213" i="4"/>
  <c r="J198" i="4"/>
  <c r="J184" i="4"/>
  <c r="BK172" i="4"/>
  <c r="J154" i="4"/>
  <c r="J142" i="4"/>
  <c r="BK129" i="4"/>
  <c r="J588" i="4"/>
  <c r="J580" i="4"/>
  <c r="J557" i="4"/>
  <c r="J533" i="4"/>
  <c r="J522" i="4"/>
  <c r="BK504" i="4"/>
  <c r="J497" i="4"/>
  <c r="J479" i="4"/>
  <c r="J469" i="4"/>
  <c r="J459" i="4"/>
  <c r="J445" i="4"/>
  <c r="J430" i="4"/>
  <c r="BK418" i="4"/>
  <c r="J394" i="4"/>
  <c r="J383" i="4"/>
  <c r="BK375" i="4"/>
  <c r="J354" i="4"/>
  <c r="BK350" i="4"/>
  <c r="BK331" i="4"/>
  <c r="J318" i="4"/>
  <c r="BK290" i="4"/>
  <c r="J269" i="4"/>
  <c r="BK236" i="4"/>
  <c r="BK223" i="4"/>
  <c r="J215" i="4"/>
  <c r="BK198" i="4"/>
  <c r="J186" i="4"/>
  <c r="BK174" i="4"/>
  <c r="BK162" i="4"/>
  <c r="BK144" i="4"/>
  <c r="BK200" i="5"/>
  <c r="J181" i="5"/>
  <c r="J171" i="5"/>
  <c r="J163" i="5"/>
  <c r="J145" i="5"/>
  <c r="J128" i="5"/>
  <c r="BK186" i="5"/>
  <c r="BK169" i="5"/>
  <c r="BK154" i="5"/>
  <c r="BK141" i="5"/>
  <c r="BK128" i="5"/>
  <c r="BK192" i="5"/>
  <c r="BK171" i="5"/>
  <c r="J151" i="5"/>
  <c r="BK139" i="5"/>
  <c r="BK130" i="5"/>
  <c r="BK160" i="6"/>
  <c r="BK149" i="6"/>
  <c r="J137" i="6"/>
  <c r="BK166" i="6"/>
  <c r="J143" i="6"/>
  <c r="J127" i="6"/>
  <c r="J160" i="6"/>
  <c r="BK152" i="6"/>
  <c r="BK137" i="6"/>
  <c r="BK127" i="6"/>
  <c r="J127" i="7"/>
  <c r="BK125" i="7"/>
  <c r="J410" i="2"/>
  <c r="BK400" i="2"/>
  <c r="J366" i="2"/>
  <c r="BK351" i="2"/>
  <c r="BK315" i="2"/>
  <c r="BK301" i="2"/>
  <c r="BK283" i="2"/>
  <c r="BK271" i="2"/>
  <c r="BK257" i="2"/>
  <c r="J232" i="2"/>
  <c r="BK208" i="2"/>
  <c r="BK191" i="2"/>
  <c r="J184" i="2"/>
  <c r="J169" i="2"/>
  <c r="J161" i="2"/>
  <c r="BK153" i="2"/>
  <c r="J139" i="2"/>
  <c r="BK454" i="2"/>
  <c r="BK396" i="2"/>
  <c r="BK380" i="2"/>
  <c r="BK366" i="2"/>
  <c r="BK341" i="2"/>
  <c r="J335" i="2"/>
  <c r="J323" i="2"/>
  <c r="J305" i="2"/>
  <c r="BK289" i="2"/>
  <c r="J273" i="2"/>
  <c r="BK253" i="2"/>
  <c r="BK230" i="2"/>
  <c r="J201" i="2"/>
  <c r="J173" i="2"/>
  <c r="BK149" i="2"/>
  <c r="BK129" i="2"/>
  <c r="AS94" i="1"/>
  <c r="BK432" i="2"/>
  <c r="BK428" i="2"/>
  <c r="J408" i="2"/>
  <c r="J391" i="2"/>
  <c r="J375" i="2"/>
  <c r="BK354" i="2"/>
  <c r="BK337" i="2"/>
  <c r="J321" i="2"/>
  <c r="BK309" i="2"/>
  <c r="J285" i="2"/>
  <c r="J267" i="2"/>
  <c r="J255" i="2"/>
  <c r="J248" i="2"/>
  <c r="BK216" i="2"/>
  <c r="BK199" i="2"/>
  <c r="BK180" i="2"/>
  <c r="BK155" i="2"/>
  <c r="BK131" i="2"/>
  <c r="BK424" i="2"/>
  <c r="BK412" i="2"/>
  <c r="BK404" i="2"/>
  <c r="J388" i="2"/>
  <c r="J380" i="2"/>
  <c r="J361" i="2"/>
  <c r="BK343" i="2"/>
  <c r="J329" i="2"/>
  <c r="J307" i="2"/>
  <c r="J297" i="2"/>
  <c r="BK263" i="2"/>
  <c r="J242" i="2"/>
  <c r="BK236" i="2"/>
  <c r="J228" i="2"/>
  <c r="J208" i="2"/>
  <c r="BK201" i="2"/>
  <c r="BK178" i="2"/>
  <c r="J157" i="2"/>
  <c r="BK141" i="2"/>
  <c r="J163" i="3"/>
  <c r="BK151" i="3"/>
  <c r="BK141" i="3"/>
  <c r="BK125" i="3"/>
  <c r="J167" i="3"/>
  <c r="BK148" i="3"/>
  <c r="BK174" i="3"/>
  <c r="BK155" i="3"/>
  <c r="J137" i="3"/>
  <c r="J169" i="3"/>
  <c r="BK139" i="3"/>
  <c r="J127" i="3"/>
  <c r="J657" i="4"/>
  <c r="J637" i="4"/>
  <c r="BK625" i="4"/>
  <c r="J618" i="4"/>
  <c r="J594" i="4"/>
  <c r="BK582" i="4"/>
  <c r="BK578" i="4"/>
  <c r="J564" i="4"/>
  <c r="J551" i="4"/>
  <c r="J542" i="4"/>
  <c r="J512" i="4"/>
  <c r="BK475" i="4"/>
  <c r="J434" i="4"/>
  <c r="BK420" i="4"/>
  <c r="BK411" i="4"/>
  <c r="J392" i="4"/>
  <c r="J373" i="4"/>
  <c r="J364" i="4"/>
  <c r="BK329" i="4"/>
  <c r="BK305" i="4"/>
  <c r="J292" i="4"/>
  <c r="BK267" i="4"/>
  <c r="BK254" i="4"/>
  <c r="BK232" i="4"/>
  <c r="J211" i="4"/>
  <c r="J200" i="4"/>
  <c r="J188" i="4"/>
  <c r="BK176" i="4"/>
  <c r="J166" i="4"/>
  <c r="BK151" i="4"/>
  <c r="BK142" i="4"/>
  <c r="J131" i="4"/>
  <c r="BK655" i="4"/>
  <c r="BK635" i="4"/>
  <c r="J615" i="4"/>
  <c r="J606" i="4"/>
  <c r="J598" i="4"/>
  <c r="BK564" i="4"/>
  <c r="BK542" i="4"/>
  <c r="BK514" i="4"/>
  <c r="BK497" i="4"/>
  <c r="BK483" i="4"/>
  <c r="BK413" i="4"/>
  <c r="BK387" i="4"/>
  <c r="BK354" i="4"/>
  <c r="BK341" i="4"/>
  <c r="J320" i="4"/>
  <c r="J299" i="4"/>
  <c r="BK285" i="4"/>
  <c r="J277" i="4"/>
  <c r="J256" i="4"/>
  <c r="BK246" i="4"/>
  <c r="BK238" i="4"/>
  <c r="BK657" i="4"/>
  <c r="BK646" i="4"/>
  <c r="BK633" i="4"/>
  <c r="BK610" i="4"/>
  <c r="BK602" i="4"/>
  <c r="BK588" i="4"/>
  <c r="J559" i="4"/>
  <c r="J553" i="4"/>
  <c r="J525" i="4"/>
  <c r="BK510" i="4"/>
  <c r="J493" i="4"/>
  <c r="BK471" i="4"/>
  <c r="BK455" i="4"/>
  <c r="J443" i="4"/>
  <c r="BK405" i="4"/>
  <c r="J377" i="4"/>
  <c r="BK345" i="4"/>
  <c r="J333" i="4"/>
  <c r="BK318" i="4"/>
  <c r="BK311" i="4"/>
  <c r="J285" i="4"/>
  <c r="J265" i="4"/>
  <c r="BK243" i="4"/>
  <c r="BK229" i="4"/>
  <c r="BK217" i="4"/>
  <c r="BK207" i="4"/>
  <c r="J194" i="4"/>
  <c r="J174" i="4"/>
  <c r="J156" i="4"/>
  <c r="J136" i="4"/>
  <c r="J596" i="4"/>
  <c r="J582" i="4"/>
  <c r="BK571" i="4"/>
  <c r="J535" i="4"/>
  <c r="BK525" i="4"/>
  <c r="J516" i="4"/>
  <c r="J502" i="4"/>
  <c r="BK493" i="4"/>
  <c r="BK477" i="4"/>
  <c r="J467" i="4"/>
  <c r="BK457" i="4"/>
  <c r="J441" i="4"/>
  <c r="J422" i="4"/>
  <c r="BK407" i="4"/>
  <c r="BK389" i="4"/>
  <c r="J381" i="4"/>
  <c r="J367" i="4"/>
  <c r="J356" i="4"/>
  <c r="BK337" i="4"/>
  <c r="J327" i="4"/>
  <c r="BK307" i="4"/>
  <c r="BK287" i="4"/>
  <c r="J259" i="4"/>
  <c r="J234" i="4"/>
  <c r="BK221" i="4"/>
  <c r="BK211" i="4"/>
  <c r="BK196" i="4"/>
  <c r="BK184" i="4"/>
  <c r="J176" i="4"/>
  <c r="J164" i="4"/>
  <c r="BK149" i="4"/>
  <c r="BK197" i="5"/>
  <c r="BK173" i="5"/>
  <c r="BK165" i="5"/>
  <c r="BK147" i="5"/>
  <c r="J130" i="5"/>
  <c r="J192" i="5"/>
  <c r="J173" i="5"/>
  <c r="BK158" i="5"/>
  <c r="BK149" i="5"/>
  <c r="J136" i="5"/>
  <c r="BK202" i="5"/>
  <c r="BK195" i="5"/>
  <c r="BK179" i="5"/>
  <c r="J158" i="5"/>
  <c r="BK145" i="5"/>
  <c r="BK136" i="5"/>
  <c r="J166" i="6"/>
  <c r="BK156" i="6"/>
  <c r="J141" i="6"/>
  <c r="BK130" i="6"/>
  <c r="J152" i="6"/>
  <c r="J139" i="6"/>
  <c r="J125" i="6"/>
  <c r="J156" i="6"/>
  <c r="BK141" i="6"/>
  <c r="J135" i="6"/>
  <c r="J125" i="7"/>
  <c r="J444" i="2"/>
  <c r="J404" i="2"/>
  <c r="J368" i="2"/>
  <c r="BK361" i="2"/>
  <c r="BK349" i="2"/>
  <c r="J313" i="2"/>
  <c r="J299" i="2"/>
  <c r="J291" i="2"/>
  <c r="BK281" i="2"/>
  <c r="J275" i="2"/>
  <c r="J259" i="2"/>
  <c r="J238" i="2"/>
  <c r="BK210" i="2"/>
  <c r="J199" i="2"/>
  <c r="BK188" i="2"/>
  <c r="BK176" i="2"/>
  <c r="J163" i="2"/>
  <c r="J155" i="2"/>
  <c r="BK145" i="2"/>
  <c r="J136" i="2"/>
  <c r="BK442" i="2"/>
  <c r="J394" i="2"/>
  <c r="BK368" i="2"/>
  <c r="BK347" i="2"/>
  <c r="J333" i="2"/>
  <c r="BK321" i="2"/>
  <c r="BK307" i="2"/>
  <c r="J293" i="2"/>
  <c r="BK275" i="2"/>
  <c r="J269" i="2"/>
  <c r="J246" i="2"/>
  <c r="BK234" i="2"/>
  <c r="J212" i="2"/>
  <c r="BK184" i="2"/>
  <c r="BK159" i="2"/>
  <c r="BK139" i="2"/>
  <c r="J125" i="2"/>
  <c r="J452" i="2"/>
  <c r="J450" i="2"/>
  <c r="J446" i="2"/>
  <c r="J440" i="2"/>
  <c r="J436" i="2"/>
  <c r="J432" i="2"/>
  <c r="J428" i="2"/>
  <c r="J424" i="2"/>
  <c r="BK416" i="2"/>
  <c r="BK386" i="2"/>
  <c r="J347" i="2"/>
  <c r="BK339" i="2"/>
  <c r="BK319" i="2"/>
  <c r="BK297" i="2"/>
  <c r="J279" i="2"/>
  <c r="J263" i="2"/>
  <c r="J253" i="2"/>
  <c r="J234" i="2"/>
  <c r="BK221" i="2"/>
  <c r="J203" i="2"/>
  <c r="BK182" i="2"/>
  <c r="J153" i="2"/>
  <c r="J442" i="2"/>
  <c r="J419" i="2"/>
  <c r="BK410" i="2"/>
  <c r="BK394" i="2"/>
  <c r="BK384" i="2"/>
  <c r="J373" i="2"/>
  <c r="BK356" i="2"/>
  <c r="J351" i="2"/>
  <c r="BK331" i="2"/>
  <c r="BK323" i="2"/>
  <c r="J303" i="2"/>
  <c r="BK285" i="2"/>
  <c r="J257" i="2"/>
  <c r="J240" i="2"/>
  <c r="J230" i="2"/>
  <c r="J221" i="2"/>
  <c r="J216" i="2"/>
  <c r="BK197" i="2"/>
  <c r="J176" i="2"/>
  <c r="BK169" i="2"/>
  <c r="J145" i="2"/>
  <c r="J129" i="2"/>
  <c r="J155" i="3"/>
  <c r="BK143" i="3"/>
  <c r="BK137" i="3"/>
  <c r="J123" i="3"/>
  <c r="J160" i="3"/>
  <c r="BK130" i="3"/>
  <c r="BK163" i="3"/>
  <c r="J146" i="3"/>
  <c r="BK127" i="3"/>
  <c r="BK167" i="3"/>
  <c r="BK153" i="3"/>
  <c r="J125" i="3"/>
  <c r="J646" i="4"/>
  <c r="BK629" i="4"/>
  <c r="BK620" i="4"/>
  <c r="BK596" i="4"/>
  <c r="BK585" i="4"/>
  <c r="BK576" i="4"/>
  <c r="J569" i="4"/>
  <c r="BK553" i="4"/>
  <c r="BK544" i="4"/>
  <c r="J518" i="4"/>
  <c r="J508" i="4"/>
  <c r="J489" i="4"/>
  <c r="J449" i="4"/>
  <c r="BK430" i="4"/>
  <c r="J415" i="4"/>
  <c r="BK394" i="4"/>
  <c r="BK383" i="4"/>
  <c r="BK369" i="4"/>
  <c r="BK343" i="4"/>
  <c r="J315" i="4"/>
  <c r="J301" i="4"/>
  <c r="J290" i="4"/>
  <c r="BK265" i="4"/>
  <c r="J252" i="4"/>
  <c r="BK234" i="4"/>
  <c r="J209" i="4"/>
  <c r="BK194" i="4"/>
  <c r="BK186" i="4"/>
  <c r="J172" i="4"/>
  <c r="J162" i="4"/>
  <c r="J149" i="4"/>
  <c r="BK139" i="4"/>
  <c r="J129" i="4"/>
  <c r="J641" i="4"/>
  <c r="J631" i="4"/>
  <c r="J625" i="4"/>
  <c r="BK613" i="4"/>
  <c r="J602" i="4"/>
  <c r="BK566" i="4"/>
  <c r="BK548" i="4"/>
  <c r="J527" i="4"/>
  <c r="BK502" i="4"/>
  <c r="J485" i="4"/>
  <c r="J481" i="4"/>
  <c r="BK422" i="4"/>
  <c r="BK400" i="4"/>
  <c r="BK392" i="4"/>
  <c r="J361" i="4"/>
  <c r="J345" i="4"/>
  <c r="BK323" i="4"/>
  <c r="BK301" i="4"/>
  <c r="BK292" i="4"/>
  <c r="J279" i="4"/>
  <c r="BK263" i="4"/>
  <c r="J248" i="4"/>
  <c r="J236" i="4"/>
  <c r="J655" i="4"/>
  <c r="J643" i="4"/>
  <c r="BK637" i="4"/>
  <c r="J620" i="4"/>
  <c r="BK604" i="4"/>
  <c r="BK598" i="4"/>
  <c r="BK569" i="4"/>
  <c r="J544" i="4"/>
  <c r="BK522" i="4"/>
  <c r="J491" i="4"/>
  <c r="BK481" i="4"/>
  <c r="BK459" i="4"/>
  <c r="BK451" i="4"/>
  <c r="BK438" i="4"/>
  <c r="J407" i="4"/>
  <c r="BK381" i="4"/>
  <c r="J375" i="4"/>
  <c r="BK358" i="4"/>
  <c r="J343" i="4"/>
  <c r="J337" i="4"/>
  <c r="BK320" i="4"/>
  <c r="J307" i="4"/>
  <c r="BK277" i="4"/>
  <c r="J267" i="4"/>
  <c r="BK259" i="4"/>
  <c r="J232" i="4"/>
  <c r="BK219" i="4"/>
  <c r="BK209" i="4"/>
  <c r="J192" i="4"/>
  <c r="J180" i="4"/>
  <c r="BK164" i="4"/>
  <c r="BK147" i="4"/>
  <c r="J134" i="4"/>
  <c r="BK594" i="4"/>
  <c r="J578" i="4"/>
  <c r="BK551" i="4"/>
  <c r="BK530" i="4"/>
  <c r="J520" i="4"/>
  <c r="BK508" i="4"/>
  <c r="BK495" i="4"/>
  <c r="J475" i="4"/>
  <c r="BK463" i="4"/>
  <c r="J455" i="4"/>
  <c r="BK434" i="4"/>
  <c r="J426" i="4"/>
  <c r="BK409" i="4"/>
  <c r="BK402" i="4"/>
  <c r="BK385" i="4"/>
  <c r="BK379" i="4"/>
  <c r="BK361" i="4"/>
  <c r="J352" i="4"/>
  <c r="BK335" i="4"/>
  <c r="J325" i="4"/>
  <c r="J303" i="4"/>
  <c r="BK279" i="4"/>
  <c r="BK248" i="4"/>
  <c r="J226" i="4"/>
  <c r="J221" i="4"/>
  <c r="J207" i="4"/>
  <c r="BK200" i="4"/>
  <c r="BK188" i="4"/>
  <c r="BK180" i="4"/>
  <c r="BK166" i="4"/>
  <c r="BK159" i="4"/>
  <c r="BK136" i="4"/>
  <c r="J189" i="5"/>
  <c r="J179" i="5"/>
  <c r="BK167" i="5"/>
  <c r="BK161" i="5"/>
  <c r="BK143" i="5"/>
  <c r="J195" i="5"/>
  <c r="BK181" i="5"/>
  <c r="J165" i="5"/>
  <c r="BK156" i="5"/>
  <c r="J147" i="5"/>
  <c r="J134" i="5"/>
  <c r="J200" i="5"/>
  <c r="BK189" i="5"/>
  <c r="J167" i="5"/>
  <c r="J156" i="5"/>
  <c r="J143" i="5"/>
  <c r="BK134" i="5"/>
  <c r="BK126" i="5"/>
  <c r="BK158" i="6"/>
  <c r="BK143" i="6"/>
  <c r="BK135" i="6"/>
  <c r="J164" i="6"/>
  <c r="J130" i="6"/>
  <c r="J162" i="6"/>
  <c r="BK164" i="6"/>
  <c r="BK139" i="6"/>
  <c r="BK123" i="6"/>
  <c r="BK121" i="7"/>
  <c r="J123" i="7"/>
  <c r="J412" i="2"/>
  <c r="BK402" i="2"/>
  <c r="BK382" i="2"/>
  <c r="BK363" i="2"/>
  <c r="BK335" i="2"/>
  <c r="BK311" i="2"/>
  <c r="BK293" i="2"/>
  <c r="BK287" i="2"/>
  <c r="J277" i="2"/>
  <c r="BK261" i="2"/>
  <c r="BK242" i="2"/>
  <c r="BK212" i="2"/>
  <c r="J197" i="2"/>
  <c r="BK186" i="2"/>
  <c r="BK167" i="2"/>
  <c r="J159" i="2"/>
  <c r="J141" i="2"/>
  <c r="BK125" i="2"/>
  <c r="J398" i="2"/>
  <c r="BK388" i="2"/>
  <c r="BK373" i="2"/>
  <c r="J349" i="2"/>
  <c r="J339" i="2"/>
  <c r="BK325" i="2"/>
  <c r="J317" i="2"/>
  <c r="BK299" i="2"/>
  <c r="J271" i="2"/>
  <c r="J250" i="2"/>
  <c r="J236" i="2"/>
  <c r="BK214" i="2"/>
  <c r="J178" i="2"/>
  <c r="J151" i="2"/>
  <c r="BK136" i="2"/>
  <c r="J454" i="2"/>
  <c r="BK450" i="2"/>
  <c r="J448" i="2"/>
  <c r="BK444" i="2"/>
  <c r="BK438" i="2"/>
  <c r="BK434" i="2"/>
  <c r="BK430" i="2"/>
  <c r="BK426" i="2"/>
  <c r="BK422" i="2"/>
  <c r="BK414" i="2"/>
  <c r="J396" i="2"/>
  <c r="J371" i="2"/>
  <c r="J345" i="2"/>
  <c r="BK333" i="2"/>
  <c r="BK327" i="2"/>
  <c r="J311" i="2"/>
  <c r="BK291" i="2"/>
  <c r="BK273" i="2"/>
  <c r="J265" i="2"/>
  <c r="BK250" i="2"/>
  <c r="BK240" i="2"/>
  <c r="BK226" i="2"/>
  <c r="J214" i="2"/>
  <c r="J194" i="2"/>
  <c r="BK171" i="2"/>
  <c r="BK161" i="2"/>
  <c r="J127" i="2"/>
  <c r="J422" i="2"/>
  <c r="BK406" i="2"/>
  <c r="BK391" i="2"/>
  <c r="J382" i="2"/>
  <c r="BK371" i="2"/>
  <c r="J354" i="2"/>
  <c r="J341" i="2"/>
  <c r="J327" i="2"/>
  <c r="J315" i="2"/>
  <c r="J301" i="2"/>
  <c r="BK277" i="2"/>
  <c r="BK255" i="2"/>
  <c r="BK238" i="2"/>
  <c r="J226" i="2"/>
  <c r="BK219" i="2"/>
  <c r="BK203" i="2"/>
  <c r="J180" i="2"/>
  <c r="J171" i="2"/>
  <c r="J149" i="2"/>
  <c r="J133" i="2"/>
  <c r="BK160" i="3"/>
  <c r="J148" i="3"/>
  <c r="J135" i="3"/>
  <c r="BK169" i="3"/>
  <c r="J139" i="3"/>
  <c r="J171" i="3"/>
  <c r="J151" i="3"/>
  <c r="J141" i="3"/>
  <c r="BK171" i="3"/>
  <c r="J158" i="3"/>
  <c r="J130" i="3"/>
  <c r="J659" i="4"/>
  <c r="BK643" i="4"/>
  <c r="J627" i="4"/>
  <c r="BK615" i="4"/>
  <c r="BK592" i="4"/>
  <c r="J571" i="4"/>
  <c r="J555" i="4"/>
  <c r="BK546" i="4"/>
  <c r="J540" i="4"/>
  <c r="J510" i="4"/>
  <c r="BK485" i="4"/>
  <c r="BK436" i="4"/>
  <c r="J428" i="4"/>
  <c r="J413" i="4"/>
  <c r="J409" i="4"/>
  <c r="J389" i="4"/>
  <c r="BK371" i="4"/>
  <c r="BK356" i="4"/>
  <c r="BK327" i="4"/>
  <c r="J309" i="4"/>
  <c r="BK294" i="4"/>
  <c r="BK274" i="4"/>
  <c r="BK256" i="4"/>
  <c r="BK250" i="4"/>
  <c r="J217" i="4"/>
  <c r="J205" i="4"/>
  <c r="J196" i="4"/>
  <c r="BK182" i="4"/>
  <c r="BK170" i="4"/>
  <c r="J159" i="4"/>
  <c r="J147" i="4"/>
  <c r="BK134" i="4"/>
  <c r="BK126" i="4"/>
  <c r="BK649" i="4"/>
  <c r="J633" i="4"/>
  <c r="J623" i="4"/>
  <c r="J610" i="4"/>
  <c r="J604" i="4"/>
  <c r="J576" i="4"/>
  <c r="BK561" i="4"/>
  <c r="BK535" i="4"/>
  <c r="BK512" i="4"/>
  <c r="BK491" i="4"/>
  <c r="J438" i="4"/>
  <c r="BK428" i="4"/>
  <c r="BK415" i="4"/>
  <c r="BK398" i="4"/>
  <c r="J369" i="4"/>
  <c r="J350" i="4"/>
  <c r="BK333" i="4"/>
  <c r="J311" i="4"/>
  <c r="BK297" i="4"/>
  <c r="BK283" i="4"/>
  <c r="BK272" i="4"/>
  <c r="BK252" i="4"/>
  <c r="J243" i="4"/>
  <c r="BK659" i="4"/>
  <c r="J649" i="4"/>
  <c r="J639" i="4"/>
  <c r="BK627" i="4"/>
  <c r="BK606" i="4"/>
  <c r="J592" i="4"/>
  <c r="J566" i="4"/>
  <c r="BK555" i="4"/>
  <c r="BK540" i="4"/>
  <c r="BK520" i="4"/>
  <c r="BK506" i="4"/>
  <c r="BK489" i="4"/>
  <c r="BK465" i="4"/>
  <c r="J453" i="4"/>
  <c r="BK426" i="4"/>
  <c r="J402" i="4"/>
  <c r="J396" i="4"/>
  <c r="J371" i="4"/>
  <c r="J348" i="4"/>
  <c r="J339" i="4"/>
  <c r="J323" i="4"/>
  <c r="BK315" i="4"/>
  <c r="J305" i="4"/>
  <c r="J274" i="4"/>
  <c r="J263" i="4"/>
  <c r="J240" i="4"/>
  <c r="BK226" i="4"/>
  <c r="BK215" i="4"/>
  <c r="BK203" i="4"/>
  <c r="J190" i="4"/>
  <c r="BK178" i="4"/>
  <c r="BK168" i="4"/>
  <c r="J151" i="4"/>
  <c r="J139" i="4"/>
  <c r="J126" i="4"/>
  <c r="J585" i="4"/>
  <c r="J574" i="4"/>
  <c r="J538" i="4"/>
  <c r="BK527" i="4"/>
  <c r="BK518" i="4"/>
  <c r="J506" i="4"/>
  <c r="BK500" i="4"/>
  <c r="J483" i="4"/>
  <c r="J473" i="4"/>
  <c r="J461" i="4"/>
  <c r="BK447" i="4"/>
  <c r="J432" i="4"/>
  <c r="J420" i="4"/>
  <c r="J405" i="4"/>
  <c r="J387" i="4"/>
  <c r="BK377" i="4"/>
  <c r="J358" i="4"/>
  <c r="BK339" i="4"/>
  <c r="J329" i="4"/>
  <c r="BK309" i="4"/>
  <c r="J297" i="4"/>
  <c r="J281" i="4"/>
  <c r="J254" i="4"/>
  <c r="J229" i="4"/>
  <c r="J219" i="4"/>
  <c r="BK205" i="4"/>
  <c r="BK192" i="4"/>
  <c r="J182" i="4"/>
  <c r="J170" i="4"/>
  <c r="BK154" i="4"/>
  <c r="BK131" i="4"/>
  <c r="J186" i="5"/>
  <c r="J169" i="5"/>
  <c r="J149" i="5"/>
  <c r="BK132" i="5"/>
  <c r="J202" i="5"/>
  <c r="J176" i="5"/>
  <c r="J161" i="5"/>
  <c r="BK151" i="5"/>
  <c r="J139" i="5"/>
  <c r="J126" i="5"/>
  <c r="J197" i="5"/>
  <c r="BK176" i="5"/>
  <c r="BK163" i="5"/>
  <c r="J154" i="5"/>
  <c r="J141" i="5"/>
  <c r="J132" i="5"/>
  <c r="BK162" i="6"/>
  <c r="J146" i="6"/>
  <c r="BK125" i="6"/>
  <c r="J149" i="6"/>
  <c r="J132" i="6"/>
  <c r="J123" i="6"/>
  <c r="J158" i="6"/>
  <c r="BK146" i="6"/>
  <c r="BK132" i="6"/>
  <c r="BK123" i="7"/>
  <c r="BK127" i="7"/>
  <c r="J121" i="7"/>
  <c r="R124" i="2" l="1"/>
  <c r="R148" i="2"/>
  <c r="P193" i="2"/>
  <c r="BK365" i="2"/>
  <c r="J365" i="2" s="1"/>
  <c r="J101" i="2" s="1"/>
  <c r="BK421" i="2"/>
  <c r="J421" i="2" s="1"/>
  <c r="J102" i="2" s="1"/>
  <c r="BK122" i="3"/>
  <c r="J122" i="3" s="1"/>
  <c r="J98" i="3" s="1"/>
  <c r="P150" i="3"/>
  <c r="P162" i="3"/>
  <c r="P125" i="4"/>
  <c r="T153" i="4"/>
  <c r="T228" i="4"/>
  <c r="BK537" i="4"/>
  <c r="J537" i="4" s="1"/>
  <c r="J101" i="4" s="1"/>
  <c r="P617" i="4"/>
  <c r="P622" i="4"/>
  <c r="T125" i="5"/>
  <c r="P160" i="5"/>
  <c r="P175" i="5"/>
  <c r="BK185" i="5"/>
  <c r="J185" i="5" s="1"/>
  <c r="J102" i="5" s="1"/>
  <c r="BK191" i="5"/>
  <c r="J191" i="5" s="1"/>
  <c r="J103" i="5" s="1"/>
  <c r="P122" i="6"/>
  <c r="P121" i="6" s="1"/>
  <c r="P155" i="6"/>
  <c r="T124" i="2"/>
  <c r="T148" i="2"/>
  <c r="BK193" i="2"/>
  <c r="J193" i="2" s="1"/>
  <c r="J100" i="2" s="1"/>
  <c r="T365" i="2"/>
  <c r="T421" i="2"/>
  <c r="T122" i="3"/>
  <c r="BK150" i="3"/>
  <c r="J150" i="3" s="1"/>
  <c r="J99" i="3" s="1"/>
  <c r="BK162" i="3"/>
  <c r="J162" i="3" s="1"/>
  <c r="J100" i="3" s="1"/>
  <c r="T125" i="4"/>
  <c r="BK153" i="4"/>
  <c r="J153" i="4" s="1"/>
  <c r="J99" i="4" s="1"/>
  <c r="BK228" i="4"/>
  <c r="J228" i="4" s="1"/>
  <c r="J100" i="4" s="1"/>
  <c r="P537" i="4"/>
  <c r="BK617" i="4"/>
  <c r="J617" i="4" s="1"/>
  <c r="J102" i="4" s="1"/>
  <c r="BK622" i="4"/>
  <c r="J622" i="4" s="1"/>
  <c r="J103" i="4" s="1"/>
  <c r="BK125" i="5"/>
  <c r="J125" i="5" s="1"/>
  <c r="J98" i="5" s="1"/>
  <c r="T160" i="5"/>
  <c r="T175" i="5"/>
  <c r="R185" i="5"/>
  <c r="R184" i="5" s="1"/>
  <c r="T191" i="5"/>
  <c r="R122" i="6"/>
  <c r="R121" i="6" s="1"/>
  <c r="R155" i="6"/>
  <c r="P124" i="2"/>
  <c r="P148" i="2"/>
  <c r="T193" i="2"/>
  <c r="R365" i="2"/>
  <c r="P421" i="2"/>
  <c r="R122" i="3"/>
  <c r="T150" i="3"/>
  <c r="T162" i="3"/>
  <c r="R125" i="4"/>
  <c r="R153" i="4"/>
  <c r="R228" i="4"/>
  <c r="T537" i="4"/>
  <c r="R617" i="4"/>
  <c r="R622" i="4"/>
  <c r="R125" i="5"/>
  <c r="R160" i="5"/>
  <c r="R175" i="5"/>
  <c r="P185" i="5"/>
  <c r="P184" i="5" s="1"/>
  <c r="P191" i="5"/>
  <c r="T122" i="6"/>
  <c r="T121" i="6" s="1"/>
  <c r="T120" i="6" s="1"/>
  <c r="T155" i="6"/>
  <c r="P120" i="7"/>
  <c r="P119" i="7"/>
  <c r="P118" i="7"/>
  <c r="AU100" i="1"/>
  <c r="BK124" i="2"/>
  <c r="J124" i="2" s="1"/>
  <c r="J98" i="2" s="1"/>
  <c r="BK148" i="2"/>
  <c r="J148" i="2" s="1"/>
  <c r="J99" i="2" s="1"/>
  <c r="R193" i="2"/>
  <c r="P365" i="2"/>
  <c r="R421" i="2"/>
  <c r="P122" i="3"/>
  <c r="P121" i="3" s="1"/>
  <c r="P120" i="3" s="1"/>
  <c r="AU96" i="1" s="1"/>
  <c r="R150" i="3"/>
  <c r="R162" i="3"/>
  <c r="BK125" i="4"/>
  <c r="P153" i="4"/>
  <c r="P228" i="4"/>
  <c r="R537" i="4"/>
  <c r="T617" i="4"/>
  <c r="T622" i="4"/>
  <c r="P125" i="5"/>
  <c r="P124" i="5" s="1"/>
  <c r="BK160" i="5"/>
  <c r="J160" i="5" s="1"/>
  <c r="J99" i="5" s="1"/>
  <c r="BK175" i="5"/>
  <c r="J175" i="5" s="1"/>
  <c r="J100" i="5" s="1"/>
  <c r="T185" i="5"/>
  <c r="T184" i="5" s="1"/>
  <c r="R191" i="5"/>
  <c r="BK122" i="6"/>
  <c r="J122" i="6" s="1"/>
  <c r="J98" i="6" s="1"/>
  <c r="BK155" i="6"/>
  <c r="J155" i="6" s="1"/>
  <c r="J100" i="6" s="1"/>
  <c r="BK120" i="7"/>
  <c r="J120" i="7"/>
  <c r="J98" i="7" s="1"/>
  <c r="R120" i="7"/>
  <c r="R119" i="7"/>
  <c r="R118" i="7" s="1"/>
  <c r="T120" i="7"/>
  <c r="T119" i="7" s="1"/>
  <c r="T118" i="7" s="1"/>
  <c r="BK151" i="6"/>
  <c r="J151" i="6" s="1"/>
  <c r="J99" i="6" s="1"/>
  <c r="E108" i="7"/>
  <c r="BE127" i="7"/>
  <c r="J112" i="7"/>
  <c r="BE125" i="7"/>
  <c r="BE121" i="7"/>
  <c r="BE123" i="7"/>
  <c r="BE125" i="6"/>
  <c r="BE135" i="6"/>
  <c r="BE137" i="6"/>
  <c r="BE139" i="6"/>
  <c r="BE149" i="6"/>
  <c r="BE152" i="6"/>
  <c r="BE156" i="6"/>
  <c r="BE158" i="6"/>
  <c r="BE162" i="6"/>
  <c r="BE160" i="6"/>
  <c r="BE164" i="6"/>
  <c r="J89" i="6"/>
  <c r="E110" i="6"/>
  <c r="BE141" i="6"/>
  <c r="BE146" i="6"/>
  <c r="BE123" i="6"/>
  <c r="BE127" i="6"/>
  <c r="BE130" i="6"/>
  <c r="BE132" i="6"/>
  <c r="BE143" i="6"/>
  <c r="BE166" i="6"/>
  <c r="BE130" i="5"/>
  <c r="BE132" i="5"/>
  <c r="BE136" i="5"/>
  <c r="BE143" i="5"/>
  <c r="BE151" i="5"/>
  <c r="BE156" i="5"/>
  <c r="BE158" i="5"/>
  <c r="BE169" i="5"/>
  <c r="BE173" i="5"/>
  <c r="BE176" i="5"/>
  <c r="BE181" i="5"/>
  <c r="BE186" i="5"/>
  <c r="BE192" i="5"/>
  <c r="BE195" i="5"/>
  <c r="BE197" i="5"/>
  <c r="BE202" i="5"/>
  <c r="E113" i="5"/>
  <c r="BE126" i="5"/>
  <c r="BE134" i="5"/>
  <c r="BE139" i="5"/>
  <c r="BE147" i="5"/>
  <c r="BE149" i="5"/>
  <c r="BE154" i="5"/>
  <c r="BE163" i="5"/>
  <c r="BE167" i="5"/>
  <c r="BE171" i="5"/>
  <c r="BE189" i="5"/>
  <c r="BE200" i="5"/>
  <c r="J89" i="5"/>
  <c r="BE128" i="5"/>
  <c r="BE141" i="5"/>
  <c r="BE145" i="5"/>
  <c r="BE161" i="5"/>
  <c r="BE165" i="5"/>
  <c r="BE179" i="5"/>
  <c r="BE126" i="4"/>
  <c r="BE129" i="4"/>
  <c r="BE142" i="4"/>
  <c r="BE147" i="4"/>
  <c r="BE156" i="4"/>
  <c r="BE159" i="4"/>
  <c r="BE164" i="4"/>
  <c r="BE166" i="4"/>
  <c r="BE168" i="4"/>
  <c r="BE172" i="4"/>
  <c r="BE178" i="4"/>
  <c r="BE182" i="4"/>
  <c r="BE186" i="4"/>
  <c r="BE190" i="4"/>
  <c r="BE194" i="4"/>
  <c r="BE203" i="4"/>
  <c r="BE209" i="4"/>
  <c r="BE213" i="4"/>
  <c r="BE217" i="4"/>
  <c r="BE232" i="4"/>
  <c r="BE234" i="4"/>
  <c r="BE238" i="4"/>
  <c r="BE243" i="4"/>
  <c r="BE250" i="4"/>
  <c r="BE254" i="4"/>
  <c r="BE263" i="4"/>
  <c r="BE272" i="4"/>
  <c r="BE274" i="4"/>
  <c r="BE292" i="4"/>
  <c r="BE299" i="4"/>
  <c r="BE311" i="4"/>
  <c r="BE323" i="4"/>
  <c r="BE343" i="4"/>
  <c r="BE345" i="4"/>
  <c r="BE369" i="4"/>
  <c r="BE371" i="4"/>
  <c r="BE394" i="4"/>
  <c r="BE398" i="4"/>
  <c r="BE411" i="4"/>
  <c r="BE413" i="4"/>
  <c r="BE422" i="4"/>
  <c r="BE436" i="4"/>
  <c r="BE449" i="4"/>
  <c r="BE451" i="4"/>
  <c r="BE459" i="4"/>
  <c r="BE465" i="4"/>
  <c r="BE483" i="4"/>
  <c r="BE485" i="4"/>
  <c r="BE489" i="4"/>
  <c r="BE512" i="4"/>
  <c r="BE514" i="4"/>
  <c r="BE540" i="4"/>
  <c r="BE542" i="4"/>
  <c r="BE546" i="4"/>
  <c r="BE553" i="4"/>
  <c r="BE555" i="4"/>
  <c r="BE564" i="4"/>
  <c r="BE590" i="4"/>
  <c r="BE596" i="4"/>
  <c r="BE602" i="4"/>
  <c r="E85" i="4"/>
  <c r="J89" i="4"/>
  <c r="BE134" i="4"/>
  <c r="BE139" i="4"/>
  <c r="BE144" i="4"/>
  <c r="BE151" i="4"/>
  <c r="BE162" i="4"/>
  <c r="BE170" i="4"/>
  <c r="BE176" i="4"/>
  <c r="BE200" i="4"/>
  <c r="BE205" i="4"/>
  <c r="BE211" i="4"/>
  <c r="BE215" i="4"/>
  <c r="BE221" i="4"/>
  <c r="BE248" i="4"/>
  <c r="BE252" i="4"/>
  <c r="BE267" i="4"/>
  <c r="BE277" i="4"/>
  <c r="BE281" i="4"/>
  <c r="BE283" i="4"/>
  <c r="BE290" i="4"/>
  <c r="BE294" i="4"/>
  <c r="BE297" i="4"/>
  <c r="BE301" i="4"/>
  <c r="BE325" i="4"/>
  <c r="BE329" i="4"/>
  <c r="BE333" i="4"/>
  <c r="BE354" i="4"/>
  <c r="BE361" i="4"/>
  <c r="BE364" i="4"/>
  <c r="BE367" i="4"/>
  <c r="BE385" i="4"/>
  <c r="BE387" i="4"/>
  <c r="BE389" i="4"/>
  <c r="BE392" i="4"/>
  <c r="BE409" i="4"/>
  <c r="BE415" i="4"/>
  <c r="BE418" i="4"/>
  <c r="BE420" i="4"/>
  <c r="BE428" i="4"/>
  <c r="BE430" i="4"/>
  <c r="BE434" i="4"/>
  <c r="BE445" i="4"/>
  <c r="BE467" i="4"/>
  <c r="BE473" i="4"/>
  <c r="BE475" i="4"/>
  <c r="BE477" i="4"/>
  <c r="BE497" i="4"/>
  <c r="BE502" i="4"/>
  <c r="BE508" i="4"/>
  <c r="BE516" i="4"/>
  <c r="BE527" i="4"/>
  <c r="BE535" i="4"/>
  <c r="BE548" i="4"/>
  <c r="BE561" i="4"/>
  <c r="BE571" i="4"/>
  <c r="BE574" i="4"/>
  <c r="BE576" i="4"/>
  <c r="BE582" i="4"/>
  <c r="BE585" i="4"/>
  <c r="BE592" i="4"/>
  <c r="BE608" i="4"/>
  <c r="BE623" i="4"/>
  <c r="BE631" i="4"/>
  <c r="BE635" i="4"/>
  <c r="BE655" i="4"/>
  <c r="BE657" i="4"/>
  <c r="BE236" i="4"/>
  <c r="BE259" i="4"/>
  <c r="BE265" i="4"/>
  <c r="BE287" i="4"/>
  <c r="BE305" i="4"/>
  <c r="BE307" i="4"/>
  <c r="BE313" i="4"/>
  <c r="BE315" i="4"/>
  <c r="BE327" i="4"/>
  <c r="BE335" i="4"/>
  <c r="BE337" i="4"/>
  <c r="BE350" i="4"/>
  <c r="BE356" i="4"/>
  <c r="BE373" i="4"/>
  <c r="BE377" i="4"/>
  <c r="BE381" i="4"/>
  <c r="BE383" i="4"/>
  <c r="BE402" i="4"/>
  <c r="BE407" i="4"/>
  <c r="BE432" i="4"/>
  <c r="BE447" i="4"/>
  <c r="BE463" i="4"/>
  <c r="BE487" i="4"/>
  <c r="BE493" i="4"/>
  <c r="BE506" i="4"/>
  <c r="BE510" i="4"/>
  <c r="BE518" i="4"/>
  <c r="BE520" i="4"/>
  <c r="BE522" i="4"/>
  <c r="BE525" i="4"/>
  <c r="BE530" i="4"/>
  <c r="BE544" i="4"/>
  <c r="BE551" i="4"/>
  <c r="BE569" i="4"/>
  <c r="BE578" i="4"/>
  <c r="BE580" i="4"/>
  <c r="BE588" i="4"/>
  <c r="BE594" i="4"/>
  <c r="BE606" i="4"/>
  <c r="BE610" i="4"/>
  <c r="BE633" i="4"/>
  <c r="BE637" i="4"/>
  <c r="BE643" i="4"/>
  <c r="BE646" i="4"/>
  <c r="BE652" i="4"/>
  <c r="BE659" i="4"/>
  <c r="BE661" i="4"/>
  <c r="BE131" i="4"/>
  <c r="BE136" i="4"/>
  <c r="BE149" i="4"/>
  <c r="BE154" i="4"/>
  <c r="BE174" i="4"/>
  <c r="BE180" i="4"/>
  <c r="BE184" i="4"/>
  <c r="BE188" i="4"/>
  <c r="BE192" i="4"/>
  <c r="BE196" i="4"/>
  <c r="BE198" i="4"/>
  <c r="BE207" i="4"/>
  <c r="BE219" i="4"/>
  <c r="BE223" i="4"/>
  <c r="BE226" i="4"/>
  <c r="BE229" i="4"/>
  <c r="BE240" i="4"/>
  <c r="BE246" i="4"/>
  <c r="BE256" i="4"/>
  <c r="BE261" i="4"/>
  <c r="BE269" i="4"/>
  <c r="BE279" i="4"/>
  <c r="BE285" i="4"/>
  <c r="BE303" i="4"/>
  <c r="BE309" i="4"/>
  <c r="BE318" i="4"/>
  <c r="BE320" i="4"/>
  <c r="BE331" i="4"/>
  <c r="BE339" i="4"/>
  <c r="BE341" i="4"/>
  <c r="BE348" i="4"/>
  <c r="BE352" i="4"/>
  <c r="BE358" i="4"/>
  <c r="BE375" i="4"/>
  <c r="BE379" i="4"/>
  <c r="BE396" i="4"/>
  <c r="BE400" i="4"/>
  <c r="BE405" i="4"/>
  <c r="BE424" i="4"/>
  <c r="BE426" i="4"/>
  <c r="BE438" i="4"/>
  <c r="BE441" i="4"/>
  <c r="BE443" i="4"/>
  <c r="BE453" i="4"/>
  <c r="BE455" i="4"/>
  <c r="BE457" i="4"/>
  <c r="BE461" i="4"/>
  <c r="BE469" i="4"/>
  <c r="BE471" i="4"/>
  <c r="BE479" i="4"/>
  <c r="BE481" i="4"/>
  <c r="BE491" i="4"/>
  <c r="BE495" i="4"/>
  <c r="BE500" i="4"/>
  <c r="BE504" i="4"/>
  <c r="BE533" i="4"/>
  <c r="BE538" i="4"/>
  <c r="BE557" i="4"/>
  <c r="BE559" i="4"/>
  <c r="BE566" i="4"/>
  <c r="BE598" i="4"/>
  <c r="BE600" i="4"/>
  <c r="BE604" i="4"/>
  <c r="BE613" i="4"/>
  <c r="BE615" i="4"/>
  <c r="BE618" i="4"/>
  <c r="BE620" i="4"/>
  <c r="BE625" i="4"/>
  <c r="BE627" i="4"/>
  <c r="BE629" i="4"/>
  <c r="BE639" i="4"/>
  <c r="BE641" i="4"/>
  <c r="BE649" i="4"/>
  <c r="J89" i="3"/>
  <c r="BE135" i="3"/>
  <c r="BE148" i="3"/>
  <c r="BE151" i="3"/>
  <c r="BE153" i="3"/>
  <c r="BE160" i="3"/>
  <c r="BE130" i="3"/>
  <c r="BE132" i="3"/>
  <c r="BE137" i="3"/>
  <c r="BE141" i="3"/>
  <c r="BE143" i="3"/>
  <c r="BE146" i="3"/>
  <c r="BE158" i="3"/>
  <c r="BE167" i="3"/>
  <c r="BE171" i="3"/>
  <c r="BE174" i="3"/>
  <c r="E85" i="3"/>
  <c r="BE125" i="3"/>
  <c r="BE139" i="3"/>
  <c r="BE155" i="3"/>
  <c r="BE163" i="3"/>
  <c r="BE169" i="3"/>
  <c r="BE123" i="3"/>
  <c r="BE127" i="3"/>
  <c r="BE165" i="3"/>
  <c r="J89" i="2"/>
  <c r="E112" i="2"/>
  <c r="BE125" i="2"/>
  <c r="BE129" i="2"/>
  <c r="BE136" i="2"/>
  <c r="BE149" i="2"/>
  <c r="BE151" i="2"/>
  <c r="BE153" i="2"/>
  <c r="BE157" i="2"/>
  <c r="BE159" i="2"/>
  <c r="BE163" i="2"/>
  <c r="BE182" i="2"/>
  <c r="BE184" i="2"/>
  <c r="BE186" i="2"/>
  <c r="BE199" i="2"/>
  <c r="BE212" i="2"/>
  <c r="BE242" i="2"/>
  <c r="BE244" i="2"/>
  <c r="BE248" i="2"/>
  <c r="BE265" i="2"/>
  <c r="BE267" i="2"/>
  <c r="BE269" i="2"/>
  <c r="BE273" i="2"/>
  <c r="BE279" i="2"/>
  <c r="BE289" i="2"/>
  <c r="BE291" i="2"/>
  <c r="BE297" i="2"/>
  <c r="BE307" i="2"/>
  <c r="BE309" i="2"/>
  <c r="BE315" i="2"/>
  <c r="BE317" i="2"/>
  <c r="BE333" i="2"/>
  <c r="BE335" i="2"/>
  <c r="BE337" i="2"/>
  <c r="BE341" i="2"/>
  <c r="BE347" i="2"/>
  <c r="BE349" i="2"/>
  <c r="BE354" i="2"/>
  <c r="BE361" i="2"/>
  <c r="BE368" i="2"/>
  <c r="BE375" i="2"/>
  <c r="BE396" i="2"/>
  <c r="BE398" i="2"/>
  <c r="BE422" i="2"/>
  <c r="BE440" i="2"/>
  <c r="BE454" i="2"/>
  <c r="BE139" i="2"/>
  <c r="BE143" i="2"/>
  <c r="BE165" i="2"/>
  <c r="BE167" i="2"/>
  <c r="BE173" i="2"/>
  <c r="BE188" i="2"/>
  <c r="BE210" i="2"/>
  <c r="BE230" i="2"/>
  <c r="BE253" i="2"/>
  <c r="BE257" i="2"/>
  <c r="BE271" i="2"/>
  <c r="BE275" i="2"/>
  <c r="BE277" i="2"/>
  <c r="BE281" i="2"/>
  <c r="BE287" i="2"/>
  <c r="BE293" i="2"/>
  <c r="BE299" i="2"/>
  <c r="BE323" i="2"/>
  <c r="BE363" i="2"/>
  <c r="BE366" i="2"/>
  <c r="BE380" i="2"/>
  <c r="BE382" i="2"/>
  <c r="BE391" i="2"/>
  <c r="BE402" i="2"/>
  <c r="BE404" i="2"/>
  <c r="BE410" i="2"/>
  <c r="BE412" i="2"/>
  <c r="BE414" i="2"/>
  <c r="BE416" i="2"/>
  <c r="BE419" i="2"/>
  <c r="BE424" i="2"/>
  <c r="BE426" i="2"/>
  <c r="BE428" i="2"/>
  <c r="BE430" i="2"/>
  <c r="BE432" i="2"/>
  <c r="BE434" i="2"/>
  <c r="BE436" i="2"/>
  <c r="BE438" i="2"/>
  <c r="BE444" i="2"/>
  <c r="BE446" i="2"/>
  <c r="BE448" i="2"/>
  <c r="BE450" i="2"/>
  <c r="BE452" i="2"/>
  <c r="BE131" i="2"/>
  <c r="BE145" i="2"/>
  <c r="BE155" i="2"/>
  <c r="BE161" i="2"/>
  <c r="BE169" i="2"/>
  <c r="BE176" i="2"/>
  <c r="BE180" i="2"/>
  <c r="BE191" i="2"/>
  <c r="BE194" i="2"/>
  <c r="BE197" i="2"/>
  <c r="BE203" i="2"/>
  <c r="BE208" i="2"/>
  <c r="BE216" i="2"/>
  <c r="BE219" i="2"/>
  <c r="BE224" i="2"/>
  <c r="BE236" i="2"/>
  <c r="BE240" i="2"/>
  <c r="BE246" i="2"/>
  <c r="BE255" i="2"/>
  <c r="BE259" i="2"/>
  <c r="BE283" i="2"/>
  <c r="BE285" i="2"/>
  <c r="BE295" i="2"/>
  <c r="BE301" i="2"/>
  <c r="BE311" i="2"/>
  <c r="BE313" i="2"/>
  <c r="BE319" i="2"/>
  <c r="BE327" i="2"/>
  <c r="BE351" i="2"/>
  <c r="BE356" i="2"/>
  <c r="BE359" i="2"/>
  <c r="BE386" i="2"/>
  <c r="BE406" i="2"/>
  <c r="BE408" i="2"/>
  <c r="BE442" i="2"/>
  <c r="BE127" i="2"/>
  <c r="BE133" i="2"/>
  <c r="BE141" i="2"/>
  <c r="BE171" i="2"/>
  <c r="BE178" i="2"/>
  <c r="BE201" i="2"/>
  <c r="BE205" i="2"/>
  <c r="BE214" i="2"/>
  <c r="BE221" i="2"/>
  <c r="BE226" i="2"/>
  <c r="BE228" i="2"/>
  <c r="BE232" i="2"/>
  <c r="BE234" i="2"/>
  <c r="BE238" i="2"/>
  <c r="BE250" i="2"/>
  <c r="BE261" i="2"/>
  <c r="BE263" i="2"/>
  <c r="BE303" i="2"/>
  <c r="BE305" i="2"/>
  <c r="BE321" i="2"/>
  <c r="BE325" i="2"/>
  <c r="BE329" i="2"/>
  <c r="BE331" i="2"/>
  <c r="BE339" i="2"/>
  <c r="BE343" i="2"/>
  <c r="BE345" i="2"/>
  <c r="BE371" i="2"/>
  <c r="BE373" i="2"/>
  <c r="BE377" i="2"/>
  <c r="BE384" i="2"/>
  <c r="BE388" i="2"/>
  <c r="BE394" i="2"/>
  <c r="BE400" i="2"/>
  <c r="F36" i="2"/>
  <c r="BC95" i="1" s="1"/>
  <c r="J34" i="3"/>
  <c r="AW96" i="1" s="1"/>
  <c r="F34" i="4"/>
  <c r="BA97" i="1" s="1"/>
  <c r="J34" i="5"/>
  <c r="AW98" i="1" s="1"/>
  <c r="F36" i="5"/>
  <c r="BC98" i="1" s="1"/>
  <c r="F35" i="6"/>
  <c r="BB99" i="1" s="1"/>
  <c r="F35" i="7"/>
  <c r="BB100" i="1"/>
  <c r="F35" i="2"/>
  <c r="BB95" i="1" s="1"/>
  <c r="F35" i="3"/>
  <c r="BB96" i="1" s="1"/>
  <c r="F36" i="3"/>
  <c r="BC96" i="1"/>
  <c r="F36" i="4"/>
  <c r="BC97" i="1" s="1"/>
  <c r="F35" i="4"/>
  <c r="BB97" i="1" s="1"/>
  <c r="F34" i="2"/>
  <c r="BA95" i="1" s="1"/>
  <c r="F37" i="2"/>
  <c r="BD95" i="1" s="1"/>
  <c r="J34" i="4"/>
  <c r="AW97" i="1" s="1"/>
  <c r="F37" i="5"/>
  <c r="BD98" i="1" s="1"/>
  <c r="F34" i="5"/>
  <c r="BA98" i="1" s="1"/>
  <c r="F37" i="6"/>
  <c r="BD99" i="1" s="1"/>
  <c r="F36" i="6"/>
  <c r="BC99" i="1" s="1"/>
  <c r="F34" i="7"/>
  <c r="BA100" i="1" s="1"/>
  <c r="F36" i="7"/>
  <c r="BC100" i="1" s="1"/>
  <c r="J34" i="2"/>
  <c r="AW95" i="1" s="1"/>
  <c r="F34" i="3"/>
  <c r="BA96" i="1" s="1"/>
  <c r="F37" i="3"/>
  <c r="BD96" i="1" s="1"/>
  <c r="F37" i="4"/>
  <c r="BD97" i="1" s="1"/>
  <c r="F35" i="5"/>
  <c r="BB98" i="1" s="1"/>
  <c r="F34" i="6"/>
  <c r="BA99" i="1" s="1"/>
  <c r="J34" i="6"/>
  <c r="AW99" i="1" s="1"/>
  <c r="J34" i="7"/>
  <c r="AW100" i="1"/>
  <c r="F37" i="7"/>
  <c r="BD100" i="1"/>
  <c r="R120" i="6" l="1"/>
  <c r="P120" i="6"/>
  <c r="AU99" i="1" s="1"/>
  <c r="P123" i="5"/>
  <c r="AU98" i="1" s="1"/>
  <c r="BK124" i="4"/>
  <c r="J124" i="4" s="1"/>
  <c r="J97" i="4" s="1"/>
  <c r="BK121" i="3"/>
  <c r="J121" i="3" s="1"/>
  <c r="J97" i="3" s="1"/>
  <c r="BK124" i="5"/>
  <c r="J124" i="5" s="1"/>
  <c r="J97" i="5" s="1"/>
  <c r="J125" i="4"/>
  <c r="J98" i="4" s="1"/>
  <c r="T123" i="2"/>
  <c r="T122" i="2" s="1"/>
  <c r="R124" i="4"/>
  <c r="R123" i="4" s="1"/>
  <c r="R121" i="3"/>
  <c r="R120" i="3" s="1"/>
  <c r="T121" i="3"/>
  <c r="T120" i="3" s="1"/>
  <c r="T124" i="5"/>
  <c r="T123" i="5" s="1"/>
  <c r="R124" i="5"/>
  <c r="R123" i="5" s="1"/>
  <c r="P123" i="2"/>
  <c r="P122" i="2" s="1"/>
  <c r="AU95" i="1" s="1"/>
  <c r="T124" i="4"/>
  <c r="T123" i="4" s="1"/>
  <c r="P124" i="4"/>
  <c r="P123" i="4" s="1"/>
  <c r="AU97" i="1" s="1"/>
  <c r="R123" i="2"/>
  <c r="R122" i="2"/>
  <c r="BK123" i="2"/>
  <c r="BK122" i="2" s="1"/>
  <c r="J122" i="2" s="1"/>
  <c r="J96" i="2" s="1"/>
  <c r="BK184" i="5"/>
  <c r="J184" i="5" s="1"/>
  <c r="J101" i="5" s="1"/>
  <c r="BK121" i="6"/>
  <c r="J121" i="6" s="1"/>
  <c r="J97" i="6" s="1"/>
  <c r="BK119" i="7"/>
  <c r="J119" i="7" s="1"/>
  <c r="J97" i="7" s="1"/>
  <c r="J33" i="2"/>
  <c r="AV95" i="1" s="1"/>
  <c r="AT95" i="1" s="1"/>
  <c r="J33" i="5"/>
  <c r="AV98" i="1" s="1"/>
  <c r="AT98" i="1" s="1"/>
  <c r="F33" i="6"/>
  <c r="AZ99" i="1" s="1"/>
  <c r="F33" i="7"/>
  <c r="AZ100" i="1" s="1"/>
  <c r="BC94" i="1"/>
  <c r="AY94" i="1" s="1"/>
  <c r="BB94" i="1"/>
  <c r="AX94" i="1" s="1"/>
  <c r="BD94" i="1"/>
  <c r="W33" i="1" s="1"/>
  <c r="F33" i="3"/>
  <c r="AZ96" i="1" s="1"/>
  <c r="J33" i="4"/>
  <c r="AV97" i="1" s="1"/>
  <c r="AT97" i="1" s="1"/>
  <c r="J33" i="3"/>
  <c r="AV96" i="1" s="1"/>
  <c r="AT96" i="1" s="1"/>
  <c r="F33" i="4"/>
  <c r="AZ97" i="1" s="1"/>
  <c r="F33" i="2"/>
  <c r="AZ95" i="1" s="1"/>
  <c r="F33" i="5"/>
  <c r="AZ98" i="1" s="1"/>
  <c r="J33" i="6"/>
  <c r="AV99" i="1" s="1"/>
  <c r="AT99" i="1" s="1"/>
  <c r="J33" i="7"/>
  <c r="AV100" i="1"/>
  <c r="AT100" i="1" s="1"/>
  <c r="BA94" i="1"/>
  <c r="AW94" i="1" s="1"/>
  <c r="AK30" i="1" s="1"/>
  <c r="BK123" i="4" l="1"/>
  <c r="J123" i="4" s="1"/>
  <c r="BK120" i="3"/>
  <c r="J120" i="3" s="1"/>
  <c r="J30" i="3" s="1"/>
  <c r="AG96" i="1" s="1"/>
  <c r="AN96" i="1" s="1"/>
  <c r="J123" i="2"/>
  <c r="J97" i="2"/>
  <c r="BK123" i="5"/>
  <c r="J123" i="5" s="1"/>
  <c r="J30" i="5" s="1"/>
  <c r="AG98" i="1" s="1"/>
  <c r="BK120" i="6"/>
  <c r="J120" i="6"/>
  <c r="J30" i="6" s="1"/>
  <c r="AG99" i="1" s="1"/>
  <c r="BK118" i="7"/>
  <c r="J118" i="7" s="1"/>
  <c r="J96" i="7" s="1"/>
  <c r="AU94" i="1"/>
  <c r="J30" i="2"/>
  <c r="AG95" i="1" s="1"/>
  <c r="AZ94" i="1"/>
  <c r="AV94" i="1" s="1"/>
  <c r="AK29" i="1" s="1"/>
  <c r="W31" i="1"/>
  <c r="W32" i="1"/>
  <c r="W30" i="1"/>
  <c r="J96" i="3" l="1"/>
  <c r="J30" i="4"/>
  <c r="J96" i="4"/>
  <c r="J39" i="3"/>
  <c r="J39" i="2"/>
  <c r="J39" i="5"/>
  <c r="J39" i="6"/>
  <c r="J96" i="5"/>
  <c r="J96" i="6"/>
  <c r="AN95" i="1"/>
  <c r="AN98" i="1"/>
  <c r="AN99" i="1"/>
  <c r="J30" i="7"/>
  <c r="AG100" i="1"/>
  <c r="AT94" i="1"/>
  <c r="W29" i="1"/>
  <c r="AG97" i="1" l="1"/>
  <c r="J39" i="4"/>
  <c r="J39" i="7"/>
  <c r="AN100" i="1"/>
  <c r="AN97" i="1" l="1"/>
  <c r="AG94" i="1"/>
  <c r="AK26" i="1" l="1"/>
  <c r="AK35" i="1" s="1"/>
  <c r="AN94" i="1"/>
</calcChain>
</file>

<file path=xl/sharedStrings.xml><?xml version="1.0" encoding="utf-8"?>
<sst xmlns="http://schemas.openxmlformats.org/spreadsheetml/2006/main" count="10486" uniqueCount="1654">
  <si>
    <t>Export Komplet</t>
  </si>
  <si>
    <t/>
  </si>
  <si>
    <t>2.0</t>
  </si>
  <si>
    <t>ZAMOK</t>
  </si>
  <si>
    <t>False</t>
  </si>
  <si>
    <t>{54e82acb-400a-447f-8e77-cf9b1de15c4d}</t>
  </si>
  <si>
    <t>0,01</t>
  </si>
  <si>
    <t>21</t>
  </si>
  <si>
    <t>15</t>
  </si>
  <si>
    <t>REKAPITULACE STAVBY</t>
  </si>
  <si>
    <t>v ---  níže se nacházejí doplnkové a pomocné údaje k sestavám  --- v</t>
  </si>
  <si>
    <t>Kód:</t>
  </si>
  <si>
    <t>E650</t>
  </si>
  <si>
    <t>Stavba:</t>
  </si>
  <si>
    <t>Obnova trakčního vedení v úseku Úpořiny - Ohníč</t>
  </si>
  <si>
    <t>KSO:</t>
  </si>
  <si>
    <t>CC-CZ:</t>
  </si>
  <si>
    <t>Místo:</t>
  </si>
  <si>
    <t xml:space="preserve"> </t>
  </si>
  <si>
    <t>Datum:</t>
  </si>
  <si>
    <t>10. 10. 2023</t>
  </si>
  <si>
    <t>Zadavatel:</t>
  </si>
  <si>
    <t>IČ:</t>
  </si>
  <si>
    <t xml:space="preserve"> Správa Železnic  s.o. -OŘ Ústí nad Labem</t>
  </si>
  <si>
    <t>DIČ:</t>
  </si>
  <si>
    <t>Zhotovitel:</t>
  </si>
  <si>
    <t xml:space="preserve"> Elektrizace Železnic Praha a.s.</t>
  </si>
  <si>
    <t>Projektant:</t>
  </si>
  <si>
    <t>True</t>
  </si>
  <si>
    <t xml:space="preserve"> Jaroslav Pajas</t>
  </si>
  <si>
    <t>Zpracovatel:</t>
  </si>
  <si>
    <t>Prokopius Aleš Ing.</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</si>
  <si>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</si>
  <si>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</si>
  <si>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</si>
  <si>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</si>
  <si>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</si>
  <si>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</si>
  <si>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</si>
  <si>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</si>
  <si>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</si>
  <si>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</si>
  <si>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</si>
  <si>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</si>
  <si>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</si>
  <si>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</si>
  <si>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</si>
  <si>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</si>
  <si>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</si>
  <si>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</si>
  <si>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</si>
  <si>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Zhotovitel</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</si>
  <si>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</si>
  <si>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</si>
  <si>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</si>
  <si>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</si>
  <si>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</si>
  <si>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</si>
  <si>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</si>
  <si>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</si>
  <si>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</si>
  <si>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</si>
  <si>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</si>
  <si>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</si>
  <si>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</si>
  <si>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</si>
  <si>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</si>
  <si>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</si>
  <si>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</si>
  <si>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</si>
  <si>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</si>
  <si>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</si>
  <si>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</si>
  <si>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</si>
  <si>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</si>
  <si>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</si>
  <si>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</si>
  <si>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</si>
  <si>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01-31-01</t>
  </si>
  <si>
    <t>Oprava TV Úpořiny - Ohníč</t>
  </si>
  <si>
    <t>STA</t>
  </si>
  <si>
    <t>1</t>
  </si>
  <si>
    <t>{4addd5eb-cea6-40de-a3b3-33d4d57fce23}</t>
  </si>
  <si>
    <t>2</t>
  </si>
  <si>
    <t>SO 01-37-01</t>
  </si>
  <si>
    <t>Oprava UKK  Úpořiny - Ohníč</t>
  </si>
  <si>
    <t>{c2c3ac07-1fba-43f7-9b54-215a01b614e1}</t>
  </si>
  <si>
    <t>SO 02-31-01</t>
  </si>
  <si>
    <t xml:space="preserve">Oprava TV ŽST Ohníč  </t>
  </si>
  <si>
    <t>{6ababe77-b05b-40d5-beb0-47dd51a4bc07}</t>
  </si>
  <si>
    <t>SO 02-36-01</t>
  </si>
  <si>
    <t>Oprava DOÚO  ŽST. Ohníč</t>
  </si>
  <si>
    <t>{f6a1ed38-971e-4bb8-8b73-32aad92672e0}</t>
  </si>
  <si>
    <t>SO 02-37-01</t>
  </si>
  <si>
    <t xml:space="preserve">Oprava UKK  ŽST Ohníč  </t>
  </si>
  <si>
    <t>{9052b956-53f5-4973-b2af-e8feb991c943}</t>
  </si>
  <si>
    <t>VON</t>
  </si>
  <si>
    <t>Vedlejší náklady</t>
  </si>
  <si>
    <t>{f1d61e98-99c6-452c-a9c5-5561c9c148cf}</t>
  </si>
  <si>
    <t>KRYCÍ LIST SOUPISU PRACÍ</t>
  </si>
  <si>
    <t>Objekt:</t>
  </si>
  <si>
    <t>SO 01-31-01 - Oprava TV Úpořiny - Ohníč</t>
  </si>
  <si>
    <t>REKAPITULACE ČLENĚNÍ SOUPISU PRACÍ</t>
  </si>
  <si>
    <t>Kód dílu - Popis</t>
  </si>
  <si>
    <t>Cena celkem [CZK]</t>
  </si>
  <si>
    <t>Náklady ze soupisu prací</t>
  </si>
  <si>
    <t>-1</t>
  </si>
  <si>
    <t>HSV - HSV</t>
  </si>
  <si>
    <t xml:space="preserve">    10A Základy - </t>
  </si>
  <si>
    <t xml:space="preserve">    10B Stožáry - </t>
  </si>
  <si>
    <t xml:space="preserve">    10C Vodiče - </t>
  </si>
  <si>
    <t xml:space="preserve">    10D Demontáže - </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</si>
  <si>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</si>
  <si>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</si>
  <si>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</si>
  <si>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</si>
  <si>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</si>
  <si>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</si>
  <si>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</si>
  <si>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</si>
  <si>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</si>
  <si>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</si>
  <si>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</si>
  <si>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</si>
  <si>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</si>
  <si>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</si>
  <si>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</si>
  <si>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ROZPOCET</t>
  </si>
  <si>
    <t>10A Základy</t>
  </si>
  <si>
    <t>K</t>
  </si>
  <si>
    <t>7497131010</t>
  </si>
  <si>
    <t>Úprava kabelů u základu trakčního vedení</t>
  </si>
  <si>
    <t>kus</t>
  </si>
  <si>
    <t>4</t>
  </si>
  <si>
    <t>-1570233285</t>
  </si>
  <si>
    <t>PP</t>
  </si>
  <si>
    <t>Úprava kabelů u základu trakčního vedení - obsahuje i ruční výkop v průměrné hloubce 80 cm a šíři 50 cm v zemině 4, zřízení a odstranění pažení, případně čerpání vody, demolici zpevněných ploch před úpravou, ověření kabelové trasy</t>
  </si>
  <si>
    <t>M</t>
  </si>
  <si>
    <t>7497100010</t>
  </si>
  <si>
    <t>Základy trakčního vedení  Materiál pro úpravu kabelů u základu TV</t>
  </si>
  <si>
    <t>8</t>
  </si>
  <si>
    <t>-333441997</t>
  </si>
  <si>
    <t>3</t>
  </si>
  <si>
    <t>7497150510</t>
  </si>
  <si>
    <t>Zhotovení základu trakčního vedení včetně geodet. bodu, vytyčení a sondy, výkop zemina tř. 2 až 4 hloubeného</t>
  </si>
  <si>
    <t>m3</t>
  </si>
  <si>
    <t>1263967416</t>
  </si>
  <si>
    <t>Zhotovení základu trakčního vedení včetně geodet. bodu, vytyčení a sondy, výkop zemina tř. 2 až 4 hloubeného - obsahuje výkop v zemině třídy 2-4, zřízení a odstranění pažení a bednění, betonáž, montáž svorníkového koše, montáž základní technologické výztuže, montáž kovaných svorníků nebo provedení dutiny pro upevnění stožáru trakčního vedení</t>
  </si>
  <si>
    <t>7497100020</t>
  </si>
  <si>
    <t>Základy trakčního vedení  Hloubený základ TV - materiál</t>
  </si>
  <si>
    <t>-1060067490</t>
  </si>
  <si>
    <t>5</t>
  </si>
  <si>
    <t>7497100060</t>
  </si>
  <si>
    <t>Základy trakčního vedení  Výztuž pro základ TV - jednodílná</t>
  </si>
  <si>
    <t>-1898545796</t>
  </si>
  <si>
    <t>P</t>
  </si>
  <si>
    <t>Poznámka k položce:_x000D_
30*4+20*3+176</t>
  </si>
  <si>
    <t>6</t>
  </si>
  <si>
    <t>7497100070</t>
  </si>
  <si>
    <t>Základy trakčního vedení  Svorník kotevní kovaný pro základ TV vč. povrch. úpravy dle TKP</t>
  </si>
  <si>
    <t>589789454</t>
  </si>
  <si>
    <t>Poznámka k položce:_x000D_
30*12ks</t>
  </si>
  <si>
    <t>7</t>
  </si>
  <si>
    <t>7497100080</t>
  </si>
  <si>
    <t>Základy trakčního vedení  Svorníkový koš pro základ TV</t>
  </si>
  <si>
    <t>-1166935567</t>
  </si>
  <si>
    <t>7497153510</t>
  </si>
  <si>
    <t>Zajištění svahu pro základ trakčního vedení IZT prefa dílem</t>
  </si>
  <si>
    <t>1806268291</t>
  </si>
  <si>
    <t>Zajištění svahu pro základ trakčního vedení IZT prefa dílem - obsahuje náklady na montáž, odtěžení zeminy a stabilizaci v terénu. Cenu lze použít i v případě betonáže včetně pažení a bednění</t>
  </si>
  <si>
    <t>9</t>
  </si>
  <si>
    <t>7497100130</t>
  </si>
  <si>
    <t>Základy trakčního vedení  Materiál pro zajištění svahu pro základ TV - IZT prefa díl</t>
  </si>
  <si>
    <t>-1176586706</t>
  </si>
  <si>
    <t>10</t>
  </si>
  <si>
    <t>7497655010</t>
  </si>
  <si>
    <t>Tažné hnací vozidlo k pracovním soupravám pro montáž a demontáž</t>
  </si>
  <si>
    <t>hod</t>
  </si>
  <si>
    <t>-349406361</t>
  </si>
  <si>
    <t>Tažné hnací vozidlo k pracovním soupravám pro montáž a demontáž - obsahuje i veškeré výkony tažného hnacího vozidla pro posun montážní techniky v kolejišti</t>
  </si>
  <si>
    <t>Poznámka k položce:_x000D_
1194+13 IZT</t>
  </si>
  <si>
    <t>10B Stožáry</t>
  </si>
  <si>
    <t>11</t>
  </si>
  <si>
    <t>7497251015</t>
  </si>
  <si>
    <t>Montáž stožárů trakčního vedení výšky do 14 m, typ TS, TSI, TBS, TBSI</t>
  </si>
  <si>
    <t>-2141558030</t>
  </si>
  <si>
    <t>Montáž stožárů trakčního vedení výšky do 14 m, typ TS, TSI, TBS, TBSI - včetně konečné regulace po zatížení</t>
  </si>
  <si>
    <t>12</t>
  </si>
  <si>
    <t>7497200150</t>
  </si>
  <si>
    <t>Stožáry trakčního vedení  Stožár TV - typ ( TS,TSI 324 ) do 10m vč. uzavíracího nátěru</t>
  </si>
  <si>
    <t>1677360384</t>
  </si>
  <si>
    <t>13</t>
  </si>
  <si>
    <t>7497200190</t>
  </si>
  <si>
    <t>Stožáry trakčního vedení  Stožár TV - typ ( TBS,TBSI 245 ) do 10m vč. uzavíracího nátěru</t>
  </si>
  <si>
    <t>526565408</t>
  </si>
  <si>
    <t>14</t>
  </si>
  <si>
    <t>7497200200</t>
  </si>
  <si>
    <t>Stožáry trakčního vedení  Stožár TV  -  typ  ( TBS,TBSI 245 )  od 10m - do  14m     vč. uzavíracího nátěru</t>
  </si>
  <si>
    <t>1812570059</t>
  </si>
  <si>
    <t>7497251025</t>
  </si>
  <si>
    <t>Montáž stožárů trakčního vedení výšky do 14 m, typ DS</t>
  </si>
  <si>
    <t>-1219330620</t>
  </si>
  <si>
    <t>Montáž stožárů trakčního vedení výšky do 14 m, typ DS - včetně konečné regulace po zatížení</t>
  </si>
  <si>
    <t>16</t>
  </si>
  <si>
    <t>7497200230</t>
  </si>
  <si>
    <t>Stožáry trakčního vedení  Stožár TV - typ ( DS 14 ) do 10m</t>
  </si>
  <si>
    <t>1006092307</t>
  </si>
  <si>
    <t>17</t>
  </si>
  <si>
    <t>7497200250</t>
  </si>
  <si>
    <t>Stožáry trakčního vedení  Stožár TV - typ ( DS 16 ) do 10m</t>
  </si>
  <si>
    <t>501183614</t>
  </si>
  <si>
    <t>18</t>
  </si>
  <si>
    <t>7497251050</t>
  </si>
  <si>
    <t>Montáž stožárů trakčního vedení výšky do do 16 m, typ BP</t>
  </si>
  <si>
    <t>-1797560358</t>
  </si>
  <si>
    <t>Montáž stožárů trakčního vedení výšky do do 16 m, typ BP - včetně konečné regulace po zatížení</t>
  </si>
  <si>
    <t>19</t>
  </si>
  <si>
    <t>7497200420</t>
  </si>
  <si>
    <t>Stožáry trakčního vedení  Stožár TV - typ ( BP 9m ) vč. podlití</t>
  </si>
  <si>
    <t>281072834</t>
  </si>
  <si>
    <t>20</t>
  </si>
  <si>
    <t>7497200430</t>
  </si>
  <si>
    <t>Stožáry trakčního vedení  Stožár TV  -  typ  ( BP 10m )    vč. podlití</t>
  </si>
  <si>
    <t>-1487156553</t>
  </si>
  <si>
    <t>7497200440</t>
  </si>
  <si>
    <t>Stožáry trakčního vedení  Stožár TV - typ ( BP 11m ) vč. podlití</t>
  </si>
  <si>
    <t>-1301742352</t>
  </si>
  <si>
    <t>22</t>
  </si>
  <si>
    <t>7497252015</t>
  </si>
  <si>
    <t>Jednostranné připevnění břevna typ 23, 34</t>
  </si>
  <si>
    <t>1238772404</t>
  </si>
  <si>
    <t>23</t>
  </si>
  <si>
    <t>7497200500</t>
  </si>
  <si>
    <t>Stožáry trakčního vedení  Břevno typ  23 L</t>
  </si>
  <si>
    <t>m</t>
  </si>
  <si>
    <t>-1529744539</t>
  </si>
  <si>
    <t>Poznámka k položce:_x000D_
19*16m</t>
  </si>
  <si>
    <t>24</t>
  </si>
  <si>
    <t>7497200510</t>
  </si>
  <si>
    <t>Stožáry trakčního vedení  Břevno typ 34 L</t>
  </si>
  <si>
    <t>-1212124846</t>
  </si>
  <si>
    <t>25</t>
  </si>
  <si>
    <t>7497200520</t>
  </si>
  <si>
    <t>Stožáry trakčního vedení  Materiál pro připevnění břevna 23,34 vč. ukončení břevna  A na 1T</t>
  </si>
  <si>
    <t>-510948305</t>
  </si>
  <si>
    <t>26</t>
  </si>
  <si>
    <t>7497200540</t>
  </si>
  <si>
    <t>Stožáry trakčního vedení  Materiál pro připevnění břevna 23,34 vč. ukončení břevna C na BP</t>
  </si>
  <si>
    <t>-1164917613</t>
  </si>
  <si>
    <t>27</t>
  </si>
  <si>
    <t>7497254015</t>
  </si>
  <si>
    <t>Připevnění závěsu břevna typ 23, 34</t>
  </si>
  <si>
    <t>-228617960</t>
  </si>
  <si>
    <t>28</t>
  </si>
  <si>
    <t>7497200580</t>
  </si>
  <si>
    <t>Stožáry trakčního vedení  Materiál sestavení pro připevnění závěsu břevna 23,34 na BP</t>
  </si>
  <si>
    <t>-1661753406</t>
  </si>
  <si>
    <t>29</t>
  </si>
  <si>
    <t>7497256015</t>
  </si>
  <si>
    <t>Příplatek za montáž bran nad stávajícím trakčním vedením</t>
  </si>
  <si>
    <t>1320014710</t>
  </si>
  <si>
    <t>30</t>
  </si>
  <si>
    <t>5912065015</t>
  </si>
  <si>
    <t>Montáž zajišťovací značky konzolové</t>
  </si>
  <si>
    <t>695062614</t>
  </si>
  <si>
    <t>Montáž zajišťovací značky konzolové. Poznámka: 1. V cenách jsou započteny náklady na montáž součástí značky včetně zemních prací a úpravy terénu. 2. V cenách nejsou obsaženy náklady na dodávku materiálu.</t>
  </si>
  <si>
    <t>Poznámka k položce:_x000D_
Geodetická značka pro TP</t>
  </si>
  <si>
    <t>31</t>
  </si>
  <si>
    <t>-831957977</t>
  </si>
  <si>
    <t>10C Vodiče</t>
  </si>
  <si>
    <t>32</t>
  </si>
  <si>
    <t>7497350020</t>
  </si>
  <si>
    <t>Montáž závěsu na konzole bez přídavného lana</t>
  </si>
  <si>
    <t>-1021941779</t>
  </si>
  <si>
    <t>Poznámka k položce:_x000D_
188-38+14+12ks výměnné pole Úpořiny</t>
  </si>
  <si>
    <t>33</t>
  </si>
  <si>
    <t>7497300020</t>
  </si>
  <si>
    <t>Vodiče trakčního vedení  Závěs na konzole</t>
  </si>
  <si>
    <t>871638149</t>
  </si>
  <si>
    <t>34</t>
  </si>
  <si>
    <t>7497350025</t>
  </si>
  <si>
    <t>Montáž závěsu na konzole s přídavným lanem</t>
  </si>
  <si>
    <t>-7162819</t>
  </si>
  <si>
    <t>35</t>
  </si>
  <si>
    <t>7497300030</t>
  </si>
  <si>
    <t>Vodiče trakčního vedení  Závěs na konzole s přídavným lanem</t>
  </si>
  <si>
    <t>-645664790</t>
  </si>
  <si>
    <t>36</t>
  </si>
  <si>
    <t>7497350060</t>
  </si>
  <si>
    <t>Posunutí ramene trakčního vedení, SIK-u, závěsu výškové, směrové</t>
  </si>
  <si>
    <t>732429741</t>
  </si>
  <si>
    <t>Posunutí ramene trakčního vedení, SIK-u, závěsu výškové, směrové - včetně demontáže a montáže konzol a závěsů</t>
  </si>
  <si>
    <t>37</t>
  </si>
  <si>
    <t>7497350070</t>
  </si>
  <si>
    <t>Uvolnění a zpětná montáž troleje nebo nosného lana z ramene trakčního vedení, SIK, závěsu</t>
  </si>
  <si>
    <t>-1958018824</t>
  </si>
  <si>
    <t>Poznámka k položce:_x000D_
214*2+38*2+12*2</t>
  </si>
  <si>
    <t>38</t>
  </si>
  <si>
    <t>7497350155</t>
  </si>
  <si>
    <t>Montáž závěsu SIK</t>
  </si>
  <si>
    <t>-1804004927</t>
  </si>
  <si>
    <t>39</t>
  </si>
  <si>
    <t>7497300200</t>
  </si>
  <si>
    <t>Vodiče trakčního vedení  Závěs SIK</t>
  </si>
  <si>
    <t>1879416531</t>
  </si>
  <si>
    <t>40</t>
  </si>
  <si>
    <t>7497350200</t>
  </si>
  <si>
    <t>Montáž věšáku troleje</t>
  </si>
  <si>
    <t>2093760509</t>
  </si>
  <si>
    <t>41</t>
  </si>
  <si>
    <t>7497300250</t>
  </si>
  <si>
    <t>Vodiče trakčního vedení  Svorka věšáková bronzová pro lano Bz10 mm2, např. T33/I</t>
  </si>
  <si>
    <t>-1712610703</t>
  </si>
  <si>
    <t>42</t>
  </si>
  <si>
    <t>7497350210</t>
  </si>
  <si>
    <t>Demontáž a opětovná montáž proudového propojení</t>
  </si>
  <si>
    <t>-904384208</t>
  </si>
  <si>
    <t>Poznámka k položce:_x000D_
23*4</t>
  </si>
  <si>
    <t>43</t>
  </si>
  <si>
    <t>7497300270</t>
  </si>
  <si>
    <t>Vodiče trakčního vedení  Proudová propojení</t>
  </si>
  <si>
    <t>297842832</t>
  </si>
  <si>
    <t>44</t>
  </si>
  <si>
    <t>7497350230</t>
  </si>
  <si>
    <t>Montáž spojky - svorky dvou lan nebo troleje a lana</t>
  </si>
  <si>
    <t>-1634292523</t>
  </si>
  <si>
    <t>Poznámka k položce:_x000D_
32+44</t>
  </si>
  <si>
    <t>45</t>
  </si>
  <si>
    <t>7497300280</t>
  </si>
  <si>
    <t>Vodiče trakčního vedení  Spojka  2  lan    nebo    TR + lana</t>
  </si>
  <si>
    <t>-945592460</t>
  </si>
  <si>
    <t>46</t>
  </si>
  <si>
    <t>7497300290</t>
  </si>
  <si>
    <t>Vodiče trakčního vedení  Izolovaná spojka troleje</t>
  </si>
  <si>
    <t>-1830280312</t>
  </si>
  <si>
    <t>47</t>
  </si>
  <si>
    <t>7497350270</t>
  </si>
  <si>
    <t>Montáž pevného bodu kompenzované sestavy</t>
  </si>
  <si>
    <t>430558739</t>
  </si>
  <si>
    <t>48</t>
  </si>
  <si>
    <t>7497300330</t>
  </si>
  <si>
    <t>Vodiče trakčního vedení  Pevný bod kompenzované sestavy</t>
  </si>
  <si>
    <t>1380156962</t>
  </si>
  <si>
    <t>49</t>
  </si>
  <si>
    <t>7497350305</t>
  </si>
  <si>
    <t>Montáž kotvení pevného bodu na jednoduché bráně</t>
  </si>
  <si>
    <t>-1626088091</t>
  </si>
  <si>
    <t>50</t>
  </si>
  <si>
    <t>7497300370</t>
  </si>
  <si>
    <t>Vodiče trakčního vedení  Materiál sestavení pro kotvení pevného bodu na jednoduché bráně</t>
  </si>
  <si>
    <t>-1196253753</t>
  </si>
  <si>
    <t>51</t>
  </si>
  <si>
    <t>7497350444</t>
  </si>
  <si>
    <t>Montáž pohyblivého kotvení sestavy trakčního vedení troleje a nosného lana na stožár BP 15 kN</t>
  </si>
  <si>
    <t>-1852286187</t>
  </si>
  <si>
    <t>52</t>
  </si>
  <si>
    <t>7497300580</t>
  </si>
  <si>
    <t>Vodiče trakčního vedení  Pohyb. kotvení sestavy TV, TR+NL na BP  -  15kN</t>
  </si>
  <si>
    <t>-610566923</t>
  </si>
  <si>
    <t>53</t>
  </si>
  <si>
    <t>7497350700</t>
  </si>
  <si>
    <t>Tažení nosného lana do 120 mm2 Bz, Cu</t>
  </si>
  <si>
    <t>-1779567298</t>
  </si>
  <si>
    <t>54</t>
  </si>
  <si>
    <t>7497300550</t>
  </si>
  <si>
    <t>Vodiče trakčního vedení  lano 70 mm2 Bz (např. lano nosné, směrové, příčné, pevných bodů, odtahů)</t>
  </si>
  <si>
    <t>-1893377329</t>
  </si>
  <si>
    <t>55</t>
  </si>
  <si>
    <t>7497300830</t>
  </si>
  <si>
    <t>Vodiče trakčního vedení  lano 120 mm2 Cu ( lano - nosné, ZV, NV, OV, napájecích převěsů)</t>
  </si>
  <si>
    <t>2107036969</t>
  </si>
  <si>
    <t>56</t>
  </si>
  <si>
    <t>7497350710</t>
  </si>
  <si>
    <t>Tažení troleje do 150 mm2 Cu</t>
  </si>
  <si>
    <t>-548695125</t>
  </si>
  <si>
    <t>57</t>
  </si>
  <si>
    <t>7497300880</t>
  </si>
  <si>
    <t>Vodiče trakčního vedení  Trolejový drát  150 mm2 Cu</t>
  </si>
  <si>
    <t>-812461757</t>
  </si>
  <si>
    <t>58</t>
  </si>
  <si>
    <t>7497350720</t>
  </si>
  <si>
    <t>Výšková regulace troleje</t>
  </si>
  <si>
    <t>-90958302</t>
  </si>
  <si>
    <t>Poznámka k položce:_x000D_
2*4350m</t>
  </si>
  <si>
    <t>59</t>
  </si>
  <si>
    <t>7497350730</t>
  </si>
  <si>
    <t>Montáž definitivní regulace pohyblivého kotvení troleje</t>
  </si>
  <si>
    <t>183455654</t>
  </si>
  <si>
    <t>60</t>
  </si>
  <si>
    <t>7497350732</t>
  </si>
  <si>
    <t>Montáž definitivní regulace pohyblivého kotvení nosného lana</t>
  </si>
  <si>
    <t>1943345192</t>
  </si>
  <si>
    <t>61</t>
  </si>
  <si>
    <t>7497350750</t>
  </si>
  <si>
    <t>Zajištění kotvení nosného lana a troleje všech sestavení</t>
  </si>
  <si>
    <t>1389570525</t>
  </si>
  <si>
    <t>62</t>
  </si>
  <si>
    <t>7497350760</t>
  </si>
  <si>
    <t>Zkouška trakčního vedení vlastností mechanických</t>
  </si>
  <si>
    <t>km</t>
  </si>
  <si>
    <t>1366086811</t>
  </si>
  <si>
    <t>Zkouška trakčního vedení vlastností mechanických - prvotní zkouška dodaného zařízení podle TKP</t>
  </si>
  <si>
    <t>63</t>
  </si>
  <si>
    <t>7497350765</t>
  </si>
  <si>
    <t>Zkouška trakčního vedení vlastností elektrických</t>
  </si>
  <si>
    <t>1573646736</t>
  </si>
  <si>
    <t>Zkouška trakčního vedení vlastností elektrických - prvotní zkouška dodaného zařízení podle TKP</t>
  </si>
  <si>
    <t>64</t>
  </si>
  <si>
    <t>7497350785</t>
  </si>
  <si>
    <t>Připevnění lišty pro kotvení zesilovací, napájecí a obcházecí vedení (ZV, NV, OV) oboustranné</t>
  </si>
  <si>
    <t>-1884742216</t>
  </si>
  <si>
    <t>65</t>
  </si>
  <si>
    <t>7497300900</t>
  </si>
  <si>
    <t>Vodiče trakčního vedení  Připev. oboustranné lišty pro kotvení ZV, NV, OV</t>
  </si>
  <si>
    <t>-1640709686</t>
  </si>
  <si>
    <t>66</t>
  </si>
  <si>
    <t>7497350800</t>
  </si>
  <si>
    <t>Montáž kotvení lana zesilovacího, napájecího a obcházecího vedení jednoho</t>
  </si>
  <si>
    <t>268752551</t>
  </si>
  <si>
    <t>67</t>
  </si>
  <si>
    <t>7497300910</t>
  </si>
  <si>
    <t>Vodiče trakčního vedení  Kotvení 1 lana ZV, NV, OV</t>
  </si>
  <si>
    <t>-650245809</t>
  </si>
  <si>
    <t>68</t>
  </si>
  <si>
    <t>7497350830</t>
  </si>
  <si>
    <t>Připevnění konzoly zesilovacího, napájecího a obcházecího vedení svislý závěs na stožár T, P, BP, DS</t>
  </si>
  <si>
    <t>-1087280291</t>
  </si>
  <si>
    <t>69</t>
  </si>
  <si>
    <t>7497300960</t>
  </si>
  <si>
    <t>Vodiče trakčního vedení  Konzola  ZV, NV OV pro svislý závěs na T, P, BP, DS</t>
  </si>
  <si>
    <t>1221551021</t>
  </si>
  <si>
    <t>70</t>
  </si>
  <si>
    <t>7497350835</t>
  </si>
  <si>
    <t>Připevnění konzoly zesilovacího, napájecího a obcházecího vedení "V" závěs na stožár T, P, BP, DS</t>
  </si>
  <si>
    <t>-1506151103</t>
  </si>
  <si>
    <t>71</t>
  </si>
  <si>
    <t>7497300970</t>
  </si>
  <si>
    <t>Vodiče trakčního vedení  Konzola  ZV, NV OV pro "V" závěs na T, P, BP, DS</t>
  </si>
  <si>
    <t>393382510</t>
  </si>
  <si>
    <t>72</t>
  </si>
  <si>
    <t>7497350840</t>
  </si>
  <si>
    <t>Připevnění konzoly zesilovacího, napájecího a obcházecího vedení svislý závěs přeponky na stožár BP</t>
  </si>
  <si>
    <t>-859681400</t>
  </si>
  <si>
    <t>73</t>
  </si>
  <si>
    <t>7497300980</t>
  </si>
  <si>
    <t>Vodiče trakčního vedení  Konzola ZV, NV OV pro svislý závěs přeponky na BP</t>
  </si>
  <si>
    <t>179270802</t>
  </si>
  <si>
    <t>74</t>
  </si>
  <si>
    <t>7497350850</t>
  </si>
  <si>
    <t>Montáž závěsu zesilovacího, napájecího a obcházecího vedení (ZV, NV, OV) svislého 1 - 2 lan</t>
  </si>
  <si>
    <t>862280636</t>
  </si>
  <si>
    <t>75</t>
  </si>
  <si>
    <t>7497300990</t>
  </si>
  <si>
    <t>Vodiče trakčního vedení  Svislý závěs 1-2 lan ZV, NV, OV</t>
  </si>
  <si>
    <t>1430833278</t>
  </si>
  <si>
    <t>76</t>
  </si>
  <si>
    <t>7497350860</t>
  </si>
  <si>
    <t>Montáž závěsu zesilovacího, napájecího a obcházecího vedení (ZV, NV, OV) typ "V" 1 - 2 lan</t>
  </si>
  <si>
    <t>-772331174</t>
  </si>
  <si>
    <t>77</t>
  </si>
  <si>
    <t>7497301010</t>
  </si>
  <si>
    <t>Vodiče trakčního vedení  "V" závěs  1-2 lan ZV, NV, OV</t>
  </si>
  <si>
    <t>1314883592</t>
  </si>
  <si>
    <t>78</t>
  </si>
  <si>
    <t>7497350920</t>
  </si>
  <si>
    <t>Montáž lisované spojky zesilovacího, napájecího a obcházecího vedení dvou lan</t>
  </si>
  <si>
    <t>2081659602</t>
  </si>
  <si>
    <t>79</t>
  </si>
  <si>
    <t>7497301080</t>
  </si>
  <si>
    <t>Vodiče trakčního vedení  Lisovaná spojka dvou lan ZV, NV, OV</t>
  </si>
  <si>
    <t>1716010576</t>
  </si>
  <si>
    <t>80</t>
  </si>
  <si>
    <t>7497350930</t>
  </si>
  <si>
    <t>Připojení zesilovacího, napájecího a obcházecího vedení 1 - 2 lan na trakční vedení</t>
  </si>
  <si>
    <t>1561146516</t>
  </si>
  <si>
    <t>81</t>
  </si>
  <si>
    <t>7497301090</t>
  </si>
  <si>
    <t>Vodiče trakčního vedení  Materiál sestavení připojení ZV, NV, OV 1-2 lana na TV</t>
  </si>
  <si>
    <t>-757933755</t>
  </si>
  <si>
    <t>82</t>
  </si>
  <si>
    <t>7497350960</t>
  </si>
  <si>
    <t>Tažení lana pro zesilovací, napájecí a obcházecí vedení do 240 mm2 Cu, AlFe</t>
  </si>
  <si>
    <t>-565648558</t>
  </si>
  <si>
    <t>83</t>
  </si>
  <si>
    <t>1157487803</t>
  </si>
  <si>
    <t>84</t>
  </si>
  <si>
    <t>7497350970</t>
  </si>
  <si>
    <t>Montáž odpojovače motorového</t>
  </si>
  <si>
    <t>1822368444</t>
  </si>
  <si>
    <t>85</t>
  </si>
  <si>
    <t>7497301150</t>
  </si>
  <si>
    <t>Vodiče trakčního vedení  Pohon odpojovače motorový</t>
  </si>
  <si>
    <t>892800782</t>
  </si>
  <si>
    <t>86</t>
  </si>
  <si>
    <t>7497301170</t>
  </si>
  <si>
    <t>Vodiče trakčního vedení  Táhlo motorového odpojovače</t>
  </si>
  <si>
    <t>-998461537</t>
  </si>
  <si>
    <t>87</t>
  </si>
  <si>
    <t>7497350990</t>
  </si>
  <si>
    <t>Montáž odpojovače nebo odpínače, příp. s uzemňovacím nožem na stožár trakčního vedení</t>
  </si>
  <si>
    <t>1287982883</t>
  </si>
  <si>
    <t>88</t>
  </si>
  <si>
    <t>7497301180</t>
  </si>
  <si>
    <t>Vodiče trakčního vedení  Odpojovač nebo odpínač na stož. TV</t>
  </si>
  <si>
    <t>-1617725457</t>
  </si>
  <si>
    <t>89</t>
  </si>
  <si>
    <t>7497351025</t>
  </si>
  <si>
    <t>Montáž kotvení svodu z odpojovače s připojením na trakční vedení dvou dvojitých na stožár BP</t>
  </si>
  <si>
    <t>1091154046</t>
  </si>
  <si>
    <t>90</t>
  </si>
  <si>
    <t>7497301240</t>
  </si>
  <si>
    <t>Vodiče trakčního vedení  Kotvení dvou dvojitých svodů z odpoj. s připoj. na TV - BP</t>
  </si>
  <si>
    <t>-1471936553</t>
  </si>
  <si>
    <t>91</t>
  </si>
  <si>
    <t>7497351675</t>
  </si>
  <si>
    <t>Montáž montážních lávek na BP délky 1035, 2045 mm</t>
  </si>
  <si>
    <t>-1806315971</t>
  </si>
  <si>
    <t>92</t>
  </si>
  <si>
    <t>7497302140</t>
  </si>
  <si>
    <t>Vodiče trakčního vedení  Montážní lávka na BP délky - 1035, 2045mm</t>
  </si>
  <si>
    <t>-386462943</t>
  </si>
  <si>
    <t>93</t>
  </si>
  <si>
    <t>7497700840</t>
  </si>
  <si>
    <t>Kabely trakčního vedení, Různé TV  Betonový dílec 40-60</t>
  </si>
  <si>
    <t>2062848240</t>
  </si>
  <si>
    <t>94</t>
  </si>
  <si>
    <t>7497351400</t>
  </si>
  <si>
    <t>Upevnění konzol středové, stranové</t>
  </si>
  <si>
    <t>-54521680</t>
  </si>
  <si>
    <t>95</t>
  </si>
  <si>
    <t>7497301800</t>
  </si>
  <si>
    <t>Vodiče trakčního vedení  Materiál sestavení pro upevnění konzol středové,stranové</t>
  </si>
  <si>
    <t>1986202922</t>
  </si>
  <si>
    <t>96</t>
  </si>
  <si>
    <t>7497351405</t>
  </si>
  <si>
    <t>Upevnění konzol dvou konzol</t>
  </si>
  <si>
    <t>300131564</t>
  </si>
  <si>
    <t>97</t>
  </si>
  <si>
    <t>7497301810</t>
  </si>
  <si>
    <t>Vodiče trakčního vedení  Materiál sestavení pro upevnění 2 konzol</t>
  </si>
  <si>
    <t>1189715692</t>
  </si>
  <si>
    <t>98</t>
  </si>
  <si>
    <t>7497351420</t>
  </si>
  <si>
    <t>Připevnění kozlíku na stožár T, P</t>
  </si>
  <si>
    <t>907071817</t>
  </si>
  <si>
    <t>99</t>
  </si>
  <si>
    <t>7497301820</t>
  </si>
  <si>
    <t>Vodiče trakčního vedení  Kozlík vč.upevň.materiálu na stožár T, P</t>
  </si>
  <si>
    <t>-1272743944</t>
  </si>
  <si>
    <t>100</t>
  </si>
  <si>
    <t>7497351425</t>
  </si>
  <si>
    <t>Připevnění kozlíku na stožár BP</t>
  </si>
  <si>
    <t>1895297598</t>
  </si>
  <si>
    <t>101</t>
  </si>
  <si>
    <t>7497301830</t>
  </si>
  <si>
    <t>Vodiče trakčního vedení  Kozlík vč.upevň.materiálu na stožár BP</t>
  </si>
  <si>
    <t>-409416306</t>
  </si>
  <si>
    <t>102</t>
  </si>
  <si>
    <t>7497351450</t>
  </si>
  <si>
    <t>Montáž bleskojistky růžkové na stožáru T, P, BP</t>
  </si>
  <si>
    <t>53869808</t>
  </si>
  <si>
    <t>103</t>
  </si>
  <si>
    <t>7497301850</t>
  </si>
  <si>
    <t>Vodiče trakčního vedení  Bleskojistka růžková na stožáru T, P, BP</t>
  </si>
  <si>
    <t>1702029429</t>
  </si>
  <si>
    <t>104</t>
  </si>
  <si>
    <t>7497351630</t>
  </si>
  <si>
    <t>Připojení trakční podpěry k zemnící tyči</t>
  </si>
  <si>
    <t>-494265249</t>
  </si>
  <si>
    <t>105</t>
  </si>
  <si>
    <t>7497302070</t>
  </si>
  <si>
    <t>Vodiče trakčního vedení  Připojení trakční podpěry k zemnící tyči</t>
  </si>
  <si>
    <t>-1299601711</t>
  </si>
  <si>
    <t>106</t>
  </si>
  <si>
    <t>7497351770</t>
  </si>
  <si>
    <t>Montáž výstražných tabulek na stožáru T, P, BP, DS</t>
  </si>
  <si>
    <t>-1445275773</t>
  </si>
  <si>
    <t>107</t>
  </si>
  <si>
    <t>7497302250</t>
  </si>
  <si>
    <t>Vodiče trakčního vedení  Výstražné tabulky na stožáru T, P, BP, DS</t>
  </si>
  <si>
    <t>-1801639178</t>
  </si>
  <si>
    <t>108</t>
  </si>
  <si>
    <t>7497351780</t>
  </si>
  <si>
    <t>Číslování stožárů a pohonů odpojovačů 1 - 3 znaky</t>
  </si>
  <si>
    <t>-1091193007</t>
  </si>
  <si>
    <t>Poznámka k položce:_x000D_
188+16K</t>
  </si>
  <si>
    <t>109</t>
  </si>
  <si>
    <t>7497302260</t>
  </si>
  <si>
    <t>Vodiče trakčního vedení  Tabulka číslování stožárů a pohonů odpojovačů 1 - 3 znaky</t>
  </si>
  <si>
    <t>518386717</t>
  </si>
  <si>
    <t>110</t>
  </si>
  <si>
    <t>7497351810</t>
  </si>
  <si>
    <t>Úpravy stávajícího trakčního vedení provizorní stavy za 100 m</t>
  </si>
  <si>
    <t>-2011279734</t>
  </si>
  <si>
    <t>Úpravy stávajícího trakčního vedení provizorní stavy za 100 m - obsahuje i veškeré další práce a úpravy na stávajícím trakčního vedení, nutné ke zprovoznění trakčního vedení</t>
  </si>
  <si>
    <t>Poznámka k položce:_x000D_
4*300m</t>
  </si>
  <si>
    <t>111</t>
  </si>
  <si>
    <t>7497351830</t>
  </si>
  <si>
    <t>Aktualizace trakčního vedení dle kolejových postupů za 100 m zprovozňované skupiny</t>
  </si>
  <si>
    <t>-61972713</t>
  </si>
  <si>
    <t>Aktualizace trakčního vedení dle kolejových postupů za 100 m zprovozňované skupiny - po každém stavebním postupu</t>
  </si>
  <si>
    <t>112</t>
  </si>
  <si>
    <t>7497651010</t>
  </si>
  <si>
    <t>HZS na trakčním vedení</t>
  </si>
  <si>
    <t>-1761366959</t>
  </si>
  <si>
    <t>113</t>
  </si>
  <si>
    <t>-158127424</t>
  </si>
  <si>
    <t>10D Demontáže</t>
  </si>
  <si>
    <t>114</t>
  </si>
  <si>
    <t>5915030010R</t>
  </si>
  <si>
    <t>Bourání drobných staveb železničního spodku_základů TV</t>
  </si>
  <si>
    <t>949079952</t>
  </si>
  <si>
    <t>Bourání drobných staveb železničního spodku zarážedel Poznámka: 1. V cenách jsou započteny náklady na vybourání zdiva, uložení na terén, naložení na dopravní prostředek a uložení na skládce. 2. V cenách nejsou obsaženy náklady na dopravu a skládkovné.</t>
  </si>
  <si>
    <t>115</t>
  </si>
  <si>
    <t>7497271015</t>
  </si>
  <si>
    <t>Demontáže zařízení trakčního vedení stožáru TS, TBS</t>
  </si>
  <si>
    <t>-1419791082</t>
  </si>
  <si>
    <t>Demontáže zařízení trakčního vedení stožáru TS, TBS - demontáž stávajícího zařízení se všemi pomocnými doplňujícími úpravami</t>
  </si>
  <si>
    <t>Poznámka k položce:_x000D_
230-16</t>
  </si>
  <si>
    <t>116</t>
  </si>
  <si>
    <t>7497271030</t>
  </si>
  <si>
    <t>Demontáže zařízení trakčního vedení stožáru DPVSu</t>
  </si>
  <si>
    <t>967459193</t>
  </si>
  <si>
    <t>Demontáže zařízení trakčního vedení stožáru DPVSu - demontáž stávajícího zařízení se všemi pomocnými doplňujícími úpravami</t>
  </si>
  <si>
    <t>117</t>
  </si>
  <si>
    <t>7497271035</t>
  </si>
  <si>
    <t>Demontáže zařízení trakčního vedení stožáru BP, AP</t>
  </si>
  <si>
    <t>455000322</t>
  </si>
  <si>
    <t>Demontáže zařízení trakčního vedení stožáru BP, AP - demontáž stávajícího zařízení se všemi pomocnými doplňujícími úpravami</t>
  </si>
  <si>
    <t>118</t>
  </si>
  <si>
    <t>7497271040</t>
  </si>
  <si>
    <t>Demontáže zařízení trakčního vedení stožáru brány krakorce 23, 34</t>
  </si>
  <si>
    <t>764697126</t>
  </si>
  <si>
    <t>Demontáže zařízení trakčního vedení stožáru brány krakorce 23, 34 - demontáž stávajícího zařízení se všemi pomocnými doplňujícími úpravami, včetně vyvěšení a ukončení</t>
  </si>
  <si>
    <t>119</t>
  </si>
  <si>
    <t>7497271045</t>
  </si>
  <si>
    <t>Demontáže zařízení trakčního vedení stožáru konzoly TV</t>
  </si>
  <si>
    <t>1051800522</t>
  </si>
  <si>
    <t>Demontáže zařízení trakčního vedení stožáru konzoly TV - demontáž stávajícího zařízení se všemi pomocnými doplňujícími úpravami, včetně upevnění</t>
  </si>
  <si>
    <t>Poznámka k položce:_x000D_
230ks+12ks</t>
  </si>
  <si>
    <t>120</t>
  </si>
  <si>
    <t>7497271050</t>
  </si>
  <si>
    <t>Demontáže zařízení trakčního vedení stožáru konzoly ZV, OV</t>
  </si>
  <si>
    <t>-693064326</t>
  </si>
  <si>
    <t>Demontáže zařízení trakčního vedení stožáru konzoly ZV, OV - demontáž stávajícího zařízení se všemi pomocnými doplňujícími úpravami, včetně závěsu</t>
  </si>
  <si>
    <t>121</t>
  </si>
  <si>
    <t>7497371010</t>
  </si>
  <si>
    <t>Demontáže zařízení trakčního vedení závěsu na bráně</t>
  </si>
  <si>
    <t>1932844923</t>
  </si>
  <si>
    <t>Demontáže zařízení trakčního vedení závěsu na bráně - demontáž stávajícího zařízení se všemi pomocnými doplňujícími úpravami</t>
  </si>
  <si>
    <t>122</t>
  </si>
  <si>
    <t>7497371030</t>
  </si>
  <si>
    <t>Demontáže zařízení trakčního vedení závěsu příčných lan směrových, nosných</t>
  </si>
  <si>
    <t>2029713541</t>
  </si>
  <si>
    <t>Demontáže zařízení trakčního vedení závěsu příčných lan směrových, nosných - demontáž stávajícího zařízení se všemi pomocnými doplňujícími úpravami, včetně kotvení</t>
  </si>
  <si>
    <t>123</t>
  </si>
  <si>
    <t>7497371040</t>
  </si>
  <si>
    <t>Demontáže zařízení trakčního vedení závěsu věšáku</t>
  </si>
  <si>
    <t>-1176958299</t>
  </si>
  <si>
    <t>Demontáže zařízení trakčního vedení závěsu věšáku - demontáž stávajícího zařízení se všemi pomocnými doplňujícími úpravami, úplná</t>
  </si>
  <si>
    <t>124</t>
  </si>
  <si>
    <t>7497371045</t>
  </si>
  <si>
    <t>Demontáže zařízení trakčního vedení závěsu podélné nebo příčné proudové propojky</t>
  </si>
  <si>
    <t>-1812572250</t>
  </si>
  <si>
    <t>Demontáže zařízení trakčního vedení závěsu podélné nebo příčné proudové propojky - demontáž stávajícího zařízení se všemi pomocnými doplňujícími úpravami</t>
  </si>
  <si>
    <t>Poznámka k položce:_x000D_
64 TV+63 ZV</t>
  </si>
  <si>
    <t>125</t>
  </si>
  <si>
    <t>7497371065</t>
  </si>
  <si>
    <t>Demontáže zařízení trakčního vedení závěsu vložené izolace</t>
  </si>
  <si>
    <t>1598397742</t>
  </si>
  <si>
    <t>Demontáže zařízení trakčního vedení závěsu vložené izolace - demontáž stávajícího zařízení se všemi pomocnými doplňujícími úpravami</t>
  </si>
  <si>
    <t>Poznámka k položce:_x000D_
2*16+2*8</t>
  </si>
  <si>
    <t>126</t>
  </si>
  <si>
    <t>7497371070</t>
  </si>
  <si>
    <t>Demontáže zařízení trakčního vedení závěsu pevného bodu</t>
  </si>
  <si>
    <t>-2036579688</t>
  </si>
  <si>
    <t>Demontáže zařízení trakčního vedení závěsu pevného bodu - demontáž stávajícího zařízení se všemi pomocnými doplňujícími úpravami, včetně zakotvení</t>
  </si>
  <si>
    <t>127</t>
  </si>
  <si>
    <t>7497371315</t>
  </si>
  <si>
    <t>Demontáže zařízení trakčního vedení kotvení troleje, nosného lana pohyblivě</t>
  </si>
  <si>
    <t>-850326432</t>
  </si>
  <si>
    <t>Demontáže zařízení trakčního vedení kotvení troleje, nosného lana pohyblivě - demontáž stávajícího zařízení se všemi pomocnými doplňujícími úpravami</t>
  </si>
  <si>
    <t>128</t>
  </si>
  <si>
    <t>7497371350</t>
  </si>
  <si>
    <t>Demontáže zařízení trakčního vedení kotvení zesilovacího, napájecího, obcházecího vedení včetně připevnění lišt</t>
  </si>
  <si>
    <t>-589869607</t>
  </si>
  <si>
    <t>Demontáže zařízení trakčního vedení kotvení zesilovacího, napájecího, obcházecího vedení včetně připevnění lišt - demontáž stávajícího zařízení se všemi pomocnými doplňujícími úpravami</t>
  </si>
  <si>
    <t>129</t>
  </si>
  <si>
    <t>7497371110</t>
  </si>
  <si>
    <t>Demontáže zařízení trakčního vedení troleje včetně nástavků stříhání</t>
  </si>
  <si>
    <t>-1228869848</t>
  </si>
  <si>
    <t>Demontáže zařízení trakčního vedení troleje včetně nástavků stříhání - demontáž stávajícího zařízení se všemi pomocnými doplňujícími úpravami</t>
  </si>
  <si>
    <t>130</t>
  </si>
  <si>
    <t>7497371210</t>
  </si>
  <si>
    <t>Demontáže zařízení trakčního vedení nosného lana včetně nástavků stříhání</t>
  </si>
  <si>
    <t>610328127</t>
  </si>
  <si>
    <t>Demontáže zařízení trakčního vedení nosného lana včetně nástavků stříhání - demontáž stávajícího zařízení se všemi pomocnými doplňujícími úpravami</t>
  </si>
  <si>
    <t>131</t>
  </si>
  <si>
    <t>7497371410</t>
  </si>
  <si>
    <t>Demontáže zařízení trakčního vedení lana zesilovacího vedení stříhání</t>
  </si>
  <si>
    <t>-68245641</t>
  </si>
  <si>
    <t>Demontáže zařízení trakčního vedení lana zesilovacího vedení stříhání - demontáž stávajícího zařízení se všemi pomocnými doplňujícími úpravami</t>
  </si>
  <si>
    <t>132</t>
  </si>
  <si>
    <t>7497371425</t>
  </si>
  <si>
    <t>Demontáže zařízení trakčního vedení lana zesilovacího vedení odpojovače s pohonem včetně svodu</t>
  </si>
  <si>
    <t>-1037118698</t>
  </si>
  <si>
    <t>Demontáže zařízení trakčního vedení lana zesilovacího vedení odpojovače s pohonem včetně svodu - demontáž stávajícího zařízení se všemi pomocnými doplňujícími úpravami</t>
  </si>
  <si>
    <t>133</t>
  </si>
  <si>
    <t>7497371515</t>
  </si>
  <si>
    <t>Demontáže zařízení trakčního vedení kotvení svodu - převěsu z odpojovače dvojité lano</t>
  </si>
  <si>
    <t>-274827743</t>
  </si>
  <si>
    <t>Demontáže zařízení trakčního vedení kotvení svodu - převěsu z odpojovače dvojité lano - demontáž stávajícího zařízení se všemi pomocnými doplňujícími úpravami</t>
  </si>
  <si>
    <t>134</t>
  </si>
  <si>
    <t>7497371710</t>
  </si>
  <si>
    <t>Demontáže zařízení trakčního vedení lávky pro odpojovač montážní</t>
  </si>
  <si>
    <t>1265722384</t>
  </si>
  <si>
    <t>Demontáže zařízení trakčního vedení lávky pro odpojovač montážní - demontáž stávajícího zařízení se všemi pomocnými doplňujícími úpravami</t>
  </si>
  <si>
    <t>135</t>
  </si>
  <si>
    <t>7497371715</t>
  </si>
  <si>
    <t>Demontáže zařízení trakčního vedení lávky pro odpojovač ovládací</t>
  </si>
  <si>
    <t>-1094718745</t>
  </si>
  <si>
    <t>Demontáže zařízení trakčního vedení lávky pro odpojovač ovládací - demontáž stávajícího zařízení se všemi pomocnými doplňujícími úpravami, včetně žebříku</t>
  </si>
  <si>
    <t>136</t>
  </si>
  <si>
    <t>7497371620</t>
  </si>
  <si>
    <t>Demontáže zařízení trakčního vedení svodu bleskojistky</t>
  </si>
  <si>
    <t>1477038602</t>
  </si>
  <si>
    <t>Demontáže zařízení trakčního vedení svodu bleskojistky - demontáž stávajícího zařízení se všemi pomocnými doplňujícími úpravami, úplná</t>
  </si>
  <si>
    <t>137</t>
  </si>
  <si>
    <t>7497371730</t>
  </si>
  <si>
    <t>Demontáže zařízení trakčního vedení lávky pro odpojovač nestandardní kovové konstrukce</t>
  </si>
  <si>
    <t>kg</t>
  </si>
  <si>
    <t>1833871968</t>
  </si>
  <si>
    <t>Demontáže zařízení trakčního vedení lávky pro odpojovač nestandardní kovové konstrukce - demontáž stávajícího zařízení se všemi pomocnými doplňujícími úpravami</t>
  </si>
  <si>
    <t>Poznámka k položce:_x000D_
kotevní sloupek 12ks*110kg</t>
  </si>
  <si>
    <t>138</t>
  </si>
  <si>
    <t>1875306157</t>
  </si>
  <si>
    <t>OST</t>
  </si>
  <si>
    <t>Ostatní</t>
  </si>
  <si>
    <t>139</t>
  </si>
  <si>
    <t>7590715036</t>
  </si>
  <si>
    <t>Montáž světelného návěstidla jednostranného stožárového se 4 svítilnami</t>
  </si>
  <si>
    <t>-1357568045</t>
  </si>
  <si>
    <t>Montáž světelného návěstidla jednostranného stožárového se 4 svítilnami - sestavení kompletního návěstidla bez označení štítky, postavení návěstidla včetně transformátorové skříně na základ, montáž transformátoru do skříně nebo návěstní svítilny, propojení se svorkovnicemi a svítilnami, montáž obdélníkové tabulky, nasměrování návěstidla, nátěr. Bez ukončení a zapojení zemního kabelu</t>
  </si>
  <si>
    <t>140</t>
  </si>
  <si>
    <t>7590717036</t>
  </si>
  <si>
    <t>Demontáž světelného návěstidla jednostranného stožárového se 4 svítilnami</t>
  </si>
  <si>
    <t>-1133389616</t>
  </si>
  <si>
    <t>Demontáž světelného návěstidla jednostranného stožárového se 4 svítilnami - bez bourání (demontáže) základu</t>
  </si>
  <si>
    <t>141</t>
  </si>
  <si>
    <t>7497751010</t>
  </si>
  <si>
    <t>Nátěr trakčního vedení bezpečnostních pruhů na osvětlovací stožár nebo věž</t>
  </si>
  <si>
    <t>-1188158203</t>
  </si>
  <si>
    <t>142</t>
  </si>
  <si>
    <t>7497700770</t>
  </si>
  <si>
    <t>Nátěry trakčního vedení  Barva a řed. pro bezpečnostní černožluté pruhy na podpěře TV</t>
  </si>
  <si>
    <t>676087567</t>
  </si>
  <si>
    <t>143</t>
  </si>
  <si>
    <t>7499250520</t>
  </si>
  <si>
    <t>Vyhotovení výchozí revizní zprávy pro opravné práce pro objem investičních nákladů přes 500 000 do 1 000 000 Kč</t>
  </si>
  <si>
    <t>641727940</t>
  </si>
  <si>
    <t>Vyhotovení výchozí revizní zprávy pro opravné práce pro objem investičních nákladů přes 500 000 do 1 000 000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</si>
  <si>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144</t>
  </si>
  <si>
    <t>7499250525</t>
  </si>
  <si>
    <t>Vyhotovení výchozí revizní zprávy příplatek za každých dalších i započatých 500 000 Kč přes 1 000 000 Kč</t>
  </si>
  <si>
    <t>1985067696</t>
  </si>
  <si>
    <t>145</t>
  </si>
  <si>
    <t>7499251020</t>
  </si>
  <si>
    <t>Provedení technické prohlídky a zkoušky na silnoproudém zařízení, zařízení TV, zařízení NS, transformoven, EPZ pro opravné práce pro objem investičních nákladů přes 500 000 do 1 000 000 Kč</t>
  </si>
  <si>
    <t>466842016</t>
  </si>
  <si>
    <t>Provedení technické prohlídky a zkoušky na silnoproudém zařízení, zařízení TV, zařízení NS, transformoven, EPZ pro opravné práce pro objem investičních nákladů přes 500 000 do 1 000 000 Kč - celková prohlídka zařízení provozního souboru nebo stavebního objektu včetně měření, zařízení tohoto provozního souboru nebo stavebního objektu právnickou osobou na zařízení podle požadavku ČSN, včetně hodnocení a vyhotovení protokolu</t>
  </si>
  <si>
    <t>146</t>
  </si>
  <si>
    <t>7499251025</t>
  </si>
  <si>
    <t>Provedení technické prohlídky a zkoušky na silnoproudém zařízení, zařízení TV, zařízení NS, transformoven, EPZ příplatek za každých dalších i započatých 500 000 Kč přes 1 000 000 Kč</t>
  </si>
  <si>
    <t>2105251122</t>
  </si>
  <si>
    <t>147</t>
  </si>
  <si>
    <t>7499451510</t>
  </si>
  <si>
    <t>Vyhotovení zprávy o posouzení bezpečnosti (rizik) včetně analýzy a hodnocení rizik (průkaz způsobilosti)</t>
  </si>
  <si>
    <t>-1615494911</t>
  </si>
  <si>
    <t>Vyhotovení zprávy o posouzení bezpečnosti (rizik) včetně analýzy a hodnocení rizik - v souladu s nařízením Evropské komise (ES) č. 352/52009 v rozsahu tohoto SO/PS</t>
  </si>
  <si>
    <t>148</t>
  </si>
  <si>
    <t>9902100100</t>
  </si>
  <si>
    <t>Doprava materiálu mechanizací o nosnosti přes 3,5 t sypanin (kameniva, písku, suti, dlažebních kostek, atd.) do 10 km</t>
  </si>
  <si>
    <t>t</t>
  </si>
  <si>
    <t>ÚOŽI 2024 01</t>
  </si>
  <si>
    <t>98512810</t>
  </si>
  <si>
    <t>Doprava materiálu mechanizací o nosnosti přes 3,5 t sypanin (kameniva, písku, suti, dlažebních kostek, atd.) do 10 km Poznámka: 1. Ceny jsou určeny pro dopravu silničními i kolejovými vozidly. 2. V cenách dopravy jsou započteny náklady na přepravu materiálu na místo určení včetně složení a poplatku za použití dopravní cesty.</t>
  </si>
  <si>
    <t>149</t>
  </si>
  <si>
    <t>9902200100</t>
  </si>
  <si>
    <t>Doprava materiálu mechanizací o nosnosti přes 3,5 t objemnějšího kusového materiálu (prefabrikátů, stožárů, výhybek, rozvaděčů, vybouraných hmot atd.) do 10 km</t>
  </si>
  <si>
    <t>1150638426</t>
  </si>
  <si>
    <t>Doprava materiálu mechanizací o nosnosti přes 3,5 t objemnějšího kusového materiálu (prefabrikátů, stožárů, výhybek, rozvaděčů, vybouraných hmot atd.) do 10 km Poznámka: 1. Ceny jsou určeny pro dopravu silničními i kolejovými vozidly. 2. V cenách dopravy jsou započteny náklady na přepravu materiálu na místo určení včetně složení a poplatku za použití dopravní cesty.</t>
  </si>
  <si>
    <t>150</t>
  </si>
  <si>
    <t>9902900100</t>
  </si>
  <si>
    <t>Naložení sypanin, drobného kusového materiálu, suti</t>
  </si>
  <si>
    <t>630533588</t>
  </si>
  <si>
    <t>Naložení sypanin, drobného kusového materiálu, suti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</si>
  <si>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151</t>
  </si>
  <si>
    <t>9902900200</t>
  </si>
  <si>
    <t>Naložení objemnějšího kusového materiálu, vybouraných hmot</t>
  </si>
  <si>
    <t>2121219426</t>
  </si>
  <si>
    <t>Naložení objemnějšího kusového materiálu, vybouraných hmot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</si>
  <si>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152</t>
  </si>
  <si>
    <t>9902900300</t>
  </si>
  <si>
    <t>Složení sypanin, drobného kusového materiálu, suti</t>
  </si>
  <si>
    <t>54201911</t>
  </si>
  <si>
    <t>Složení sypanin, drobného kusového materiálu, suti   Poznámka: 1. Ceny jsou určeny pro skládání materiálu z vlastních zásob objednatele.</t>
  </si>
  <si>
    <t>153</t>
  </si>
  <si>
    <t>9902900400</t>
  </si>
  <si>
    <t>Složení objemnějšího kusového materiálu, vybouraných hmot</t>
  </si>
  <si>
    <t>1151914768</t>
  </si>
  <si>
    <t>Složení objemnějšího kusového materiálu, vybouraných hmot   Poznámka: 1. Ceny jsou určeny pro skládání materiálu z vlastních zásob objednatele.</t>
  </si>
  <si>
    <t>154</t>
  </si>
  <si>
    <t>9909000100</t>
  </si>
  <si>
    <t>Poplatek za uložení suti nebo hmot na oficiální skládku</t>
  </si>
  <si>
    <t>281129607</t>
  </si>
  <si>
    <t>Poplatek za uložení suti nebo hmot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</si>
  <si>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155</t>
  </si>
  <si>
    <t>9909000500</t>
  </si>
  <si>
    <t>Poplatek uložení odpadu betonových prefabrikátů</t>
  </si>
  <si>
    <t>250141089</t>
  </si>
  <si>
    <t>Poplatek uložení odpadu betonových prefabrikátů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</si>
  <si>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SO 01-37-01 - Oprava UKK  Úpořiny - Ohníč</t>
  </si>
  <si>
    <t>7497154510</t>
  </si>
  <si>
    <t>Uzemnění stožáru trakčního vedení</t>
  </si>
  <si>
    <t>2057427697</t>
  </si>
  <si>
    <t>Uzemnění stožáru trakčního vedení - obsahuje i všechny náklady na montáž dodaného zařízení se všemi pomocnými doplňujícími součástmi, měřeními a regulacemi s použitím mechanizmů a montážních souprav</t>
  </si>
  <si>
    <t>7497100140</t>
  </si>
  <si>
    <t>Základy trakčního vedení  Uzemnění  stožáru TV</t>
  </si>
  <si>
    <t>-472348664</t>
  </si>
  <si>
    <t>7497351590</t>
  </si>
  <si>
    <t>Montáž ukolejnění s průrazkou T, P, 2T, BP, DS, OK - 1 vodič</t>
  </si>
  <si>
    <t>926828723</t>
  </si>
  <si>
    <t>Poznámka k položce:_x000D_
188 TP+10ks OK</t>
  </si>
  <si>
    <t>7497301980</t>
  </si>
  <si>
    <t>Vodiče trakčního vedení  Ukolejnění s průrazkou T, P, 2T, BP, DS, OK   - 1 vodič</t>
  </si>
  <si>
    <t>-188979716</t>
  </si>
  <si>
    <t>-764579888</t>
  </si>
  <si>
    <t>Poznámka k položce:_x000D_
Pro 4ks návěstidla</t>
  </si>
  <si>
    <t>7497351595</t>
  </si>
  <si>
    <t>Montáž ukolejnění s průrazkou T, P, 2T, BP, DS, OK - 2 vodiče</t>
  </si>
  <si>
    <t>-1872375006</t>
  </si>
  <si>
    <t>7497301990</t>
  </si>
  <si>
    <t>Vodiče trakčního vedení  Ukolejnění s průrazkou T, P, 2T, BP, DS, OK - 2 vodiče</t>
  </si>
  <si>
    <t>1924228687</t>
  </si>
  <si>
    <t>7497351790</t>
  </si>
  <si>
    <t>Pospojování vodivých konstrukcí proudovou propojkou</t>
  </si>
  <si>
    <t>-2033875209</t>
  </si>
  <si>
    <t>7497302270</t>
  </si>
  <si>
    <t>Vodiče trakčního vedení  Pospojování vodivých konstrukcí proudovou propojkou</t>
  </si>
  <si>
    <t>226099628</t>
  </si>
  <si>
    <t>7497351820</t>
  </si>
  <si>
    <t>Aktualizace KSU a TP dle kolejových postupů za 100 m zprovozňované skupiny</t>
  </si>
  <si>
    <t>-1762249408</t>
  </si>
  <si>
    <t>Aktualizace KSU a TP dle kolejových postupů za 100 m zprovozňované skupiny - po každém stavebním postupu</t>
  </si>
  <si>
    <t>Poznámka k položce:_x000D_
14,1km-18,5km</t>
  </si>
  <si>
    <t>7497351840</t>
  </si>
  <si>
    <t>Zpracování KSU a TP pro účely zavedení do provozu za 100 m</t>
  </si>
  <si>
    <t>1602852097</t>
  </si>
  <si>
    <t>Zpracování KSU a TP pro účely zavedení do provozu za 100 m - při uvádění do provozu</t>
  </si>
  <si>
    <t>-1884868899</t>
  </si>
  <si>
    <t>-1374264097</t>
  </si>
  <si>
    <t>-2069580080</t>
  </si>
  <si>
    <t>7497371625</t>
  </si>
  <si>
    <t>Demontáže zařízení trakčního vedení svodu ukolejnění konstrukcí a stožárů</t>
  </si>
  <si>
    <t>1269438893</t>
  </si>
  <si>
    <t>Demontáže zařízení trakčního vedení svodu ukolejnění konstrukcí a stožárů - demontáž stávajícího zařízení se všemi pomocnými doplňujícími úpravami</t>
  </si>
  <si>
    <t>Poznámka k položce:_x000D_
20ks UKK+4ks návěstidlo</t>
  </si>
  <si>
    <t>7497371635</t>
  </si>
  <si>
    <t>Demontáže zařízení trakčního vedení svodu ochranného lana</t>
  </si>
  <si>
    <t>-1621701442</t>
  </si>
  <si>
    <t>Demontáže zařízení trakčního vedení svodu ochranného lana - demontáž stávajícího zařízení se všemi pomocnými doplňujícími úpravami</t>
  </si>
  <si>
    <t>-411519016</t>
  </si>
  <si>
    <t>-1285405802</t>
  </si>
  <si>
    <t>750333958</t>
  </si>
  <si>
    <t>973013831</t>
  </si>
  <si>
    <t>-836061132</t>
  </si>
  <si>
    <t>7499256010</t>
  </si>
  <si>
    <t>Měření dotykových napětí u trakčního stožáru</t>
  </si>
  <si>
    <t>1582830549</t>
  </si>
  <si>
    <t>Měření dotykových napětí u trakčního stožáru - obsahuje i cenu měření a kontrolu parametrů trolejových vedení a trakčních zařízení podle požadavku ČSN, jejich vyhodnocení včetně nájmu mechanizmu a měřících zařízení</t>
  </si>
  <si>
    <t>Poznámka k položce:_x000D_
258+2</t>
  </si>
  <si>
    <t>-112990428</t>
  </si>
  <si>
    <t xml:space="preserve">SO 02-31-01 - Oprava TV ŽST Ohníč  </t>
  </si>
  <si>
    <t xml:space="preserve">    5 - Komunikace pozemní</t>
  </si>
  <si>
    <t>-1983677157</t>
  </si>
  <si>
    <t>Poznámka k položce:_x000D_
33ks žst+47ks tú</t>
  </si>
  <si>
    <t>-1080074329</t>
  </si>
  <si>
    <t>-1267933530</t>
  </si>
  <si>
    <t>Poznámka k položce:_x000D_
žst 250,52m3+tú 243,58m3</t>
  </si>
  <si>
    <t>-27926018</t>
  </si>
  <si>
    <t>-1396189479</t>
  </si>
  <si>
    <t>Poznámka k položce:_x000D_
24*4+14*2+2*2+4*3+36</t>
  </si>
  <si>
    <t>1416643786</t>
  </si>
  <si>
    <t>Poznámka k položce:_x000D_
24*12ks</t>
  </si>
  <si>
    <t>-1715012972</t>
  </si>
  <si>
    <t>7497100090</t>
  </si>
  <si>
    <t>Základy trakčního vedení  Korugovaná roura pro utopený základ TV</t>
  </si>
  <si>
    <t>-380474208</t>
  </si>
  <si>
    <t>Poznámka k položce:_x000D_
9*2m</t>
  </si>
  <si>
    <t>7497152010</t>
  </si>
  <si>
    <t>Montáž kotevního sloupku trakčního vedení</t>
  </si>
  <si>
    <t>-40621137</t>
  </si>
  <si>
    <t>7497100100</t>
  </si>
  <si>
    <t>Základy trakčního vedení  Kotevní sloupek TV</t>
  </si>
  <si>
    <t>819726365</t>
  </si>
  <si>
    <t>1930219764</t>
  </si>
  <si>
    <t>7497251005</t>
  </si>
  <si>
    <t>Montáž stožárů trakčního vedení výšky do 14 m, typ T, TB</t>
  </si>
  <si>
    <t>-732255940</t>
  </si>
  <si>
    <t>Montáž stožárů trakčního vedení výšky do 14 m, typ T, TB - včetně vsazení do dutiny, neobsahuje betonáž hlavičky základů</t>
  </si>
  <si>
    <t>7497200040</t>
  </si>
  <si>
    <t>Stožáry trakčního vedení  Stožár TV - typ ( T,TB 219 ) od 10m - do 14m vč. uzavíracího nátěru</t>
  </si>
  <si>
    <t>308086714</t>
  </si>
  <si>
    <t>Poznámka k položce:_x000D_
2TB 219_1ks</t>
  </si>
  <si>
    <t>7497200060</t>
  </si>
  <si>
    <t>Stožáry trakčního vedení  Stožár TV - typ ( T,TB 245 ) od 10m - do 14m vč. uzavíracího nátěru</t>
  </si>
  <si>
    <t>575469741</t>
  </si>
  <si>
    <t>Poznámka k položce:_x000D_
2TB 245_4ks</t>
  </si>
  <si>
    <t>-1519207490</t>
  </si>
  <si>
    <t>7497200110</t>
  </si>
  <si>
    <t>Stožáry trakčního vedení  Stožár TV - typ ( TS,TSI 219 ) do 10m vč. uzavíracího nátěru</t>
  </si>
  <si>
    <t>1109858941</t>
  </si>
  <si>
    <t>7497200130</t>
  </si>
  <si>
    <t>Stožáry trakčního vedení  Stožár TV  -  typ  ( TS,TSI 245 ) do 10m     vč. uzavíracího nátěru</t>
  </si>
  <si>
    <t>-2089856397</t>
  </si>
  <si>
    <t>347023318</t>
  </si>
  <si>
    <t>-1634107799</t>
  </si>
  <si>
    <t>Stožáry trakčního vedení  Stožár TV - typ ( TBS,TBSI 245 ) od 10m - do 14m vč. uzavíracího nátěru</t>
  </si>
  <si>
    <t>1969441785</t>
  </si>
  <si>
    <t>7497251030</t>
  </si>
  <si>
    <t>Montáž stožárů trakčního vedení výšky do 14 m, typ 2TS, 2TBS, 2TBSI</t>
  </si>
  <si>
    <t>-406710362</t>
  </si>
  <si>
    <t>Montáž stožárů trakčního vedení výšky do 14 m, typ 2TS, 2TBS, 2TBSI - včetně konečné regulace po zatížení</t>
  </si>
  <si>
    <t>7497200300</t>
  </si>
  <si>
    <t>Stožáry trakčního vedení  Stožár TV - typ ( 2TBS,2TBSI 219 ) od 10m - do 14m vč. uzavíracího nátěru</t>
  </si>
  <si>
    <t>-1225479896</t>
  </si>
  <si>
    <t>7497200320</t>
  </si>
  <si>
    <t>Stožáry trakčního vedení  Stožár TV  -  typ  ( 2TBS,2TBSI 245 )  od 10m - do 14m     vč. uzavíracího nátěru</t>
  </si>
  <si>
    <t>-252929420</t>
  </si>
  <si>
    <t>1038869515</t>
  </si>
  <si>
    <t>1070772533</t>
  </si>
  <si>
    <t>-150326878</t>
  </si>
  <si>
    <t>-2059536240</t>
  </si>
  <si>
    <t>-1089751534</t>
  </si>
  <si>
    <t>2116637330</t>
  </si>
  <si>
    <t>Stožáry trakčního vedení  Stožár TV  -  typ  ( BP 11m )    vč. podlití</t>
  </si>
  <si>
    <t>-1832026257</t>
  </si>
  <si>
    <t>7497200450</t>
  </si>
  <si>
    <t>Stožáry trakčního vedení  Stožár TV  -  typ  ( BP 12,5m )  vč. podlití</t>
  </si>
  <si>
    <t>91171538</t>
  </si>
  <si>
    <t>7497200460</t>
  </si>
  <si>
    <t>Stožáry trakčního vedení  Stožár TV - typ ( BP 14m ) vč. podlití</t>
  </si>
  <si>
    <t>768016908</t>
  </si>
  <si>
    <t>1923209486</t>
  </si>
  <si>
    <t>-1778729593</t>
  </si>
  <si>
    <t>6697308</t>
  </si>
  <si>
    <t>1495047566</t>
  </si>
  <si>
    <t>7497200530</t>
  </si>
  <si>
    <t>Stožáry trakčního vedení  Materiál pro připevnění břevna 23,34 vč. ukončení břevna  B na 2T</t>
  </si>
  <si>
    <t>980063379</t>
  </si>
  <si>
    <t>Stožáry trakčního vedení  Materiál pro připevnění břevna 23,34 vč. ukončení břevna  C na BP</t>
  </si>
  <si>
    <t>-380351418</t>
  </si>
  <si>
    <t>7497253015</t>
  </si>
  <si>
    <t>Kluzné uložení břevna typ 23, 34 na BP stožáru</t>
  </si>
  <si>
    <t>-171444434</t>
  </si>
  <si>
    <t>7497200550</t>
  </si>
  <si>
    <t>Stožáry trakčního vedení  Materiál pro kluzné uložení břevna 23,34 na BP stožáru</t>
  </si>
  <si>
    <t>-423080017</t>
  </si>
  <si>
    <t>945342994</t>
  </si>
  <si>
    <t>7497200570</t>
  </si>
  <si>
    <t>Stožáry trakčního vedení  Materiál sestavení pro připevnění závěsu břevna 23,34 na 2T</t>
  </si>
  <si>
    <t>-421699348</t>
  </si>
  <si>
    <t>2133255985</t>
  </si>
  <si>
    <t>1200620423</t>
  </si>
  <si>
    <t>76483880</t>
  </si>
  <si>
    <t>Poznámka k položce:_x000D_
Geodetická značka pro TP( 27+34+7+7+5)</t>
  </si>
  <si>
    <t>1348138265</t>
  </si>
  <si>
    <t>286163378</t>
  </si>
  <si>
    <t>Poznámka k položce:_x000D_
24ks žst+52 ks trat´</t>
  </si>
  <si>
    <t>-670710490</t>
  </si>
  <si>
    <t>1039357003</t>
  </si>
  <si>
    <t>1316141272</t>
  </si>
  <si>
    <t>-812725846</t>
  </si>
  <si>
    <t>-166611689</t>
  </si>
  <si>
    <t>Poznámka k položce:_x000D_
76+6+48</t>
  </si>
  <si>
    <t>7497350105</t>
  </si>
  <si>
    <t>Montáž závěsu nosného lana na bráně regulovaného</t>
  </si>
  <si>
    <t>512</t>
  </si>
  <si>
    <t>-1220383730</t>
  </si>
  <si>
    <t>Poznámka k položce:_x000D_
05-0708 podsest.</t>
  </si>
  <si>
    <t>7497300100</t>
  </si>
  <si>
    <t>Vodiče trakčního vedení  Závěs nosného lana na bráně regulovaný</t>
  </si>
  <si>
    <t>1975149076</t>
  </si>
  <si>
    <t>7497350115</t>
  </si>
  <si>
    <t>Montáž závěsu nebo pevného bodu na bráně</t>
  </si>
  <si>
    <t>312675172</t>
  </si>
  <si>
    <t>7497300120</t>
  </si>
  <si>
    <t>Vodiče trakčního vedení  Závěs nebo pevný bod na bráně</t>
  </si>
  <si>
    <t>138812940</t>
  </si>
  <si>
    <t>7497350190</t>
  </si>
  <si>
    <t>Montáž křížení sestav</t>
  </si>
  <si>
    <t>774760751</t>
  </si>
  <si>
    <t>7497300240</t>
  </si>
  <si>
    <t>Vodiče trakčního vedení  Křížení sestav</t>
  </si>
  <si>
    <t>1479568334</t>
  </si>
  <si>
    <t>1193049780</t>
  </si>
  <si>
    <t>Poznámka k položce:_x000D_
810+230</t>
  </si>
  <si>
    <t>-183363067</t>
  </si>
  <si>
    <t>1446723527</t>
  </si>
  <si>
    <t>-15880761</t>
  </si>
  <si>
    <t>53137855</t>
  </si>
  <si>
    <t>-1203289276</t>
  </si>
  <si>
    <t>7497350250</t>
  </si>
  <si>
    <t>Montáž děliče v troleji včetně tabulky</t>
  </si>
  <si>
    <t>-1133198628</t>
  </si>
  <si>
    <t>Poznámka k položce:_x000D_
děliče č.1-4+dělič č.5</t>
  </si>
  <si>
    <t>7497300310</t>
  </si>
  <si>
    <t>Vodiče trakčního vedení  Dělič v troleji vč. tabulky</t>
  </si>
  <si>
    <t>-795359120</t>
  </si>
  <si>
    <t>1058494672</t>
  </si>
  <si>
    <t>Poznámka k položce:_x000D_
2*tú+4*žst</t>
  </si>
  <si>
    <t>351938700</t>
  </si>
  <si>
    <t>7497350290</t>
  </si>
  <si>
    <t>Montáž kotvení pevného bodu na stožár T, P, 2T, DS</t>
  </si>
  <si>
    <t>992771900</t>
  </si>
  <si>
    <t>7497300340</t>
  </si>
  <si>
    <t>Vodiče trakčního vedení  Materiál sestavení pro kotvení pevného bodu na stož. T, P, 2T, DS</t>
  </si>
  <si>
    <t>321740463</t>
  </si>
  <si>
    <t>-693545410</t>
  </si>
  <si>
    <t>-567567634</t>
  </si>
  <si>
    <t>7497350332</t>
  </si>
  <si>
    <t>Montáž lan pevných bodů a odtahů 70 mm2 Bz, Fe</t>
  </si>
  <si>
    <t>-865044842</t>
  </si>
  <si>
    <t>Poznámka k položce:_x000D_
PB žst 454m+ násstavek 8*2*30</t>
  </si>
  <si>
    <t>7497300540</t>
  </si>
  <si>
    <t>Vodiče trakčního vedení  lano 50 mm2 Bz (např. lano nosné, směrové, příčné, pevných bodů, odtahů)</t>
  </si>
  <si>
    <t>-392007919</t>
  </si>
  <si>
    <t>-437025530</t>
  </si>
  <si>
    <t>7497350340</t>
  </si>
  <si>
    <t>Montáž tyčí rozpěrných</t>
  </si>
  <si>
    <t>-356891447</t>
  </si>
  <si>
    <t>Poznámka k položce:_x000D_
2+6</t>
  </si>
  <si>
    <t>7497300400</t>
  </si>
  <si>
    <t>Vodiče trakčního vedení  Rozpěrná tyč</t>
  </si>
  <si>
    <t>-1535252817</t>
  </si>
  <si>
    <t>7497350350</t>
  </si>
  <si>
    <t>Montáž odtahu troleje a nosného lana</t>
  </si>
  <si>
    <t>-1270126245</t>
  </si>
  <si>
    <t>7497300410</t>
  </si>
  <si>
    <t>Vodiče trakčního vedení  Odtah TR a NL</t>
  </si>
  <si>
    <t>-1237964752</t>
  </si>
  <si>
    <t>7497350360</t>
  </si>
  <si>
    <t>Kotvení lana jednoho nebo dvou 50-70 mm2 na stožár BP</t>
  </si>
  <si>
    <t>-629757801</t>
  </si>
  <si>
    <t>7497300420</t>
  </si>
  <si>
    <t>Vodiče trakčního vedení  Pérové kotvení jednoho nebo dvou lan 50-70 mm2 na BP s izolací</t>
  </si>
  <si>
    <t>-1462684901</t>
  </si>
  <si>
    <t>7497300430</t>
  </si>
  <si>
    <t>Vodiče trakčního vedení  Kotvení jednoho nebo dvou lan 50-70 mm2 na BP</t>
  </si>
  <si>
    <t>-1508171595</t>
  </si>
  <si>
    <t>7497350375</t>
  </si>
  <si>
    <t>Kotvení lana 50-70 mm2 na stožár 2TB</t>
  </si>
  <si>
    <t>-472363085</t>
  </si>
  <si>
    <t>7497300450</t>
  </si>
  <si>
    <t>Vodiče trakčního vedení  Oboustranné nebo pevné a pérové kotv. lana 50-70 mm2 na T</t>
  </si>
  <si>
    <t>-938614895</t>
  </si>
  <si>
    <t>7497300460</t>
  </si>
  <si>
    <t>Vodiče trakčního vedení  Kotvení lana 50-70 mm2 na 2TB</t>
  </si>
  <si>
    <t>-286650339</t>
  </si>
  <si>
    <t>7497350365</t>
  </si>
  <si>
    <t>Kotvení lana 50-70 mm2 na stožár T</t>
  </si>
  <si>
    <t>150376518</t>
  </si>
  <si>
    <t>Poznámka k položce:_x000D_
Odtah</t>
  </si>
  <si>
    <t>7497300440</t>
  </si>
  <si>
    <t>Vodiče trakčního vedení  Kotvení lana 50-70 mm2 na T</t>
  </si>
  <si>
    <t>-1308683907</t>
  </si>
  <si>
    <t>7497350420</t>
  </si>
  <si>
    <t>Vložení izolace v podélných a příčných polích</t>
  </si>
  <si>
    <t>-1288204822</t>
  </si>
  <si>
    <t>Poznámka k položce:_x000D_
19ks směr.lana+13ks PB</t>
  </si>
  <si>
    <t>7497300510</t>
  </si>
  <si>
    <t>Vodiče trakčního vedení  Vložená izolace v podélných a příčných polích</t>
  </si>
  <si>
    <t>161960908</t>
  </si>
  <si>
    <t>7497350430</t>
  </si>
  <si>
    <t>Tažení směrového, příčného lana do 120 mm2 Bz, Cu</t>
  </si>
  <si>
    <t>-1165703093</t>
  </si>
  <si>
    <t>-1160637033</t>
  </si>
  <si>
    <t>-1637118252</t>
  </si>
  <si>
    <t>7497350442</t>
  </si>
  <si>
    <t>Montáž pohyblivého kotvení sestavy trakčního vedení troleje a nosného lana na stožár BP 10 kN</t>
  </si>
  <si>
    <t>401341335</t>
  </si>
  <si>
    <t>7497300570</t>
  </si>
  <si>
    <t>Vodiče trakčního vedení  Pohyb. kotvení sestavy TV, TR+NL na BP  -  10kN</t>
  </si>
  <si>
    <t>488283283</t>
  </si>
  <si>
    <t>-1423194601</t>
  </si>
  <si>
    <t>-674655104</t>
  </si>
  <si>
    <t>7497350640</t>
  </si>
  <si>
    <t>Pevné kotvení sestavy trakčního vedení na stožár BP, T, 2xT, 2T/2TB - do 15 kN</t>
  </si>
  <si>
    <t>-642195187</t>
  </si>
  <si>
    <t>7497300730</t>
  </si>
  <si>
    <t>Vodiče trakčního vedení  Pevné kotv. sestavy TV na BP, T, 2xT, 2T/2TB - do 15kN</t>
  </si>
  <si>
    <t>308364816</t>
  </si>
  <si>
    <t>988316618</t>
  </si>
  <si>
    <t>-456343947</t>
  </si>
  <si>
    <t>Poznámka k položce:_x000D_
=3255m+6*2*40</t>
  </si>
  <si>
    <t>-1055009745</t>
  </si>
  <si>
    <t>-102489548</t>
  </si>
  <si>
    <t>-226042411</t>
  </si>
  <si>
    <t>7497300860</t>
  </si>
  <si>
    <t>Vodiče trakčního vedení  Trolejový drát 100 mm2 Cu</t>
  </si>
  <si>
    <t>-1174035923</t>
  </si>
  <si>
    <t>Vodiče trakčního vedení  Trolejový drát 150 mm2 Cu</t>
  </si>
  <si>
    <t>729970762</t>
  </si>
  <si>
    <t>1656232980</t>
  </si>
  <si>
    <t>Poznámka k položce:_x000D_
2*6072m</t>
  </si>
  <si>
    <t>-8320985</t>
  </si>
  <si>
    <t>Poznámka k položce:_x000D_
12ks nové+6ks stávající</t>
  </si>
  <si>
    <t>-471721463</t>
  </si>
  <si>
    <t>-1691126948</t>
  </si>
  <si>
    <t>1337918378</t>
  </si>
  <si>
    <t>2126991875</t>
  </si>
  <si>
    <t>7497350780</t>
  </si>
  <si>
    <t>Připevnění lišty pro kotvení zesilovací, napájecí a obcházecí vedení (ZV, NV, OV) jednostranné</t>
  </si>
  <si>
    <t>923457926</t>
  </si>
  <si>
    <t>7497300890</t>
  </si>
  <si>
    <t>Vodiče trakčního vedení  Připev. jednostranné lišty pro kotvení ZV, NV, OV</t>
  </si>
  <si>
    <t>-1892353472</t>
  </si>
  <si>
    <t>-1062144676</t>
  </si>
  <si>
    <t>-827999743</t>
  </si>
  <si>
    <t>-1543637626</t>
  </si>
  <si>
    <t>1047916910</t>
  </si>
  <si>
    <t>-1634307020</t>
  </si>
  <si>
    <t>Vodiče trakčního vedení  Konzola ZV, NV OV pro "V" závěs na T, P, BP, DS</t>
  </si>
  <si>
    <t>-1379649346</t>
  </si>
  <si>
    <t>-1975414649</t>
  </si>
  <si>
    <t>Poznámka k položce:_x000D_
TPč.5,6</t>
  </si>
  <si>
    <t>-688145709</t>
  </si>
  <si>
    <t>7497350870</t>
  </si>
  <si>
    <t>Montáž závěsu zesilovacího, napájecího a obcházecího vedení (ZV, NV, OV) volného 1 - 2 lan na bráně</t>
  </si>
  <si>
    <t>628725302</t>
  </si>
  <si>
    <t>7497301030</t>
  </si>
  <si>
    <t>Vodiče trakčního vedení  Volný závěs 1-2 lan ZV, NV, OV na bráně</t>
  </si>
  <si>
    <t>-415191783</t>
  </si>
  <si>
    <t>-1133342439</t>
  </si>
  <si>
    <t>1604186365</t>
  </si>
  <si>
    <t>2070835979</t>
  </si>
  <si>
    <t>Poznámka k položce:_x000D_
42+1ks brána</t>
  </si>
  <si>
    <t>Vodiče trakčního vedení  "V" závěs 1-2 lan ZV, NV, OV</t>
  </si>
  <si>
    <t>346998576</t>
  </si>
  <si>
    <t>7497350900</t>
  </si>
  <si>
    <t>Montáž proudového spojení zesilovacího, napájecího a obcházecího vedení dvou lan</t>
  </si>
  <si>
    <t>-229755957</t>
  </si>
  <si>
    <t>7497301050</t>
  </si>
  <si>
    <t>Vodiče trakčního vedení  Materiál sestavení proudového připojení lana 95 Cu nebo 120 Cu na lano ZV, NV, OV</t>
  </si>
  <si>
    <t>-1357847477</t>
  </si>
  <si>
    <t>-1593944232</t>
  </si>
  <si>
    <t>-441174508</t>
  </si>
  <si>
    <t>-184267074</t>
  </si>
  <si>
    <t>Poznámka k položce:_x000D_
1632m+296m</t>
  </si>
  <si>
    <t>800304131</t>
  </si>
  <si>
    <t>-1643995361</t>
  </si>
  <si>
    <t>1037579262</t>
  </si>
  <si>
    <t>146634613</t>
  </si>
  <si>
    <t>7497350975</t>
  </si>
  <si>
    <t>Montáž odpojovače ručního</t>
  </si>
  <si>
    <t>1012919505</t>
  </si>
  <si>
    <t>7497301160</t>
  </si>
  <si>
    <t>Vodiče trakčního vedení  Pohon odpojovače ruční</t>
  </si>
  <si>
    <t>264660391</t>
  </si>
  <si>
    <t>-561925102</t>
  </si>
  <si>
    <t>-1207108177</t>
  </si>
  <si>
    <t>7497351045</t>
  </si>
  <si>
    <t>Montáž kotvení svodu z odpojovače s připojením na trakční vedení trojitého na stožár BP - s připojením i na ZV</t>
  </si>
  <si>
    <t>1636341004</t>
  </si>
  <si>
    <t>7497301280</t>
  </si>
  <si>
    <t>Vodiče trakčního vedení  Kotvení trojitého svodu z odpoj. na TV a ZV - BP</t>
  </si>
  <si>
    <t>1715370545</t>
  </si>
  <si>
    <t>7497351060</t>
  </si>
  <si>
    <t>Montáž svodu trakčního vedení lany 120 Cu z napájecího převěsu</t>
  </si>
  <si>
    <t>-1557982257</t>
  </si>
  <si>
    <t>Poznámka k položce:_x000D_
2ks NV+2ks ZV</t>
  </si>
  <si>
    <t>7497301290</t>
  </si>
  <si>
    <t>Vodiče trakčního vedení  Svod z napájecího převěsu na TV lanem 120 Cu</t>
  </si>
  <si>
    <t>1926121133</t>
  </si>
  <si>
    <t>7497351065</t>
  </si>
  <si>
    <t>Montáž svodu trakčního vedení lany 120 Cu z dvojitého napájecího převěsu</t>
  </si>
  <si>
    <t>1323649928</t>
  </si>
  <si>
    <t>7497301300</t>
  </si>
  <si>
    <t>Vodiče trakčního vedení  Svody z dvojitého napáj. převěsu na TV lany 120 Cu</t>
  </si>
  <si>
    <t>1896167831</t>
  </si>
  <si>
    <t>7497351100</t>
  </si>
  <si>
    <t>Montáž vložené izolace v laně napáj. převěsu Bz nebo Cu</t>
  </si>
  <si>
    <t>867136676</t>
  </si>
  <si>
    <t>7497301350</t>
  </si>
  <si>
    <t>Vodiče trakčního vedení  Vložená izolace v laně napáj. převěsu Bz nebo Cu</t>
  </si>
  <si>
    <t>-822681262</t>
  </si>
  <si>
    <t>7497351105</t>
  </si>
  <si>
    <t>Montáž vložené izolace ve dvou lanech napáj. převěsu 120 mm2 Cu</t>
  </si>
  <si>
    <t>-1049338397</t>
  </si>
  <si>
    <t>7497301360</t>
  </si>
  <si>
    <t>Vodiče trakčního vedení  Vložená izolace ve dvou lanech napáj. převěsu 120 mm2 Cu</t>
  </si>
  <si>
    <t>-1526553839</t>
  </si>
  <si>
    <t>7497351135</t>
  </si>
  <si>
    <t>Montáž proudového propojení sestav trakčního vedení</t>
  </si>
  <si>
    <t>-59883513</t>
  </si>
  <si>
    <t>7497301400</t>
  </si>
  <si>
    <t>Vodiče trakčního vedení  Proudové propojení sestav TV</t>
  </si>
  <si>
    <t>513427671</t>
  </si>
  <si>
    <t>7497351160</t>
  </si>
  <si>
    <t>Připevnění kotevní lišty napáj. převěsu s 1 třmenem na stožár trakčního vedení</t>
  </si>
  <si>
    <t>1472767997</t>
  </si>
  <si>
    <t>7497301420</t>
  </si>
  <si>
    <t>Vodiče trakčního vedení  Kotevní lišta napáj. převěsu s 1 třmenem na stož. TV</t>
  </si>
  <si>
    <t>943963852</t>
  </si>
  <si>
    <t>7497351170</t>
  </si>
  <si>
    <t>Připevnění kotevní lišty napáj. převěsu s 3-6 třmeny na stožár BP</t>
  </si>
  <si>
    <t>-1221372589</t>
  </si>
  <si>
    <t>156</t>
  </si>
  <si>
    <t>7497301440</t>
  </si>
  <si>
    <t>Vodiče trakčního vedení  Kotevní lišta napáj. převěsu s 3-6 třmeny na stož. BP</t>
  </si>
  <si>
    <t>90926992</t>
  </si>
  <si>
    <t>157</t>
  </si>
  <si>
    <t>7497351180</t>
  </si>
  <si>
    <t>Kotvení lana napáj. převěsu jednoho 50, 70 mm2 Bz bez izolace</t>
  </si>
  <si>
    <t>-1496414936</t>
  </si>
  <si>
    <t>158</t>
  </si>
  <si>
    <t>7497301450</t>
  </si>
  <si>
    <t>Vodiče trakčního vedení  Kotvení lana napáj. převěsu - 50, 70 mm2 Bz bez izolace</t>
  </si>
  <si>
    <t>1997964416</t>
  </si>
  <si>
    <t>159</t>
  </si>
  <si>
    <t>7497351185</t>
  </si>
  <si>
    <t>Kotvení lana napáj. převěsu jednoho 120 mm2 Cu s izolací</t>
  </si>
  <si>
    <t>-1339823525</t>
  </si>
  <si>
    <t>160</t>
  </si>
  <si>
    <t>7497301460</t>
  </si>
  <si>
    <t>Vodiče trakčního vedení  Kotvení lana napáj. převěsu - 120 mm2 Cu s izolací</t>
  </si>
  <si>
    <t>-1536696841</t>
  </si>
  <si>
    <t>161</t>
  </si>
  <si>
    <t>7497351190</t>
  </si>
  <si>
    <t>Kotvení lana napáj. převěsu 2 - 4 120 mm2 Cu s izolací zdvojený závěs</t>
  </si>
  <si>
    <t>892214854</t>
  </si>
  <si>
    <t>162</t>
  </si>
  <si>
    <t>7497301470</t>
  </si>
  <si>
    <t>Vodiče trakčního vedení  Kotvení 2-4 lan napáj. převěsů 120 mm2 Cu s izolací zdvojený závěs</t>
  </si>
  <si>
    <t>-584971909</t>
  </si>
  <si>
    <t>163</t>
  </si>
  <si>
    <t>7497351210</t>
  </si>
  <si>
    <t>Montáž podpěrného izolátoru jednoho pro NV na liště, bráně, stožár T, BP</t>
  </si>
  <si>
    <t>-1518215344</t>
  </si>
  <si>
    <t>164</t>
  </si>
  <si>
    <t>7497301490</t>
  </si>
  <si>
    <t>Vodiče trakčního vedení  Podpěrný izolátor pro NV na liště, bráně, stož. T, BP</t>
  </si>
  <si>
    <t>-912432252</t>
  </si>
  <si>
    <t>165</t>
  </si>
  <si>
    <t>7497351390</t>
  </si>
  <si>
    <t>Tažení lan napájecích převěsů ručně do 240 mm2</t>
  </si>
  <si>
    <t>1405683786</t>
  </si>
  <si>
    <t>166</t>
  </si>
  <si>
    <t>1960591967</t>
  </si>
  <si>
    <t>167</t>
  </si>
  <si>
    <t>-1411563447</t>
  </si>
  <si>
    <t>168</t>
  </si>
  <si>
    <t>864233359</t>
  </si>
  <si>
    <t>169</t>
  </si>
  <si>
    <t>1672726805</t>
  </si>
  <si>
    <t>170</t>
  </si>
  <si>
    <t>1345886980</t>
  </si>
  <si>
    <t>171</t>
  </si>
  <si>
    <t>-415812421</t>
  </si>
  <si>
    <t>172</t>
  </si>
  <si>
    <t>-491979592</t>
  </si>
  <si>
    <t>Poznámka k položce:_x000D_
4ks na BP+12ks na DS</t>
  </si>
  <si>
    <t>173</t>
  </si>
  <si>
    <t>-1497525176</t>
  </si>
  <si>
    <t>174</t>
  </si>
  <si>
    <t>2106729468</t>
  </si>
  <si>
    <t>175</t>
  </si>
  <si>
    <t>2087302075</t>
  </si>
  <si>
    <t>176</t>
  </si>
  <si>
    <t>-1118956803</t>
  </si>
  <si>
    <t>177</t>
  </si>
  <si>
    <t>-2041223649</t>
  </si>
  <si>
    <t>178</t>
  </si>
  <si>
    <t>7497351695</t>
  </si>
  <si>
    <t>Montáž ovládacích lávek s boční lávkou na stožár BP</t>
  </si>
  <si>
    <t>-2001952763</t>
  </si>
  <si>
    <t>179</t>
  </si>
  <si>
    <t>7497302170</t>
  </si>
  <si>
    <t>Vodiče trakčního vedení  Ovládací lávka s boční lávkou na stož. BP</t>
  </si>
  <si>
    <t>1190158242</t>
  </si>
  <si>
    <t>180</t>
  </si>
  <si>
    <t>7497351750</t>
  </si>
  <si>
    <t>Připevnění štítu návěstního</t>
  </si>
  <si>
    <t>1482415622</t>
  </si>
  <si>
    <t>181</t>
  </si>
  <si>
    <t>7497302230</t>
  </si>
  <si>
    <t>Vodiče trakčního vedení  Materiál sestavení návěstní štít do sestavy TV</t>
  </si>
  <si>
    <t>2028931380</t>
  </si>
  <si>
    <t>182</t>
  </si>
  <si>
    <t>1193464503</t>
  </si>
  <si>
    <t>183</t>
  </si>
  <si>
    <t>-1780538437</t>
  </si>
  <si>
    <t>184</t>
  </si>
  <si>
    <t>1511179134</t>
  </si>
  <si>
    <t>Poznámka k položce:_x000D_
8* kotva+6*pohon+84*TP</t>
  </si>
  <si>
    <t>185</t>
  </si>
  <si>
    <t>-1669811074</t>
  </si>
  <si>
    <t>186</t>
  </si>
  <si>
    <t>624432925</t>
  </si>
  <si>
    <t>Poznámka k položce:_x000D_
km18,40-19,40km v žst.</t>
  </si>
  <si>
    <t>187</t>
  </si>
  <si>
    <t>-844869611</t>
  </si>
  <si>
    <t>Poznámka k položce:_x000D_
17,7km-19,8km</t>
  </si>
  <si>
    <t>188</t>
  </si>
  <si>
    <t>1726627505</t>
  </si>
  <si>
    <t>189</t>
  </si>
  <si>
    <t>-1957960903</t>
  </si>
  <si>
    <t>190</t>
  </si>
  <si>
    <t>Bourání drobných staveb železničního spodku _základů TV</t>
  </si>
  <si>
    <t>1845164688</t>
  </si>
  <si>
    <t>191</t>
  </si>
  <si>
    <t>-678367624</t>
  </si>
  <si>
    <t>192</t>
  </si>
  <si>
    <t>7497271020</t>
  </si>
  <si>
    <t>Demontáže zařízení trakčního vedení stožáru 2 TBS</t>
  </si>
  <si>
    <t>-1619541678</t>
  </si>
  <si>
    <t>Demontáže zařízení trakčního vedení stožáru 2 TBS - demontáž stávajícího zařízení se všemi pomocnými doplňujícími úpravami</t>
  </si>
  <si>
    <t>193</t>
  </si>
  <si>
    <t>-1558268830</t>
  </si>
  <si>
    <t>194</t>
  </si>
  <si>
    <t>-1106988399</t>
  </si>
  <si>
    <t>195</t>
  </si>
  <si>
    <t>-1579865524</t>
  </si>
  <si>
    <t>Poznámka k položce:_x000D_
7 *žst+2*tú</t>
  </si>
  <si>
    <t>196</t>
  </si>
  <si>
    <t>1740610676</t>
  </si>
  <si>
    <t>197</t>
  </si>
  <si>
    <t>-216041494</t>
  </si>
  <si>
    <t>198</t>
  </si>
  <si>
    <t>-1129472283</t>
  </si>
  <si>
    <t>199</t>
  </si>
  <si>
    <t>7497371015</t>
  </si>
  <si>
    <t>Demontáže zařízení trakčního vedení závěsu na převěsu</t>
  </si>
  <si>
    <t>1421889477</t>
  </si>
  <si>
    <t>Demontáže zařízení trakčního vedení závěsu na převěsu - demontáž stávajícího zařízení se všemi pomocnými doplňujícími úpravami</t>
  </si>
  <si>
    <t>200</t>
  </si>
  <si>
    <t>7497371025</t>
  </si>
  <si>
    <t>Demontáže zařízení trakčního vedení závěsu odtahu troleje, nosného lana</t>
  </si>
  <si>
    <t>31711155</t>
  </si>
  <si>
    <t>Demontáže zařízení trakčního vedení závěsu odtahu troleje, nosného lana - demontáž stávajícího zařízení se všemi pomocnými doplňujícími úpravami</t>
  </si>
  <si>
    <t>201</t>
  </si>
  <si>
    <t>-1942608532</t>
  </si>
  <si>
    <t>Poznámka k položce:_x000D_
9*brána+3*3převěs</t>
  </si>
  <si>
    <t>202</t>
  </si>
  <si>
    <t>-1195017469</t>
  </si>
  <si>
    <t>203</t>
  </si>
  <si>
    <t>-83740841</t>
  </si>
  <si>
    <t>Poznámka k položce:_x000D_
36+12ZV-TV</t>
  </si>
  <si>
    <t>204</t>
  </si>
  <si>
    <t>7497371050</t>
  </si>
  <si>
    <t>Demontáže zařízení trakčního vedení závěsu spojky</t>
  </si>
  <si>
    <t>764761975</t>
  </si>
  <si>
    <t>Demontáže zařízení trakčního vedení závěsu spojky - demontáž stávajícího zařízení se všemi pomocnými doplňujícími úpravami, úplná</t>
  </si>
  <si>
    <t>205</t>
  </si>
  <si>
    <t>-20572855</t>
  </si>
  <si>
    <t>Poznámka k položce:_x000D_
29žst+8tů</t>
  </si>
  <si>
    <t>206</t>
  </si>
  <si>
    <t>1938091526</t>
  </si>
  <si>
    <t>207</t>
  </si>
  <si>
    <t>7497371055</t>
  </si>
  <si>
    <t>Demontáže zařízení trakčního vedení závěsu rozpěrné tyče</t>
  </si>
  <si>
    <t>-669350349</t>
  </si>
  <si>
    <t>Demontáže zařízení trakčního vedení závěsu rozpěrné tyče - demontáž stávajícího zařízení se všemi pomocnými doplňujícími úpravami</t>
  </si>
  <si>
    <t>208</t>
  </si>
  <si>
    <t>7497371060</t>
  </si>
  <si>
    <t>Demontáže zařízení trakčního vedení závěsu děliče</t>
  </si>
  <si>
    <t>1944431296</t>
  </si>
  <si>
    <t>Demontáže zařízení trakčního vedení závěsu děliče - demontáž stávajícího zařízení se všemi pomocnými doplňujícími úpravami, úplná</t>
  </si>
  <si>
    <t>209</t>
  </si>
  <si>
    <t>665747265</t>
  </si>
  <si>
    <t>210</t>
  </si>
  <si>
    <t>1357032202</t>
  </si>
  <si>
    <t>Poznámka k položce:_x000D_
tú2058+žst.4240+285+285+1860+252+PB958+140 zakotvení na pozemku</t>
  </si>
  <si>
    <t>211</t>
  </si>
  <si>
    <t>7497371310</t>
  </si>
  <si>
    <t>Demontáže zařízení trakčního vedení kotvení troleje, nosného lana pevně</t>
  </si>
  <si>
    <t>1406967285</t>
  </si>
  <si>
    <t>Demontáže zařízení trakčního vedení kotvení troleje, nosného lana pevně - demontáž stávajícího zařízení se všemi pomocnými doplňujícími úpravami</t>
  </si>
  <si>
    <t>Poznámka k položce:_x000D_
2+1ks 2lana na pozemek</t>
  </si>
  <si>
    <t>212</t>
  </si>
  <si>
    <t>-1527579059</t>
  </si>
  <si>
    <t>213</t>
  </si>
  <si>
    <t>-97609926</t>
  </si>
  <si>
    <t>214</t>
  </si>
  <si>
    <t>-1773269153</t>
  </si>
  <si>
    <t>215</t>
  </si>
  <si>
    <t>1621666410</t>
  </si>
  <si>
    <t>216</t>
  </si>
  <si>
    <t>322999714</t>
  </si>
  <si>
    <t>217</t>
  </si>
  <si>
    <t>2122421491</t>
  </si>
  <si>
    <t>218</t>
  </si>
  <si>
    <t>7497371610</t>
  </si>
  <si>
    <t>Demontáže zařízení trakčního vedení svodu jednoduché lano</t>
  </si>
  <si>
    <t>1613153118</t>
  </si>
  <si>
    <t>Demontáže zařízení trakčního vedení svodu jednoduché lano - demontáž stávajícího zařízení se všemi pomocnými doplňujícími úpravami</t>
  </si>
  <si>
    <t>219</t>
  </si>
  <si>
    <t>7497371615</t>
  </si>
  <si>
    <t>Demontáže zařízení trakčního vedení svodu dvojité lano</t>
  </si>
  <si>
    <t>1739051443</t>
  </si>
  <si>
    <t>Demontáže zařízení trakčního vedení svodu dvojité lano - demontáž stávajícího zařízení se všemi pomocnými doplňujícími úpravami</t>
  </si>
  <si>
    <t>220</t>
  </si>
  <si>
    <t>300651791</t>
  </si>
  <si>
    <t>221</t>
  </si>
  <si>
    <t>-1421536551</t>
  </si>
  <si>
    <t>222</t>
  </si>
  <si>
    <t>7497371725</t>
  </si>
  <si>
    <t>Demontáže zařízení trakčního vedení lávky pro odpojovač návěst pro el. provoz</t>
  </si>
  <si>
    <t>1046410689</t>
  </si>
  <si>
    <t>Demontáže zařízení trakčního vedení lávky pro odpojovač návěst pro el. provoz - demontáž stávajícího zařízení se všemi pomocnými doplňujícími úpravami</t>
  </si>
  <si>
    <t>223</t>
  </si>
  <si>
    <t>1523317234</t>
  </si>
  <si>
    <t>Poznámka k položce:_x000D_
kotevní sloupek12*111 kg</t>
  </si>
  <si>
    <t>224</t>
  </si>
  <si>
    <t>7497371735</t>
  </si>
  <si>
    <t>Demontáže zařízení trakčního vedení stávajících nosných lišt pro pohon odpojovače např. na stožáru Bp, T, 2T</t>
  </si>
  <si>
    <t>1550460723</t>
  </si>
  <si>
    <t>Demontáže zařízení trakčního vedení stávajících nosných lišt pro pohon odpojovače např. na stožáru Bp, T, 2T - demontáž stávajícího zařízení se všemi pomocnými doplňujícími úpravami</t>
  </si>
  <si>
    <t>225</t>
  </si>
  <si>
    <t>234037563</t>
  </si>
  <si>
    <t>Komunikace pozemní</t>
  </si>
  <si>
    <t>226</t>
  </si>
  <si>
    <t>5904020120</t>
  </si>
  <si>
    <t>Vyřezání křovin porost hustý 6 a více kusů stonků na m2 plochy sklon terénu přes 1:2</t>
  </si>
  <si>
    <t>m2</t>
  </si>
  <si>
    <t>-840080382</t>
  </si>
  <si>
    <t>Vyřezání křovin porost hustý 6 a více kusů stonků na m2 plochy sklon terénu přes 1:2. Poznámka: 1. V cenách jsou započteny náklady na vyřezání a likvidaci výřezu spálením, štěpkováním nebo jeho naložení na dopravní prostředek a uložení na skládku. 2. V cenách nejsou obsaženy náklady na dopravu a skládkovné.</t>
  </si>
  <si>
    <t>227</t>
  </si>
  <si>
    <t>5904025020</t>
  </si>
  <si>
    <t>Ořez větví místně ručně do výšky nad terénem přes 2 m</t>
  </si>
  <si>
    <t>-1978578777</t>
  </si>
  <si>
    <t>Ořez větví místně ručně do výšky nad terénem přes 2 m. Poznámka: 1. V cenách jsou započteny náklady na ruční odborné vyřezání z terénu nebo plošiny a/nebo profilu kontinuálně do vzdálenosti 3 m od osy koleje do výšky 5 m od temene kolejnice včetně likvidace výřezu spálením, štěpkováním nebo naložení na dopravní prostředek a uložení na skládku. 2. V cenách nejsou obsaženy náklady na dopravu výzisku a skládkovné.</t>
  </si>
  <si>
    <t>228</t>
  </si>
  <si>
    <t>-39720432</t>
  </si>
  <si>
    <t>229</t>
  </si>
  <si>
    <t>-1871699778</t>
  </si>
  <si>
    <t>230</t>
  </si>
  <si>
    <t>-912032033</t>
  </si>
  <si>
    <t>231</t>
  </si>
  <si>
    <t>644414484</t>
  </si>
  <si>
    <t>232</t>
  </si>
  <si>
    <t>7497700780</t>
  </si>
  <si>
    <t>Nátěry trakčního vedení  Barva a řed. pro bezpečnostní bíločervený pruh na podpěře TV</t>
  </si>
  <si>
    <t>-896536538</t>
  </si>
  <si>
    <t>233</t>
  </si>
  <si>
    <t>998488142</t>
  </si>
  <si>
    <t>234</t>
  </si>
  <si>
    <t>1001462133</t>
  </si>
  <si>
    <t>235</t>
  </si>
  <si>
    <t>410918230</t>
  </si>
  <si>
    <t>236</t>
  </si>
  <si>
    <t>1442519463</t>
  </si>
  <si>
    <t>237</t>
  </si>
  <si>
    <t>-567191866</t>
  </si>
  <si>
    <t>238</t>
  </si>
  <si>
    <t>1112812939</t>
  </si>
  <si>
    <t>Poznámka k položce:_x000D_
494,1m3*1,85t</t>
  </si>
  <si>
    <t>239</t>
  </si>
  <si>
    <t>326019808</t>
  </si>
  <si>
    <t>Poznámka k položce:_x000D_
Bourání základů 146m3*2,5t</t>
  </si>
  <si>
    <t>240</t>
  </si>
  <si>
    <t>-350193992</t>
  </si>
  <si>
    <t>Poznámka k položce:_x000D_
476*1,85t</t>
  </si>
  <si>
    <t>241</t>
  </si>
  <si>
    <t>-340866297</t>
  </si>
  <si>
    <t>Poznámka k položce:_x000D_
146m3*2,5t</t>
  </si>
  <si>
    <t>242</t>
  </si>
  <si>
    <t>734925840</t>
  </si>
  <si>
    <t>243</t>
  </si>
  <si>
    <t>-1342063511</t>
  </si>
  <si>
    <t>244</t>
  </si>
  <si>
    <t>-1433283757</t>
  </si>
  <si>
    <t>245</t>
  </si>
  <si>
    <t>-470299012</t>
  </si>
  <si>
    <t>SO 02-36-01 - Oprava DOÚO  ŽST. Ohníč</t>
  </si>
  <si>
    <t xml:space="preserve">    10 O - DOUO</t>
  </si>
  <si>
    <t xml:space="preserve">    10R - Revize a Zkoušky</t>
  </si>
  <si>
    <t>M - Práce a dodávky M</t>
  </si>
  <si>
    <t xml:space="preserve">    46-M - Zemní práce při extr.mont.pracích</t>
  </si>
  <si>
    <t>10 O</t>
  </si>
  <si>
    <t>DOUO</t>
  </si>
  <si>
    <t>7492751040</t>
  </si>
  <si>
    <t>Montáž ukončení kabelů nn v rozvaděči nebo na přístroji izolovaných s označením 7 - 12-ti žílových do 4 mm2</t>
  </si>
  <si>
    <t>-989227075</t>
  </si>
  <si>
    <t>Montáž ukončení kabelů nn v rozvaděči nebo na přístroji izolovaných s označením 7 - 12-ti žílových do 4 mm2 - montáž kabelové koncovky nebo záklopky včetně odizolování pláště a izolace žil kabelu, ukončení žil v rozvaděči, upevnění kabelových ok, roz. trubice, zakončení stínění apod.</t>
  </si>
  <si>
    <t>7497701250</t>
  </si>
  <si>
    <t>Kabely trakčního vedení, Různé TV  Ukončení vodiče do 50 mm2</t>
  </si>
  <si>
    <t>-2089810243</t>
  </si>
  <si>
    <t>7492756020</t>
  </si>
  <si>
    <t>Pomocné práce pro montáž kabelů montáž označovacího štítku na kabel</t>
  </si>
  <si>
    <t>-1347418938</t>
  </si>
  <si>
    <t>7492555026</t>
  </si>
  <si>
    <t>Montáž kabelů vícežílových Cu 7 x 4 mm2</t>
  </si>
  <si>
    <t>-1244581365</t>
  </si>
  <si>
    <t>Montáž kabelů vícežílových Cu 7 x 4 mm2 - uložení do země, chráničky, na rošty, pod omítku apod.</t>
  </si>
  <si>
    <t>7492502120</t>
  </si>
  <si>
    <t>Kabely, vodiče, šňůry Cu - nn Kabel silový více-žílový Cu, plastová izolace CYKY 7J4 (7Cx4)</t>
  </si>
  <si>
    <t>-2081417328</t>
  </si>
  <si>
    <t>7492555028</t>
  </si>
  <si>
    <t>Montáž kabelů vícežílových Cu 12 x 4 mm2</t>
  </si>
  <si>
    <t>90985774</t>
  </si>
  <si>
    <t>Montáž kabelů vícežílových Cu 12 x 4 mm2 - uložení do země, chráničky, na rošty, pod omítku apod.</t>
  </si>
  <si>
    <t>Poznámka k položce:_x000D_
2*400m+110m</t>
  </si>
  <si>
    <t>7492502160</t>
  </si>
  <si>
    <t>Kabely, vodiče, šňůry Cu - nn Kabel silový více-žílový Cu, plastová izolace CYKY 12J4 (12Cx4)</t>
  </si>
  <si>
    <t>-1852100931</t>
  </si>
  <si>
    <t>7492752040</t>
  </si>
  <si>
    <t>Montáž ukončení kabelů nn kabelovou spojkou vícežilové kabely s plastovou izolací do 4 mm2 4-7 - žílové kabely</t>
  </si>
  <si>
    <t>-1502912205</t>
  </si>
  <si>
    <t>Montáž ukončení kabelů nn kabelovou spojkou vícežilové kabely s plastovou izolací do 4 mm2 4-7 - žílové kabely - včetně odizolování pláště a izolace žil kabelu, včetně ukončení žil a stínění - oko</t>
  </si>
  <si>
    <t>7492752042</t>
  </si>
  <si>
    <t>Montáž ukončení kabelů nn kabelovou spojkou vícežilové kabely s plastovou izolací do 4 mm2 8-14 - žílové kabely</t>
  </si>
  <si>
    <t>667504171</t>
  </si>
  <si>
    <t>Montáž ukončení kabelů nn kabelovou spojkou vícežilové kabely s plastovou izolací do 4 mm2 8-14 - žílové kabely - včetně odizolování pláště a izolace žil kabelu, včetně ukončení žil a stínění - oko</t>
  </si>
  <si>
    <t>7492103610</t>
  </si>
  <si>
    <t>Spojovací vedení, podpěrné izolátory Spojky, ukončení pasu, ostatní Spojka SVCZC 16-50 smršťovací</t>
  </si>
  <si>
    <t>2051446494</t>
  </si>
  <si>
    <t>7493551020</t>
  </si>
  <si>
    <t>Montáž dálkového ovládání úsekových odpojovačů modulu pro ovládání 1 kusu motorového pohonu trakčních odpojovačů</t>
  </si>
  <si>
    <t>-184861622</t>
  </si>
  <si>
    <t>7498254074</t>
  </si>
  <si>
    <t>Elektrodispečink SKŘ-DŘT zprovoznění systému s novými daty pro objekt ŽST</t>
  </si>
  <si>
    <t>-1433051232</t>
  </si>
  <si>
    <t>7492756040</t>
  </si>
  <si>
    <t>Pomocné práce pro montáž kabelů zatažení kabelů do chráničky do 4 kg/m</t>
  </si>
  <si>
    <t>-118142703</t>
  </si>
  <si>
    <t>Poznámka k položce:_x000D_
Zatažení kabelu WS251 do stávající chráničky</t>
  </si>
  <si>
    <t>7492471010</t>
  </si>
  <si>
    <t>Demontáže kabelových vedení nn</t>
  </si>
  <si>
    <t>1246633097</t>
  </si>
  <si>
    <t>Demontáže kabelových vedení nn - demontáž ze zemní kynety, roštu, rozvaděče, trubky, chráničky apod.</t>
  </si>
  <si>
    <t>7494231030</t>
  </si>
  <si>
    <t>Přeložky rozvaděčů ovládací skříně nebo ovládacího panelu nn</t>
  </si>
  <si>
    <t>1359861484</t>
  </si>
  <si>
    <t>Přeložky rozvaděčů ovládací skříně nebo ovládacího panelu nn - demontáž, potřebné přemístění, montáž na novém místě, propojení, obnovení funkce, včetně nezbytně nutné opravy poškozených částí</t>
  </si>
  <si>
    <t>7494271020</t>
  </si>
  <si>
    <t>Demontáž rozvaděčů ovládací skříně nebo ovládacího rozvaděče nn</t>
  </si>
  <si>
    <t>-1403361296</t>
  </si>
  <si>
    <t>Demontáž rozvaděčů ovládací skříně nebo ovládacího rozvaděče nn - včetně demontáže přívodních, vývodových kabelů, rámu apod., včetně nakládky rozvaděče na určený prostředek</t>
  </si>
  <si>
    <t>10R</t>
  </si>
  <si>
    <t>Revize a Zkoušky</t>
  </si>
  <si>
    <t>455258323</t>
  </si>
  <si>
    <t>1688257858</t>
  </si>
  <si>
    <t>-64627939</t>
  </si>
  <si>
    <t>489792482</t>
  </si>
  <si>
    <t>7499751010</t>
  </si>
  <si>
    <t>Dokončovací práce na elektrickém zařízení</t>
  </si>
  <si>
    <t>-726159314</t>
  </si>
  <si>
    <t>Dokončovací práce na elektrickém zařízení - uvádění zařízení do provozu, drobné montážní práce v rozvaděčích, koordinaci se zhotoviteli souvisejících zařízení apod.</t>
  </si>
  <si>
    <t>7499751020</t>
  </si>
  <si>
    <t>Dokončovací práce úprava zapojení stávajících kabelových skříní/rozvaděčů</t>
  </si>
  <si>
    <t>-1974652909</t>
  </si>
  <si>
    <t>Dokončovací práce úprava zapojení stávajících kabelových skříní/rozvaděčů - provedení provizorních úprav zapojení stávajících kabelových skříní nebo rozvaděčů v průběhu výstavby (pro montáž nových i provizorních kabelů, drobné úpravy výstroje apod.) mechanizmy</t>
  </si>
  <si>
    <t>7499751030</t>
  </si>
  <si>
    <t>Dokončovací práce zkušební provoz</t>
  </si>
  <si>
    <t>-916747826</t>
  </si>
  <si>
    <t>Dokončovací práce zkušební provoz - včetně prokázání technických a kvalitativních parametrů zařízení</t>
  </si>
  <si>
    <t>5915005040</t>
  </si>
  <si>
    <t>Hloubení rýh nebo jam ručně na železničním spodku třídy těžitelnosti II skupiny 4</t>
  </si>
  <si>
    <t>-1932491080</t>
  </si>
  <si>
    <t>Hloubení rýh nebo jam ručně na železničním spodku třídy těžitelnosti II skupiny 4. Poznámka: 1. V cenách jsou započteny náklady na hloubení a uložení výzisku na terén nebo naložení na dopravní prostředek a uložení na úložišti.</t>
  </si>
  <si>
    <t>Poznámka k položce:_x000D_
Výkop pro WS254 10m*0,35*0,4+Výkop pro WS 252,253 12m*0,35*0,4</t>
  </si>
  <si>
    <t>5915007020</t>
  </si>
  <si>
    <t>Zásyp jam nebo rýh sypaninou na železničním spodku se zhutněním</t>
  </si>
  <si>
    <t>-1777793723</t>
  </si>
  <si>
    <t>Zásyp jam nebo rýh sypaninou na železničním spodku se zhutněním. Poznámka: 1. Ceny zásypu jam a rýh se zhutněním jsou určeny pro jakoukoliv míru zhutnění.</t>
  </si>
  <si>
    <t>5915020010</t>
  </si>
  <si>
    <t>Povrchová úprava plochy železničního spodku</t>
  </si>
  <si>
    <t>-2086408640</t>
  </si>
  <si>
    <t>Povrchová úprava plochy železničního spodku. Poznámka: 1. V cenách jsou započteny náklady na urovnání a úpravu ploch nebo skládek výzisku kameniva a zeminy s jejich případnou rekultivací.</t>
  </si>
  <si>
    <t>Poznámka k položce:_x000D_
Po výkopu 10m+12m</t>
  </si>
  <si>
    <t>Práce a dodávky M</t>
  </si>
  <si>
    <t>46-M</t>
  </si>
  <si>
    <t>Zemní práce při extr.mont.pracích</t>
  </si>
  <si>
    <t>7593505150</t>
  </si>
  <si>
    <t>Pokládka výstražné fólie do výkopu</t>
  </si>
  <si>
    <t>-1074083246</t>
  </si>
  <si>
    <t>Poznámka k položce:_x000D_
10m WS254+12m WS252,253</t>
  </si>
  <si>
    <t>7593500609</t>
  </si>
  <si>
    <t>Trasy kabelového vedení Kabelové krycí desky a pásy Fólie výstražná červená š. 34cm (HM0673909992034)</t>
  </si>
  <si>
    <t>-559877982</t>
  </si>
  <si>
    <t>7491153021</t>
  </si>
  <si>
    <t>Montáž trubek kovových elektroinstalačních uložených volně nebo pevně závitových průměru do 42 mm</t>
  </si>
  <si>
    <t>733987292</t>
  </si>
  <si>
    <t>Montáž trubek kovových elektroinstalačních uložených volně nebo pevně závitových průměru do 42 mm - včetně naznačení trasy, rozměření, řezání trubek, kladení, osazení, zajištění a upevnění</t>
  </si>
  <si>
    <t>Poznámka k položce:_x000D_
pro 3ks MP</t>
  </si>
  <si>
    <t>7491100450</t>
  </si>
  <si>
    <t>Trubková vedení Kovové elektroinstalační trubky 6042 pr.42 panc.lak.se záv.</t>
  </si>
  <si>
    <t>-1676423073</t>
  </si>
  <si>
    <t>7593405280</t>
  </si>
  <si>
    <t>Montáž žlabu betonového plnostěnný 20 x 20 - T 2 N</t>
  </si>
  <si>
    <t>929781224</t>
  </si>
  <si>
    <t>Poznámka k položce:_x000D_
W254 10m+12m WS 252,253</t>
  </si>
  <si>
    <t>7497700870</t>
  </si>
  <si>
    <t>Kabely trakčního vedení, Různé TV  Betonový žlab TK 1-neasfalt.</t>
  </si>
  <si>
    <t>2136222456</t>
  </si>
  <si>
    <t>7593505270</t>
  </si>
  <si>
    <t>Montáž kabelového označníku Ball Marker</t>
  </si>
  <si>
    <t>-2084288011</t>
  </si>
  <si>
    <t>Montáž kabelového označníku Ball Marker - upevnění kabelového označníku na plášť kabelu upevňovacími prvky</t>
  </si>
  <si>
    <t xml:space="preserve">SO 02-37-01 - Oprava UKK  ŽST Ohníč  </t>
  </si>
  <si>
    <t>1612047271</t>
  </si>
  <si>
    <t>687482270</t>
  </si>
  <si>
    <t>-1543697664</t>
  </si>
  <si>
    <t>Poznámka k položce:_x000D_
22+41</t>
  </si>
  <si>
    <t>450939682</t>
  </si>
  <si>
    <t>693830653</t>
  </si>
  <si>
    <t>1926139619</t>
  </si>
  <si>
    <t>561378348</t>
  </si>
  <si>
    <t>-1787199569</t>
  </si>
  <si>
    <t>679373613</t>
  </si>
  <si>
    <t>971058120</t>
  </si>
  <si>
    <t>Poznámka k položce:_x000D_
18,5km-19,3km</t>
  </si>
  <si>
    <t>-2074906901</t>
  </si>
  <si>
    <t>Poznámka k položce:_x000D_
km 18,5-19,5km</t>
  </si>
  <si>
    <t>2083808445</t>
  </si>
  <si>
    <t>-1896513308</t>
  </si>
  <si>
    <t>Poznámka k položce:_x000D_
26+4návěstidlo</t>
  </si>
  <si>
    <t>1103189923</t>
  </si>
  <si>
    <t>585713597</t>
  </si>
  <si>
    <t>1441021266</t>
  </si>
  <si>
    <t>-1893817324</t>
  </si>
  <si>
    <t>1596216505</t>
  </si>
  <si>
    <t>-1036564251</t>
  </si>
  <si>
    <t>VON - Vedlejší náklady</t>
  </si>
  <si>
    <t xml:space="preserve">    VRN - Vedlejší rozpočtové náklady</t>
  </si>
  <si>
    <t>VRN</t>
  </si>
  <si>
    <t>Vedlejší rozpočtové náklady</t>
  </si>
  <si>
    <t>022101011</t>
  </si>
  <si>
    <t>Geodetické práce Geodetické práce v průběhu opravy</t>
  </si>
  <si>
    <t>%</t>
  </si>
  <si>
    <t>-1909648773</t>
  </si>
  <si>
    <t>023131011</t>
  </si>
  <si>
    <t>Projektové práce Dokumentace skutečného provedení zabezpečovacích, sdělovacích, elektrických zařízení</t>
  </si>
  <si>
    <t>KUS</t>
  </si>
  <si>
    <t>-1224311009</t>
  </si>
  <si>
    <t>Projektové práce Dokumentace skutečného provedení zabezpečovacích, sdělovacích, elektrických zařízení - V sazbě jsou obsaženy náklady na zaměření a vyhotovení dokumentace skutečného provedení elektrických zařízení dle vyhlášky 146/2008 Sb. včetně zpracování dat v digitální podobě v otevřené formě a její předání objednateli</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</si>
  <si>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</si>
  <si>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</si>
  <si>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922674796</t>
  </si>
  <si>
    <t>032103001</t>
  </si>
  <si>
    <t>Územní vlivy ztížené dopravní podmínky</t>
  </si>
  <si>
    <t>-1147871221</t>
  </si>
  <si>
    <t>Poznámka k položce:_x000D_
provozní vlivy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</si>
</sst>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numFmt numFmtId="165" formatCode="dd\.mm\.yyyy"/>
    <numFmt numFmtId="166" formatCode="#,##0.00000"/>
  </numFmts>
  <fonts count="3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FFFFFF"/>
      <name val="Arial CE"/>
    </font>
    <font>
      <b/>
      <sz val="14"/>
      <name val="Arial CE"/>
    </font>
    <font>
      <sz val="8"/>
      <color rgb="FF3366FF"/>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i/>
      <sz val="7"/>
      <color rgb="FF969696"/>
      <name val="Arial CE"/>
    </font>
    <font>
      <u/>
      <sz val="11"/>
      <color theme="10"/>
      <name val="Calibri"/>
      <scheme val="minor"/>
    </font>
  </fonts>
  <fills count="4">
    <fill>
      <patternFill patternType="none"/>
    </fill>
    <fill>
      <patternFill patternType="gray125"/>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4" fillId="0" borderId="0" applyNumberFormat="0" applyFill="0" applyBorder="0" applyAlignment="0" applyProtection="0"/>
  </cellStyleXfs>
  <cellXfs count="186">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0" fillId="0" borderId="0" xfId="0" applyFont="1" applyAlignment="1">
      <alignment horizontal="left" vertical="center"/>
    </xf>
    <xf numFmtId="0" fontId="11"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0" borderId="0" xfId="0" applyFont="1" applyAlignment="1">
      <alignment horizontal="left" vertical="center" wrapText="1"/>
    </xf>
    <xf numFmtId="0" fontId="0" fillId="0" borderId="4" xfId="0" applyBorder="1"/>
    <xf numFmtId="0" fontId="0" fillId="0" borderId="3" xfId="0" applyBorder="1" applyAlignment="1">
      <alignment vertical="center"/>
    </xf>
    <xf numFmtId="0" fontId="12" fillId="0" borderId="5" xfId="0" applyFont="1" applyBorder="1" applyAlignment="1">
      <alignment horizontal="left" vertical="center"/>
    </xf>
    <xf numFmtId="0" fontId="0" fillId="0" borderId="5" xfId="0"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2" borderId="0" xfId="0" applyFill="1" applyAlignment="1">
      <alignment vertical="center"/>
    </xf>
    <xf numFmtId="0" fontId="4" fillId="2" borderId="6" xfId="0" applyFont="1" applyFill="1" applyBorder="1" applyAlignment="1">
      <alignment horizontal="left" vertical="center"/>
    </xf>
    <xf numFmtId="0" fontId="0" fillId="2" borderId="7" xfId="0" applyFill="1" applyBorder="1" applyAlignment="1">
      <alignment vertical="center"/>
    </xf>
    <xf numFmtId="0" fontId="4" fillId="2" borderId="7" xfId="0" applyFont="1" applyFill="1" applyBorder="1" applyAlignment="1">
      <alignment horizontal="center" vertical="center"/>
    </xf>
    <xf numFmtId="0" fontId="14"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2"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6" fillId="0" borderId="0" xfId="0" applyFont="1" applyAlignment="1">
      <alignment horizontal="left" vertical="center"/>
    </xf>
    <xf numFmtId="0" fontId="0" fillId="0" borderId="15" xfId="0" applyBorder="1" applyAlignment="1">
      <alignment vertical="center"/>
    </xf>
    <xf numFmtId="0" fontId="0" fillId="3" borderId="7" xfId="0" applyFill="1" applyBorder="1" applyAlignment="1">
      <alignment vertical="center"/>
    </xf>
    <xf numFmtId="0" fontId="17" fillId="3" borderId="0" xfId="0" applyFont="1" applyFill="1" applyAlignment="1">
      <alignment horizontal="center" vertical="center"/>
    </xf>
    <xf numFmtId="0" fontId="18" fillId="0" borderId="16"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19" fillId="0" borderId="0" xfId="0" applyFont="1" applyAlignment="1">
      <alignment horizontal="left" vertical="center"/>
    </xf>
    <xf numFmtId="0" fontId="19" fillId="0" borderId="0" xfId="0" applyFont="1" applyAlignment="1">
      <alignment vertical="center"/>
    </xf>
    <xf numFmtId="4" fontId="19" fillId="0" borderId="0" xfId="0" applyNumberFormat="1" applyFont="1" applyAlignment="1">
      <alignment vertical="center"/>
    </xf>
    <xf numFmtId="0" fontId="4" fillId="0" borderId="0" xfId="0" applyFont="1" applyAlignment="1">
      <alignment horizontal="center" vertical="center"/>
    </xf>
    <xf numFmtId="4" fontId="15" fillId="0" borderId="14" xfId="0" applyNumberFormat="1" applyFont="1" applyBorder="1" applyAlignment="1">
      <alignment vertical="center"/>
    </xf>
    <xf numFmtId="4" fontId="15" fillId="0" borderId="0" xfId="0" applyNumberFormat="1" applyFont="1" applyAlignment="1">
      <alignment vertical="center"/>
    </xf>
    <xf numFmtId="166" fontId="15" fillId="0" borderId="0" xfId="0" applyNumberFormat="1" applyFont="1" applyAlignment="1">
      <alignment vertical="center"/>
    </xf>
    <xf numFmtId="4" fontId="15" fillId="0" borderId="15" xfId="0" applyNumberFormat="1" applyFont="1" applyBorder="1" applyAlignment="1">
      <alignment vertical="center"/>
    </xf>
    <xf numFmtId="0" fontId="4" fillId="0" borderId="0" xfId="0" applyFont="1" applyAlignment="1">
      <alignment horizontal="left" vertical="center"/>
    </xf>
    <xf numFmtId="0" fontId="20" fillId="0" borderId="0" xfId="0" applyFont="1" applyAlignment="1">
      <alignment horizontal="left" vertical="center"/>
    </xf>
    <xf numFmtId="0" fontId="21" fillId="0" borderId="0" xfId="1" applyFont="1" applyAlignment="1">
      <alignment horizontal="center" vertical="center"/>
    </xf>
    <xf numFmtId="0" fontId="5" fillId="0" borderId="3" xfId="0" applyFont="1" applyBorder="1" applyAlignment="1">
      <alignment vertical="center"/>
    </xf>
    <xf numFmtId="0" fontId="22" fillId="0" borderId="0" xfId="0" applyFont="1" applyAlignment="1">
      <alignment vertical="center"/>
    </xf>
    <xf numFmtId="0" fontId="23" fillId="0" borderId="0" xfId="0" applyFont="1" applyAlignment="1">
      <alignment vertical="center"/>
    </xf>
    <xf numFmtId="0" fontId="3" fillId="0" borderId="0" xfId="0" applyFont="1" applyAlignment="1">
      <alignment horizontal="center" vertical="center"/>
    </xf>
    <xf numFmtId="4" fontId="24" fillId="0" borderId="14" xfId="0" applyNumberFormat="1" applyFont="1" applyBorder="1" applyAlignment="1">
      <alignment vertical="center"/>
    </xf>
    <xf numFmtId="4" fontId="24" fillId="0" borderId="0" xfId="0" applyNumberFormat="1" applyFont="1" applyAlignment="1">
      <alignment vertical="center"/>
    </xf>
    <xf numFmtId="166" fontId="24" fillId="0" borderId="0" xfId="0" applyNumberFormat="1" applyFont="1" applyAlignment="1">
      <alignment vertical="center"/>
    </xf>
    <xf numFmtId="4" fontId="24" fillId="0" borderId="15" xfId="0" applyNumberFormat="1" applyFont="1" applyBorder="1" applyAlignment="1">
      <alignment vertical="center"/>
    </xf>
    <xf numFmtId="0" fontId="5" fillId="0" borderId="0" xfId="0" applyFont="1" applyAlignment="1">
      <alignment horizontal="left" vertical="center"/>
    </xf>
    <xf numFmtId="4" fontId="24" fillId="0" borderId="19" xfId="0" applyNumberFormat="1" applyFont="1" applyBorder="1" applyAlignment="1">
      <alignment vertical="center"/>
    </xf>
    <xf numFmtId="4" fontId="24" fillId="0" borderId="20" xfId="0" applyNumberFormat="1" applyFont="1" applyBorder="1" applyAlignment="1">
      <alignment vertical="center"/>
    </xf>
    <xf numFmtId="166" fontId="24" fillId="0" borderId="20" xfId="0" applyNumberFormat="1" applyFont="1" applyBorder="1" applyAlignment="1">
      <alignment vertical="center"/>
    </xf>
    <xf numFmtId="4" fontId="24" fillId="0" borderId="21" xfId="0" applyNumberFormat="1" applyFont="1" applyBorder="1" applyAlignment="1">
      <alignment vertical="center"/>
    </xf>
    <xf numFmtId="0" fontId="25" fillId="0" borderId="0" xfId="0" applyFont="1" applyAlignment="1">
      <alignment horizontal="left" vertical="center"/>
    </xf>
    <xf numFmtId="0" fontId="0" fillId="0" borderId="3" xfId="0" applyBorder="1" applyAlignment="1">
      <alignment vertical="center" wrapText="1"/>
    </xf>
    <xf numFmtId="0" fontId="1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3" borderId="0" xfId="0" applyFill="1" applyAlignment="1">
      <alignment vertical="center"/>
    </xf>
    <xf numFmtId="0" fontId="4" fillId="3" borderId="6" xfId="0" applyFont="1" applyFill="1" applyBorder="1" applyAlignment="1">
      <alignment horizontal="left" vertical="center"/>
    </xf>
    <xf numFmtId="0" fontId="4" fillId="3" borderId="7" xfId="0" applyFont="1" applyFill="1" applyBorder="1" applyAlignment="1">
      <alignment horizontal="right" vertical="center"/>
    </xf>
    <xf numFmtId="0" fontId="4" fillId="3" borderId="7" xfId="0" applyFont="1" applyFill="1" applyBorder="1" applyAlignment="1">
      <alignment horizontal="center" vertical="center"/>
    </xf>
    <xf numFmtId="4" fontId="4" fillId="3" borderId="7" xfId="0" applyNumberFormat="1" applyFont="1" applyFill="1" applyBorder="1" applyAlignment="1">
      <alignment vertical="center"/>
    </xf>
    <xf numFmtId="0" fontId="0" fillId="3" borderId="8" xfId="0"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17" fillId="3" borderId="0" xfId="0" applyFont="1" applyFill="1" applyAlignment="1">
      <alignment horizontal="left" vertical="center"/>
    </xf>
    <xf numFmtId="0" fontId="17" fillId="3" borderId="0" xfId="0" applyFont="1" applyFill="1" applyAlignment="1">
      <alignment horizontal="right" vertical="center"/>
    </xf>
    <xf numFmtId="0" fontId="26"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3" xfId="0" applyBorder="1" applyAlignment="1">
      <alignment horizontal="center" vertical="center" wrapText="1"/>
    </xf>
    <xf numFmtId="0" fontId="17" fillId="3" borderId="16" xfId="0" applyFont="1" applyFill="1" applyBorder="1" applyAlignment="1">
      <alignment horizontal="center" vertical="center" wrapText="1"/>
    </xf>
    <xf numFmtId="0" fontId="17" fillId="3" borderId="17" xfId="0" applyFont="1" applyFill="1" applyBorder="1" applyAlignment="1">
      <alignment horizontal="center" vertical="center" wrapText="1"/>
    </xf>
    <xf numFmtId="0" fontId="17" fillId="3" borderId="18" xfId="0" applyFont="1" applyFill="1" applyBorder="1" applyAlignment="1">
      <alignment horizontal="center" vertical="center" wrapText="1"/>
    </xf>
    <xf numFmtId="4" fontId="19" fillId="0" borderId="0" xfId="0" applyNumberFormat="1" applyFont="1"/>
    <xf numFmtId="166" fontId="27" fillId="0" borderId="12" xfId="0" applyNumberFormat="1" applyFont="1" applyBorder="1"/>
    <xf numFmtId="166" fontId="27" fillId="0" borderId="13" xfId="0" applyNumberFormat="1" applyFont="1" applyBorder="1"/>
    <xf numFmtId="4" fontId="28" fillId="0" borderId="0" xfId="0" applyNumberFormat="1" applyFont="1" applyAlignment="1">
      <alignment vertical="center"/>
    </xf>
    <xf numFmtId="0" fontId="8" fillId="0" borderId="3" xfId="0" applyFont="1" applyBorder="1"/>
    <xf numFmtId="0" fontId="8" fillId="0" borderId="0" xfId="0" applyFont="1" applyAlignment="1">
      <alignment horizontal="left"/>
    </xf>
    <xf numFmtId="0" fontId="6" fillId="0" borderId="0" xfId="0" applyFont="1" applyAlignment="1">
      <alignment horizontal="left"/>
    </xf>
    <xf numFmtId="4" fontId="6" fillId="0" borderId="0" xfId="0" applyNumberFormat="1" applyFont="1"/>
    <xf numFmtId="0" fontId="8" fillId="0" borderId="14" xfId="0" applyFont="1" applyBorder="1"/>
    <xf numFmtId="166" fontId="8" fillId="0" borderId="0" xfId="0" applyNumberFormat="1" applyFont="1"/>
    <xf numFmtId="166" fontId="8" fillId="0" borderId="15"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17" fillId="0" borderId="22" xfId="0" applyFont="1" applyBorder="1" applyAlignment="1">
      <alignment horizontal="center" vertical="center"/>
    </xf>
    <xf numFmtId="49" fontId="17" fillId="0" borderId="22" xfId="0" applyNumberFormat="1" applyFont="1" applyBorder="1" applyAlignment="1">
      <alignment horizontal="left" vertical="center" wrapText="1"/>
    </xf>
    <xf numFmtId="0" fontId="17" fillId="0" borderId="22" xfId="0" applyFont="1" applyBorder="1" applyAlignment="1">
      <alignment horizontal="left" vertical="center" wrapText="1"/>
    </xf>
    <xf numFmtId="0" fontId="17" fillId="0" borderId="22" xfId="0" applyFont="1" applyBorder="1" applyAlignment="1">
      <alignment horizontal="center" vertical="center" wrapText="1"/>
    </xf>
    <xf numFmtId="4" fontId="17" fillId="0" borderId="22" xfId="0" applyNumberFormat="1" applyFont="1" applyBorder="1" applyAlignment="1">
      <alignment vertical="center"/>
    </xf>
    <xf numFmtId="0" fontId="18" fillId="0" borderId="14" xfId="0" applyFont="1" applyBorder="1" applyAlignment="1">
      <alignment horizontal="left" vertical="center"/>
    </xf>
    <xf numFmtId="0" fontId="18" fillId="0" borderId="0" xfId="0" applyFont="1" applyAlignment="1">
      <alignment horizontal="center" vertical="center"/>
    </xf>
    <xf numFmtId="166" fontId="18" fillId="0" borderId="0" xfId="0" applyNumberFormat="1" applyFont="1" applyAlignment="1">
      <alignment vertical="center"/>
    </xf>
    <xf numFmtId="166" fontId="18" fillId="0" borderId="15" xfId="0" applyNumberFormat="1" applyFont="1" applyBorder="1" applyAlignment="1">
      <alignment vertical="center"/>
    </xf>
    <xf numFmtId="0" fontId="17" fillId="0" borderId="0" xfId="0" applyFont="1" applyAlignment="1">
      <alignment horizontal="left" vertical="center"/>
    </xf>
    <xf numFmtId="4" fontId="0" fillId="0" borderId="0" xfId="0" applyNumberFormat="1" applyAlignment="1">
      <alignment vertical="center"/>
    </xf>
    <xf numFmtId="0" fontId="29" fillId="0" borderId="0" xfId="0" applyFont="1" applyAlignment="1">
      <alignment horizontal="left" vertical="center"/>
    </xf>
    <xf numFmtId="0" fontId="30" fillId="0" borderId="0" xfId="0" applyFont="1" applyAlignment="1">
      <alignment horizontal="left" vertical="center" wrapText="1"/>
    </xf>
    <xf numFmtId="0" fontId="0" fillId="0" borderId="14" xfId="0" applyBorder="1" applyAlignment="1">
      <alignment vertical="center"/>
    </xf>
    <xf numFmtId="0" fontId="31" fillId="0" borderId="22" xfId="0" applyFont="1" applyBorder="1" applyAlignment="1">
      <alignment horizontal="center" vertical="center"/>
    </xf>
    <xf numFmtId="49" fontId="31" fillId="0" borderId="22" xfId="0" applyNumberFormat="1" applyFont="1" applyBorder="1" applyAlignment="1">
      <alignment horizontal="left" vertical="center" wrapText="1"/>
    </xf>
    <xf numFmtId="0" fontId="31" fillId="0" borderId="22" xfId="0" applyFont="1" applyBorder="1" applyAlignment="1">
      <alignment horizontal="left" vertical="center" wrapText="1"/>
    </xf>
    <xf numFmtId="0" fontId="31" fillId="0" borderId="22" xfId="0" applyFont="1" applyBorder="1" applyAlignment="1">
      <alignment horizontal="center" vertical="center" wrapText="1"/>
    </xf>
    <xf numFmtId="4" fontId="31" fillId="0" borderId="22" xfId="0" applyNumberFormat="1" applyFont="1" applyBorder="1" applyAlignment="1">
      <alignment vertical="center"/>
    </xf>
    <xf numFmtId="0" fontId="32" fillId="0" borderId="3" xfId="0" applyFont="1" applyBorder="1" applyAlignment="1">
      <alignment vertical="center"/>
    </xf>
    <xf numFmtId="0" fontId="31" fillId="0" borderId="14" xfId="0" applyFont="1" applyBorder="1" applyAlignment="1">
      <alignment horizontal="left" vertical="center"/>
    </xf>
    <xf numFmtId="0" fontId="31" fillId="0" borderId="0" xfId="0" applyFont="1" applyAlignment="1">
      <alignment horizontal="center" vertical="center"/>
    </xf>
    <xf numFmtId="0" fontId="33" fillId="0" borderId="0" xfId="0" applyFont="1" applyAlignment="1">
      <alignment vertical="center" wrapText="1"/>
    </xf>
    <xf numFmtId="0" fontId="0" fillId="0" borderId="19"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0" fillId="0" borderId="0" xfId="0"/>
    <xf numFmtId="164" fontId="1" fillId="0" borderId="0" xfId="0" applyNumberFormat="1" applyFont="1" applyAlignment="1">
      <alignment horizontal="left" vertical="center"/>
    </xf>
    <xf numFmtId="0" fontId="1" fillId="0" borderId="0" xfId="0" applyFont="1" applyAlignment="1">
      <alignment vertical="center"/>
    </xf>
    <xf numFmtId="4" fontId="13" fillId="0" borderId="0" xfId="0" applyNumberFormat="1" applyFont="1" applyAlignment="1">
      <alignment vertical="center"/>
    </xf>
    <xf numFmtId="4" fontId="4" fillId="2" borderId="7" xfId="0" applyNumberFormat="1" applyFont="1" applyFill="1" applyBorder="1" applyAlignment="1">
      <alignment vertical="center"/>
    </xf>
    <xf numFmtId="0" fontId="0" fillId="2" borderId="7" xfId="0" applyFill="1" applyBorder="1" applyAlignment="1">
      <alignment vertical="center"/>
    </xf>
    <xf numFmtId="0" fontId="0" fillId="2" borderId="8" xfId="0" applyFill="1" applyBorder="1" applyAlignment="1">
      <alignment vertical="center"/>
    </xf>
    <xf numFmtId="0" fontId="4" fillId="2" borderId="7" xfId="0" applyFont="1" applyFill="1" applyBorder="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0" fontId="2" fillId="0" borderId="0" xfId="0" applyFont="1" applyAlignment="1">
      <alignment horizontal="left" vertical="center" wrapText="1"/>
    </xf>
    <xf numFmtId="4" fontId="12"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4" fontId="23" fillId="0" borderId="0" xfId="0" applyNumberFormat="1" applyFont="1" applyAlignment="1">
      <alignment vertical="center"/>
    </xf>
    <xf numFmtId="0" fontId="23" fillId="0" borderId="0" xfId="0" applyFont="1" applyAlignment="1">
      <alignment vertical="center"/>
    </xf>
    <xf numFmtId="0" fontId="22" fillId="0" borderId="0" xfId="0" applyFont="1" applyAlignment="1">
      <alignment horizontal="left" vertical="center" wrapText="1"/>
    </xf>
    <xf numFmtId="4" fontId="19" fillId="0" borderId="0" xfId="0" applyNumberFormat="1" applyFont="1" applyAlignment="1">
      <alignment horizontal="right" vertical="center"/>
    </xf>
    <xf numFmtId="4" fontId="19" fillId="0" borderId="0" xfId="0" applyNumberFormat="1" applyFont="1" applyAlignment="1">
      <alignment vertical="center"/>
    </xf>
    <xf numFmtId="0" fontId="17" fillId="3" borderId="6" xfId="0" applyFont="1" applyFill="1" applyBorder="1" applyAlignment="1">
      <alignment horizontal="center" vertical="center"/>
    </xf>
    <xf numFmtId="0" fontId="17" fillId="3" borderId="7" xfId="0" applyFont="1" applyFill="1" applyBorder="1" applyAlignment="1">
      <alignment horizontal="left" vertical="center"/>
    </xf>
    <xf numFmtId="0" fontId="17" fillId="3" borderId="7" xfId="0" applyFont="1" applyFill="1" applyBorder="1" applyAlignment="1">
      <alignment horizontal="center" vertical="center"/>
    </xf>
    <xf numFmtId="0" fontId="17" fillId="3" borderId="8" xfId="0" applyFont="1" applyFill="1" applyBorder="1" applyAlignment="1">
      <alignment horizontal="left" vertical="center"/>
    </xf>
    <xf numFmtId="0" fontId="17" fillId="3" borderId="7" xfId="0" applyFont="1" applyFill="1" applyBorder="1" applyAlignment="1">
      <alignment horizontal="righ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5" fillId="0" borderId="11" xfId="0" applyFont="1" applyBorder="1" applyAlignment="1">
      <alignment horizontal="center" vertical="center"/>
    </xf>
    <xf numFmtId="0" fontId="15" fillId="0" borderId="12" xfId="0" applyFont="1" applyBorder="1" applyAlignment="1">
      <alignment horizontal="left" vertical="center"/>
    </xf>
    <xf numFmtId="0" fontId="16" fillId="0" borderId="14" xfId="0" applyFont="1" applyBorder="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Alignment="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CM102"/>
  <sheetViews>
    <sheetView showGridLines="0" tabSelected="1" topLeftCell="A92" workbookViewId="0">
      <selection activeCell="D95" sqref="D95:H95"/>
    </sheetView>
  </sheetViews>
  <sheetFormatPr defaultRowHeight="10.199999999999999"/>
  <cols>
    <col min="1" max="1" width="8.28515625" customWidth="1"/>
    <col min="2" max="2" width="1.7109375" customWidth="1"/>
    <col min="3" max="3" width="4.140625" customWidth="1"/>
    <col min="4" max="7" width="2.7109375" customWidth="1"/>
    <col min="8" max="8" width="5.140625" customWidth="1"/>
    <col min="9" max="33" width="2.7109375" customWidth="1"/>
    <col min="34" max="34" width="3.28515625" customWidth="1"/>
    <col min="35" max="35" width="31.7109375" customWidth="1"/>
    <col min="36" max="37" width="2.42578125" customWidth="1"/>
    <col min="38" max="38" width="8.28515625" customWidth="1"/>
    <col min="39" max="39" width="3.28515625" customWidth="1"/>
    <col min="40" max="40" width="13.28515625" customWidth="1"/>
    <col min="41" max="41" width="7.42578125" customWidth="1"/>
    <col min="42" max="42" width="4.140625" customWidth="1"/>
    <col min="43" max="43" width="15.7109375" hidden="1" customWidth="1"/>
    <col min="44" max="44" width="13.7109375" customWidth="1"/>
    <col min="45" max="47" width="25.85546875" hidden="1" customWidth="1"/>
    <col min="48" max="49" width="21.7109375" hidden="1" customWidth="1"/>
    <col min="50" max="51" width="25" hidden="1" customWidth="1"/>
    <col min="52" max="52" width="21.7109375" hidden="1" customWidth="1"/>
    <col min="53" max="53" width="19.140625" hidden="1" customWidth="1"/>
    <col min="54" max="54" width="25" hidden="1" customWidth="1"/>
    <col min="55" max="55" width="21.7109375" hidden="1" customWidth="1"/>
    <col min="56" max="56" width="19.140625" hidden="1" customWidth="1"/>
    <col min="57" max="57" width="66.42578125" customWidth="1"/>
    <col min="71" max="91" width="9.28515625" hidden="1"/>
  </cols>
  <sheetData>
    <row r="1" spans="1:74">
      <c r="A1" s="12" t="s">
        <v>0</v>
      </c>
      <c r="AZ1" s="12" t="s">
        <v>1</v>
      </c>
      <c r="BA1" s="12" t="s">
        <v>2</v>
      </c>
      <c r="BB1" s="12" t="s">
        <v>3</v>
      </c>
      <c r="BT1" s="12" t="s">
        <v>4</v>
      </c>
      <c r="BU1" s="12" t="s">
        <v>4</v>
      </c>
      <c r="BV1" s="12" t="s">
        <v>5</v>
      </c>
    </row>
    <row r="2" spans="1:74" ht="36.9" customHeight="1">
      <c r="AR2" s="150"/>
      <c r="AS2" s="150"/>
      <c r="AT2" s="150"/>
      <c r="AU2" s="150"/>
      <c r="AV2" s="150"/>
      <c r="AW2" s="150"/>
      <c r="AX2" s="150"/>
      <c r="AY2" s="150"/>
      <c r="AZ2" s="150"/>
      <c r="BA2" s="150"/>
      <c r="BB2" s="150"/>
      <c r="BC2" s="150"/>
      <c r="BD2" s="150"/>
      <c r="BE2" s="150"/>
      <c r="BS2" s="13" t="s">
        <v>6</v>
      </c>
      <c r="BT2" s="13" t="s">
        <v>7</v>
      </c>
    </row>
    <row r="3" spans="1:74" ht="6.9" customHeight="1">
      <c r="B3" s="14"/>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6"/>
      <c r="BS3" s="13" t="s">
        <v>6</v>
      </c>
      <c r="BT3" s="13" t="s">
        <v>8</v>
      </c>
    </row>
    <row r="4" spans="1:74" ht="24.9" customHeight="1">
      <c r="B4" s="16"/>
      <c r="D4" s="17" t="s">
        <v>9</v>
      </c>
      <c r="AR4" s="16"/>
      <c r="AS4" s="18" t="s">
        <v>10</v>
      </c>
      <c r="BS4" s="13" t="s">
        <v>6</v>
      </c>
    </row>
    <row r="5" spans="1:74" ht="12" customHeight="1">
      <c r="B5" s="16"/>
      <c r="D5" s="19" t="s">
        <v>11</v>
      </c>
      <c r="K5" s="158" t="s">
        <v>12</v>
      </c>
      <c r="L5" s="150"/>
      <c r="M5" s="150"/>
      <c r="N5" s="150"/>
      <c r="O5" s="150"/>
      <c r="P5" s="150"/>
      <c r="Q5" s="150"/>
      <c r="R5" s="150"/>
      <c r="S5" s="150"/>
      <c r="T5" s="150"/>
      <c r="U5" s="150"/>
      <c r="V5" s="150"/>
      <c r="W5" s="150"/>
      <c r="X5" s="150"/>
      <c r="Y5" s="150"/>
      <c r="Z5" s="150"/>
      <c r="AA5" s="150"/>
      <c r="AB5" s="150"/>
      <c r="AC5" s="150"/>
      <c r="AD5" s="150"/>
      <c r="AE5" s="150"/>
      <c r="AF5" s="150"/>
      <c r="AG5" s="150"/>
      <c r="AH5" s="150"/>
      <c r="AI5" s="150"/>
      <c r="AJ5" s="150"/>
      <c r="AR5" s="16"/>
      <c r="BS5" s="13" t="s">
        <v>6</v>
      </c>
    </row>
    <row r="6" spans="1:74" ht="36.9" customHeight="1">
      <c r="B6" s="16"/>
      <c r="D6" s="21" t="s">
        <v>13</v>
      </c>
      <c r="K6" s="159" t="s">
        <v>14</v>
      </c>
      <c r="L6" s="150"/>
      <c r="M6" s="150"/>
      <c r="N6" s="150"/>
      <c r="O6" s="150"/>
      <c r="P6" s="150"/>
      <c r="Q6" s="150"/>
      <c r="R6" s="150"/>
      <c r="S6" s="150"/>
      <c r="T6" s="150"/>
      <c r="U6" s="150"/>
      <c r="V6" s="150"/>
      <c r="W6" s="150"/>
      <c r="X6" s="150"/>
      <c r="Y6" s="150"/>
      <c r="Z6" s="150"/>
      <c r="AA6" s="150"/>
      <c r="AB6" s="150"/>
      <c r="AC6" s="150"/>
      <c r="AD6" s="150"/>
      <c r="AE6" s="150"/>
      <c r="AF6" s="150"/>
      <c r="AG6" s="150"/>
      <c r="AH6" s="150"/>
      <c r="AI6" s="150"/>
      <c r="AJ6" s="150"/>
      <c r="AR6" s="16"/>
      <c r="BS6" s="13" t="s">
        <v>6</v>
      </c>
    </row>
    <row r="7" spans="1:74" ht="12" customHeight="1">
      <c r="B7" s="16"/>
      <c r="D7" s="22" t="s">
        <v>15</v>
      </c>
      <c r="K7" s="20" t="s">
        <v>1</v>
      </c>
      <c r="AK7" s="22" t="s">
        <v>16</v>
      </c>
      <c r="AN7" s="20" t="s">
        <v>1</v>
      </c>
      <c r="AR7" s="16"/>
      <c r="BS7" s="13" t="s">
        <v>6</v>
      </c>
    </row>
    <row r="8" spans="1:74" ht="12" customHeight="1">
      <c r="B8" s="16"/>
      <c r="D8" s="22" t="s">
        <v>17</v>
      </c>
      <c r="K8" s="20" t="s">
        <v>18</v>
      </c>
      <c r="AK8" s="22" t="s">
        <v>19</v>
      </c>
      <c r="AN8" s="20" t="s">
        <v>20</v>
      </c>
      <c r="AR8" s="16"/>
      <c r="BS8" s="13" t="s">
        <v>6</v>
      </c>
    </row>
    <row r="9" spans="1:74" ht="14.4" customHeight="1">
      <c r="B9" s="16"/>
      <c r="AR9" s="16"/>
      <c r="BS9" s="13" t="s">
        <v>6</v>
      </c>
    </row>
    <row r="10" spans="1:74" ht="12" customHeight="1">
      <c r="B10" s="16"/>
      <c r="D10" s="22" t="s">
        <v>21</v>
      </c>
      <c r="AK10" s="22" t="s">
        <v>22</v>
      </c>
      <c r="AN10" s="20" t="s">
        <v>1</v>
      </c>
      <c r="AR10" s="16"/>
      <c r="BS10" s="13" t="s">
        <v>6</v>
      </c>
    </row>
    <row r="11" spans="1:74" ht="18.45" customHeight="1">
      <c r="B11" s="16"/>
      <c r="E11" s="20" t="s">
        <v>23</v>
      </c>
      <c r="AK11" s="22" t="s">
        <v>24</v>
      </c>
      <c r="AN11" s="20" t="s">
        <v>1</v>
      </c>
      <c r="AR11" s="16"/>
      <c r="BS11" s="13" t="s">
        <v>6</v>
      </c>
    </row>
    <row r="12" spans="1:74" ht="6.9" customHeight="1">
      <c r="B12" s="16"/>
      <c r="AR12" s="16"/>
      <c r="BS12" s="13" t="s">
        <v>6</v>
      </c>
    </row>
    <row r="13" spans="1:74" ht="12" customHeight="1">
      <c r="B13" s="16"/>
      <c r="D13" s="22" t="s">
        <v>25</v>
      </c>
      <c r="AK13" s="22" t="s">
        <v>22</v>
      </c>
      <c r="AN13" s="20" t="s">
        <v>1</v>
      </c>
      <c r="AR13" s="16"/>
      <c r="BS13" s="13" t="s">
        <v>6</v>
      </c>
    </row>
    <row r="14" spans="1:74" ht="13.2">
      <c r="B14" s="16"/>
      <c r="E14" s="20" t="s">
        <v>26</v>
      </c>
      <c r="AK14" s="22" t="s">
        <v>24</v>
      </c>
      <c r="AN14" s="20" t="s">
        <v>1</v>
      </c>
      <c r="AR14" s="16"/>
      <c r="BS14" s="13" t="s">
        <v>6</v>
      </c>
    </row>
    <row r="15" spans="1:74" ht="6.9" customHeight="1">
      <c r="B15" s="16"/>
      <c r="AR15" s="16"/>
      <c r="BS15" s="13" t="s">
        <v>4</v>
      </c>
    </row>
    <row r="16" spans="1:74" ht="12" customHeight="1">
      <c r="B16" s="16"/>
      <c r="D16" s="22" t="s">
        <v>27</v>
      </c>
      <c r="AK16" s="22" t="s">
        <v>22</v>
      </c>
      <c r="AN16" s="20" t="s">
        <v>1</v>
      </c>
      <c r="AR16" s="16"/>
      <c r="BS16" s="13" t="s">
        <v>28</v>
      </c>
    </row>
    <row r="17" spans="2:71" ht="18.45" customHeight="1">
      <c r="B17" s="16"/>
      <c r="E17" s="20" t="s">
        <v>29</v>
      </c>
      <c r="AK17" s="22" t="s">
        <v>24</v>
      </c>
      <c r="AN17" s="20" t="s">
        <v>1</v>
      </c>
      <c r="AR17" s="16"/>
      <c r="BS17" s="13" t="s">
        <v>4</v>
      </c>
    </row>
    <row r="18" spans="2:71" ht="6.9" customHeight="1">
      <c r="B18" s="16"/>
      <c r="AR18" s="16"/>
      <c r="BS18" s="13" t="s">
        <v>6</v>
      </c>
    </row>
    <row r="19" spans="2:71" ht="12" customHeight="1">
      <c r="B19" s="16"/>
      <c r="D19" s="22" t="s">
        <v>30</v>
      </c>
      <c r="AK19" s="22" t="s">
        <v>22</v>
      </c>
      <c r="AN19" s="20" t="s">
        <v>1</v>
      </c>
      <c r="AR19" s="16"/>
      <c r="BS19" s="13" t="s">
        <v>6</v>
      </c>
    </row>
    <row r="20" spans="2:71" ht="18.45" customHeight="1">
      <c r="B20" s="16"/>
      <c r="E20" s="20" t="s">
        <v>31</v>
      </c>
      <c r="AK20" s="22" t="s">
        <v>24</v>
      </c>
      <c r="AN20" s="20" t="s">
        <v>1</v>
      </c>
      <c r="AR20" s="16"/>
      <c r="BS20" s="13" t="s">
        <v>28</v>
      </c>
    </row>
    <row r="21" spans="2:71" ht="6.9" customHeight="1">
      <c r="B21" s="16"/>
      <c r="AR21" s="16"/>
    </row>
    <row r="22" spans="2:71" ht="12" customHeight="1">
      <c r="B22" s="16"/>
      <c r="D22" s="22" t="s">
        <v>32</v>
      </c>
      <c r="AR22" s="16"/>
    </row>
    <row r="23" spans="2:71" ht="16.5" customHeight="1">
      <c r="B23" s="16"/>
      <c r="E23" s="160" t="s">
        <v>1</v>
      </c>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R23" s="16"/>
    </row>
    <row r="24" spans="2:71" ht="6.9" customHeight="1">
      <c r="B24" s="16"/>
      <c r="AR24" s="16"/>
    </row>
    <row r="25" spans="2:71" ht="6.9" customHeight="1">
      <c r="B25" s="16"/>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c r="AR25" s="16"/>
    </row>
    <row r="26" spans="2:71" s="1" customFormat="1" ht="25.95" customHeight="1">
      <c r="B26" s="25"/>
      <c r="D26" s="26" t="s">
        <v>33</v>
      </c>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161">
        <f>ROUND(AG94,2)</f>
        <v>0</v>
      </c>
      <c r="AL26" s="162"/>
      <c r="AM26" s="162"/>
      <c r="AN26" s="162"/>
      <c r="AO26" s="162"/>
      <c r="AR26" s="25"/>
    </row>
    <row r="27" spans="2:71" s="1" customFormat="1" ht="6.9" customHeight="1">
      <c r="B27" s="25"/>
      <c r="AR27" s="25"/>
    </row>
    <row r="28" spans="2:71" s="1" customFormat="1" ht="13.2">
      <c r="B28" s="25"/>
      <c r="L28" s="163" t="s">
        <v>34</v>
      </c>
      <c r="M28" s="163"/>
      <c r="N28" s="163"/>
      <c r="O28" s="163"/>
      <c r="P28" s="163"/>
      <c r="W28" s="163" t="s">
        <v>35</v>
      </c>
      <c r="X28" s="163"/>
      <c r="Y28" s="163"/>
      <c r="Z28" s="163"/>
      <c r="AA28" s="163"/>
      <c r="AB28" s="163"/>
      <c r="AC28" s="163"/>
      <c r="AD28" s="163"/>
      <c r="AE28" s="163"/>
      <c r="AK28" s="163" t="s">
        <v>36</v>
      </c>
      <c r="AL28" s="163"/>
      <c r="AM28" s="163"/>
      <c r="AN28" s="163"/>
      <c r="AO28" s="163"/>
      <c r="AR28" s="25"/>
    </row>
    <row r="29" spans="2:71" s="2" customFormat="1" ht="14.4" customHeight="1">
      <c r="B29" s="29"/>
      <c r="D29" s="22" t="s">
        <v>37</v>
      </c>
      <c r="F29" s="22" t="s">
        <v>38</v>
      </c>
      <c r="L29" s="151">
        <v>0.21</v>
      </c>
      <c r="M29" s="152"/>
      <c r="N29" s="152"/>
      <c r="O29" s="152"/>
      <c r="P29" s="152"/>
      <c r="W29" s="153">
        <f>ROUND(AZ94, 2)</f>
        <v>0</v>
      </c>
      <c r="X29" s="152"/>
      <c r="Y29" s="152"/>
      <c r="Z29" s="152"/>
      <c r="AA29" s="152"/>
      <c r="AB29" s="152"/>
      <c r="AC29" s="152"/>
      <c r="AD29" s="152"/>
      <c r="AE29" s="152"/>
      <c r="AK29" s="153">
        <f>ROUND(AV94, 2)</f>
        <v>0</v>
      </c>
      <c r="AL29" s="152"/>
      <c r="AM29" s="152"/>
      <c r="AN29" s="152"/>
      <c r="AO29" s="152"/>
      <c r="AR29" s="29"/>
    </row>
    <row r="30" spans="2:71" s="2" customFormat="1" ht="14.4" customHeight="1">
      <c r="B30" s="29"/>
      <c r="F30" s="22" t="s">
        <v>39</v>
      </c>
      <c r="L30" s="151">
        <v>0.15</v>
      </c>
      <c r="M30" s="152"/>
      <c r="N30" s="152"/>
      <c r="O30" s="152"/>
      <c r="P30" s="152"/>
      <c r="W30" s="153">
        <f>ROUND(BA94, 2)</f>
        <v>0</v>
      </c>
      <c r="X30" s="152"/>
      <c r="Y30" s="152"/>
      <c r="Z30" s="152"/>
      <c r="AA30" s="152"/>
      <c r="AB30" s="152"/>
      <c r="AC30" s="152"/>
      <c r="AD30" s="152"/>
      <c r="AE30" s="152"/>
      <c r="AK30" s="153">
        <f>ROUND(AW94, 2)</f>
        <v>0</v>
      </c>
      <c r="AL30" s="152"/>
      <c r="AM30" s="152"/>
      <c r="AN30" s="152"/>
      <c r="AO30" s="152"/>
      <c r="AR30" s="29"/>
    </row>
    <row r="31" spans="2:71" s="2" customFormat="1" ht="14.4" hidden="1" customHeight="1">
      <c r="B31" s="29"/>
      <c r="F31" s="22" t="s">
        <v>40</v>
      </c>
      <c r="L31" s="151">
        <v>0.21</v>
      </c>
      <c r="M31" s="152"/>
      <c r="N31" s="152"/>
      <c r="O31" s="152"/>
      <c r="P31" s="152"/>
      <c r="W31" s="153">
        <f>ROUND(BB94, 2)</f>
        <v>0</v>
      </c>
      <c r="X31" s="152"/>
      <c r="Y31" s="152"/>
      <c r="Z31" s="152"/>
      <c r="AA31" s="152"/>
      <c r="AB31" s="152"/>
      <c r="AC31" s="152"/>
      <c r="AD31" s="152"/>
      <c r="AE31" s="152"/>
      <c r="AK31" s="153">
        <v>0</v>
      </c>
      <c r="AL31" s="152"/>
      <c r="AM31" s="152"/>
      <c r="AN31" s="152"/>
      <c r="AO31" s="152"/>
      <c r="AR31" s="29"/>
    </row>
    <row r="32" spans="2:71" s="2" customFormat="1" ht="14.4" hidden="1" customHeight="1">
      <c r="B32" s="29"/>
      <c r="F32" s="22" t="s">
        <v>41</v>
      </c>
      <c r="L32" s="151">
        <v>0.15</v>
      </c>
      <c r="M32" s="152"/>
      <c r="N32" s="152"/>
      <c r="O32" s="152"/>
      <c r="P32" s="152"/>
      <c r="W32" s="153">
        <f>ROUND(BC94, 2)</f>
        <v>0</v>
      </c>
      <c r="X32" s="152"/>
      <c r="Y32" s="152"/>
      <c r="Z32" s="152"/>
      <c r="AA32" s="152"/>
      <c r="AB32" s="152"/>
      <c r="AC32" s="152"/>
      <c r="AD32" s="152"/>
      <c r="AE32" s="152"/>
      <c r="AK32" s="153">
        <v>0</v>
      </c>
      <c r="AL32" s="152"/>
      <c r="AM32" s="152"/>
      <c r="AN32" s="152"/>
      <c r="AO32" s="152"/>
      <c r="AR32" s="29"/>
    </row>
    <row r="33" spans="2:44" s="2" customFormat="1" ht="14.4" hidden="1" customHeight="1">
      <c r="B33" s="29"/>
      <c r="F33" s="22" t="s">
        <v>42</v>
      </c>
      <c r="L33" s="151">
        <v>0</v>
      </c>
      <c r="M33" s="152"/>
      <c r="N33" s="152"/>
      <c r="O33" s="152"/>
      <c r="P33" s="152"/>
      <c r="W33" s="153">
        <f>ROUND(BD94, 2)</f>
        <v>0</v>
      </c>
      <c r="X33" s="152"/>
      <c r="Y33" s="152"/>
      <c r="Z33" s="152"/>
      <c r="AA33" s="152"/>
      <c r="AB33" s="152"/>
      <c r="AC33" s="152"/>
      <c r="AD33" s="152"/>
      <c r="AE33" s="152"/>
      <c r="AK33" s="153">
        <v>0</v>
      </c>
      <c r="AL33" s="152"/>
      <c r="AM33" s="152"/>
      <c r="AN33" s="152"/>
      <c r="AO33" s="152"/>
      <c r="AR33" s="29"/>
    </row>
    <row r="34" spans="2:44" s="1" customFormat="1" ht="6.9" customHeight="1">
      <c r="B34" s="25"/>
      <c r="AR34" s="25"/>
    </row>
    <row r="35" spans="2:44" s="1" customFormat="1" ht="25.95" customHeight="1">
      <c r="B35" s="25"/>
      <c r="C35" s="30"/>
      <c r="D35" s="31" t="s">
        <v>43</v>
      </c>
      <c r="E35" s="32"/>
      <c r="F35" s="32"/>
      <c r="G35" s="32"/>
      <c r="H35" s="32"/>
      <c r="I35" s="32"/>
      <c r="J35" s="32"/>
      <c r="K35" s="32"/>
      <c r="L35" s="32"/>
      <c r="M35" s="32"/>
      <c r="N35" s="32"/>
      <c r="O35" s="32"/>
      <c r="P35" s="32"/>
      <c r="Q35" s="32"/>
      <c r="R35" s="32"/>
      <c r="S35" s="32"/>
      <c r="T35" s="33" t="s">
        <v>44</v>
      </c>
      <c r="U35" s="32"/>
      <c r="V35" s="32"/>
      <c r="W35" s="32"/>
      <c r="X35" s="157" t="s">
        <v>45</v>
      </c>
      <c r="Y35" s="155"/>
      <c r="Z35" s="155"/>
      <c r="AA35" s="155"/>
      <c r="AB35" s="155"/>
      <c r="AC35" s="32"/>
      <c r="AD35" s="32"/>
      <c r="AE35" s="32"/>
      <c r="AF35" s="32"/>
      <c r="AG35" s="32"/>
      <c r="AH35" s="32"/>
      <c r="AI35" s="32"/>
      <c r="AJ35" s="32"/>
      <c r="AK35" s="154">
        <f>SUM(AK26:AK33)</f>
        <v>0</v>
      </c>
      <c r="AL35" s="155"/>
      <c r="AM35" s="155"/>
      <c r="AN35" s="155"/>
      <c r="AO35" s="156"/>
      <c r="AP35" s="30"/>
      <c r="AQ35" s="30"/>
      <c r="AR35" s="25"/>
    </row>
    <row r="36" spans="2:44" s="1" customFormat="1" ht="6.9" customHeight="1">
      <c r="B36" s="25"/>
      <c r="AR36" s="25"/>
    </row>
    <row r="37" spans="2:44" s="1" customFormat="1" ht="14.4" customHeight="1">
      <c r="B37" s="25"/>
      <c r="AR37" s="25"/>
    </row>
    <row r="38" spans="2:44" ht="14.4" customHeight="1">
      <c r="B38" s="16"/>
      <c r="AR38" s="16"/>
    </row>
    <row r="39" spans="2:44" ht="14.4" customHeight="1">
      <c r="B39" s="16"/>
      <c r="AR39" s="16"/>
    </row>
    <row r="40" spans="2:44" ht="14.4" customHeight="1">
      <c r="B40" s="16"/>
      <c r="AR40" s="16"/>
    </row>
    <row r="41" spans="2:44" ht="14.4" customHeight="1">
      <c r="B41" s="16"/>
      <c r="AR41" s="16"/>
    </row>
    <row r="42" spans="2:44" ht="14.4" customHeight="1">
      <c r="B42" s="16"/>
      <c r="AR42" s="16"/>
    </row>
    <row r="43" spans="2:44" ht="14.4" customHeight="1">
      <c r="B43" s="16"/>
      <c r="AR43" s="16"/>
    </row>
    <row r="44" spans="2:44" ht="14.4" customHeight="1">
      <c r="B44" s="16"/>
      <c r="AR44" s="16"/>
    </row>
    <row r="45" spans="2:44" ht="14.4" customHeight="1">
      <c r="B45" s="16"/>
      <c r="AR45" s="16"/>
    </row>
    <row r="46" spans="2:44" ht="14.4" customHeight="1">
      <c r="B46" s="16"/>
      <c r="AR46" s="16"/>
    </row>
    <row r="47" spans="2:44" ht="14.4" customHeight="1">
      <c r="B47" s="16"/>
      <c r="AR47" s="16"/>
    </row>
    <row r="48" spans="2:44" ht="14.4" customHeight="1">
      <c r="B48" s="16"/>
      <c r="AR48" s="16"/>
    </row>
    <row r="49" spans="2:44" s="1" customFormat="1" ht="14.4" customHeight="1">
      <c r="B49" s="25"/>
      <c r="D49" s="34" t="s">
        <v>46</v>
      </c>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c r="AE49" s="35"/>
      <c r="AF49" s="35"/>
      <c r="AG49" s="35"/>
      <c r="AH49" s="34" t="s">
        <v>47</v>
      </c>
      <c r="AI49" s="35"/>
      <c r="AJ49" s="35"/>
      <c r="AK49" s="35"/>
      <c r="AL49" s="35"/>
      <c r="AM49" s="35"/>
      <c r="AN49" s="35"/>
      <c r="AO49" s="35"/>
      <c r="AR49" s="25"/>
    </row>
    <row r="50" spans="2:44">
      <c r="B50" s="16"/>
      <c r="AR50" s="16"/>
    </row>
    <row r="51" spans="2:44">
      <c r="B51" s="16"/>
      <c r="AR51" s="16"/>
    </row>
    <row r="52" spans="2:44">
      <c r="B52" s="16"/>
      <c r="AR52" s="16"/>
    </row>
    <row r="53" spans="2:44">
      <c r="B53" s="16"/>
      <c r="AR53" s="16"/>
    </row>
    <row r="54" spans="2:44">
      <c r="B54" s="16"/>
      <c r="AR54" s="16"/>
    </row>
    <row r="55" spans="2:44">
      <c r="B55" s="16"/>
      <c r="AR55" s="16"/>
    </row>
    <row r="56" spans="2:44">
      <c r="B56" s="16"/>
      <c r="AR56" s="16"/>
    </row>
    <row r="57" spans="2:44">
      <c r="B57" s="16"/>
      <c r="AR57" s="16"/>
    </row>
    <row r="58" spans="2:44">
      <c r="B58" s="16"/>
      <c r="AR58" s="16"/>
    </row>
    <row r="59" spans="2:44">
      <c r="B59" s="16"/>
      <c r="AR59" s="16"/>
    </row>
    <row r="60" spans="2:44" s="1" customFormat="1" ht="13.2">
      <c r="B60" s="25"/>
      <c r="D60" s="36" t="s">
        <v>48</v>
      </c>
      <c r="E60" s="27"/>
      <c r="F60" s="27"/>
      <c r="G60" s="27"/>
      <c r="H60" s="27"/>
      <c r="I60" s="27"/>
      <c r="J60" s="27"/>
      <c r="K60" s="27"/>
      <c r="L60" s="27"/>
      <c r="M60" s="27"/>
      <c r="N60" s="27"/>
      <c r="O60" s="27"/>
      <c r="P60" s="27"/>
      <c r="Q60" s="27"/>
      <c r="R60" s="27"/>
      <c r="S60" s="27"/>
      <c r="T60" s="27"/>
      <c r="U60" s="27"/>
      <c r="V60" s="36" t="s">
        <v>49</v>
      </c>
      <c r="W60" s="27"/>
      <c r="X60" s="27"/>
      <c r="Y60" s="27"/>
      <c r="Z60" s="27"/>
      <c r="AA60" s="27"/>
      <c r="AB60" s="27"/>
      <c r="AC60" s="27"/>
      <c r="AD60" s="27"/>
      <c r="AE60" s="27"/>
      <c r="AF60" s="27"/>
      <c r="AG60" s="27"/>
      <c r="AH60" s="36" t="s">
        <v>48</v>
      </c>
      <c r="AI60" s="27"/>
      <c r="AJ60" s="27"/>
      <c r="AK60" s="27"/>
      <c r="AL60" s="27"/>
      <c r="AM60" s="36" t="s">
        <v>49</v>
      </c>
      <c r="AN60" s="27"/>
      <c r="AO60" s="27"/>
      <c r="AR60" s="25"/>
    </row>
    <row r="61" spans="2:44">
      <c r="B61" s="16"/>
      <c r="AR61" s="16"/>
    </row>
    <row r="62" spans="2:44">
      <c r="B62" s="16"/>
      <c r="AR62" s="16"/>
    </row>
    <row r="63" spans="2:44">
      <c r="B63" s="16"/>
      <c r="AR63" s="16"/>
    </row>
    <row r="64" spans="2:44" s="1" customFormat="1" ht="13.2">
      <c r="B64" s="25"/>
      <c r="D64" s="34" t="s">
        <v>50</v>
      </c>
      <c r="E64" s="35"/>
      <c r="F64" s="35"/>
      <c r="G64" s="35"/>
      <c r="H64" s="35"/>
      <c r="I64" s="35"/>
      <c r="J64" s="35"/>
      <c r="K64" s="35"/>
      <c r="L64" s="35"/>
      <c r="M64" s="35"/>
      <c r="N64" s="35"/>
      <c r="O64" s="35"/>
      <c r="P64" s="35"/>
      <c r="Q64" s="35"/>
      <c r="R64" s="35"/>
      <c r="S64" s="35"/>
      <c r="T64" s="35"/>
      <c r="U64" s="35"/>
      <c r="V64" s="35"/>
      <c r="W64" s="35"/>
      <c r="X64" s="35"/>
      <c r="Y64" s="35"/>
      <c r="Z64" s="35"/>
      <c r="AA64" s="35"/>
      <c r="AB64" s="35"/>
      <c r="AC64" s="35"/>
      <c r="AD64" s="35"/>
      <c r="AE64" s="35"/>
      <c r="AF64" s="35"/>
      <c r="AG64" s="35"/>
      <c r="AH64" s="34" t="s">
        <v>51</v>
      </c>
      <c r="AI64" s="35"/>
      <c r="AJ64" s="35"/>
      <c r="AK64" s="35"/>
      <c r="AL64" s="35"/>
      <c r="AM64" s="35"/>
      <c r="AN64" s="35"/>
      <c r="AO64" s="35"/>
      <c r="AR64" s="25"/>
    </row>
    <row r="65" spans="2:44">
      <c r="B65" s="16"/>
      <c r="AR65" s="16"/>
    </row>
    <row r="66" spans="2:44">
      <c r="B66" s="16"/>
      <c r="AR66" s="16"/>
    </row>
    <row r="67" spans="2:44">
      <c r="B67" s="16"/>
      <c r="AR67" s="16"/>
    </row>
    <row r="68" spans="2:44">
      <c r="B68" s="16"/>
      <c r="AR68" s="16"/>
    </row>
    <row r="69" spans="2:44">
      <c r="B69" s="16"/>
      <c r="AR69" s="16"/>
    </row>
    <row r="70" spans="2:44">
      <c r="B70" s="16"/>
      <c r="AR70" s="16"/>
    </row>
    <row r="71" spans="2:44">
      <c r="B71" s="16"/>
      <c r="AR71" s="16"/>
    </row>
    <row r="72" spans="2:44">
      <c r="B72" s="16"/>
      <c r="AR72" s="16"/>
    </row>
    <row r="73" spans="2:44">
      <c r="B73" s="16"/>
      <c r="AR73" s="16"/>
    </row>
    <row r="74" spans="2:44">
      <c r="B74" s="16"/>
      <c r="AR74" s="16"/>
    </row>
    <row r="75" spans="2:44" s="1" customFormat="1" ht="13.2">
      <c r="B75" s="25"/>
      <c r="D75" s="36" t="s">
        <v>48</v>
      </c>
      <c r="E75" s="27"/>
      <c r="F75" s="27"/>
      <c r="G75" s="27"/>
      <c r="H75" s="27"/>
      <c r="I75" s="27"/>
      <c r="J75" s="27"/>
      <c r="K75" s="27"/>
      <c r="L75" s="27"/>
      <c r="M75" s="27"/>
      <c r="N75" s="27"/>
      <c r="O75" s="27"/>
      <c r="P75" s="27"/>
      <c r="Q75" s="27"/>
      <c r="R75" s="27"/>
      <c r="S75" s="27"/>
      <c r="T75" s="27"/>
      <c r="U75" s="27"/>
      <c r="V75" s="36" t="s">
        <v>49</v>
      </c>
      <c r="W75" s="27"/>
      <c r="X75" s="27"/>
      <c r="Y75" s="27"/>
      <c r="Z75" s="27"/>
      <c r="AA75" s="27"/>
      <c r="AB75" s="27"/>
      <c r="AC75" s="27"/>
      <c r="AD75" s="27"/>
      <c r="AE75" s="27"/>
      <c r="AF75" s="27"/>
      <c r="AG75" s="27"/>
      <c r="AH75" s="36" t="s">
        <v>48</v>
      </c>
      <c r="AI75" s="27"/>
      <c r="AJ75" s="27"/>
      <c r="AK75" s="27"/>
      <c r="AL75" s="27"/>
      <c r="AM75" s="36" t="s">
        <v>49</v>
      </c>
      <c r="AN75" s="27"/>
      <c r="AO75" s="27"/>
      <c r="AR75" s="25"/>
    </row>
    <row r="76" spans="2:44" s="1" customFormat="1">
      <c r="B76" s="25"/>
      <c r="AR76" s="25"/>
    </row>
    <row r="77" spans="2:44" s="1" customFormat="1" ht="6.9" customHeight="1">
      <c r="B77" s="37"/>
      <c r="C77" s="38"/>
      <c r="D77" s="38"/>
      <c r="E77" s="38"/>
      <c r="F77" s="38"/>
      <c r="G77" s="38"/>
      <c r="H77" s="38"/>
      <c r="I77" s="38"/>
      <c r="J77" s="38"/>
      <c r="K77" s="38"/>
      <c r="L77" s="38"/>
      <c r="M77" s="38"/>
      <c r="N77" s="38"/>
      <c r="O77" s="38"/>
      <c r="P77" s="38"/>
      <c r="Q77" s="38"/>
      <c r="R77" s="38"/>
      <c r="S77" s="38"/>
      <c r="T77" s="38"/>
      <c r="U77" s="38"/>
      <c r="V77" s="38"/>
      <c r="W77" s="38"/>
      <c r="X77" s="38"/>
      <c r="Y77" s="38"/>
      <c r="Z77" s="38"/>
      <c r="AA77" s="38"/>
      <c r="AB77" s="38"/>
      <c r="AC77" s="38"/>
      <c r="AD77" s="38"/>
      <c r="AE77" s="38"/>
      <c r="AF77" s="38"/>
      <c r="AG77" s="38"/>
      <c r="AH77" s="38"/>
      <c r="AI77" s="38"/>
      <c r="AJ77" s="38"/>
      <c r="AK77" s="38"/>
      <c r="AL77" s="38"/>
      <c r="AM77" s="38"/>
      <c r="AN77" s="38"/>
      <c r="AO77" s="38"/>
      <c r="AP77" s="38"/>
      <c r="AQ77" s="38"/>
      <c r="AR77" s="25"/>
    </row>
    <row r="81" spans="1:91" s="1" customFormat="1" ht="6.9" customHeight="1">
      <c r="B81" s="39"/>
      <c r="C81" s="40"/>
      <c r="D81" s="40"/>
      <c r="E81" s="40"/>
      <c r="F81" s="40"/>
      <c r="G81" s="40"/>
      <c r="H81" s="40"/>
      <c r="I81" s="40"/>
      <c r="J81" s="40"/>
      <c r="K81" s="40"/>
      <c r="L81" s="40"/>
      <c r="M81" s="40"/>
      <c r="N81" s="40"/>
      <c r="O81" s="40"/>
      <c r="P81" s="40"/>
      <c r="Q81" s="40"/>
      <c r="R81" s="40"/>
      <c r="S81" s="40"/>
      <c r="T81" s="40"/>
      <c r="U81" s="40"/>
      <c r="V81" s="40"/>
      <c r="W81" s="40"/>
      <c r="X81" s="40"/>
      <c r="Y81" s="40"/>
      <c r="Z81" s="40"/>
      <c r="AA81" s="40"/>
      <c r="AB81" s="40"/>
      <c r="AC81" s="40"/>
      <c r="AD81" s="40"/>
      <c r="AE81" s="40"/>
      <c r="AF81" s="40"/>
      <c r="AG81" s="40"/>
      <c r="AH81" s="40"/>
      <c r="AI81" s="40"/>
      <c r="AJ81" s="40"/>
      <c r="AK81" s="40"/>
      <c r="AL81" s="40"/>
      <c r="AM81" s="40"/>
      <c r="AN81" s="40"/>
      <c r="AO81" s="40"/>
      <c r="AP81" s="40"/>
      <c r="AQ81" s="40"/>
      <c r="AR81" s="25"/>
    </row>
    <row r="82" spans="1:91" s="1" customFormat="1" ht="24.9" customHeight="1">
      <c r="B82" s="25"/>
      <c r="C82" s="17" t="s">
        <v>52</v>
      </c>
      <c r="AR82" s="25"/>
    </row>
    <row r="83" spans="1:91" s="1" customFormat="1" ht="6.9" customHeight="1">
      <c r="B83" s="25"/>
      <c r="AR83" s="25"/>
    </row>
    <row r="84" spans="1:91" s="3" customFormat="1" ht="12" customHeight="1">
      <c r="B84" s="41"/>
      <c r="C84" s="22" t="s">
        <v>11</v>
      </c>
      <c r="L84" s="3" t="str">
        <f>K5</f>
        <v>E650</v>
      </c>
      <c r="AR84" s="41"/>
    </row>
    <row r="85" spans="1:91" s="4" customFormat="1" ht="36.9" customHeight="1">
      <c r="B85" s="42"/>
      <c r="C85" s="43" t="s">
        <v>13</v>
      </c>
      <c r="L85" s="174" t="str">
        <f>K6</f>
        <v>Obnova trakčního vedení v úseku Úpořiny - Ohníč</v>
      </c>
      <c r="M85" s="175"/>
      <c r="N85" s="175"/>
      <c r="O85" s="175"/>
      <c r="P85" s="175"/>
      <c r="Q85" s="175"/>
      <c r="R85" s="175"/>
      <c r="S85" s="175"/>
      <c r="T85" s="175"/>
      <c r="U85" s="175"/>
      <c r="V85" s="175"/>
      <c r="W85" s="175"/>
      <c r="X85" s="175"/>
      <c r="Y85" s="175"/>
      <c r="Z85" s="175"/>
      <c r="AA85" s="175"/>
      <c r="AB85" s="175"/>
      <c r="AC85" s="175"/>
      <c r="AD85" s="175"/>
      <c r="AE85" s="175"/>
      <c r="AF85" s="175"/>
      <c r="AG85" s="175"/>
      <c r="AH85" s="175"/>
      <c r="AI85" s="175"/>
      <c r="AJ85" s="175"/>
      <c r="AR85" s="42"/>
    </row>
    <row r="86" spans="1:91" s="1" customFormat="1" ht="6.9" customHeight="1">
      <c r="B86" s="25"/>
      <c r="AR86" s="25"/>
    </row>
    <row r="87" spans="1:91" s="1" customFormat="1" ht="12" customHeight="1">
      <c r="B87" s="25"/>
      <c r="C87" s="22" t="s">
        <v>17</v>
      </c>
      <c r="L87" s="44" t="str">
        <f>IF(K8="","",K8)</f>
        <v xml:space="preserve"> </v>
      </c>
      <c r="AI87" s="22" t="s">
        <v>19</v>
      </c>
      <c r="AM87" s="176" t="str">
        <f>IF(AN8= "","",AN8)</f>
        <v>10. 10. 2023</v>
      </c>
      <c r="AN87" s="176"/>
      <c r="AR87" s="25"/>
    </row>
    <row r="88" spans="1:91" s="1" customFormat="1" ht="6.9" customHeight="1">
      <c r="B88" s="25"/>
      <c r="AR88" s="25"/>
    </row>
    <row r="89" spans="1:91" s="1" customFormat="1" ht="15.15" customHeight="1">
      <c r="B89" s="25"/>
      <c r="C89" s="22" t="s">
        <v>21</v>
      </c>
      <c r="L89" s="3" t="str">
        <f>IF(E11= "","",E11)</f>
        <v xml:space="preserve"> Správa Železnic  s.o. -OŘ Ústí nad Labem</v>
      </c>
      <c r="AI89" s="22" t="s">
        <v>27</v>
      </c>
      <c r="AM89" s="177" t="str">
        <f>IF(E17="","",E17)</f>
        <v xml:space="preserve"> Jaroslav Pajas</v>
      </c>
      <c r="AN89" s="178"/>
      <c r="AO89" s="178"/>
      <c r="AP89" s="178"/>
      <c r="AR89" s="25"/>
      <c r="AS89" s="179" t="s">
        <v>53</v>
      </c>
      <c r="AT89" s="180"/>
      <c r="AU89" s="46"/>
      <c r="AV89" s="46"/>
      <c r="AW89" s="46"/>
      <c r="AX89" s="46"/>
      <c r="AY89" s="46"/>
      <c r="AZ89" s="46"/>
      <c r="BA89" s="46"/>
      <c r="BB89" s="46"/>
      <c r="BC89" s="46"/>
      <c r="BD89" s="47"/>
    </row>
    <row r="90" spans="1:91" s="1" customFormat="1" ht="15.15" customHeight="1">
      <c r="B90" s="25"/>
      <c r="C90" s="22" t="s">
        <v>25</v>
      </c>
      <c r="L90" s="3" t="str">
        <f>IF(E14="","",E14)</f>
        <v xml:space="preserve"> Elektrizace Železnic Praha a.s.</v>
      </c>
      <c r="AI90" s="22" t="s">
        <v>30</v>
      </c>
      <c r="AM90" s="177" t="str">
        <f>IF(E20="","",E20)</f>
        <v>Prokopius Aleš Ing.</v>
      </c>
      <c r="AN90" s="178"/>
      <c r="AO90" s="178"/>
      <c r="AP90" s="178"/>
      <c r="AR90" s="25"/>
      <c r="AS90" s="181"/>
      <c r="AT90" s="182"/>
      <c r="BD90" s="49"/>
    </row>
    <row r="91" spans="1:91" s="1" customFormat="1" ht="10.8" customHeight="1">
      <c r="B91" s="25"/>
      <c r="AR91" s="25"/>
      <c r="AS91" s="181"/>
      <c r="AT91" s="182"/>
      <c r="BD91" s="49"/>
    </row>
    <row r="92" spans="1:91" s="1" customFormat="1" ht="29.25" customHeight="1">
      <c r="B92" s="25"/>
      <c r="C92" s="169" t="s">
        <v>54</v>
      </c>
      <c r="D92" s="170"/>
      <c r="E92" s="170"/>
      <c r="F92" s="170"/>
      <c r="G92" s="170"/>
      <c r="H92" s="50"/>
      <c r="I92" s="171" t="s">
        <v>55</v>
      </c>
      <c r="J92" s="170"/>
      <c r="K92" s="170"/>
      <c r="L92" s="170"/>
      <c r="M92" s="170"/>
      <c r="N92" s="170"/>
      <c r="O92" s="170"/>
      <c r="P92" s="170"/>
      <c r="Q92" s="170"/>
      <c r="R92" s="170"/>
      <c r="S92" s="170"/>
      <c r="T92" s="170"/>
      <c r="U92" s="170"/>
      <c r="V92" s="170"/>
      <c r="W92" s="170"/>
      <c r="X92" s="170"/>
      <c r="Y92" s="170"/>
      <c r="Z92" s="170"/>
      <c r="AA92" s="170"/>
      <c r="AB92" s="170"/>
      <c r="AC92" s="170"/>
      <c r="AD92" s="170"/>
      <c r="AE92" s="170"/>
      <c r="AF92" s="170"/>
      <c r="AG92" s="173" t="s">
        <v>56</v>
      </c>
      <c r="AH92" s="170"/>
      <c r="AI92" s="170"/>
      <c r="AJ92" s="170"/>
      <c r="AK92" s="170"/>
      <c r="AL92" s="170"/>
      <c r="AM92" s="170"/>
      <c r="AN92" s="171" t="s">
        <v>57</v>
      </c>
      <c r="AO92" s="170"/>
      <c r="AP92" s="172"/>
      <c r="AQ92" s="51" t="s">
        <v>58</v>
      </c>
      <c r="AR92" s="25"/>
      <c r="AS92" s="52" t="s">
        <v>59</v>
      </c>
      <c r="AT92" s="53" t="s">
        <v>60</v>
      </c>
      <c r="AU92" s="53" t="s">
        <v>61</v>
      </c>
      <c r="AV92" s="53" t="s">
        <v>62</v>
      </c>
      <c r="AW92" s="53" t="s">
        <v>63</v>
      </c>
      <c r="AX92" s="53" t="s">
        <v>64</v>
      </c>
      <c r="AY92" s="53" t="s">
        <v>65</v>
      </c>
      <c r="AZ92" s="53" t="s">
        <v>66</v>
      </c>
      <c r="BA92" s="53" t="s">
        <v>67</v>
      </c>
      <c r="BB92" s="53" t="s">
        <v>68</v>
      </c>
      <c r="BC92" s="53" t="s">
        <v>69</v>
      </c>
      <c r="BD92" s="54" t="s">
        <v>70</v>
      </c>
    </row>
    <row r="93" spans="1:91" s="1" customFormat="1" ht="10.8" customHeight="1">
      <c r="B93" s="25"/>
      <c r="AR93" s="25"/>
      <c r="AS93" s="55"/>
      <c r="AT93" s="46"/>
      <c r="AU93" s="46"/>
      <c r="AV93" s="46"/>
      <c r="AW93" s="46"/>
      <c r="AX93" s="46"/>
      <c r="AY93" s="46"/>
      <c r="AZ93" s="46"/>
      <c r="BA93" s="46"/>
      <c r="BB93" s="46"/>
      <c r="BC93" s="46"/>
      <c r="BD93" s="47"/>
    </row>
    <row r="94" spans="1:91" s="5" customFormat="1" ht="32.4" customHeight="1">
      <c r="B94" s="56"/>
      <c r="C94" s="57" t="s">
        <v>71</v>
      </c>
      <c r="D94" s="58"/>
      <c r="E94" s="58"/>
      <c r="F94" s="58"/>
      <c r="G94" s="58"/>
      <c r="H94" s="58"/>
      <c r="I94" s="58"/>
      <c r="J94" s="58"/>
      <c r="K94" s="58"/>
      <c r="L94" s="58"/>
      <c r="M94" s="58"/>
      <c r="N94" s="58"/>
      <c r="O94" s="58"/>
      <c r="P94" s="58"/>
      <c r="Q94" s="58"/>
      <c r="R94" s="58"/>
      <c r="S94" s="58"/>
      <c r="T94" s="58"/>
      <c r="U94" s="58"/>
      <c r="V94" s="58"/>
      <c r="W94" s="58"/>
      <c r="X94" s="58"/>
      <c r="Y94" s="58"/>
      <c r="Z94" s="58"/>
      <c r="AA94" s="58"/>
      <c r="AB94" s="58"/>
      <c r="AC94" s="58"/>
      <c r="AD94" s="58"/>
      <c r="AE94" s="58"/>
      <c r="AF94" s="58"/>
      <c r="AG94" s="167">
        <f>ROUND(SUM(AG95:AG100),2)</f>
        <v>0</v>
      </c>
      <c r="AH94" s="167"/>
      <c r="AI94" s="167"/>
      <c r="AJ94" s="167"/>
      <c r="AK94" s="167"/>
      <c r="AL94" s="167"/>
      <c r="AM94" s="167"/>
      <c r="AN94" s="168">
        <f t="shared" ref="AN94:AN100" si="0">SUM(AG94,AT94)</f>
        <v>0</v>
      </c>
      <c r="AO94" s="168"/>
      <c r="AP94" s="168"/>
      <c r="AQ94" s="60" t="s">
        <v>1</v>
      </c>
      <c r="AR94" s="56"/>
      <c r="AS94" s="61">
        <f>ROUND(SUM(AS95:AS100),2)</f>
        <v>0</v>
      </c>
      <c r="AT94" s="62">
        <f t="shared" ref="AT94:AT100" si="1">ROUND(SUM(AV94:AW94),2)</f>
        <v>0</v>
      </c>
      <c r="AU94" s="63">
        <f>ROUND(SUM(AU95:AU100),5)</f>
        <v>0</v>
      </c>
      <c r="AV94" s="62">
        <f>ROUND(AZ94*L29,2)</f>
        <v>0</v>
      </c>
      <c r="AW94" s="62">
        <f>ROUND(BA94*L30,2)</f>
        <v>0</v>
      </c>
      <c r="AX94" s="62">
        <f>ROUND(BB94*L29,2)</f>
        <v>0</v>
      </c>
      <c r="AY94" s="62">
        <f>ROUND(BC94*L30,2)</f>
        <v>0</v>
      </c>
      <c r="AZ94" s="62">
        <f>ROUND(SUM(AZ95:AZ100),2)</f>
        <v>0</v>
      </c>
      <c r="BA94" s="62">
        <f>ROUND(SUM(BA95:BA100),2)</f>
        <v>0</v>
      </c>
      <c r="BB94" s="62">
        <f>ROUND(SUM(BB95:BB100),2)</f>
        <v>0</v>
      </c>
      <c r="BC94" s="62">
        <f>ROUND(SUM(BC95:BC100),2)</f>
        <v>0</v>
      </c>
      <c r="BD94" s="64">
        <f>ROUND(SUM(BD95:BD100),2)</f>
        <v>0</v>
      </c>
      <c r="BS94" s="65" t="s">
        <v>72</v>
      </c>
      <c r="BT94" s="65" t="s">
        <v>73</v>
      </c>
      <c r="BU94" s="66" t="s">
        <v>74</v>
      </c>
      <c r="BV94" s="65" t="s">
        <v>75</v>
      </c>
      <c r="BW94" s="65" t="s">
        <v>5</v>
      </c>
      <c r="BX94" s="65" t="s">
        <v>76</v>
      </c>
      <c r="CL94" s="65" t="s">
        <v>1</v>
      </c>
    </row>
    <row r="95" spans="1:91" s="6" customFormat="1" ht="24.75" customHeight="1">
      <c r="A95" s="67" t="s">
        <v>77</v>
      </c>
      <c r="B95" s="68"/>
      <c r="C95" s="69"/>
      <c r="D95" s="166" t="s">
        <v>78</v>
      </c>
      <c r="E95" s="166"/>
      <c r="F95" s="166"/>
      <c r="G95" s="166"/>
      <c r="H95" s="166"/>
      <c r="I95" s="70"/>
      <c r="J95" s="166" t="s">
        <v>79</v>
      </c>
      <c r="K95" s="166"/>
      <c r="L95" s="166"/>
      <c r="M95" s="166"/>
      <c r="N95" s="166"/>
      <c r="O95" s="166"/>
      <c r="P95" s="166"/>
      <c r="Q95" s="166"/>
      <c r="R95" s="166"/>
      <c r="S95" s="166"/>
      <c r="T95" s="166"/>
      <c r="U95" s="166"/>
      <c r="V95" s="166"/>
      <c r="W95" s="166"/>
      <c r="X95" s="166"/>
      <c r="Y95" s="166"/>
      <c r="Z95" s="166"/>
      <c r="AA95" s="166"/>
      <c r="AB95" s="166"/>
      <c r="AC95" s="166"/>
      <c r="AD95" s="166"/>
      <c r="AE95" s="166"/>
      <c r="AF95" s="166"/>
      <c r="AG95" s="164">
        <f>'SO 01-31-01 - Oprava TV Ú...'!J30</f>
        <v>0</v>
      </c>
      <c r="AH95" s="165"/>
      <c r="AI95" s="165"/>
      <c r="AJ95" s="165"/>
      <c r="AK95" s="165"/>
      <c r="AL95" s="165"/>
      <c r="AM95" s="165"/>
      <c r="AN95" s="164">
        <f t="shared" si="0"/>
        <v>0</v>
      </c>
      <c r="AO95" s="165"/>
      <c r="AP95" s="165"/>
      <c r="AQ95" s="71" t="s">
        <v>80</v>
      </c>
      <c r="AR95" s="68"/>
      <c r="AS95" s="72">
        <v>0</v>
      </c>
      <c r="AT95" s="73">
        <f t="shared" si="1"/>
        <v>0</v>
      </c>
      <c r="AU95" s="74">
        <f>'SO 01-31-01 - Oprava TV Ú...'!P122</f>
        <v>0</v>
      </c>
      <c r="AV95" s="73">
        <f>'SO 01-31-01 - Oprava TV Ú...'!J33</f>
        <v>0</v>
      </c>
      <c r="AW95" s="73">
        <f>'SO 01-31-01 - Oprava TV Ú...'!J34</f>
        <v>0</v>
      </c>
      <c r="AX95" s="73">
        <f>'SO 01-31-01 - Oprava TV Ú...'!J35</f>
        <v>0</v>
      </c>
      <c r="AY95" s="73">
        <f>'SO 01-31-01 - Oprava TV Ú...'!J36</f>
        <v>0</v>
      </c>
      <c r="AZ95" s="73">
        <f>'SO 01-31-01 - Oprava TV Ú...'!F33</f>
        <v>0</v>
      </c>
      <c r="BA95" s="73">
        <f>'SO 01-31-01 - Oprava TV Ú...'!F34</f>
        <v>0</v>
      </c>
      <c r="BB95" s="73">
        <f>'SO 01-31-01 - Oprava TV Ú...'!F35</f>
        <v>0</v>
      </c>
      <c r="BC95" s="73">
        <f>'SO 01-31-01 - Oprava TV Ú...'!F36</f>
        <v>0</v>
      </c>
      <c r="BD95" s="75">
        <f>'SO 01-31-01 - Oprava TV Ú...'!F37</f>
        <v>0</v>
      </c>
      <c r="BT95" s="76" t="s">
        <v>81</v>
      </c>
      <c r="BV95" s="76" t="s">
        <v>75</v>
      </c>
      <c r="BW95" s="76" t="s">
        <v>82</v>
      </c>
      <c r="BX95" s="76" t="s">
        <v>5</v>
      </c>
      <c r="CL95" s="76" t="s">
        <v>1</v>
      </c>
      <c r="CM95" s="76" t="s">
        <v>83</v>
      </c>
    </row>
    <row r="96" spans="1:91" s="6" customFormat="1" ht="24.75" customHeight="1">
      <c r="A96" s="67" t="s">
        <v>77</v>
      </c>
      <c r="B96" s="68"/>
      <c r="C96" s="69"/>
      <c r="D96" s="166" t="s">
        <v>84</v>
      </c>
      <c r="E96" s="166"/>
      <c r="F96" s="166"/>
      <c r="G96" s="166"/>
      <c r="H96" s="166"/>
      <c r="I96" s="70"/>
      <c r="J96" s="166" t="s">
        <v>85</v>
      </c>
      <c r="K96" s="166"/>
      <c r="L96" s="166"/>
      <c r="M96" s="166"/>
      <c r="N96" s="166"/>
      <c r="O96" s="166"/>
      <c r="P96" s="166"/>
      <c r="Q96" s="166"/>
      <c r="R96" s="166"/>
      <c r="S96" s="166"/>
      <c r="T96" s="166"/>
      <c r="U96" s="166"/>
      <c r="V96" s="166"/>
      <c r="W96" s="166"/>
      <c r="X96" s="166"/>
      <c r="Y96" s="166"/>
      <c r="Z96" s="166"/>
      <c r="AA96" s="166"/>
      <c r="AB96" s="166"/>
      <c r="AC96" s="166"/>
      <c r="AD96" s="166"/>
      <c r="AE96" s="166"/>
      <c r="AF96" s="166"/>
      <c r="AG96" s="164">
        <f>'SO 01-37-01 - Oprava UKK ...'!J30</f>
        <v>0</v>
      </c>
      <c r="AH96" s="165"/>
      <c r="AI96" s="165"/>
      <c r="AJ96" s="165"/>
      <c r="AK96" s="165"/>
      <c r="AL96" s="165"/>
      <c r="AM96" s="165"/>
      <c r="AN96" s="164">
        <f t="shared" si="0"/>
        <v>0</v>
      </c>
      <c r="AO96" s="165"/>
      <c r="AP96" s="165"/>
      <c r="AQ96" s="71" t="s">
        <v>80</v>
      </c>
      <c r="AR96" s="68"/>
      <c r="AS96" s="72">
        <v>0</v>
      </c>
      <c r="AT96" s="73">
        <f t="shared" si="1"/>
        <v>0</v>
      </c>
      <c r="AU96" s="74">
        <f>'SO 01-37-01 - Oprava UKK ...'!P120</f>
        <v>0</v>
      </c>
      <c r="AV96" s="73">
        <f>'SO 01-37-01 - Oprava UKK ...'!J33</f>
        <v>0</v>
      </c>
      <c r="AW96" s="73">
        <f>'SO 01-37-01 - Oprava UKK ...'!J34</f>
        <v>0</v>
      </c>
      <c r="AX96" s="73">
        <f>'SO 01-37-01 - Oprava UKK ...'!J35</f>
        <v>0</v>
      </c>
      <c r="AY96" s="73">
        <f>'SO 01-37-01 - Oprava UKK ...'!J36</f>
        <v>0</v>
      </c>
      <c r="AZ96" s="73">
        <f>'SO 01-37-01 - Oprava UKK ...'!F33</f>
        <v>0</v>
      </c>
      <c r="BA96" s="73">
        <f>'SO 01-37-01 - Oprava UKK ...'!F34</f>
        <v>0</v>
      </c>
      <c r="BB96" s="73">
        <f>'SO 01-37-01 - Oprava UKK ...'!F35</f>
        <v>0</v>
      </c>
      <c r="BC96" s="73">
        <f>'SO 01-37-01 - Oprava UKK ...'!F36</f>
        <v>0</v>
      </c>
      <c r="BD96" s="75">
        <f>'SO 01-37-01 - Oprava UKK ...'!F37</f>
        <v>0</v>
      </c>
      <c r="BT96" s="76" t="s">
        <v>81</v>
      </c>
      <c r="BV96" s="76" t="s">
        <v>75</v>
      </c>
      <c r="BW96" s="76" t="s">
        <v>86</v>
      </c>
      <c r="BX96" s="76" t="s">
        <v>5</v>
      </c>
      <c r="CL96" s="76" t="s">
        <v>1</v>
      </c>
      <c r="CM96" s="76" t="s">
        <v>83</v>
      </c>
    </row>
    <row r="97" spans="1:91" s="6" customFormat="1" ht="24.75" customHeight="1">
      <c r="A97" s="67" t="s">
        <v>77</v>
      </c>
      <c r="B97" s="68"/>
      <c r="C97" s="69"/>
      <c r="D97" s="166" t="s">
        <v>87</v>
      </c>
      <c r="E97" s="166"/>
      <c r="F97" s="166"/>
      <c r="G97" s="166"/>
      <c r="H97" s="166"/>
      <c r="I97" s="70"/>
      <c r="J97" s="166" t="s">
        <v>88</v>
      </c>
      <c r="K97" s="166"/>
      <c r="L97" s="166"/>
      <c r="M97" s="166"/>
      <c r="N97" s="166"/>
      <c r="O97" s="166"/>
      <c r="P97" s="166"/>
      <c r="Q97" s="166"/>
      <c r="R97" s="166"/>
      <c r="S97" s="166"/>
      <c r="T97" s="166"/>
      <c r="U97" s="166"/>
      <c r="V97" s="166"/>
      <c r="W97" s="166"/>
      <c r="X97" s="166"/>
      <c r="Y97" s="166"/>
      <c r="Z97" s="166"/>
      <c r="AA97" s="166"/>
      <c r="AB97" s="166"/>
      <c r="AC97" s="166"/>
      <c r="AD97" s="166"/>
      <c r="AE97" s="166"/>
      <c r="AF97" s="166"/>
      <c r="AG97" s="164">
        <f>'SO 02-31-01 - Oprava TV Ž...'!J30</f>
        <v>0</v>
      </c>
      <c r="AH97" s="165"/>
      <c r="AI97" s="165"/>
      <c r="AJ97" s="165"/>
      <c r="AK97" s="165"/>
      <c r="AL97" s="165"/>
      <c r="AM97" s="165"/>
      <c r="AN97" s="164">
        <f t="shared" si="0"/>
        <v>0</v>
      </c>
      <c r="AO97" s="165"/>
      <c r="AP97" s="165"/>
      <c r="AQ97" s="71" t="s">
        <v>80</v>
      </c>
      <c r="AR97" s="68"/>
      <c r="AS97" s="72">
        <v>0</v>
      </c>
      <c r="AT97" s="73">
        <f t="shared" si="1"/>
        <v>0</v>
      </c>
      <c r="AU97" s="74">
        <f>'SO 02-31-01 - Oprava TV Ž...'!P123</f>
        <v>0</v>
      </c>
      <c r="AV97" s="73">
        <f>'SO 02-31-01 - Oprava TV Ž...'!J33</f>
        <v>0</v>
      </c>
      <c r="AW97" s="73">
        <f>'SO 02-31-01 - Oprava TV Ž...'!J34</f>
        <v>0</v>
      </c>
      <c r="AX97" s="73">
        <f>'SO 02-31-01 - Oprava TV Ž...'!J35</f>
        <v>0</v>
      </c>
      <c r="AY97" s="73">
        <f>'SO 02-31-01 - Oprava TV Ž...'!J36</f>
        <v>0</v>
      </c>
      <c r="AZ97" s="73">
        <f>'SO 02-31-01 - Oprava TV Ž...'!F33</f>
        <v>0</v>
      </c>
      <c r="BA97" s="73">
        <f>'SO 02-31-01 - Oprava TV Ž...'!F34</f>
        <v>0</v>
      </c>
      <c r="BB97" s="73">
        <f>'SO 02-31-01 - Oprava TV Ž...'!F35</f>
        <v>0</v>
      </c>
      <c r="BC97" s="73">
        <f>'SO 02-31-01 - Oprava TV Ž...'!F36</f>
        <v>0</v>
      </c>
      <c r="BD97" s="75">
        <f>'SO 02-31-01 - Oprava TV Ž...'!F37</f>
        <v>0</v>
      </c>
      <c r="BT97" s="76" t="s">
        <v>81</v>
      </c>
      <c r="BV97" s="76" t="s">
        <v>75</v>
      </c>
      <c r="BW97" s="76" t="s">
        <v>89</v>
      </c>
      <c r="BX97" s="76" t="s">
        <v>5</v>
      </c>
      <c r="CL97" s="76" t="s">
        <v>1</v>
      </c>
      <c r="CM97" s="76" t="s">
        <v>83</v>
      </c>
    </row>
    <row r="98" spans="1:91" s="6" customFormat="1" ht="24.75" customHeight="1">
      <c r="A98" s="67" t="s">
        <v>77</v>
      </c>
      <c r="B98" s="68"/>
      <c r="C98" s="69"/>
      <c r="D98" s="166" t="s">
        <v>90</v>
      </c>
      <c r="E98" s="166"/>
      <c r="F98" s="166"/>
      <c r="G98" s="166"/>
      <c r="H98" s="166"/>
      <c r="I98" s="70"/>
      <c r="J98" s="166" t="s">
        <v>91</v>
      </c>
      <c r="K98" s="166"/>
      <c r="L98" s="166"/>
      <c r="M98" s="166"/>
      <c r="N98" s="166"/>
      <c r="O98" s="166"/>
      <c r="P98" s="166"/>
      <c r="Q98" s="166"/>
      <c r="R98" s="166"/>
      <c r="S98" s="166"/>
      <c r="T98" s="166"/>
      <c r="U98" s="166"/>
      <c r="V98" s="166"/>
      <c r="W98" s="166"/>
      <c r="X98" s="166"/>
      <c r="Y98" s="166"/>
      <c r="Z98" s="166"/>
      <c r="AA98" s="166"/>
      <c r="AB98" s="166"/>
      <c r="AC98" s="166"/>
      <c r="AD98" s="166"/>
      <c r="AE98" s="166"/>
      <c r="AF98" s="166"/>
      <c r="AG98" s="164">
        <f>'SO 02-36-01 - Oprava DOÚO...'!J30</f>
        <v>0</v>
      </c>
      <c r="AH98" s="165"/>
      <c r="AI98" s="165"/>
      <c r="AJ98" s="165"/>
      <c r="AK98" s="165"/>
      <c r="AL98" s="165"/>
      <c r="AM98" s="165"/>
      <c r="AN98" s="164">
        <f t="shared" si="0"/>
        <v>0</v>
      </c>
      <c r="AO98" s="165"/>
      <c r="AP98" s="165"/>
      <c r="AQ98" s="71" t="s">
        <v>80</v>
      </c>
      <c r="AR98" s="68"/>
      <c r="AS98" s="72">
        <v>0</v>
      </c>
      <c r="AT98" s="73">
        <f t="shared" si="1"/>
        <v>0</v>
      </c>
      <c r="AU98" s="74">
        <f>'SO 02-36-01 - Oprava DOÚO...'!P123</f>
        <v>0</v>
      </c>
      <c r="AV98" s="73">
        <f>'SO 02-36-01 - Oprava DOÚO...'!J33</f>
        <v>0</v>
      </c>
      <c r="AW98" s="73">
        <f>'SO 02-36-01 - Oprava DOÚO...'!J34</f>
        <v>0</v>
      </c>
      <c r="AX98" s="73">
        <f>'SO 02-36-01 - Oprava DOÚO...'!J35</f>
        <v>0</v>
      </c>
      <c r="AY98" s="73">
        <f>'SO 02-36-01 - Oprava DOÚO...'!J36</f>
        <v>0</v>
      </c>
      <c r="AZ98" s="73">
        <f>'SO 02-36-01 - Oprava DOÚO...'!F33</f>
        <v>0</v>
      </c>
      <c r="BA98" s="73">
        <f>'SO 02-36-01 - Oprava DOÚO...'!F34</f>
        <v>0</v>
      </c>
      <c r="BB98" s="73">
        <f>'SO 02-36-01 - Oprava DOÚO...'!F35</f>
        <v>0</v>
      </c>
      <c r="BC98" s="73">
        <f>'SO 02-36-01 - Oprava DOÚO...'!F36</f>
        <v>0</v>
      </c>
      <c r="BD98" s="75">
        <f>'SO 02-36-01 - Oprava DOÚO...'!F37</f>
        <v>0</v>
      </c>
      <c r="BT98" s="76" t="s">
        <v>81</v>
      </c>
      <c r="BV98" s="76" t="s">
        <v>75</v>
      </c>
      <c r="BW98" s="76" t="s">
        <v>92</v>
      </c>
      <c r="BX98" s="76" t="s">
        <v>5</v>
      </c>
      <c r="CL98" s="76" t="s">
        <v>1</v>
      </c>
      <c r="CM98" s="76" t="s">
        <v>83</v>
      </c>
    </row>
    <row r="99" spans="1:91" s="6" customFormat="1" ht="24.75" customHeight="1">
      <c r="A99" s="67" t="s">
        <v>77</v>
      </c>
      <c r="B99" s="68"/>
      <c r="C99" s="69"/>
      <c r="D99" s="166" t="s">
        <v>93</v>
      </c>
      <c r="E99" s="166"/>
      <c r="F99" s="166"/>
      <c r="G99" s="166"/>
      <c r="H99" s="166"/>
      <c r="I99" s="70"/>
      <c r="J99" s="166" t="s">
        <v>94</v>
      </c>
      <c r="K99" s="166"/>
      <c r="L99" s="166"/>
      <c r="M99" s="166"/>
      <c r="N99" s="166"/>
      <c r="O99" s="166"/>
      <c r="P99" s="166"/>
      <c r="Q99" s="166"/>
      <c r="R99" s="166"/>
      <c r="S99" s="166"/>
      <c r="T99" s="166"/>
      <c r="U99" s="166"/>
      <c r="V99" s="166"/>
      <c r="W99" s="166"/>
      <c r="X99" s="166"/>
      <c r="Y99" s="166"/>
      <c r="Z99" s="166"/>
      <c r="AA99" s="166"/>
      <c r="AB99" s="166"/>
      <c r="AC99" s="166"/>
      <c r="AD99" s="166"/>
      <c r="AE99" s="166"/>
      <c r="AF99" s="166"/>
      <c r="AG99" s="164">
        <f>'SO 02-37-01 - Oprava UKK ...'!J30</f>
        <v>0</v>
      </c>
      <c r="AH99" s="165"/>
      <c r="AI99" s="165"/>
      <c r="AJ99" s="165"/>
      <c r="AK99" s="165"/>
      <c r="AL99" s="165"/>
      <c r="AM99" s="165"/>
      <c r="AN99" s="164">
        <f t="shared" si="0"/>
        <v>0</v>
      </c>
      <c r="AO99" s="165"/>
      <c r="AP99" s="165"/>
      <c r="AQ99" s="71" t="s">
        <v>80</v>
      </c>
      <c r="AR99" s="68"/>
      <c r="AS99" s="72">
        <v>0</v>
      </c>
      <c r="AT99" s="73">
        <f t="shared" si="1"/>
        <v>0</v>
      </c>
      <c r="AU99" s="74">
        <f>'SO 02-37-01 - Oprava UKK ...'!P120</f>
        <v>0</v>
      </c>
      <c r="AV99" s="73">
        <f>'SO 02-37-01 - Oprava UKK ...'!J33</f>
        <v>0</v>
      </c>
      <c r="AW99" s="73">
        <f>'SO 02-37-01 - Oprava UKK ...'!J34</f>
        <v>0</v>
      </c>
      <c r="AX99" s="73">
        <f>'SO 02-37-01 - Oprava UKK ...'!J35</f>
        <v>0</v>
      </c>
      <c r="AY99" s="73">
        <f>'SO 02-37-01 - Oprava UKK ...'!J36</f>
        <v>0</v>
      </c>
      <c r="AZ99" s="73">
        <f>'SO 02-37-01 - Oprava UKK ...'!F33</f>
        <v>0</v>
      </c>
      <c r="BA99" s="73">
        <f>'SO 02-37-01 - Oprava UKK ...'!F34</f>
        <v>0</v>
      </c>
      <c r="BB99" s="73">
        <f>'SO 02-37-01 - Oprava UKK ...'!F35</f>
        <v>0</v>
      </c>
      <c r="BC99" s="73">
        <f>'SO 02-37-01 - Oprava UKK ...'!F36</f>
        <v>0</v>
      </c>
      <c r="BD99" s="75">
        <f>'SO 02-37-01 - Oprava UKK ...'!F37</f>
        <v>0</v>
      </c>
      <c r="BT99" s="76" t="s">
        <v>81</v>
      </c>
      <c r="BV99" s="76" t="s">
        <v>75</v>
      </c>
      <c r="BW99" s="76" t="s">
        <v>95</v>
      </c>
      <c r="BX99" s="76" t="s">
        <v>5</v>
      </c>
      <c r="CL99" s="76" t="s">
        <v>1</v>
      </c>
      <c r="CM99" s="76" t="s">
        <v>83</v>
      </c>
    </row>
    <row r="100" spans="1:91" s="6" customFormat="1" ht="16.5" customHeight="1">
      <c r="A100" s="67" t="s">
        <v>77</v>
      </c>
      <c r="B100" s="68"/>
      <c r="C100" s="69"/>
      <c r="D100" s="166" t="s">
        <v>96</v>
      </c>
      <c r="E100" s="166"/>
      <c r="F100" s="166"/>
      <c r="G100" s="166"/>
      <c r="H100" s="166"/>
      <c r="I100" s="70"/>
      <c r="J100" s="166" t="s">
        <v>97</v>
      </c>
      <c r="K100" s="166"/>
      <c r="L100" s="166"/>
      <c r="M100" s="166"/>
      <c r="N100" s="166"/>
      <c r="O100" s="166"/>
      <c r="P100" s="166"/>
      <c r="Q100" s="166"/>
      <c r="R100" s="166"/>
      <c r="S100" s="166"/>
      <c r="T100" s="166"/>
      <c r="U100" s="166"/>
      <c r="V100" s="166"/>
      <c r="W100" s="166"/>
      <c r="X100" s="166"/>
      <c r="Y100" s="166"/>
      <c r="Z100" s="166"/>
      <c r="AA100" s="166"/>
      <c r="AB100" s="166"/>
      <c r="AC100" s="166"/>
      <c r="AD100" s="166"/>
      <c r="AE100" s="166"/>
      <c r="AF100" s="166"/>
      <c r="AG100" s="164">
        <f>'VON - Vedlejší náklady'!J30</f>
        <v>0</v>
      </c>
      <c r="AH100" s="165"/>
      <c r="AI100" s="165"/>
      <c r="AJ100" s="165"/>
      <c r="AK100" s="165"/>
      <c r="AL100" s="165"/>
      <c r="AM100" s="165"/>
      <c r="AN100" s="164">
        <f t="shared" si="0"/>
        <v>0</v>
      </c>
      <c r="AO100" s="165"/>
      <c r="AP100" s="165"/>
      <c r="AQ100" s="71" t="s">
        <v>80</v>
      </c>
      <c r="AR100" s="68"/>
      <c r="AS100" s="77">
        <v>0</v>
      </c>
      <c r="AT100" s="78">
        <f t="shared" si="1"/>
        <v>0</v>
      </c>
      <c r="AU100" s="79">
        <f>'VON - Vedlejší náklady'!P118</f>
        <v>0</v>
      </c>
      <c r="AV100" s="78">
        <f>'VON - Vedlejší náklady'!J33</f>
        <v>0</v>
      </c>
      <c r="AW100" s="78">
        <f>'VON - Vedlejší náklady'!J34</f>
        <v>0</v>
      </c>
      <c r="AX100" s="78">
        <f>'VON - Vedlejší náklady'!J35</f>
        <v>0</v>
      </c>
      <c r="AY100" s="78">
        <f>'VON - Vedlejší náklady'!J36</f>
        <v>0</v>
      </c>
      <c r="AZ100" s="78">
        <f>'VON - Vedlejší náklady'!F33</f>
        <v>0</v>
      </c>
      <c r="BA100" s="78">
        <f>'VON - Vedlejší náklady'!F34</f>
        <v>0</v>
      </c>
      <c r="BB100" s="78">
        <f>'VON - Vedlejší náklady'!F35</f>
        <v>0</v>
      </c>
      <c r="BC100" s="78">
        <f>'VON - Vedlejší náklady'!F36</f>
        <v>0</v>
      </c>
      <c r="BD100" s="80">
        <f>'VON - Vedlejší náklady'!F37</f>
        <v>0</v>
      </c>
      <c r="BT100" s="76" t="s">
        <v>81</v>
      </c>
      <c r="BV100" s="76" t="s">
        <v>75</v>
      </c>
      <c r="BW100" s="76" t="s">
        <v>98</v>
      </c>
      <c r="BX100" s="76" t="s">
        <v>5</v>
      </c>
      <c r="CL100" s="76" t="s">
        <v>1</v>
      </c>
      <c r="CM100" s="76" t="s">
        <v>83</v>
      </c>
    </row>
    <row r="101" spans="1:91" s="1" customFormat="1" ht="30" customHeight="1">
      <c r="B101" s="25"/>
      <c r="AR101" s="25"/>
    </row>
    <row r="102" spans="1:91" s="1" customFormat="1" ht="6.9" customHeight="1">
      <c r="B102" s="37"/>
      <c r="C102" s="38"/>
      <c r="D102" s="38"/>
      <c r="E102" s="38"/>
      <c r="F102" s="38"/>
      <c r="G102" s="38"/>
      <c r="H102" s="38"/>
      <c r="I102" s="38"/>
      <c r="J102" s="38"/>
      <c r="K102" s="38"/>
      <c r="L102" s="38"/>
      <c r="M102" s="38"/>
      <c r="N102" s="38"/>
      <c r="O102" s="38"/>
      <c r="P102" s="38"/>
      <c r="Q102" s="38"/>
      <c r="R102" s="38"/>
      <c r="S102" s="38"/>
      <c r="T102" s="38"/>
      <c r="U102" s="38"/>
      <c r="V102" s="38"/>
      <c r="W102" s="38"/>
      <c r="X102" s="38"/>
      <c r="Y102" s="38"/>
      <c r="Z102" s="38"/>
      <c r="AA102" s="38"/>
      <c r="AB102" s="38"/>
      <c r="AC102" s="38"/>
      <c r="AD102" s="38"/>
      <c r="AE102" s="38"/>
      <c r="AF102" s="38"/>
      <c r="AG102" s="38"/>
      <c r="AH102" s="38"/>
      <c r="AI102" s="38"/>
      <c r="AJ102" s="38"/>
      <c r="AK102" s="38"/>
      <c r="AL102" s="38"/>
      <c r="AM102" s="38"/>
      <c r="AN102" s="38"/>
      <c r="AO102" s="38"/>
      <c r="AP102" s="38"/>
      <c r="AQ102" s="38"/>
      <c r="AR102" s="25"/>
    </row>
  </sheetData>
  <sheetProtection algorithmName="SHA-512" hashValue="uPY44p3pFpdZdol23lu88LgEC9NPVyDjh8odnHKwu9u7hdJRiUYoWf5551j7TjjAd5chEwWIXhj1yc3Yv43hwA==" saltValue="iTmetVyZQrXp0FvjJNXbdUD8xQftCct4rKvPAdYqyz8lft+S7JVgomD5je0SeW0arHnOOslkYV6WOjBBzAGEOg==" spinCount="100000" sheet="1" objects="1" scenarios="1" formatColumns="0" formatRows="0"/>
  <mergeCells count="60">
    <mergeCell ref="L85:AJ85"/>
    <mergeCell ref="AM87:AN87"/>
    <mergeCell ref="AM89:AP89"/>
    <mergeCell ref="AS89:AT91"/>
    <mergeCell ref="AM90:AP90"/>
    <mergeCell ref="C92:G92"/>
    <mergeCell ref="AN92:AP92"/>
    <mergeCell ref="AG92:AM92"/>
    <mergeCell ref="I92:AF92"/>
    <mergeCell ref="AN95:AP95"/>
    <mergeCell ref="D95:H95"/>
    <mergeCell ref="AG95:AM95"/>
    <mergeCell ref="J95:AF95"/>
    <mergeCell ref="AN96:AP96"/>
    <mergeCell ref="AG96:AM96"/>
    <mergeCell ref="J97:AF97"/>
    <mergeCell ref="AG97:AM97"/>
    <mergeCell ref="D97:H97"/>
    <mergeCell ref="AN97:AP97"/>
    <mergeCell ref="AN100:AP100"/>
    <mergeCell ref="AG100:AM100"/>
    <mergeCell ref="D100:H100"/>
    <mergeCell ref="J100:AF100"/>
    <mergeCell ref="AG94:AM94"/>
    <mergeCell ref="AN94:AP94"/>
    <mergeCell ref="AN98:AP98"/>
    <mergeCell ref="AG98:AM98"/>
    <mergeCell ref="J98:AF98"/>
    <mergeCell ref="D98:H98"/>
    <mergeCell ref="AN99:AP99"/>
    <mergeCell ref="AG99:AM99"/>
    <mergeCell ref="D99:H99"/>
    <mergeCell ref="J99:AF99"/>
    <mergeCell ref="J96:AF96"/>
    <mergeCell ref="D96:H96"/>
    <mergeCell ref="L30:P30"/>
    <mergeCell ref="W30:AE30"/>
    <mergeCell ref="K5:AJ5"/>
    <mergeCell ref="K6:AJ6"/>
    <mergeCell ref="E23:AN23"/>
    <mergeCell ref="AK26:AO26"/>
    <mergeCell ref="L28:P28"/>
    <mergeCell ref="W28:AE28"/>
    <mergeCell ref="AK28:AO28"/>
    <mergeCell ref="AR2:BE2"/>
    <mergeCell ref="L33:P33"/>
    <mergeCell ref="W33:AE33"/>
    <mergeCell ref="AK33:AO33"/>
    <mergeCell ref="AK35:AO35"/>
    <mergeCell ref="X35:AB35"/>
    <mergeCell ref="W31:AE31"/>
    <mergeCell ref="AK31:AO31"/>
    <mergeCell ref="L31:P31"/>
    <mergeCell ref="L32:P32"/>
    <mergeCell ref="W32:AE32"/>
    <mergeCell ref="AK32:AO32"/>
    <mergeCell ref="L29:P29"/>
    <mergeCell ref="W29:AE29"/>
    <mergeCell ref="AK29:AO29"/>
    <mergeCell ref="AK30:AO30"/>
  </mergeCells>
  <hyperlinks>
    <hyperlink ref="A95" location="'SO 01-31-01 - Oprava TV Ú...'!C2" display="/" xr:uid="{00000000-0004-0000-0000-000000000000}"/>
    <hyperlink ref="A96" location="'SO 01-37-01 - Oprava UKK ...'!C2" display="/" xr:uid="{00000000-0004-0000-0000-000001000000}"/>
    <hyperlink ref="A97" location="'SO 02-31-01 - Oprava TV Ž...'!C2" display="/" xr:uid="{00000000-0004-0000-0000-000002000000}"/>
    <hyperlink ref="A98" location="'SO 02-36-01 - Oprava DOÚO...'!C2" display="/" xr:uid="{00000000-0004-0000-0000-000003000000}"/>
    <hyperlink ref="A99" location="'SO 02-37-01 - Oprava UKK ...'!C2" display="/" xr:uid="{00000000-0004-0000-0000-000004000000}"/>
    <hyperlink ref="A100" location="'VON - Vedlejší náklady'!C2" display="/" xr:uid="{00000000-0004-0000-0000-000005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pageSetUpPr fitToPage="1"/>
  </sheetPr>
  <dimension ref="B2:BM456"/>
  <sheetViews>
    <sheetView showGridLines="0" topLeftCell="A114" workbookViewId="0">
      <selection activeCell="I125" sqref="I125:I455"/>
    </sheetView>
  </sheetViews>
  <sheetFormatPr defaultRowHeight="10.199999999999999"/>
  <cols>
    <col min="1" max="1" width="8.28515625" customWidth="1"/>
    <col min="2" max="2" width="1.140625" customWidth="1"/>
    <col min="3" max="3" width="4.140625" customWidth="1"/>
    <col min="4" max="4" width="4.28515625" customWidth="1"/>
    <col min="5" max="5" width="17.140625" customWidth="1"/>
    <col min="6" max="6" width="5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150"/>
      <c r="M2" s="150"/>
      <c r="N2" s="150"/>
      <c r="O2" s="150"/>
      <c r="P2" s="150"/>
      <c r="Q2" s="150"/>
      <c r="R2" s="150"/>
      <c r="S2" s="150"/>
      <c r="T2" s="150"/>
      <c r="U2" s="150"/>
      <c r="V2" s="150"/>
      <c r="AT2" s="13" t="s">
        <v>82</v>
      </c>
    </row>
    <row r="3" spans="2:46" ht="6.9" customHeight="1">
      <c r="B3" s="14"/>
      <c r="C3" s="15"/>
      <c r="D3" s="15"/>
      <c r="E3" s="15"/>
      <c r="F3" s="15"/>
      <c r="G3" s="15"/>
      <c r="H3" s="15"/>
      <c r="I3" s="15"/>
      <c r="J3" s="15"/>
      <c r="K3" s="15"/>
      <c r="L3" s="16"/>
      <c r="AT3" s="13" t="s">
        <v>83</v>
      </c>
    </row>
    <row r="4" spans="2:46" ht="24.9" customHeight="1">
      <c r="B4" s="16"/>
      <c r="D4" s="17" t="s">
        <v>99</v>
      </c>
      <c r="L4" s="16"/>
      <c r="M4" s="81" t="s">
        <v>10</v>
      </c>
      <c r="AT4" s="13" t="s">
        <v>4</v>
      </c>
    </row>
    <row r="5" spans="2:46" ht="6.9" customHeight="1">
      <c r="B5" s="16"/>
      <c r="L5" s="16"/>
    </row>
    <row r="6" spans="2:46" ht="12" customHeight="1">
      <c r="B6" s="16"/>
      <c r="D6" s="22" t="s">
        <v>13</v>
      </c>
      <c r="L6" s="16"/>
    </row>
    <row r="7" spans="2:46" ht="16.5" customHeight="1">
      <c r="B7" s="16"/>
      <c r="E7" s="183" t="str">
        <f>'Rekapitulace stavby'!K6</f>
        <v>Obnova trakčního vedení v úseku Úpořiny - Ohníč</v>
      </c>
      <c r="F7" s="184"/>
      <c r="G7" s="184"/>
      <c r="H7" s="184"/>
      <c r="L7" s="16"/>
    </row>
    <row r="8" spans="2:46" s="1" customFormat="1" ht="12" customHeight="1">
      <c r="B8" s="25"/>
      <c r="D8" s="22" t="s">
        <v>100</v>
      </c>
      <c r="L8" s="25"/>
    </row>
    <row r="9" spans="2:46" s="1" customFormat="1" ht="16.5" customHeight="1">
      <c r="B9" s="25"/>
      <c r="E9" s="174" t="s">
        <v>101</v>
      </c>
      <c r="F9" s="185"/>
      <c r="G9" s="185"/>
      <c r="H9" s="185"/>
      <c r="L9" s="25"/>
    </row>
    <row r="10" spans="2:46" s="1" customFormat="1">
      <c r="B10" s="25"/>
      <c r="L10" s="25"/>
    </row>
    <row r="11" spans="2:46" s="1" customFormat="1" ht="12" customHeight="1">
      <c r="B11" s="25"/>
      <c r="D11" s="22" t="s">
        <v>15</v>
      </c>
      <c r="F11" s="20" t="s">
        <v>1</v>
      </c>
      <c r="I11" s="22" t="s">
        <v>16</v>
      </c>
      <c r="J11" s="20" t="s">
        <v>1</v>
      </c>
      <c r="L11" s="25"/>
    </row>
    <row r="12" spans="2:46" s="1" customFormat="1" ht="12" customHeight="1">
      <c r="B12" s="25"/>
      <c r="D12" s="22" t="s">
        <v>17</v>
      </c>
      <c r="F12" s="20" t="s">
        <v>18</v>
      </c>
      <c r="I12" s="22" t="s">
        <v>19</v>
      </c>
      <c r="J12" s="45" t="str">
        <f>'Rekapitulace stavby'!AN8</f>
        <v>10. 10. 2023</v>
      </c>
      <c r="L12" s="25"/>
    </row>
    <row r="13" spans="2:46" s="1" customFormat="1" ht="10.8" customHeight="1">
      <c r="B13" s="25"/>
      <c r="L13" s="25"/>
    </row>
    <row r="14" spans="2:46" s="1" customFormat="1" ht="12" customHeight="1">
      <c r="B14" s="25"/>
      <c r="D14" s="22" t="s">
        <v>21</v>
      </c>
      <c r="I14" s="22" t="s">
        <v>22</v>
      </c>
      <c r="J14" s="20" t="s">
        <v>1</v>
      </c>
      <c r="L14" s="25"/>
    </row>
    <row r="15" spans="2:46" s="1" customFormat="1" ht="18" customHeight="1">
      <c r="B15" s="25"/>
      <c r="E15" s="20" t="s">
        <v>18</v>
      </c>
      <c r="I15" s="22" t="s">
        <v>24</v>
      </c>
      <c r="J15" s="20" t="s">
        <v>1</v>
      </c>
      <c r="L15" s="25"/>
    </row>
    <row r="16" spans="2:46" s="1" customFormat="1" ht="6.9" customHeight="1">
      <c r="B16" s="25"/>
      <c r="L16" s="25"/>
    </row>
    <row r="17" spans="2:12" s="1" customFormat="1" ht="12" customHeight="1">
      <c r="B17" s="25"/>
      <c r="D17" s="22" t="s">
        <v>25</v>
      </c>
      <c r="I17" s="22" t="s">
        <v>22</v>
      </c>
      <c r="J17" s="20" t="s">
        <v>1</v>
      </c>
      <c r="L17" s="25"/>
    </row>
    <row r="18" spans="2:12" s="1" customFormat="1" ht="18" customHeight="1">
      <c r="B18" s="25"/>
      <c r="E18" s="20" t="s">
        <v>18</v>
      </c>
      <c r="I18" s="22" t="s">
        <v>24</v>
      </c>
      <c r="J18" s="20" t="s">
        <v>1</v>
      </c>
      <c r="L18" s="25"/>
    </row>
    <row r="19" spans="2:12" s="1" customFormat="1" ht="6.9" customHeight="1">
      <c r="B19" s="25"/>
      <c r="L19" s="25"/>
    </row>
    <row r="20" spans="2:12" s="1" customFormat="1" ht="12" customHeight="1">
      <c r="B20" s="25"/>
      <c r="D20" s="22" t="s">
        <v>27</v>
      </c>
      <c r="I20" s="22" t="s">
        <v>22</v>
      </c>
      <c r="J20" s="20" t="s">
        <v>1</v>
      </c>
      <c r="L20" s="25"/>
    </row>
    <row r="21" spans="2:12" s="1" customFormat="1" ht="18" customHeight="1">
      <c r="B21" s="25"/>
      <c r="E21" s="20" t="s">
        <v>18</v>
      </c>
      <c r="I21" s="22" t="s">
        <v>24</v>
      </c>
      <c r="J21" s="20" t="s">
        <v>1</v>
      </c>
      <c r="L21" s="25"/>
    </row>
    <row r="22" spans="2:12" s="1" customFormat="1" ht="6.9" customHeight="1">
      <c r="B22" s="25"/>
      <c r="L22" s="25"/>
    </row>
    <row r="23" spans="2:12" s="1" customFormat="1" ht="12" customHeight="1">
      <c r="B23" s="25"/>
      <c r="D23" s="22" t="s">
        <v>30</v>
      </c>
      <c r="I23" s="22" t="s">
        <v>22</v>
      </c>
      <c r="J23" s="20" t="s">
        <v>1</v>
      </c>
      <c r="L23" s="25"/>
    </row>
    <row r="24" spans="2:12" s="1" customFormat="1" ht="18" customHeight="1">
      <c r="B24" s="25"/>
      <c r="E24" s="20" t="s">
        <v>31</v>
      </c>
      <c r="I24" s="22" t="s">
        <v>24</v>
      </c>
      <c r="J24" s="20" t="s">
        <v>1</v>
      </c>
      <c r="L24" s="25"/>
    </row>
    <row r="25" spans="2:12" s="1" customFormat="1" ht="6.9" customHeight="1">
      <c r="B25" s="25"/>
      <c r="L25" s="25"/>
    </row>
    <row r="26" spans="2:12" s="1" customFormat="1" ht="12" customHeight="1">
      <c r="B26" s="25"/>
      <c r="D26" s="22" t="s">
        <v>32</v>
      </c>
      <c r="L26" s="25"/>
    </row>
    <row r="27" spans="2:12" s="7" customFormat="1" ht="16.5" customHeight="1">
      <c r="B27" s="82"/>
      <c r="E27" s="160" t="s">
        <v>1</v>
      </c>
      <c r="F27" s="160"/>
      <c r="G27" s="160"/>
      <c r="H27" s="160"/>
      <c r="L27" s="82"/>
    </row>
    <row r="28" spans="2:12" s="1" customFormat="1" ht="6.9" customHeight="1">
      <c r="B28" s="25"/>
      <c r="L28" s="25"/>
    </row>
    <row r="29" spans="2:12" s="1" customFormat="1" ht="6.9" customHeight="1">
      <c r="B29" s="25"/>
      <c r="D29" s="46"/>
      <c r="E29" s="46"/>
      <c r="F29" s="46"/>
      <c r="G29" s="46"/>
      <c r="H29" s="46"/>
      <c r="I29" s="46"/>
      <c r="J29" s="46"/>
      <c r="K29" s="46"/>
      <c r="L29" s="25"/>
    </row>
    <row r="30" spans="2:12" s="1" customFormat="1" ht="25.35" customHeight="1">
      <c r="B30" s="25"/>
      <c r="D30" s="83" t="s">
        <v>33</v>
      </c>
      <c r="J30" s="59">
        <f>ROUND(J122, 2)</f>
        <v>0</v>
      </c>
      <c r="L30" s="25"/>
    </row>
    <row r="31" spans="2:12" s="1" customFormat="1" ht="6.9" customHeight="1">
      <c r="B31" s="25"/>
      <c r="D31" s="46"/>
      <c r="E31" s="46"/>
      <c r="F31" s="46"/>
      <c r="G31" s="46"/>
      <c r="H31" s="46"/>
      <c r="I31" s="46"/>
      <c r="J31" s="46"/>
      <c r="K31" s="46"/>
      <c r="L31" s="25"/>
    </row>
    <row r="32" spans="2:12" s="1" customFormat="1" ht="14.4" customHeight="1">
      <c r="B32" s="25"/>
      <c r="F32" s="28" t="s">
        <v>35</v>
      </c>
      <c r="I32" s="28" t="s">
        <v>34</v>
      </c>
      <c r="J32" s="28" t="s">
        <v>36</v>
      </c>
      <c r="L32" s="25"/>
    </row>
    <row r="33" spans="2:12" s="1" customFormat="1" ht="14.4" customHeight="1">
      <c r="B33" s="25"/>
      <c r="D33" s="48" t="s">
        <v>37</v>
      </c>
      <c r="E33" s="22" t="s">
        <v>38</v>
      </c>
      <c r="F33" s="84">
        <f>ROUND((SUM(BE122:BE455)),  2)</f>
        <v>0</v>
      </c>
      <c r="I33" s="85">
        <v>0.21</v>
      </c>
      <c r="J33" s="84">
        <f>ROUND(((SUM(BE122:BE455))*I33),  2)</f>
        <v>0</v>
      </c>
      <c r="L33" s="25"/>
    </row>
    <row r="34" spans="2:12" s="1" customFormat="1" ht="14.4" customHeight="1">
      <c r="B34" s="25"/>
      <c r="E34" s="22" t="s">
        <v>39</v>
      </c>
      <c r="F34" s="84">
        <f>ROUND((SUM(BF122:BF455)),  2)</f>
        <v>0</v>
      </c>
      <c r="I34" s="85">
        <v>0.15</v>
      </c>
      <c r="J34" s="84">
        <f>ROUND(((SUM(BF122:BF455))*I34),  2)</f>
        <v>0</v>
      </c>
      <c r="L34" s="25"/>
    </row>
    <row r="35" spans="2:12" s="1" customFormat="1" ht="14.4" hidden="1" customHeight="1">
      <c r="B35" s="25"/>
      <c r="E35" s="22" t="s">
        <v>40</v>
      </c>
      <c r="F35" s="84">
        <f>ROUND((SUM(BG122:BG455)),  2)</f>
        <v>0</v>
      </c>
      <c r="I35" s="85">
        <v>0.21</v>
      </c>
      <c r="J35" s="84">
        <f>0</f>
        <v>0</v>
      </c>
      <c r="L35" s="25"/>
    </row>
    <row r="36" spans="2:12" s="1" customFormat="1" ht="14.4" hidden="1" customHeight="1">
      <c r="B36" s="25"/>
      <c r="E36" s="22" t="s">
        <v>41</v>
      </c>
      <c r="F36" s="84">
        <f>ROUND((SUM(BH122:BH455)),  2)</f>
        <v>0</v>
      </c>
      <c r="I36" s="85">
        <v>0.15</v>
      </c>
      <c r="J36" s="84">
        <f>0</f>
        <v>0</v>
      </c>
      <c r="L36" s="25"/>
    </row>
    <row r="37" spans="2:12" s="1" customFormat="1" ht="14.4" hidden="1" customHeight="1">
      <c r="B37" s="25"/>
      <c r="E37" s="22" t="s">
        <v>42</v>
      </c>
      <c r="F37" s="84">
        <f>ROUND((SUM(BI122:BI455)),  2)</f>
        <v>0</v>
      </c>
      <c r="I37" s="85">
        <v>0</v>
      </c>
      <c r="J37" s="84">
        <f>0</f>
        <v>0</v>
      </c>
      <c r="L37" s="25"/>
    </row>
    <row r="38" spans="2:12" s="1" customFormat="1" ht="6.9" customHeight="1">
      <c r="B38" s="25"/>
      <c r="L38" s="25"/>
    </row>
    <row r="39" spans="2:12" s="1" customFormat="1" ht="25.35" customHeight="1">
      <c r="B39" s="25"/>
      <c r="C39" s="86"/>
      <c r="D39" s="87" t="s">
        <v>43</v>
      </c>
      <c r="E39" s="50"/>
      <c r="F39" s="50"/>
      <c r="G39" s="88" t="s">
        <v>44</v>
      </c>
      <c r="H39" s="89" t="s">
        <v>45</v>
      </c>
      <c r="I39" s="50"/>
      <c r="J39" s="90">
        <f>SUM(J30:J37)</f>
        <v>0</v>
      </c>
      <c r="K39" s="91"/>
      <c r="L39" s="25"/>
    </row>
    <row r="40" spans="2:12" s="1" customFormat="1" ht="14.4" customHeight="1">
      <c r="B40" s="25"/>
      <c r="L40" s="25"/>
    </row>
    <row r="41" spans="2:12" ht="14.4" customHeight="1">
      <c r="B41" s="16"/>
      <c r="L41" s="16"/>
    </row>
    <row r="42" spans="2:12" ht="14.4" customHeight="1">
      <c r="B42" s="16"/>
      <c r="L42" s="16"/>
    </row>
    <row r="43" spans="2:12" ht="14.4" customHeight="1">
      <c r="B43" s="16"/>
      <c r="L43" s="16"/>
    </row>
    <row r="44" spans="2:12" ht="14.4" customHeight="1">
      <c r="B44" s="16"/>
      <c r="L44" s="16"/>
    </row>
    <row r="45" spans="2:12" ht="14.4" customHeight="1">
      <c r="B45" s="16"/>
      <c r="L45" s="16"/>
    </row>
    <row r="46" spans="2:12" ht="14.4" customHeight="1">
      <c r="B46" s="16"/>
      <c r="L46" s="16"/>
    </row>
    <row r="47" spans="2:12" ht="14.4" customHeight="1">
      <c r="B47" s="16"/>
      <c r="L47" s="16"/>
    </row>
    <row r="48" spans="2:12" ht="14.4" customHeight="1">
      <c r="B48" s="16"/>
      <c r="L48" s="16"/>
    </row>
    <row r="49" spans="2:12" ht="14.4" customHeight="1">
      <c r="B49" s="16"/>
      <c r="L49" s="16"/>
    </row>
    <row r="50" spans="2:12" s="1" customFormat="1" ht="14.4" customHeight="1">
      <c r="B50" s="25"/>
      <c r="D50" s="34" t="s">
        <v>46</v>
      </c>
      <c r="E50" s="35"/>
      <c r="F50" s="35"/>
      <c r="G50" s="34" t="s">
        <v>47</v>
      </c>
      <c r="H50" s="35"/>
      <c r="I50" s="35"/>
      <c r="J50" s="35"/>
      <c r="K50" s="35"/>
      <c r="L50" s="25"/>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3.2">
      <c r="B61" s="25"/>
      <c r="D61" s="36" t="s">
        <v>48</v>
      </c>
      <c r="E61" s="27"/>
      <c r="F61" s="92" t="s">
        <v>49</v>
      </c>
      <c r="G61" s="36" t="s">
        <v>48</v>
      </c>
      <c r="H61" s="27"/>
      <c r="I61" s="27"/>
      <c r="J61" s="93" t="s">
        <v>49</v>
      </c>
      <c r="K61" s="27"/>
      <c r="L61" s="25"/>
    </row>
    <row r="62" spans="2:12">
      <c r="B62" s="16"/>
      <c r="L62" s="16"/>
    </row>
    <row r="63" spans="2:12">
      <c r="B63" s="16"/>
      <c r="L63" s="16"/>
    </row>
    <row r="64" spans="2:12">
      <c r="B64" s="16"/>
      <c r="L64" s="16"/>
    </row>
    <row r="65" spans="2:12" s="1" customFormat="1" ht="13.2">
      <c r="B65" s="25"/>
      <c r="D65" s="34" t="s">
        <v>50</v>
      </c>
      <c r="E65" s="35"/>
      <c r="F65" s="35"/>
      <c r="G65" s="34" t="s">
        <v>51</v>
      </c>
      <c r="H65" s="35"/>
      <c r="I65" s="35"/>
      <c r="J65" s="35"/>
      <c r="K65" s="35"/>
      <c r="L65" s="25"/>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3.2">
      <c r="B76" s="25"/>
      <c r="D76" s="36" t="s">
        <v>48</v>
      </c>
      <c r="E76" s="27"/>
      <c r="F76" s="92" t="s">
        <v>49</v>
      </c>
      <c r="G76" s="36" t="s">
        <v>48</v>
      </c>
      <c r="H76" s="27"/>
      <c r="I76" s="27"/>
      <c r="J76" s="93" t="s">
        <v>49</v>
      </c>
      <c r="K76" s="27"/>
      <c r="L76" s="25"/>
    </row>
    <row r="77" spans="2:12" s="1" customFormat="1" ht="14.4" customHeight="1">
      <c r="B77" s="37"/>
      <c r="C77" s="38"/>
      <c r="D77" s="38"/>
      <c r="E77" s="38"/>
      <c r="F77" s="38"/>
      <c r="G77" s="38"/>
      <c r="H77" s="38"/>
      <c r="I77" s="38"/>
      <c r="J77" s="38"/>
      <c r="K77" s="38"/>
      <c r="L77" s="25"/>
    </row>
    <row r="81" spans="2:47" s="1" customFormat="1" ht="6.9" customHeight="1">
      <c r="B81" s="39"/>
      <c r="C81" s="40"/>
      <c r="D81" s="40"/>
      <c r="E81" s="40"/>
      <c r="F81" s="40"/>
      <c r="G81" s="40"/>
      <c r="H81" s="40"/>
      <c r="I81" s="40"/>
      <c r="J81" s="40"/>
      <c r="K81" s="40"/>
      <c r="L81" s="25"/>
    </row>
    <row r="82" spans="2:47" s="1" customFormat="1" ht="24.9" customHeight="1">
      <c r="B82" s="25"/>
      <c r="C82" s="17" t="s">
        <v>102</v>
      </c>
      <c r="L82" s="25"/>
    </row>
    <row r="83" spans="2:47" s="1" customFormat="1" ht="6.9" customHeight="1">
      <c r="B83" s="25"/>
      <c r="L83" s="25"/>
    </row>
    <row r="84" spans="2:47" s="1" customFormat="1" ht="12" customHeight="1">
      <c r="B84" s="25"/>
      <c r="C84" s="22" t="s">
        <v>13</v>
      </c>
      <c r="L84" s="25"/>
    </row>
    <row r="85" spans="2:47" s="1" customFormat="1" ht="16.5" customHeight="1">
      <c r="B85" s="25"/>
      <c r="E85" s="183" t="str">
        <f>E7</f>
        <v>Obnova trakčního vedení v úseku Úpořiny - Ohníč</v>
      </c>
      <c r="F85" s="184"/>
      <c r="G85" s="184"/>
      <c r="H85" s="184"/>
      <c r="L85" s="25"/>
    </row>
    <row r="86" spans="2:47" s="1" customFormat="1" ht="12" customHeight="1">
      <c r="B86" s="25"/>
      <c r="C86" s="22" t="s">
        <v>100</v>
      </c>
      <c r="L86" s="25"/>
    </row>
    <row r="87" spans="2:47" s="1" customFormat="1" ht="16.5" customHeight="1">
      <c r="B87" s="25"/>
      <c r="E87" s="174" t="str">
        <f>E9</f>
        <v>SO 01-31-01 - Oprava TV Úpořiny - Ohníč</v>
      </c>
      <c r="F87" s="185"/>
      <c r="G87" s="185"/>
      <c r="H87" s="185"/>
      <c r="L87" s="25"/>
    </row>
    <row r="88" spans="2:47" s="1" customFormat="1" ht="6.9" customHeight="1">
      <c r="B88" s="25"/>
      <c r="L88" s="25"/>
    </row>
    <row r="89" spans="2:47" s="1" customFormat="1" ht="12" customHeight="1">
      <c r="B89" s="25"/>
      <c r="C89" s="22" t="s">
        <v>17</v>
      </c>
      <c r="F89" s="20" t="str">
        <f>F12</f>
        <v xml:space="preserve"> </v>
      </c>
      <c r="I89" s="22" t="s">
        <v>19</v>
      </c>
      <c r="J89" s="45" t="str">
        <f>IF(J12="","",J12)</f>
        <v>10. 10. 2023</v>
      </c>
      <c r="L89" s="25"/>
    </row>
    <row r="90" spans="2:47" s="1" customFormat="1" ht="6.9" customHeight="1">
      <c r="B90" s="25"/>
      <c r="L90" s="25"/>
    </row>
    <row r="91" spans="2:47" s="1" customFormat="1" ht="15.15" customHeight="1">
      <c r="B91" s="25"/>
      <c r="C91" s="22" t="s">
        <v>21</v>
      </c>
      <c r="F91" s="20" t="str">
        <f>E15</f>
        <v xml:space="preserve"> </v>
      </c>
      <c r="I91" s="22" t="s">
        <v>27</v>
      </c>
      <c r="J91" s="23" t="str">
        <f>E21</f>
        <v xml:space="preserve"> </v>
      </c>
      <c r="L91" s="25"/>
    </row>
    <row r="92" spans="2:47" s="1" customFormat="1" ht="15.15" customHeight="1">
      <c r="B92" s="25"/>
      <c r="C92" s="22" t="s">
        <v>25</v>
      </c>
      <c r="F92" s="20" t="str">
        <f>IF(E18="","",E18)</f>
        <v xml:space="preserve"> </v>
      </c>
      <c r="I92" s="22" t="s">
        <v>30</v>
      </c>
      <c r="J92" s="23" t="str">
        <f>E24</f>
        <v>Prokopius Aleš Ing.</v>
      </c>
      <c r="L92" s="25"/>
    </row>
    <row r="93" spans="2:47" s="1" customFormat="1" ht="10.35" customHeight="1">
      <c r="B93" s="25"/>
      <c r="L93" s="25"/>
    </row>
    <row r="94" spans="2:47" s="1" customFormat="1" ht="29.25" customHeight="1">
      <c r="B94" s="25"/>
      <c r="C94" s="94" t="s">
        <v>103</v>
      </c>
      <c r="D94" s="86"/>
      <c r="E94" s="86"/>
      <c r="F94" s="86"/>
      <c r="G94" s="86"/>
      <c r="H94" s="86"/>
      <c r="I94" s="86"/>
      <c r="J94" s="95" t="s">
        <v>104</v>
      </c>
      <c r="K94" s="86"/>
      <c r="L94" s="25"/>
    </row>
    <row r="95" spans="2:47" s="1" customFormat="1" ht="10.35" customHeight="1">
      <c r="B95" s="25"/>
      <c r="L95" s="25"/>
    </row>
    <row r="96" spans="2:47" s="1" customFormat="1" ht="22.8" customHeight="1">
      <c r="B96" s="25"/>
      <c r="C96" s="96" t="s">
        <v>105</v>
      </c>
      <c r="J96" s="59">
        <f>J122</f>
        <v>0</v>
      </c>
      <c r="L96" s="25"/>
      <c r="AU96" s="13" t="s">
        <v>106</v>
      </c>
    </row>
    <row r="97" spans="2:12" s="8" customFormat="1" ht="24.9" customHeight="1">
      <c r="B97" s="97"/>
      <c r="D97" s="98" t="s">
        <v>107</v>
      </c>
      <c r="E97" s="99"/>
      <c r="F97" s="99"/>
      <c r="G97" s="99"/>
      <c r="H97" s="99"/>
      <c r="I97" s="99"/>
      <c r="J97" s="100">
        <f>J123</f>
        <v>0</v>
      </c>
      <c r="L97" s="97"/>
    </row>
    <row r="98" spans="2:12" s="9" customFormat="1" ht="19.95" customHeight="1">
      <c r="B98" s="101"/>
      <c r="D98" s="102" t="s">
        <v>108</v>
      </c>
      <c r="E98" s="103"/>
      <c r="F98" s="103"/>
      <c r="G98" s="103"/>
      <c r="H98" s="103"/>
      <c r="I98" s="103"/>
      <c r="J98" s="104">
        <f>J124</f>
        <v>0</v>
      </c>
      <c r="L98" s="101"/>
    </row>
    <row r="99" spans="2:12" s="9" customFormat="1" ht="19.95" customHeight="1">
      <c r="B99" s="101"/>
      <c r="D99" s="102" t="s">
        <v>109</v>
      </c>
      <c r="E99" s="103"/>
      <c r="F99" s="103"/>
      <c r="G99" s="103"/>
      <c r="H99" s="103"/>
      <c r="I99" s="103"/>
      <c r="J99" s="104">
        <f>J148</f>
        <v>0</v>
      </c>
      <c r="L99" s="101"/>
    </row>
    <row r="100" spans="2:12" s="9" customFormat="1" ht="19.95" customHeight="1">
      <c r="B100" s="101"/>
      <c r="D100" s="102" t="s">
        <v>110</v>
      </c>
      <c r="E100" s="103"/>
      <c r="F100" s="103"/>
      <c r="G100" s="103"/>
      <c r="H100" s="103"/>
      <c r="I100" s="103"/>
      <c r="J100" s="104">
        <f>J193</f>
        <v>0</v>
      </c>
      <c r="L100" s="101"/>
    </row>
    <row r="101" spans="2:12" s="9" customFormat="1" ht="19.95" customHeight="1">
      <c r="B101" s="101"/>
      <c r="D101" s="102" t="s">
        <v>111</v>
      </c>
      <c r="E101" s="103"/>
      <c r="F101" s="103"/>
      <c r="G101" s="103"/>
      <c r="H101" s="103"/>
      <c r="I101" s="103"/>
      <c r="J101" s="104">
        <f>J365</f>
        <v>0</v>
      </c>
      <c r="L101" s="101"/>
    </row>
    <row r="102" spans="2:12" s="8" customFormat="1" ht="24.9" customHeight="1">
      <c r="B102" s="97"/>
      <c r="D102" s="98" t="s">
        <v>112</v>
      </c>
      <c r="E102" s="99"/>
      <c r="F102" s="99"/>
      <c r="G102" s="99"/>
      <c r="H102" s="99"/>
      <c r="I102" s="99"/>
      <c r="J102" s="100">
        <f>J421</f>
        <v>0</v>
      </c>
      <c r="L102" s="97"/>
    </row>
    <row r="103" spans="2:12" s="1" customFormat="1" ht="21.75" customHeight="1">
      <c r="B103" s="25"/>
      <c r="L103" s="25"/>
    </row>
    <row r="104" spans="2:12" s="1" customFormat="1" ht="6.9" customHeight="1">
      <c r="B104" s="37"/>
      <c r="C104" s="38"/>
      <c r="D104" s="38"/>
      <c r="E104" s="38"/>
      <c r="F104" s="38"/>
      <c r="G104" s="38"/>
      <c r="H104" s="38"/>
      <c r="I104" s="38"/>
      <c r="J104" s="38"/>
      <c r="K104" s="38"/>
      <c r="L104" s="25"/>
    </row>
    <row r="108" spans="2:12" s="1" customFormat="1" ht="6.9" customHeight="1">
      <c r="B108" s="39"/>
      <c r="C108" s="40"/>
      <c r="D108" s="40"/>
      <c r="E108" s="40"/>
      <c r="F108" s="40"/>
      <c r="G108" s="40"/>
      <c r="H108" s="40"/>
      <c r="I108" s="40"/>
      <c r="J108" s="40"/>
      <c r="K108" s="40"/>
      <c r="L108" s="25"/>
    </row>
    <row r="109" spans="2:12" s="1" customFormat="1" ht="24.9" customHeight="1">
      <c r="B109" s="25"/>
      <c r="C109" s="17" t="s">
        <v>113</v>
      </c>
      <c r="L109" s="25"/>
    </row>
    <row r="110" spans="2:12" s="1" customFormat="1" ht="6.9" customHeight="1">
      <c r="B110" s="25"/>
      <c r="L110" s="25"/>
    </row>
    <row r="111" spans="2:12" s="1" customFormat="1" ht="12" customHeight="1">
      <c r="B111" s="25"/>
      <c r="C111" s="22" t="s">
        <v>13</v>
      </c>
      <c r="L111" s="25"/>
    </row>
    <row r="112" spans="2:12" s="1" customFormat="1" ht="16.5" customHeight="1">
      <c r="B112" s="25"/>
      <c r="E112" s="183" t="str">
        <f>E7</f>
        <v>Obnova trakčního vedení v úseku Úpořiny - Ohníč</v>
      </c>
      <c r="F112" s="184"/>
      <c r="G112" s="184"/>
      <c r="H112" s="184"/>
      <c r="L112" s="25"/>
    </row>
    <row r="113" spans="2:65" s="1" customFormat="1" ht="12" customHeight="1">
      <c r="B113" s="25"/>
      <c r="C113" s="22" t="s">
        <v>100</v>
      </c>
      <c r="L113" s="25"/>
    </row>
    <row r="114" spans="2:65" s="1" customFormat="1" ht="16.5" customHeight="1">
      <c r="B114" s="25"/>
      <c r="E114" s="174" t="str">
        <f>E9</f>
        <v>SO 01-31-01 - Oprava TV Úpořiny - Ohníč</v>
      </c>
      <c r="F114" s="185"/>
      <c r="G114" s="185"/>
      <c r="H114" s="185"/>
      <c r="L114" s="25"/>
    </row>
    <row r="115" spans="2:65" s="1" customFormat="1" ht="6.9" customHeight="1">
      <c r="B115" s="25"/>
      <c r="L115" s="25"/>
    </row>
    <row r="116" spans="2:65" s="1" customFormat="1" ht="12" customHeight="1">
      <c r="B116" s="25"/>
      <c r="C116" s="22" t="s">
        <v>17</v>
      </c>
      <c r="F116" s="20" t="str">
        <f>F12</f>
        <v xml:space="preserve"> </v>
      </c>
      <c r="I116" s="22" t="s">
        <v>19</v>
      </c>
      <c r="J116" s="45" t="str">
        <f>IF(J12="","",J12)</f>
        <v>10. 10. 2023</v>
      </c>
      <c r="L116" s="25"/>
    </row>
    <row r="117" spans="2:65" s="1" customFormat="1" ht="6.9" customHeight="1">
      <c r="B117" s="25"/>
      <c r="L117" s="25"/>
    </row>
    <row r="118" spans="2:65" s="1" customFormat="1" ht="15.15" customHeight="1">
      <c r="B118" s="25"/>
      <c r="C118" s="22" t="s">
        <v>21</v>
      </c>
      <c r="F118" s="20" t="str">
        <f>E15</f>
        <v xml:space="preserve"> </v>
      </c>
      <c r="I118" s="22" t="s">
        <v>27</v>
      </c>
      <c r="J118" s="23" t="str">
        <f>E21</f>
        <v xml:space="preserve"> </v>
      </c>
      <c r="L118" s="25"/>
    </row>
    <row r="119" spans="2:65" s="1" customFormat="1" ht="15.15" customHeight="1">
      <c r="B119" s="25"/>
      <c r="C119" s="22" t="s">
        <v>25</v>
      </c>
      <c r="F119" s="20" t="str">
        <f>IF(E18="","",E18)</f>
        <v xml:space="preserve"> </v>
      </c>
      <c r="I119" s="22" t="s">
        <v>30</v>
      </c>
      <c r="J119" s="23" t="str">
        <f>E24</f>
        <v>Prokopius Aleš Ing.</v>
      </c>
      <c r="L119" s="25"/>
    </row>
    <row r="120" spans="2:65" s="1" customFormat="1" ht="10.35" customHeight="1">
      <c r="B120" s="25"/>
      <c r="L120" s="25"/>
    </row>
    <row r="121" spans="2:65" s="10" customFormat="1" ht="29.25" customHeight="1">
      <c r="B121" s="105"/>
      <c r="C121" s="106" t="s">
        <v>114</v>
      </c>
      <c r="D121" s="107" t="s">
        <v>58</v>
      </c>
      <c r="E121" s="107" t="s">
        <v>54</v>
      </c>
      <c r="F121" s="107" t="s">
        <v>55</v>
      </c>
      <c r="G121" s="107" t="s">
        <v>115</v>
      </c>
      <c r="H121" s="107" t="s">
        <v>116</v>
      </c>
      <c r="I121" s="107" t="s">
        <v>117</v>
      </c>
      <c r="J121" s="107" t="s">
        <v>104</v>
      </c>
      <c r="K121" s="108" t="s">
        <v>118</v>
      </c>
      <c r="L121" s="105"/>
      <c r="M121" s="52" t="s">
        <v>1</v>
      </c>
      <c r="N121" s="53" t="s">
        <v>37</v>
      </c>
      <c r="O121" s="53" t="s">
        <v>119</v>
      </c>
      <c r="P121" s="53" t="s">
        <v>120</v>
      </c>
      <c r="Q121" s="53" t="s">
        <v>121</v>
      </c>
      <c r="R121" s="53" t="s">
        <v>122</v>
      </c>
      <c r="S121" s="53" t="s">
        <v>123</v>
      </c>
      <c r="T121" s="54" t="s">
        <v>124</v>
      </c>
    </row>
    <row r="122" spans="2:65" s="1" customFormat="1" ht="22.8" customHeight="1">
      <c r="B122" s="25"/>
      <c r="C122" s="57" t="s">
        <v>125</v>
      </c>
      <c r="J122" s="109">
        <f>BK122</f>
        <v>0</v>
      </c>
      <c r="L122" s="25"/>
      <c r="M122" s="55"/>
      <c r="N122" s="46"/>
      <c r="O122" s="46"/>
      <c r="P122" s="110">
        <f>P123+P421</f>
        <v>0</v>
      </c>
      <c r="Q122" s="46"/>
      <c r="R122" s="110">
        <f>R123+R421</f>
        <v>0</v>
      </c>
      <c r="S122" s="46"/>
      <c r="T122" s="111">
        <f>T123+T421</f>
        <v>0</v>
      </c>
      <c r="AT122" s="13" t="s">
        <v>72</v>
      </c>
      <c r="AU122" s="13" t="s">
        <v>106</v>
      </c>
      <c r="BK122" s="112">
        <f>BK123+BK421</f>
        <v>0</v>
      </c>
    </row>
    <row r="123" spans="2:65" s="11" customFormat="1" ht="25.95" customHeight="1">
      <c r="B123" s="113"/>
      <c r="D123" s="114" t="s">
        <v>72</v>
      </c>
      <c r="E123" s="115" t="s">
        <v>126</v>
      </c>
      <c r="F123" s="115" t="s">
        <v>126</v>
      </c>
      <c r="J123" s="116">
        <f>BK123</f>
        <v>0</v>
      </c>
      <c r="L123" s="113"/>
      <c r="M123" s="117"/>
      <c r="P123" s="118">
        <f>P124+P148+P193+P365</f>
        <v>0</v>
      </c>
      <c r="R123" s="118">
        <f>R124+R148+R193+R365</f>
        <v>0</v>
      </c>
      <c r="T123" s="119">
        <f>T124+T148+T193+T365</f>
        <v>0</v>
      </c>
      <c r="AR123" s="114" t="s">
        <v>81</v>
      </c>
      <c r="AT123" s="120" t="s">
        <v>72</v>
      </c>
      <c r="AU123" s="120" t="s">
        <v>73</v>
      </c>
      <c r="AY123" s="114" t="s">
        <v>127</v>
      </c>
      <c r="BK123" s="121">
        <f>BK124+BK148+BK193+BK365</f>
        <v>0</v>
      </c>
    </row>
    <row r="124" spans="2:65" s="11" customFormat="1" ht="22.8" customHeight="1">
      <c r="B124" s="113"/>
      <c r="D124" s="114" t="s">
        <v>72</v>
      </c>
      <c r="E124" s="122" t="s">
        <v>128</v>
      </c>
      <c r="F124" s="122" t="s">
        <v>1</v>
      </c>
      <c r="J124" s="123">
        <f>BK124</f>
        <v>0</v>
      </c>
      <c r="L124" s="113"/>
      <c r="M124" s="117"/>
      <c r="P124" s="118">
        <f>SUM(P125:P147)</f>
        <v>0</v>
      </c>
      <c r="R124" s="118">
        <f>SUM(R125:R147)</f>
        <v>0</v>
      </c>
      <c r="T124" s="119">
        <f>SUM(T125:T147)</f>
        <v>0</v>
      </c>
      <c r="AR124" s="114" t="s">
        <v>81</v>
      </c>
      <c r="AT124" s="120" t="s">
        <v>72</v>
      </c>
      <c r="AU124" s="120" t="s">
        <v>81</v>
      </c>
      <c r="AY124" s="114" t="s">
        <v>127</v>
      </c>
      <c r="BK124" s="121">
        <f>SUM(BK125:BK147)</f>
        <v>0</v>
      </c>
    </row>
    <row r="125" spans="2:65" s="1" customFormat="1" ht="16.5" customHeight="1">
      <c r="B125" s="25"/>
      <c r="C125" s="124" t="s">
        <v>81</v>
      </c>
      <c r="D125" s="124" t="s">
        <v>129</v>
      </c>
      <c r="E125" s="125" t="s">
        <v>130</v>
      </c>
      <c r="F125" s="126" t="s">
        <v>131</v>
      </c>
      <c r="G125" s="127" t="s">
        <v>132</v>
      </c>
      <c r="H125" s="128">
        <v>202</v>
      </c>
      <c r="I125" s="128"/>
      <c r="J125" s="128">
        <f>ROUND(I125*H125,2)</f>
        <v>0</v>
      </c>
      <c r="K125" s="126" t="s">
        <v>783</v>
      </c>
      <c r="L125" s="25"/>
      <c r="M125" s="129" t="s">
        <v>1</v>
      </c>
      <c r="N125" s="130" t="s">
        <v>38</v>
      </c>
      <c r="O125" s="131">
        <v>0</v>
      </c>
      <c r="P125" s="131">
        <f>O125*H125</f>
        <v>0</v>
      </c>
      <c r="Q125" s="131">
        <v>0</v>
      </c>
      <c r="R125" s="131">
        <f>Q125*H125</f>
        <v>0</v>
      </c>
      <c r="S125" s="131">
        <v>0</v>
      </c>
      <c r="T125" s="132">
        <f>S125*H125</f>
        <v>0</v>
      </c>
      <c r="AR125" s="133" t="s">
        <v>133</v>
      </c>
      <c r="AT125" s="133" t="s">
        <v>129</v>
      </c>
      <c r="AU125" s="133" t="s">
        <v>83</v>
      </c>
      <c r="AY125" s="13" t="s">
        <v>127</v>
      </c>
      <c r="BE125" s="134">
        <f>IF(N125="základní",J125,0)</f>
        <v>0</v>
      </c>
      <c r="BF125" s="134">
        <f>IF(N125="snížená",J125,0)</f>
        <v>0</v>
      </c>
      <c r="BG125" s="134">
        <f>IF(N125="zákl. přenesená",J125,0)</f>
        <v>0</v>
      </c>
      <c r="BH125" s="134">
        <f>IF(N125="sníž. přenesená",J125,0)</f>
        <v>0</v>
      </c>
      <c r="BI125" s="134">
        <f>IF(N125="nulová",J125,0)</f>
        <v>0</v>
      </c>
      <c r="BJ125" s="13" t="s">
        <v>81</v>
      </c>
      <c r="BK125" s="134">
        <f>ROUND(I125*H125,2)</f>
        <v>0</v>
      </c>
      <c r="BL125" s="13" t="s">
        <v>133</v>
      </c>
      <c r="BM125" s="133" t="s">
        <v>134</v>
      </c>
    </row>
    <row r="126" spans="2:65" s="1" customFormat="1" ht="38.4">
      <c r="B126" s="25"/>
      <c r="D126" s="135" t="s">
        <v>135</v>
      </c>
      <c r="F126" s="136" t="s">
        <v>136</v>
      </c>
      <c r="L126" s="25"/>
      <c r="M126" s="137"/>
      <c r="T126" s="49"/>
      <c r="AT126" s="13" t="s">
        <v>135</v>
      </c>
      <c r="AU126" s="13" t="s">
        <v>83</v>
      </c>
    </row>
    <row r="127" spans="2:65" s="1" customFormat="1" ht="24.15" customHeight="1">
      <c r="B127" s="25"/>
      <c r="C127" s="138" t="s">
        <v>83</v>
      </c>
      <c r="D127" s="138" t="s">
        <v>137</v>
      </c>
      <c r="E127" s="139" t="s">
        <v>138</v>
      </c>
      <c r="F127" s="140" t="s">
        <v>139</v>
      </c>
      <c r="G127" s="141" t="s">
        <v>132</v>
      </c>
      <c r="H127" s="142">
        <v>202</v>
      </c>
      <c r="I127" s="142"/>
      <c r="J127" s="142">
        <f>ROUND(I127*H127,2)</f>
        <v>0</v>
      </c>
      <c r="K127" s="140" t="s">
        <v>783</v>
      </c>
      <c r="L127" s="143"/>
      <c r="M127" s="144" t="s">
        <v>1</v>
      </c>
      <c r="N127" s="145" t="s">
        <v>38</v>
      </c>
      <c r="O127" s="131">
        <v>0</v>
      </c>
      <c r="P127" s="131">
        <f>O127*H127</f>
        <v>0</v>
      </c>
      <c r="Q127" s="131">
        <v>0</v>
      </c>
      <c r="R127" s="131">
        <f>Q127*H127</f>
        <v>0</v>
      </c>
      <c r="S127" s="131">
        <v>0</v>
      </c>
      <c r="T127" s="132">
        <f>S127*H127</f>
        <v>0</v>
      </c>
      <c r="AR127" s="133" t="s">
        <v>140</v>
      </c>
      <c r="AT127" s="133" t="s">
        <v>137</v>
      </c>
      <c r="AU127" s="133" t="s">
        <v>83</v>
      </c>
      <c r="AY127" s="13" t="s">
        <v>127</v>
      </c>
      <c r="BE127" s="134">
        <f>IF(N127="základní",J127,0)</f>
        <v>0</v>
      </c>
      <c r="BF127" s="134">
        <f>IF(N127="snížená",J127,0)</f>
        <v>0</v>
      </c>
      <c r="BG127" s="134">
        <f>IF(N127="zákl. přenesená",J127,0)</f>
        <v>0</v>
      </c>
      <c r="BH127" s="134">
        <f>IF(N127="sníž. přenesená",J127,0)</f>
        <v>0</v>
      </c>
      <c r="BI127" s="134">
        <f>IF(N127="nulová",J127,0)</f>
        <v>0</v>
      </c>
      <c r="BJ127" s="13" t="s">
        <v>81</v>
      </c>
      <c r="BK127" s="134">
        <f>ROUND(I127*H127,2)</f>
        <v>0</v>
      </c>
      <c r="BL127" s="13" t="s">
        <v>133</v>
      </c>
      <c r="BM127" s="133" t="s">
        <v>141</v>
      </c>
    </row>
    <row r="128" spans="2:65" s="1" customFormat="1" ht="19.2">
      <c r="B128" s="25"/>
      <c r="D128" s="135" t="s">
        <v>135</v>
      </c>
      <c r="F128" s="136" t="s">
        <v>139</v>
      </c>
      <c r="L128" s="25"/>
      <c r="M128" s="137"/>
      <c r="T128" s="49"/>
      <c r="AT128" s="13" t="s">
        <v>135</v>
      </c>
      <c r="AU128" s="13" t="s">
        <v>83</v>
      </c>
    </row>
    <row r="129" spans="2:65" s="1" customFormat="1" ht="37.799999999999997" customHeight="1">
      <c r="B129" s="25"/>
      <c r="C129" s="124" t="s">
        <v>142</v>
      </c>
      <c r="D129" s="124" t="s">
        <v>129</v>
      </c>
      <c r="E129" s="125" t="s">
        <v>143</v>
      </c>
      <c r="F129" s="126" t="s">
        <v>144</v>
      </c>
      <c r="G129" s="127" t="s">
        <v>145</v>
      </c>
      <c r="H129" s="128">
        <v>941</v>
      </c>
      <c r="I129" s="128"/>
      <c r="J129" s="128">
        <f>ROUND(I129*H129,2)</f>
        <v>0</v>
      </c>
      <c r="K129" s="126" t="s">
        <v>783</v>
      </c>
      <c r="L129" s="25"/>
      <c r="M129" s="129" t="s">
        <v>1</v>
      </c>
      <c r="N129" s="130" t="s">
        <v>38</v>
      </c>
      <c r="O129" s="131">
        <v>0</v>
      </c>
      <c r="P129" s="131">
        <f>O129*H129</f>
        <v>0</v>
      </c>
      <c r="Q129" s="131">
        <v>0</v>
      </c>
      <c r="R129" s="131">
        <f>Q129*H129</f>
        <v>0</v>
      </c>
      <c r="S129" s="131">
        <v>0</v>
      </c>
      <c r="T129" s="132">
        <f>S129*H129</f>
        <v>0</v>
      </c>
      <c r="AR129" s="133" t="s">
        <v>133</v>
      </c>
      <c r="AT129" s="133" t="s">
        <v>129</v>
      </c>
      <c r="AU129" s="133" t="s">
        <v>83</v>
      </c>
      <c r="AY129" s="13" t="s">
        <v>127</v>
      </c>
      <c r="BE129" s="134">
        <f>IF(N129="základní",J129,0)</f>
        <v>0</v>
      </c>
      <c r="BF129" s="134">
        <f>IF(N129="snížená",J129,0)</f>
        <v>0</v>
      </c>
      <c r="BG129" s="134">
        <f>IF(N129="zákl. přenesená",J129,0)</f>
        <v>0</v>
      </c>
      <c r="BH129" s="134">
        <f>IF(N129="sníž. přenesená",J129,0)</f>
        <v>0</v>
      </c>
      <c r="BI129" s="134">
        <f>IF(N129="nulová",J129,0)</f>
        <v>0</v>
      </c>
      <c r="BJ129" s="13" t="s">
        <v>81</v>
      </c>
      <c r="BK129" s="134">
        <f>ROUND(I129*H129,2)</f>
        <v>0</v>
      </c>
      <c r="BL129" s="13" t="s">
        <v>133</v>
      </c>
      <c r="BM129" s="133" t="s">
        <v>146</v>
      </c>
    </row>
    <row r="130" spans="2:65" s="1" customFormat="1" ht="57.6">
      <c r="B130" s="25"/>
      <c r="D130" s="135" t="s">
        <v>135</v>
      </c>
      <c r="F130" s="136" t="s">
        <v>147</v>
      </c>
      <c r="L130" s="25"/>
      <c r="M130" s="137"/>
      <c r="T130" s="49"/>
      <c r="AT130" s="13" t="s">
        <v>135</v>
      </c>
      <c r="AU130" s="13" t="s">
        <v>83</v>
      </c>
    </row>
    <row r="131" spans="2:65" s="1" customFormat="1" ht="24.15" customHeight="1">
      <c r="B131" s="25"/>
      <c r="C131" s="138" t="s">
        <v>133</v>
      </c>
      <c r="D131" s="138" t="s">
        <v>137</v>
      </c>
      <c r="E131" s="139" t="s">
        <v>148</v>
      </c>
      <c r="F131" s="140" t="s">
        <v>149</v>
      </c>
      <c r="G131" s="141" t="s">
        <v>145</v>
      </c>
      <c r="H131" s="142">
        <v>941</v>
      </c>
      <c r="I131" s="142"/>
      <c r="J131" s="142">
        <f>ROUND(I131*H131,2)</f>
        <v>0</v>
      </c>
      <c r="K131" s="140" t="s">
        <v>783</v>
      </c>
      <c r="L131" s="143"/>
      <c r="M131" s="144" t="s">
        <v>1</v>
      </c>
      <c r="N131" s="145" t="s">
        <v>38</v>
      </c>
      <c r="O131" s="131">
        <v>0</v>
      </c>
      <c r="P131" s="131">
        <f>O131*H131</f>
        <v>0</v>
      </c>
      <c r="Q131" s="131">
        <v>0</v>
      </c>
      <c r="R131" s="131">
        <f>Q131*H131</f>
        <v>0</v>
      </c>
      <c r="S131" s="131">
        <v>0</v>
      </c>
      <c r="T131" s="132">
        <f>S131*H131</f>
        <v>0</v>
      </c>
      <c r="AR131" s="133" t="s">
        <v>140</v>
      </c>
      <c r="AT131" s="133" t="s">
        <v>137</v>
      </c>
      <c r="AU131" s="133" t="s">
        <v>83</v>
      </c>
      <c r="AY131" s="13" t="s">
        <v>127</v>
      </c>
      <c r="BE131" s="134">
        <f>IF(N131="základní",J131,0)</f>
        <v>0</v>
      </c>
      <c r="BF131" s="134">
        <f>IF(N131="snížená",J131,0)</f>
        <v>0</v>
      </c>
      <c r="BG131" s="134">
        <f>IF(N131="zákl. přenesená",J131,0)</f>
        <v>0</v>
      </c>
      <c r="BH131" s="134">
        <f>IF(N131="sníž. přenesená",J131,0)</f>
        <v>0</v>
      </c>
      <c r="BI131" s="134">
        <f>IF(N131="nulová",J131,0)</f>
        <v>0</v>
      </c>
      <c r="BJ131" s="13" t="s">
        <v>81</v>
      </c>
      <c r="BK131" s="134">
        <f>ROUND(I131*H131,2)</f>
        <v>0</v>
      </c>
      <c r="BL131" s="13" t="s">
        <v>133</v>
      </c>
      <c r="BM131" s="133" t="s">
        <v>150</v>
      </c>
    </row>
    <row r="132" spans="2:65" s="1" customFormat="1">
      <c r="B132" s="25"/>
      <c r="D132" s="135" t="s">
        <v>135</v>
      </c>
      <c r="F132" s="136" t="s">
        <v>149</v>
      </c>
      <c r="L132" s="25"/>
      <c r="M132" s="137"/>
      <c r="T132" s="49"/>
      <c r="AT132" s="13" t="s">
        <v>135</v>
      </c>
      <c r="AU132" s="13" t="s">
        <v>83</v>
      </c>
    </row>
    <row r="133" spans="2:65" s="1" customFormat="1" ht="24.15" customHeight="1">
      <c r="B133" s="25"/>
      <c r="C133" s="138" t="s">
        <v>151</v>
      </c>
      <c r="D133" s="138" t="s">
        <v>137</v>
      </c>
      <c r="E133" s="139" t="s">
        <v>152</v>
      </c>
      <c r="F133" s="140" t="s">
        <v>153</v>
      </c>
      <c r="G133" s="141" t="s">
        <v>132</v>
      </c>
      <c r="H133" s="142">
        <v>460</v>
      </c>
      <c r="I133" s="142"/>
      <c r="J133" s="142">
        <f>ROUND(I133*H133,2)</f>
        <v>0</v>
      </c>
      <c r="K133" s="140" t="s">
        <v>783</v>
      </c>
      <c r="L133" s="143"/>
      <c r="M133" s="144" t="s">
        <v>1</v>
      </c>
      <c r="N133" s="145" t="s">
        <v>38</v>
      </c>
      <c r="O133" s="131">
        <v>0</v>
      </c>
      <c r="P133" s="131">
        <f>O133*H133</f>
        <v>0</v>
      </c>
      <c r="Q133" s="131">
        <v>0</v>
      </c>
      <c r="R133" s="131">
        <f>Q133*H133</f>
        <v>0</v>
      </c>
      <c r="S133" s="131">
        <v>0</v>
      </c>
      <c r="T133" s="132">
        <f>S133*H133</f>
        <v>0</v>
      </c>
      <c r="AR133" s="133" t="s">
        <v>140</v>
      </c>
      <c r="AT133" s="133" t="s">
        <v>137</v>
      </c>
      <c r="AU133" s="133" t="s">
        <v>83</v>
      </c>
      <c r="AY133" s="13" t="s">
        <v>127</v>
      </c>
      <c r="BE133" s="134">
        <f>IF(N133="základní",J133,0)</f>
        <v>0</v>
      </c>
      <c r="BF133" s="134">
        <f>IF(N133="snížená",J133,0)</f>
        <v>0</v>
      </c>
      <c r="BG133" s="134">
        <f>IF(N133="zákl. přenesená",J133,0)</f>
        <v>0</v>
      </c>
      <c r="BH133" s="134">
        <f>IF(N133="sníž. přenesená",J133,0)</f>
        <v>0</v>
      </c>
      <c r="BI133" s="134">
        <f>IF(N133="nulová",J133,0)</f>
        <v>0</v>
      </c>
      <c r="BJ133" s="13" t="s">
        <v>81</v>
      </c>
      <c r="BK133" s="134">
        <f>ROUND(I133*H133,2)</f>
        <v>0</v>
      </c>
      <c r="BL133" s="13" t="s">
        <v>133</v>
      </c>
      <c r="BM133" s="133" t="s">
        <v>154</v>
      </c>
    </row>
    <row r="134" spans="2:65" s="1" customFormat="1">
      <c r="B134" s="25"/>
      <c r="D134" s="135" t="s">
        <v>135</v>
      </c>
      <c r="F134" s="136" t="s">
        <v>153</v>
      </c>
      <c r="L134" s="25"/>
      <c r="M134" s="137"/>
      <c r="T134" s="49"/>
      <c r="AT134" s="13" t="s">
        <v>135</v>
      </c>
      <c r="AU134" s="13" t="s">
        <v>83</v>
      </c>
    </row>
    <row r="135" spans="2:65" s="1" customFormat="1" ht="19.2">
      <c r="B135" s="25"/>
      <c r="D135" s="135" t="s">
        <v>155</v>
      </c>
      <c r="F135" s="146" t="s">
        <v>156</v>
      </c>
      <c r="L135" s="25"/>
      <c r="M135" s="137"/>
      <c r="T135" s="49"/>
      <c r="AT135" s="13" t="s">
        <v>155</v>
      </c>
      <c r="AU135" s="13" t="s">
        <v>83</v>
      </c>
    </row>
    <row r="136" spans="2:65" s="1" customFormat="1" ht="24.15" customHeight="1">
      <c r="B136" s="25"/>
      <c r="C136" s="138" t="s">
        <v>157</v>
      </c>
      <c r="D136" s="138" t="s">
        <v>137</v>
      </c>
      <c r="E136" s="139" t="s">
        <v>158</v>
      </c>
      <c r="F136" s="140" t="s">
        <v>159</v>
      </c>
      <c r="G136" s="141" t="s">
        <v>132</v>
      </c>
      <c r="H136" s="142">
        <v>376</v>
      </c>
      <c r="I136" s="142"/>
      <c r="J136" s="142">
        <f>ROUND(I136*H136,2)</f>
        <v>0</v>
      </c>
      <c r="K136" s="140" t="s">
        <v>783</v>
      </c>
      <c r="L136" s="143"/>
      <c r="M136" s="144" t="s">
        <v>1</v>
      </c>
      <c r="N136" s="145" t="s">
        <v>38</v>
      </c>
      <c r="O136" s="131">
        <v>0</v>
      </c>
      <c r="P136" s="131">
        <f>O136*H136</f>
        <v>0</v>
      </c>
      <c r="Q136" s="131">
        <v>0</v>
      </c>
      <c r="R136" s="131">
        <f>Q136*H136</f>
        <v>0</v>
      </c>
      <c r="S136" s="131">
        <v>0</v>
      </c>
      <c r="T136" s="132">
        <f>S136*H136</f>
        <v>0</v>
      </c>
      <c r="AR136" s="133" t="s">
        <v>140</v>
      </c>
      <c r="AT136" s="133" t="s">
        <v>137</v>
      </c>
      <c r="AU136" s="133" t="s">
        <v>83</v>
      </c>
      <c r="AY136" s="13" t="s">
        <v>127</v>
      </c>
      <c r="BE136" s="134">
        <f>IF(N136="základní",J136,0)</f>
        <v>0</v>
      </c>
      <c r="BF136" s="134">
        <f>IF(N136="snížená",J136,0)</f>
        <v>0</v>
      </c>
      <c r="BG136" s="134">
        <f>IF(N136="zákl. přenesená",J136,0)</f>
        <v>0</v>
      </c>
      <c r="BH136" s="134">
        <f>IF(N136="sníž. přenesená",J136,0)</f>
        <v>0</v>
      </c>
      <c r="BI136" s="134">
        <f>IF(N136="nulová",J136,0)</f>
        <v>0</v>
      </c>
      <c r="BJ136" s="13" t="s">
        <v>81</v>
      </c>
      <c r="BK136" s="134">
        <f>ROUND(I136*H136,2)</f>
        <v>0</v>
      </c>
      <c r="BL136" s="13" t="s">
        <v>133</v>
      </c>
      <c r="BM136" s="133" t="s">
        <v>160</v>
      </c>
    </row>
    <row r="137" spans="2:65" s="1" customFormat="1" ht="19.2">
      <c r="B137" s="25"/>
      <c r="D137" s="135" t="s">
        <v>135</v>
      </c>
      <c r="F137" s="136" t="s">
        <v>159</v>
      </c>
      <c r="L137" s="25"/>
      <c r="M137" s="137"/>
      <c r="T137" s="49"/>
      <c r="AT137" s="13" t="s">
        <v>135</v>
      </c>
      <c r="AU137" s="13" t="s">
        <v>83</v>
      </c>
    </row>
    <row r="138" spans="2:65" s="1" customFormat="1" ht="19.2">
      <c r="B138" s="25"/>
      <c r="D138" s="135" t="s">
        <v>155</v>
      </c>
      <c r="F138" s="146" t="s">
        <v>161</v>
      </c>
      <c r="L138" s="25"/>
      <c r="M138" s="137"/>
      <c r="T138" s="49"/>
      <c r="AT138" s="13" t="s">
        <v>155</v>
      </c>
      <c r="AU138" s="13" t="s">
        <v>83</v>
      </c>
    </row>
    <row r="139" spans="2:65" s="1" customFormat="1" ht="21.75" customHeight="1">
      <c r="B139" s="25"/>
      <c r="C139" s="138" t="s">
        <v>162</v>
      </c>
      <c r="D139" s="138" t="s">
        <v>137</v>
      </c>
      <c r="E139" s="139" t="s">
        <v>163</v>
      </c>
      <c r="F139" s="140" t="s">
        <v>164</v>
      </c>
      <c r="G139" s="141" t="s">
        <v>132</v>
      </c>
      <c r="H139" s="142">
        <v>168</v>
      </c>
      <c r="I139" s="142"/>
      <c r="J139" s="142">
        <f>ROUND(I139*H139,2)</f>
        <v>0</v>
      </c>
      <c r="K139" s="140" t="s">
        <v>783</v>
      </c>
      <c r="L139" s="143"/>
      <c r="M139" s="144" t="s">
        <v>1</v>
      </c>
      <c r="N139" s="145" t="s">
        <v>38</v>
      </c>
      <c r="O139" s="131">
        <v>0</v>
      </c>
      <c r="P139" s="131">
        <f>O139*H139</f>
        <v>0</v>
      </c>
      <c r="Q139" s="131">
        <v>0</v>
      </c>
      <c r="R139" s="131">
        <f>Q139*H139</f>
        <v>0</v>
      </c>
      <c r="S139" s="131">
        <v>0</v>
      </c>
      <c r="T139" s="132">
        <f>S139*H139</f>
        <v>0</v>
      </c>
      <c r="AR139" s="133" t="s">
        <v>140</v>
      </c>
      <c r="AT139" s="133" t="s">
        <v>137</v>
      </c>
      <c r="AU139" s="133" t="s">
        <v>83</v>
      </c>
      <c r="AY139" s="13" t="s">
        <v>127</v>
      </c>
      <c r="BE139" s="134">
        <f>IF(N139="základní",J139,0)</f>
        <v>0</v>
      </c>
      <c r="BF139" s="134">
        <f>IF(N139="snížená",J139,0)</f>
        <v>0</v>
      </c>
      <c r="BG139" s="134">
        <f>IF(N139="zákl. přenesená",J139,0)</f>
        <v>0</v>
      </c>
      <c r="BH139" s="134">
        <f>IF(N139="sníž. přenesená",J139,0)</f>
        <v>0</v>
      </c>
      <c r="BI139" s="134">
        <f>IF(N139="nulová",J139,0)</f>
        <v>0</v>
      </c>
      <c r="BJ139" s="13" t="s">
        <v>81</v>
      </c>
      <c r="BK139" s="134">
        <f>ROUND(I139*H139,2)</f>
        <v>0</v>
      </c>
      <c r="BL139" s="13" t="s">
        <v>133</v>
      </c>
      <c r="BM139" s="133" t="s">
        <v>165</v>
      </c>
    </row>
    <row r="140" spans="2:65" s="1" customFormat="1">
      <c r="B140" s="25"/>
      <c r="D140" s="135" t="s">
        <v>135</v>
      </c>
      <c r="F140" s="136" t="s">
        <v>164</v>
      </c>
      <c r="L140" s="25"/>
      <c r="M140" s="137"/>
      <c r="T140" s="49"/>
      <c r="AT140" s="13" t="s">
        <v>135</v>
      </c>
      <c r="AU140" s="13" t="s">
        <v>83</v>
      </c>
    </row>
    <row r="141" spans="2:65" s="1" customFormat="1" ht="24.15" customHeight="1">
      <c r="B141" s="25"/>
      <c r="C141" s="124" t="s">
        <v>140</v>
      </c>
      <c r="D141" s="124" t="s">
        <v>129</v>
      </c>
      <c r="E141" s="125" t="s">
        <v>166</v>
      </c>
      <c r="F141" s="126" t="s">
        <v>167</v>
      </c>
      <c r="G141" s="127" t="s">
        <v>132</v>
      </c>
      <c r="H141" s="128">
        <v>13</v>
      </c>
      <c r="I141" s="128"/>
      <c r="J141" s="128">
        <f>ROUND(I141*H141,2)</f>
        <v>0</v>
      </c>
      <c r="K141" s="126" t="s">
        <v>783</v>
      </c>
      <c r="L141" s="25"/>
      <c r="M141" s="129" t="s">
        <v>1</v>
      </c>
      <c r="N141" s="130" t="s">
        <v>38</v>
      </c>
      <c r="O141" s="131">
        <v>0</v>
      </c>
      <c r="P141" s="131">
        <f>O141*H141</f>
        <v>0</v>
      </c>
      <c r="Q141" s="131">
        <v>0</v>
      </c>
      <c r="R141" s="131">
        <f>Q141*H141</f>
        <v>0</v>
      </c>
      <c r="S141" s="131">
        <v>0</v>
      </c>
      <c r="T141" s="132">
        <f>S141*H141</f>
        <v>0</v>
      </c>
      <c r="AR141" s="133" t="s">
        <v>133</v>
      </c>
      <c r="AT141" s="133" t="s">
        <v>129</v>
      </c>
      <c r="AU141" s="133" t="s">
        <v>83</v>
      </c>
      <c r="AY141" s="13" t="s">
        <v>127</v>
      </c>
      <c r="BE141" s="134">
        <f>IF(N141="základní",J141,0)</f>
        <v>0</v>
      </c>
      <c r="BF141" s="134">
        <f>IF(N141="snížená",J141,0)</f>
        <v>0</v>
      </c>
      <c r="BG141" s="134">
        <f>IF(N141="zákl. přenesená",J141,0)</f>
        <v>0</v>
      </c>
      <c r="BH141" s="134">
        <f>IF(N141="sníž. přenesená",J141,0)</f>
        <v>0</v>
      </c>
      <c r="BI141" s="134">
        <f>IF(N141="nulová",J141,0)</f>
        <v>0</v>
      </c>
      <c r="BJ141" s="13" t="s">
        <v>81</v>
      </c>
      <c r="BK141" s="134">
        <f>ROUND(I141*H141,2)</f>
        <v>0</v>
      </c>
      <c r="BL141" s="13" t="s">
        <v>133</v>
      </c>
      <c r="BM141" s="133" t="s">
        <v>168</v>
      </c>
    </row>
    <row r="142" spans="2:65" s="1" customFormat="1" ht="38.4">
      <c r="B142" s="25"/>
      <c r="D142" s="135" t="s">
        <v>135</v>
      </c>
      <c r="F142" s="136" t="s">
        <v>169</v>
      </c>
      <c r="L142" s="25"/>
      <c r="M142" s="137"/>
      <c r="T142" s="49"/>
      <c r="AT142" s="13" t="s">
        <v>135</v>
      </c>
      <c r="AU142" s="13" t="s">
        <v>83</v>
      </c>
    </row>
    <row r="143" spans="2:65" s="1" customFormat="1" ht="24.15" customHeight="1">
      <c r="B143" s="25"/>
      <c r="C143" s="138" t="s">
        <v>170</v>
      </c>
      <c r="D143" s="138" t="s">
        <v>137</v>
      </c>
      <c r="E143" s="139" t="s">
        <v>171</v>
      </c>
      <c r="F143" s="140" t="s">
        <v>172</v>
      </c>
      <c r="G143" s="141" t="s">
        <v>132</v>
      </c>
      <c r="H143" s="142">
        <v>13</v>
      </c>
      <c r="I143" s="142"/>
      <c r="J143" s="142">
        <f>ROUND(I143*H143,2)</f>
        <v>0</v>
      </c>
      <c r="K143" s="140" t="s">
        <v>783</v>
      </c>
      <c r="L143" s="143"/>
      <c r="M143" s="144" t="s">
        <v>1</v>
      </c>
      <c r="N143" s="145" t="s">
        <v>38</v>
      </c>
      <c r="O143" s="131">
        <v>0</v>
      </c>
      <c r="P143" s="131">
        <f>O143*H143</f>
        <v>0</v>
      </c>
      <c r="Q143" s="131">
        <v>0</v>
      </c>
      <c r="R143" s="131">
        <f>Q143*H143</f>
        <v>0</v>
      </c>
      <c r="S143" s="131">
        <v>0</v>
      </c>
      <c r="T143" s="132">
        <f>S143*H143</f>
        <v>0</v>
      </c>
      <c r="AR143" s="133" t="s">
        <v>140</v>
      </c>
      <c r="AT143" s="133" t="s">
        <v>137</v>
      </c>
      <c r="AU143" s="133" t="s">
        <v>83</v>
      </c>
      <c r="AY143" s="13" t="s">
        <v>127</v>
      </c>
      <c r="BE143" s="134">
        <f>IF(N143="základní",J143,0)</f>
        <v>0</v>
      </c>
      <c r="BF143" s="134">
        <f>IF(N143="snížená",J143,0)</f>
        <v>0</v>
      </c>
      <c r="BG143" s="134">
        <f>IF(N143="zákl. přenesená",J143,0)</f>
        <v>0</v>
      </c>
      <c r="BH143" s="134">
        <f>IF(N143="sníž. přenesená",J143,0)</f>
        <v>0</v>
      </c>
      <c r="BI143" s="134">
        <f>IF(N143="nulová",J143,0)</f>
        <v>0</v>
      </c>
      <c r="BJ143" s="13" t="s">
        <v>81</v>
      </c>
      <c r="BK143" s="134">
        <f>ROUND(I143*H143,2)</f>
        <v>0</v>
      </c>
      <c r="BL143" s="13" t="s">
        <v>133</v>
      </c>
      <c r="BM143" s="133" t="s">
        <v>173</v>
      </c>
    </row>
    <row r="144" spans="2:65" s="1" customFormat="1" ht="19.2">
      <c r="B144" s="25"/>
      <c r="D144" s="135" t="s">
        <v>135</v>
      </c>
      <c r="F144" s="136" t="s">
        <v>172</v>
      </c>
      <c r="L144" s="25"/>
      <c r="M144" s="137"/>
      <c r="T144" s="49"/>
      <c r="AT144" s="13" t="s">
        <v>135</v>
      </c>
      <c r="AU144" s="13" t="s">
        <v>83</v>
      </c>
    </row>
    <row r="145" spans="2:65" s="1" customFormat="1" ht="24.15" customHeight="1">
      <c r="B145" s="25"/>
      <c r="C145" s="124" t="s">
        <v>174</v>
      </c>
      <c r="D145" s="124" t="s">
        <v>129</v>
      </c>
      <c r="E145" s="125" t="s">
        <v>175</v>
      </c>
      <c r="F145" s="126" t="s">
        <v>176</v>
      </c>
      <c r="G145" s="127" t="s">
        <v>177</v>
      </c>
      <c r="H145" s="128">
        <v>1180</v>
      </c>
      <c r="I145" s="128"/>
      <c r="J145" s="128">
        <f>ROUND(I145*H145,2)</f>
        <v>0</v>
      </c>
      <c r="K145" s="126" t="s">
        <v>783</v>
      </c>
      <c r="L145" s="25"/>
      <c r="M145" s="129" t="s">
        <v>1</v>
      </c>
      <c r="N145" s="130" t="s">
        <v>38</v>
      </c>
      <c r="O145" s="131">
        <v>0</v>
      </c>
      <c r="P145" s="131">
        <f>O145*H145</f>
        <v>0</v>
      </c>
      <c r="Q145" s="131">
        <v>0</v>
      </c>
      <c r="R145" s="131">
        <f>Q145*H145</f>
        <v>0</v>
      </c>
      <c r="S145" s="131">
        <v>0</v>
      </c>
      <c r="T145" s="132">
        <f>S145*H145</f>
        <v>0</v>
      </c>
      <c r="AR145" s="133" t="s">
        <v>133</v>
      </c>
      <c r="AT145" s="133" t="s">
        <v>129</v>
      </c>
      <c r="AU145" s="133" t="s">
        <v>83</v>
      </c>
      <c r="AY145" s="13" t="s">
        <v>127</v>
      </c>
      <c r="BE145" s="134">
        <f>IF(N145="základní",J145,0)</f>
        <v>0</v>
      </c>
      <c r="BF145" s="134">
        <f>IF(N145="snížená",J145,0)</f>
        <v>0</v>
      </c>
      <c r="BG145" s="134">
        <f>IF(N145="zákl. přenesená",J145,0)</f>
        <v>0</v>
      </c>
      <c r="BH145" s="134">
        <f>IF(N145="sníž. přenesená",J145,0)</f>
        <v>0</v>
      </c>
      <c r="BI145" s="134">
        <f>IF(N145="nulová",J145,0)</f>
        <v>0</v>
      </c>
      <c r="BJ145" s="13" t="s">
        <v>81</v>
      </c>
      <c r="BK145" s="134">
        <f>ROUND(I145*H145,2)</f>
        <v>0</v>
      </c>
      <c r="BL145" s="13" t="s">
        <v>133</v>
      </c>
      <c r="BM145" s="133" t="s">
        <v>178</v>
      </c>
    </row>
    <row r="146" spans="2:65" s="1" customFormat="1" ht="28.8">
      <c r="B146" s="25"/>
      <c r="D146" s="135" t="s">
        <v>135</v>
      </c>
      <c r="F146" s="136" t="s">
        <v>179</v>
      </c>
      <c r="L146" s="25"/>
      <c r="M146" s="137"/>
      <c r="T146" s="49"/>
      <c r="AT146" s="13" t="s">
        <v>135</v>
      </c>
      <c r="AU146" s="13" t="s">
        <v>83</v>
      </c>
    </row>
    <row r="147" spans="2:65" s="1" customFormat="1" ht="19.2">
      <c r="B147" s="25"/>
      <c r="D147" s="135" t="s">
        <v>155</v>
      </c>
      <c r="F147" s="146" t="s">
        <v>180</v>
      </c>
      <c r="L147" s="25"/>
      <c r="M147" s="137"/>
      <c r="T147" s="49"/>
      <c r="AT147" s="13" t="s">
        <v>155</v>
      </c>
      <c r="AU147" s="13" t="s">
        <v>83</v>
      </c>
    </row>
    <row r="148" spans="2:65" s="11" customFormat="1" ht="22.8" customHeight="1">
      <c r="B148" s="113"/>
      <c r="D148" s="114" t="s">
        <v>72</v>
      </c>
      <c r="E148" s="122" t="s">
        <v>181</v>
      </c>
      <c r="F148" s="122" t="s">
        <v>1</v>
      </c>
      <c r="J148" s="123">
        <f>BK148</f>
        <v>0</v>
      </c>
      <c r="L148" s="113"/>
      <c r="M148" s="117"/>
      <c r="P148" s="118">
        <f>SUM(P149:P192)</f>
        <v>0</v>
      </c>
      <c r="R148" s="118">
        <f>SUM(R149:R192)</f>
        <v>0</v>
      </c>
      <c r="T148" s="119">
        <f>SUM(T149:T192)</f>
        <v>0</v>
      </c>
      <c r="AR148" s="114" t="s">
        <v>81</v>
      </c>
      <c r="AT148" s="120" t="s">
        <v>72</v>
      </c>
      <c r="AU148" s="120" t="s">
        <v>81</v>
      </c>
      <c r="AY148" s="114" t="s">
        <v>127</v>
      </c>
      <c r="BK148" s="121">
        <f>SUM(BK149:BK192)</f>
        <v>0</v>
      </c>
    </row>
    <row r="149" spans="2:65" s="1" customFormat="1" ht="24.15" customHeight="1">
      <c r="B149" s="25"/>
      <c r="C149" s="124" t="s">
        <v>182</v>
      </c>
      <c r="D149" s="124" t="s">
        <v>129</v>
      </c>
      <c r="E149" s="125" t="s">
        <v>183</v>
      </c>
      <c r="F149" s="126" t="s">
        <v>184</v>
      </c>
      <c r="G149" s="127" t="s">
        <v>132</v>
      </c>
      <c r="H149" s="128">
        <v>52</v>
      </c>
      <c r="I149" s="128"/>
      <c r="J149" s="128">
        <f>ROUND(I149*H149,2)</f>
        <v>0</v>
      </c>
      <c r="K149" s="126" t="s">
        <v>783</v>
      </c>
      <c r="L149" s="25"/>
      <c r="M149" s="129" t="s">
        <v>1</v>
      </c>
      <c r="N149" s="130" t="s">
        <v>38</v>
      </c>
      <c r="O149" s="131">
        <v>0</v>
      </c>
      <c r="P149" s="131">
        <f>O149*H149</f>
        <v>0</v>
      </c>
      <c r="Q149" s="131">
        <v>0</v>
      </c>
      <c r="R149" s="131">
        <f>Q149*H149</f>
        <v>0</v>
      </c>
      <c r="S149" s="131">
        <v>0</v>
      </c>
      <c r="T149" s="132">
        <f>S149*H149</f>
        <v>0</v>
      </c>
      <c r="AR149" s="133" t="s">
        <v>133</v>
      </c>
      <c r="AT149" s="133" t="s">
        <v>129</v>
      </c>
      <c r="AU149" s="133" t="s">
        <v>83</v>
      </c>
      <c r="AY149" s="13" t="s">
        <v>127</v>
      </c>
      <c r="BE149" s="134">
        <f>IF(N149="základní",J149,0)</f>
        <v>0</v>
      </c>
      <c r="BF149" s="134">
        <f>IF(N149="snížená",J149,0)</f>
        <v>0</v>
      </c>
      <c r="BG149" s="134">
        <f>IF(N149="zákl. přenesená",J149,0)</f>
        <v>0</v>
      </c>
      <c r="BH149" s="134">
        <f>IF(N149="sníž. přenesená",J149,0)</f>
        <v>0</v>
      </c>
      <c r="BI149" s="134">
        <f>IF(N149="nulová",J149,0)</f>
        <v>0</v>
      </c>
      <c r="BJ149" s="13" t="s">
        <v>81</v>
      </c>
      <c r="BK149" s="134">
        <f>ROUND(I149*H149,2)</f>
        <v>0</v>
      </c>
      <c r="BL149" s="13" t="s">
        <v>133</v>
      </c>
      <c r="BM149" s="133" t="s">
        <v>185</v>
      </c>
    </row>
    <row r="150" spans="2:65" s="1" customFormat="1" ht="19.2">
      <c r="B150" s="25"/>
      <c r="D150" s="135" t="s">
        <v>135</v>
      </c>
      <c r="F150" s="136" t="s">
        <v>186</v>
      </c>
      <c r="L150" s="25"/>
      <c r="M150" s="137"/>
      <c r="T150" s="49"/>
      <c r="AT150" s="13" t="s">
        <v>135</v>
      </c>
      <c r="AU150" s="13" t="s">
        <v>83</v>
      </c>
    </row>
    <row r="151" spans="2:65" s="1" customFormat="1" ht="24.15" customHeight="1">
      <c r="B151" s="25"/>
      <c r="C151" s="138" t="s">
        <v>187</v>
      </c>
      <c r="D151" s="138" t="s">
        <v>137</v>
      </c>
      <c r="E151" s="139" t="s">
        <v>188</v>
      </c>
      <c r="F151" s="140" t="s">
        <v>189</v>
      </c>
      <c r="G151" s="141" t="s">
        <v>132</v>
      </c>
      <c r="H151" s="142">
        <v>6</v>
      </c>
      <c r="I151" s="142"/>
      <c r="J151" s="142">
        <f>ROUND(I151*H151,2)</f>
        <v>0</v>
      </c>
      <c r="K151" s="140" t="s">
        <v>783</v>
      </c>
      <c r="L151" s="143"/>
      <c r="M151" s="144" t="s">
        <v>1</v>
      </c>
      <c r="N151" s="145" t="s">
        <v>38</v>
      </c>
      <c r="O151" s="131">
        <v>0</v>
      </c>
      <c r="P151" s="131">
        <f>O151*H151</f>
        <v>0</v>
      </c>
      <c r="Q151" s="131">
        <v>0</v>
      </c>
      <c r="R151" s="131">
        <f>Q151*H151</f>
        <v>0</v>
      </c>
      <c r="S151" s="131">
        <v>0</v>
      </c>
      <c r="T151" s="132">
        <f>S151*H151</f>
        <v>0</v>
      </c>
      <c r="AR151" s="133" t="s">
        <v>140</v>
      </c>
      <c r="AT151" s="133" t="s">
        <v>137</v>
      </c>
      <c r="AU151" s="133" t="s">
        <v>83</v>
      </c>
      <c r="AY151" s="13" t="s">
        <v>127</v>
      </c>
      <c r="BE151" s="134">
        <f>IF(N151="základní",J151,0)</f>
        <v>0</v>
      </c>
      <c r="BF151" s="134">
        <f>IF(N151="snížená",J151,0)</f>
        <v>0</v>
      </c>
      <c r="BG151" s="134">
        <f>IF(N151="zákl. přenesená",J151,0)</f>
        <v>0</v>
      </c>
      <c r="BH151" s="134">
        <f>IF(N151="sníž. přenesená",J151,0)</f>
        <v>0</v>
      </c>
      <c r="BI151" s="134">
        <f>IF(N151="nulová",J151,0)</f>
        <v>0</v>
      </c>
      <c r="BJ151" s="13" t="s">
        <v>81</v>
      </c>
      <c r="BK151" s="134">
        <f>ROUND(I151*H151,2)</f>
        <v>0</v>
      </c>
      <c r="BL151" s="13" t="s">
        <v>133</v>
      </c>
      <c r="BM151" s="133" t="s">
        <v>190</v>
      </c>
    </row>
    <row r="152" spans="2:65" s="1" customFormat="1" ht="19.2">
      <c r="B152" s="25"/>
      <c r="D152" s="135" t="s">
        <v>135</v>
      </c>
      <c r="F152" s="136" t="s">
        <v>189</v>
      </c>
      <c r="L152" s="25"/>
      <c r="M152" s="137"/>
      <c r="T152" s="49"/>
      <c r="AT152" s="13" t="s">
        <v>135</v>
      </c>
      <c r="AU152" s="13" t="s">
        <v>83</v>
      </c>
    </row>
    <row r="153" spans="2:65" s="1" customFormat="1" ht="24.15" customHeight="1">
      <c r="B153" s="25"/>
      <c r="C153" s="138" t="s">
        <v>191</v>
      </c>
      <c r="D153" s="138" t="s">
        <v>137</v>
      </c>
      <c r="E153" s="139" t="s">
        <v>192</v>
      </c>
      <c r="F153" s="140" t="s">
        <v>193</v>
      </c>
      <c r="G153" s="141" t="s">
        <v>132</v>
      </c>
      <c r="H153" s="142">
        <v>36</v>
      </c>
      <c r="I153" s="142"/>
      <c r="J153" s="142">
        <f>ROUND(I153*H153,2)</f>
        <v>0</v>
      </c>
      <c r="K153" s="140" t="s">
        <v>783</v>
      </c>
      <c r="L153" s="143"/>
      <c r="M153" s="144" t="s">
        <v>1</v>
      </c>
      <c r="N153" s="145" t="s">
        <v>38</v>
      </c>
      <c r="O153" s="131">
        <v>0</v>
      </c>
      <c r="P153" s="131">
        <f>O153*H153</f>
        <v>0</v>
      </c>
      <c r="Q153" s="131">
        <v>0</v>
      </c>
      <c r="R153" s="131">
        <f>Q153*H153</f>
        <v>0</v>
      </c>
      <c r="S153" s="131">
        <v>0</v>
      </c>
      <c r="T153" s="132">
        <f>S153*H153</f>
        <v>0</v>
      </c>
      <c r="AR153" s="133" t="s">
        <v>140</v>
      </c>
      <c r="AT153" s="133" t="s">
        <v>137</v>
      </c>
      <c r="AU153" s="133" t="s">
        <v>83</v>
      </c>
      <c r="AY153" s="13" t="s">
        <v>127</v>
      </c>
      <c r="BE153" s="134">
        <f>IF(N153="základní",J153,0)</f>
        <v>0</v>
      </c>
      <c r="BF153" s="134">
        <f>IF(N153="snížená",J153,0)</f>
        <v>0</v>
      </c>
      <c r="BG153" s="134">
        <f>IF(N153="zákl. přenesená",J153,0)</f>
        <v>0</v>
      </c>
      <c r="BH153" s="134">
        <f>IF(N153="sníž. přenesená",J153,0)</f>
        <v>0</v>
      </c>
      <c r="BI153" s="134">
        <f>IF(N153="nulová",J153,0)</f>
        <v>0</v>
      </c>
      <c r="BJ153" s="13" t="s">
        <v>81</v>
      </c>
      <c r="BK153" s="134">
        <f>ROUND(I153*H153,2)</f>
        <v>0</v>
      </c>
      <c r="BL153" s="13" t="s">
        <v>133</v>
      </c>
      <c r="BM153" s="133" t="s">
        <v>194</v>
      </c>
    </row>
    <row r="154" spans="2:65" s="1" customFormat="1" ht="19.2">
      <c r="B154" s="25"/>
      <c r="D154" s="135" t="s">
        <v>135</v>
      </c>
      <c r="F154" s="136" t="s">
        <v>193</v>
      </c>
      <c r="L154" s="25"/>
      <c r="M154" s="137"/>
      <c r="T154" s="49"/>
      <c r="AT154" s="13" t="s">
        <v>135</v>
      </c>
      <c r="AU154" s="13" t="s">
        <v>83</v>
      </c>
    </row>
    <row r="155" spans="2:65" s="1" customFormat="1" ht="33" customHeight="1">
      <c r="B155" s="25"/>
      <c r="C155" s="138" t="s">
        <v>195</v>
      </c>
      <c r="D155" s="138" t="s">
        <v>137</v>
      </c>
      <c r="E155" s="139" t="s">
        <v>196</v>
      </c>
      <c r="F155" s="140" t="s">
        <v>197</v>
      </c>
      <c r="G155" s="141" t="s">
        <v>132</v>
      </c>
      <c r="H155" s="142">
        <v>10</v>
      </c>
      <c r="I155" s="142"/>
      <c r="J155" s="142">
        <f>ROUND(I155*H155,2)</f>
        <v>0</v>
      </c>
      <c r="K155" s="140" t="s">
        <v>783</v>
      </c>
      <c r="L155" s="143"/>
      <c r="M155" s="144" t="s">
        <v>1</v>
      </c>
      <c r="N155" s="145" t="s">
        <v>38</v>
      </c>
      <c r="O155" s="131">
        <v>0</v>
      </c>
      <c r="P155" s="131">
        <f>O155*H155</f>
        <v>0</v>
      </c>
      <c r="Q155" s="131">
        <v>0</v>
      </c>
      <c r="R155" s="131">
        <f>Q155*H155</f>
        <v>0</v>
      </c>
      <c r="S155" s="131">
        <v>0</v>
      </c>
      <c r="T155" s="132">
        <f>S155*H155</f>
        <v>0</v>
      </c>
      <c r="AR155" s="133" t="s">
        <v>140</v>
      </c>
      <c r="AT155" s="133" t="s">
        <v>137</v>
      </c>
      <c r="AU155" s="133" t="s">
        <v>83</v>
      </c>
      <c r="AY155" s="13" t="s">
        <v>127</v>
      </c>
      <c r="BE155" s="134">
        <f>IF(N155="základní",J155,0)</f>
        <v>0</v>
      </c>
      <c r="BF155" s="134">
        <f>IF(N155="snížená",J155,0)</f>
        <v>0</v>
      </c>
      <c r="BG155" s="134">
        <f>IF(N155="zákl. přenesená",J155,0)</f>
        <v>0</v>
      </c>
      <c r="BH155" s="134">
        <f>IF(N155="sníž. přenesená",J155,0)</f>
        <v>0</v>
      </c>
      <c r="BI155" s="134">
        <f>IF(N155="nulová",J155,0)</f>
        <v>0</v>
      </c>
      <c r="BJ155" s="13" t="s">
        <v>81</v>
      </c>
      <c r="BK155" s="134">
        <f>ROUND(I155*H155,2)</f>
        <v>0</v>
      </c>
      <c r="BL155" s="13" t="s">
        <v>133</v>
      </c>
      <c r="BM155" s="133" t="s">
        <v>198</v>
      </c>
    </row>
    <row r="156" spans="2:65" s="1" customFormat="1" ht="19.2">
      <c r="B156" s="25"/>
      <c r="D156" s="135" t="s">
        <v>135</v>
      </c>
      <c r="F156" s="136" t="s">
        <v>197</v>
      </c>
      <c r="L156" s="25"/>
      <c r="M156" s="137"/>
      <c r="T156" s="49"/>
      <c r="AT156" s="13" t="s">
        <v>135</v>
      </c>
      <c r="AU156" s="13" t="s">
        <v>83</v>
      </c>
    </row>
    <row r="157" spans="2:65" s="1" customFormat="1" ht="21.75" customHeight="1">
      <c r="B157" s="25"/>
      <c r="C157" s="124" t="s">
        <v>8</v>
      </c>
      <c r="D157" s="124" t="s">
        <v>129</v>
      </c>
      <c r="E157" s="125" t="s">
        <v>199</v>
      </c>
      <c r="F157" s="126" t="s">
        <v>200</v>
      </c>
      <c r="G157" s="127" t="s">
        <v>132</v>
      </c>
      <c r="H157" s="128">
        <v>116</v>
      </c>
      <c r="I157" s="128"/>
      <c r="J157" s="128">
        <f>ROUND(I157*H157,2)</f>
        <v>0</v>
      </c>
      <c r="K157" s="126" t="s">
        <v>783</v>
      </c>
      <c r="L157" s="25"/>
      <c r="M157" s="129" t="s">
        <v>1</v>
      </c>
      <c r="N157" s="130" t="s">
        <v>38</v>
      </c>
      <c r="O157" s="131">
        <v>0</v>
      </c>
      <c r="P157" s="131">
        <f>O157*H157</f>
        <v>0</v>
      </c>
      <c r="Q157" s="131">
        <v>0</v>
      </c>
      <c r="R157" s="131">
        <f>Q157*H157</f>
        <v>0</v>
      </c>
      <c r="S157" s="131">
        <v>0</v>
      </c>
      <c r="T157" s="132">
        <f>S157*H157</f>
        <v>0</v>
      </c>
      <c r="AR157" s="133" t="s">
        <v>133</v>
      </c>
      <c r="AT157" s="133" t="s">
        <v>129</v>
      </c>
      <c r="AU157" s="133" t="s">
        <v>83</v>
      </c>
      <c r="AY157" s="13" t="s">
        <v>127</v>
      </c>
      <c r="BE157" s="134">
        <f>IF(N157="základní",J157,0)</f>
        <v>0</v>
      </c>
      <c r="BF157" s="134">
        <f>IF(N157="snížená",J157,0)</f>
        <v>0</v>
      </c>
      <c r="BG157" s="134">
        <f>IF(N157="zákl. přenesená",J157,0)</f>
        <v>0</v>
      </c>
      <c r="BH157" s="134">
        <f>IF(N157="sníž. přenesená",J157,0)</f>
        <v>0</v>
      </c>
      <c r="BI157" s="134">
        <f>IF(N157="nulová",J157,0)</f>
        <v>0</v>
      </c>
      <c r="BJ157" s="13" t="s">
        <v>81</v>
      </c>
      <c r="BK157" s="134">
        <f>ROUND(I157*H157,2)</f>
        <v>0</v>
      </c>
      <c r="BL157" s="13" t="s">
        <v>133</v>
      </c>
      <c r="BM157" s="133" t="s">
        <v>201</v>
      </c>
    </row>
    <row r="158" spans="2:65" s="1" customFormat="1" ht="19.2">
      <c r="B158" s="25"/>
      <c r="D158" s="135" t="s">
        <v>135</v>
      </c>
      <c r="F158" s="136" t="s">
        <v>202</v>
      </c>
      <c r="L158" s="25"/>
      <c r="M158" s="137"/>
      <c r="T158" s="49"/>
      <c r="AT158" s="13" t="s">
        <v>135</v>
      </c>
      <c r="AU158" s="13" t="s">
        <v>83</v>
      </c>
    </row>
    <row r="159" spans="2:65" s="1" customFormat="1" ht="24.15" customHeight="1">
      <c r="B159" s="25"/>
      <c r="C159" s="138" t="s">
        <v>203</v>
      </c>
      <c r="D159" s="138" t="s">
        <v>137</v>
      </c>
      <c r="E159" s="139" t="s">
        <v>204</v>
      </c>
      <c r="F159" s="140" t="s">
        <v>205</v>
      </c>
      <c r="G159" s="141" t="s">
        <v>132</v>
      </c>
      <c r="H159" s="142">
        <v>59</v>
      </c>
      <c r="I159" s="142"/>
      <c r="J159" s="142">
        <f>ROUND(I159*H159,2)</f>
        <v>0</v>
      </c>
      <c r="K159" s="140" t="s">
        <v>783</v>
      </c>
      <c r="L159" s="143"/>
      <c r="M159" s="144" t="s">
        <v>1</v>
      </c>
      <c r="N159" s="145" t="s">
        <v>38</v>
      </c>
      <c r="O159" s="131">
        <v>0</v>
      </c>
      <c r="P159" s="131">
        <f>O159*H159</f>
        <v>0</v>
      </c>
      <c r="Q159" s="131">
        <v>0</v>
      </c>
      <c r="R159" s="131">
        <f>Q159*H159</f>
        <v>0</v>
      </c>
      <c r="S159" s="131">
        <v>0</v>
      </c>
      <c r="T159" s="132">
        <f>S159*H159</f>
        <v>0</v>
      </c>
      <c r="AR159" s="133" t="s">
        <v>140</v>
      </c>
      <c r="AT159" s="133" t="s">
        <v>137</v>
      </c>
      <c r="AU159" s="133" t="s">
        <v>83</v>
      </c>
      <c r="AY159" s="13" t="s">
        <v>127</v>
      </c>
      <c r="BE159" s="134">
        <f>IF(N159="základní",J159,0)</f>
        <v>0</v>
      </c>
      <c r="BF159" s="134">
        <f>IF(N159="snížená",J159,0)</f>
        <v>0</v>
      </c>
      <c r="BG159" s="134">
        <f>IF(N159="zákl. přenesená",J159,0)</f>
        <v>0</v>
      </c>
      <c r="BH159" s="134">
        <f>IF(N159="sníž. přenesená",J159,0)</f>
        <v>0</v>
      </c>
      <c r="BI159" s="134">
        <f>IF(N159="nulová",J159,0)</f>
        <v>0</v>
      </c>
      <c r="BJ159" s="13" t="s">
        <v>81</v>
      </c>
      <c r="BK159" s="134">
        <f>ROUND(I159*H159,2)</f>
        <v>0</v>
      </c>
      <c r="BL159" s="13" t="s">
        <v>133</v>
      </c>
      <c r="BM159" s="133" t="s">
        <v>206</v>
      </c>
    </row>
    <row r="160" spans="2:65" s="1" customFormat="1">
      <c r="B160" s="25"/>
      <c r="D160" s="135" t="s">
        <v>135</v>
      </c>
      <c r="F160" s="136" t="s">
        <v>205</v>
      </c>
      <c r="L160" s="25"/>
      <c r="M160" s="137"/>
      <c r="T160" s="49"/>
      <c r="AT160" s="13" t="s">
        <v>135</v>
      </c>
      <c r="AU160" s="13" t="s">
        <v>83</v>
      </c>
    </row>
    <row r="161" spans="2:65" s="1" customFormat="1" ht="24.15" customHeight="1">
      <c r="B161" s="25"/>
      <c r="C161" s="138" t="s">
        <v>207</v>
      </c>
      <c r="D161" s="138" t="s">
        <v>137</v>
      </c>
      <c r="E161" s="139" t="s">
        <v>208</v>
      </c>
      <c r="F161" s="140" t="s">
        <v>209</v>
      </c>
      <c r="G161" s="141" t="s">
        <v>132</v>
      </c>
      <c r="H161" s="142">
        <v>57</v>
      </c>
      <c r="I161" s="142"/>
      <c r="J161" s="142">
        <f>ROUND(I161*H161,2)</f>
        <v>0</v>
      </c>
      <c r="K161" s="140" t="s">
        <v>783</v>
      </c>
      <c r="L161" s="143"/>
      <c r="M161" s="144" t="s">
        <v>1</v>
      </c>
      <c r="N161" s="145" t="s">
        <v>38</v>
      </c>
      <c r="O161" s="131">
        <v>0</v>
      </c>
      <c r="P161" s="131">
        <f>O161*H161</f>
        <v>0</v>
      </c>
      <c r="Q161" s="131">
        <v>0</v>
      </c>
      <c r="R161" s="131">
        <f>Q161*H161</f>
        <v>0</v>
      </c>
      <c r="S161" s="131">
        <v>0</v>
      </c>
      <c r="T161" s="132">
        <f>S161*H161</f>
        <v>0</v>
      </c>
      <c r="AR161" s="133" t="s">
        <v>140</v>
      </c>
      <c r="AT161" s="133" t="s">
        <v>137</v>
      </c>
      <c r="AU161" s="133" t="s">
        <v>83</v>
      </c>
      <c r="AY161" s="13" t="s">
        <v>127</v>
      </c>
      <c r="BE161" s="134">
        <f>IF(N161="základní",J161,0)</f>
        <v>0</v>
      </c>
      <c r="BF161" s="134">
        <f>IF(N161="snížená",J161,0)</f>
        <v>0</v>
      </c>
      <c r="BG161" s="134">
        <f>IF(N161="zákl. přenesená",J161,0)</f>
        <v>0</v>
      </c>
      <c r="BH161" s="134">
        <f>IF(N161="sníž. přenesená",J161,0)</f>
        <v>0</v>
      </c>
      <c r="BI161" s="134">
        <f>IF(N161="nulová",J161,0)</f>
        <v>0</v>
      </c>
      <c r="BJ161" s="13" t="s">
        <v>81</v>
      </c>
      <c r="BK161" s="134">
        <f>ROUND(I161*H161,2)</f>
        <v>0</v>
      </c>
      <c r="BL161" s="13" t="s">
        <v>133</v>
      </c>
      <c r="BM161" s="133" t="s">
        <v>210</v>
      </c>
    </row>
    <row r="162" spans="2:65" s="1" customFormat="1">
      <c r="B162" s="25"/>
      <c r="D162" s="135" t="s">
        <v>135</v>
      </c>
      <c r="F162" s="136" t="s">
        <v>209</v>
      </c>
      <c r="L162" s="25"/>
      <c r="M162" s="137"/>
      <c r="T162" s="49"/>
      <c r="AT162" s="13" t="s">
        <v>135</v>
      </c>
      <c r="AU162" s="13" t="s">
        <v>83</v>
      </c>
    </row>
    <row r="163" spans="2:65" s="1" customFormat="1" ht="24.15" customHeight="1">
      <c r="B163" s="25"/>
      <c r="C163" s="124" t="s">
        <v>211</v>
      </c>
      <c r="D163" s="124" t="s">
        <v>129</v>
      </c>
      <c r="E163" s="125" t="s">
        <v>212</v>
      </c>
      <c r="F163" s="126" t="s">
        <v>213</v>
      </c>
      <c r="G163" s="127" t="s">
        <v>132</v>
      </c>
      <c r="H163" s="128">
        <v>34</v>
      </c>
      <c r="I163" s="128"/>
      <c r="J163" s="128">
        <f>ROUND(I163*H163,2)</f>
        <v>0</v>
      </c>
      <c r="K163" s="126" t="s">
        <v>783</v>
      </c>
      <c r="L163" s="25"/>
      <c r="M163" s="129" t="s">
        <v>1</v>
      </c>
      <c r="N163" s="130" t="s">
        <v>38</v>
      </c>
      <c r="O163" s="131">
        <v>0</v>
      </c>
      <c r="P163" s="131">
        <f>O163*H163</f>
        <v>0</v>
      </c>
      <c r="Q163" s="131">
        <v>0</v>
      </c>
      <c r="R163" s="131">
        <f>Q163*H163</f>
        <v>0</v>
      </c>
      <c r="S163" s="131">
        <v>0</v>
      </c>
      <c r="T163" s="132">
        <f>S163*H163</f>
        <v>0</v>
      </c>
      <c r="AR163" s="133" t="s">
        <v>133</v>
      </c>
      <c r="AT163" s="133" t="s">
        <v>129</v>
      </c>
      <c r="AU163" s="133" t="s">
        <v>83</v>
      </c>
      <c r="AY163" s="13" t="s">
        <v>127</v>
      </c>
      <c r="BE163" s="134">
        <f>IF(N163="základní",J163,0)</f>
        <v>0</v>
      </c>
      <c r="BF163" s="134">
        <f>IF(N163="snížená",J163,0)</f>
        <v>0</v>
      </c>
      <c r="BG163" s="134">
        <f>IF(N163="zákl. přenesená",J163,0)</f>
        <v>0</v>
      </c>
      <c r="BH163" s="134">
        <f>IF(N163="sníž. přenesená",J163,0)</f>
        <v>0</v>
      </c>
      <c r="BI163" s="134">
        <f>IF(N163="nulová",J163,0)</f>
        <v>0</v>
      </c>
      <c r="BJ163" s="13" t="s">
        <v>81</v>
      </c>
      <c r="BK163" s="134">
        <f>ROUND(I163*H163,2)</f>
        <v>0</v>
      </c>
      <c r="BL163" s="13" t="s">
        <v>133</v>
      </c>
      <c r="BM163" s="133" t="s">
        <v>214</v>
      </c>
    </row>
    <row r="164" spans="2:65" s="1" customFormat="1" ht="19.2">
      <c r="B164" s="25"/>
      <c r="D164" s="135" t="s">
        <v>135</v>
      </c>
      <c r="F164" s="136" t="s">
        <v>215</v>
      </c>
      <c r="L164" s="25"/>
      <c r="M164" s="137"/>
      <c r="T164" s="49"/>
      <c r="AT164" s="13" t="s">
        <v>135</v>
      </c>
      <c r="AU164" s="13" t="s">
        <v>83</v>
      </c>
    </row>
    <row r="165" spans="2:65" s="1" customFormat="1" ht="24.15" customHeight="1">
      <c r="B165" s="25"/>
      <c r="C165" s="138" t="s">
        <v>216</v>
      </c>
      <c r="D165" s="138" t="s">
        <v>137</v>
      </c>
      <c r="E165" s="139" t="s">
        <v>217</v>
      </c>
      <c r="F165" s="140" t="s">
        <v>218</v>
      </c>
      <c r="G165" s="141" t="s">
        <v>132</v>
      </c>
      <c r="H165" s="142">
        <v>4</v>
      </c>
      <c r="I165" s="142"/>
      <c r="J165" s="142">
        <f>ROUND(I165*H165,2)</f>
        <v>0</v>
      </c>
      <c r="K165" s="140" t="s">
        <v>783</v>
      </c>
      <c r="L165" s="143"/>
      <c r="M165" s="144" t="s">
        <v>1</v>
      </c>
      <c r="N165" s="145" t="s">
        <v>38</v>
      </c>
      <c r="O165" s="131">
        <v>0</v>
      </c>
      <c r="P165" s="131">
        <f>O165*H165</f>
        <v>0</v>
      </c>
      <c r="Q165" s="131">
        <v>0</v>
      </c>
      <c r="R165" s="131">
        <f>Q165*H165</f>
        <v>0</v>
      </c>
      <c r="S165" s="131">
        <v>0</v>
      </c>
      <c r="T165" s="132">
        <f>S165*H165</f>
        <v>0</v>
      </c>
      <c r="AR165" s="133" t="s">
        <v>140</v>
      </c>
      <c r="AT165" s="133" t="s">
        <v>137</v>
      </c>
      <c r="AU165" s="133" t="s">
        <v>83</v>
      </c>
      <c r="AY165" s="13" t="s">
        <v>127</v>
      </c>
      <c r="BE165" s="134">
        <f>IF(N165="základní",J165,0)</f>
        <v>0</v>
      </c>
      <c r="BF165" s="134">
        <f>IF(N165="snížená",J165,0)</f>
        <v>0</v>
      </c>
      <c r="BG165" s="134">
        <f>IF(N165="zákl. přenesená",J165,0)</f>
        <v>0</v>
      </c>
      <c r="BH165" s="134">
        <f>IF(N165="sníž. přenesená",J165,0)</f>
        <v>0</v>
      </c>
      <c r="BI165" s="134">
        <f>IF(N165="nulová",J165,0)</f>
        <v>0</v>
      </c>
      <c r="BJ165" s="13" t="s">
        <v>81</v>
      </c>
      <c r="BK165" s="134">
        <f>ROUND(I165*H165,2)</f>
        <v>0</v>
      </c>
      <c r="BL165" s="13" t="s">
        <v>133</v>
      </c>
      <c r="BM165" s="133" t="s">
        <v>219</v>
      </c>
    </row>
    <row r="166" spans="2:65" s="1" customFormat="1">
      <c r="B166" s="25"/>
      <c r="D166" s="135" t="s">
        <v>135</v>
      </c>
      <c r="F166" s="136" t="s">
        <v>218</v>
      </c>
      <c r="L166" s="25"/>
      <c r="M166" s="137"/>
      <c r="T166" s="49"/>
      <c r="AT166" s="13" t="s">
        <v>135</v>
      </c>
      <c r="AU166" s="13" t="s">
        <v>83</v>
      </c>
    </row>
    <row r="167" spans="2:65" s="1" customFormat="1" ht="24.15" customHeight="1">
      <c r="B167" s="25"/>
      <c r="C167" s="138" t="s">
        <v>220</v>
      </c>
      <c r="D167" s="138" t="s">
        <v>137</v>
      </c>
      <c r="E167" s="139" t="s">
        <v>221</v>
      </c>
      <c r="F167" s="140" t="s">
        <v>222</v>
      </c>
      <c r="G167" s="141" t="s">
        <v>132</v>
      </c>
      <c r="H167" s="142">
        <v>25</v>
      </c>
      <c r="I167" s="142"/>
      <c r="J167" s="142">
        <f>ROUND(I167*H167,2)</f>
        <v>0</v>
      </c>
      <c r="K167" s="140" t="s">
        <v>783</v>
      </c>
      <c r="L167" s="143"/>
      <c r="M167" s="144" t="s">
        <v>1</v>
      </c>
      <c r="N167" s="145" t="s">
        <v>38</v>
      </c>
      <c r="O167" s="131">
        <v>0</v>
      </c>
      <c r="P167" s="131">
        <f>O167*H167</f>
        <v>0</v>
      </c>
      <c r="Q167" s="131">
        <v>0</v>
      </c>
      <c r="R167" s="131">
        <f>Q167*H167</f>
        <v>0</v>
      </c>
      <c r="S167" s="131">
        <v>0</v>
      </c>
      <c r="T167" s="132">
        <f>S167*H167</f>
        <v>0</v>
      </c>
      <c r="AR167" s="133" t="s">
        <v>140</v>
      </c>
      <c r="AT167" s="133" t="s">
        <v>137</v>
      </c>
      <c r="AU167" s="133" t="s">
        <v>83</v>
      </c>
      <c r="AY167" s="13" t="s">
        <v>127</v>
      </c>
      <c r="BE167" s="134">
        <f>IF(N167="základní",J167,0)</f>
        <v>0</v>
      </c>
      <c r="BF167" s="134">
        <f>IF(N167="snížená",J167,0)</f>
        <v>0</v>
      </c>
      <c r="BG167" s="134">
        <f>IF(N167="zákl. přenesená",J167,0)</f>
        <v>0</v>
      </c>
      <c r="BH167" s="134">
        <f>IF(N167="sníž. přenesená",J167,0)</f>
        <v>0</v>
      </c>
      <c r="BI167" s="134">
        <f>IF(N167="nulová",J167,0)</f>
        <v>0</v>
      </c>
      <c r="BJ167" s="13" t="s">
        <v>81</v>
      </c>
      <c r="BK167" s="134">
        <f>ROUND(I167*H167,2)</f>
        <v>0</v>
      </c>
      <c r="BL167" s="13" t="s">
        <v>133</v>
      </c>
      <c r="BM167" s="133" t="s">
        <v>223</v>
      </c>
    </row>
    <row r="168" spans="2:65" s="1" customFormat="1" ht="19.2">
      <c r="B168" s="25"/>
      <c r="D168" s="135" t="s">
        <v>135</v>
      </c>
      <c r="F168" s="136" t="s">
        <v>222</v>
      </c>
      <c r="L168" s="25"/>
      <c r="M168" s="137"/>
      <c r="T168" s="49"/>
      <c r="AT168" s="13" t="s">
        <v>135</v>
      </c>
      <c r="AU168" s="13" t="s">
        <v>83</v>
      </c>
    </row>
    <row r="169" spans="2:65" s="1" customFormat="1" ht="24.15" customHeight="1">
      <c r="B169" s="25"/>
      <c r="C169" s="138" t="s">
        <v>7</v>
      </c>
      <c r="D169" s="138" t="s">
        <v>137</v>
      </c>
      <c r="E169" s="139" t="s">
        <v>224</v>
      </c>
      <c r="F169" s="140" t="s">
        <v>225</v>
      </c>
      <c r="G169" s="141" t="s">
        <v>132</v>
      </c>
      <c r="H169" s="142">
        <v>5</v>
      </c>
      <c r="I169" s="142"/>
      <c r="J169" s="142">
        <f>ROUND(I169*H169,2)</f>
        <v>0</v>
      </c>
      <c r="K169" s="140" t="s">
        <v>783</v>
      </c>
      <c r="L169" s="143"/>
      <c r="M169" s="144" t="s">
        <v>1</v>
      </c>
      <c r="N169" s="145" t="s">
        <v>38</v>
      </c>
      <c r="O169" s="131">
        <v>0</v>
      </c>
      <c r="P169" s="131">
        <f>O169*H169</f>
        <v>0</v>
      </c>
      <c r="Q169" s="131">
        <v>0</v>
      </c>
      <c r="R169" s="131">
        <f>Q169*H169</f>
        <v>0</v>
      </c>
      <c r="S169" s="131">
        <v>0</v>
      </c>
      <c r="T169" s="132">
        <f>S169*H169</f>
        <v>0</v>
      </c>
      <c r="AR169" s="133" t="s">
        <v>140</v>
      </c>
      <c r="AT169" s="133" t="s">
        <v>137</v>
      </c>
      <c r="AU169" s="133" t="s">
        <v>83</v>
      </c>
      <c r="AY169" s="13" t="s">
        <v>127</v>
      </c>
      <c r="BE169" s="134">
        <f>IF(N169="základní",J169,0)</f>
        <v>0</v>
      </c>
      <c r="BF169" s="134">
        <f>IF(N169="snížená",J169,0)</f>
        <v>0</v>
      </c>
      <c r="BG169" s="134">
        <f>IF(N169="zákl. přenesená",J169,0)</f>
        <v>0</v>
      </c>
      <c r="BH169" s="134">
        <f>IF(N169="sníž. přenesená",J169,0)</f>
        <v>0</v>
      </c>
      <c r="BI169" s="134">
        <f>IF(N169="nulová",J169,0)</f>
        <v>0</v>
      </c>
      <c r="BJ169" s="13" t="s">
        <v>81</v>
      </c>
      <c r="BK169" s="134">
        <f>ROUND(I169*H169,2)</f>
        <v>0</v>
      </c>
      <c r="BL169" s="13" t="s">
        <v>133</v>
      </c>
      <c r="BM169" s="133" t="s">
        <v>226</v>
      </c>
    </row>
    <row r="170" spans="2:65" s="1" customFormat="1">
      <c r="B170" s="25"/>
      <c r="D170" s="135" t="s">
        <v>135</v>
      </c>
      <c r="F170" s="136" t="s">
        <v>225</v>
      </c>
      <c r="L170" s="25"/>
      <c r="M170" s="137"/>
      <c r="T170" s="49"/>
      <c r="AT170" s="13" t="s">
        <v>135</v>
      </c>
      <c r="AU170" s="13" t="s">
        <v>83</v>
      </c>
    </row>
    <row r="171" spans="2:65" s="1" customFormat="1" ht="16.5" customHeight="1">
      <c r="B171" s="25"/>
      <c r="C171" s="124" t="s">
        <v>227</v>
      </c>
      <c r="D171" s="124" t="s">
        <v>129</v>
      </c>
      <c r="E171" s="125" t="s">
        <v>228</v>
      </c>
      <c r="F171" s="126" t="s">
        <v>229</v>
      </c>
      <c r="G171" s="127" t="s">
        <v>132</v>
      </c>
      <c r="H171" s="128">
        <v>58</v>
      </c>
      <c r="I171" s="128"/>
      <c r="J171" s="128">
        <f>ROUND(I171*H171,2)</f>
        <v>0</v>
      </c>
      <c r="K171" s="126" t="s">
        <v>783</v>
      </c>
      <c r="L171" s="25"/>
      <c r="M171" s="129" t="s">
        <v>1</v>
      </c>
      <c r="N171" s="130" t="s">
        <v>38</v>
      </c>
      <c r="O171" s="131">
        <v>0</v>
      </c>
      <c r="P171" s="131">
        <f>O171*H171</f>
        <v>0</v>
      </c>
      <c r="Q171" s="131">
        <v>0</v>
      </c>
      <c r="R171" s="131">
        <f>Q171*H171</f>
        <v>0</v>
      </c>
      <c r="S171" s="131">
        <v>0</v>
      </c>
      <c r="T171" s="132">
        <f>S171*H171</f>
        <v>0</v>
      </c>
      <c r="AR171" s="133" t="s">
        <v>133</v>
      </c>
      <c r="AT171" s="133" t="s">
        <v>129</v>
      </c>
      <c r="AU171" s="133" t="s">
        <v>83</v>
      </c>
      <c r="AY171" s="13" t="s">
        <v>127</v>
      </c>
      <c r="BE171" s="134">
        <f>IF(N171="základní",J171,0)</f>
        <v>0</v>
      </c>
      <c r="BF171" s="134">
        <f>IF(N171="snížená",J171,0)</f>
        <v>0</v>
      </c>
      <c r="BG171" s="134">
        <f>IF(N171="zákl. přenesená",J171,0)</f>
        <v>0</v>
      </c>
      <c r="BH171" s="134">
        <f>IF(N171="sníž. přenesená",J171,0)</f>
        <v>0</v>
      </c>
      <c r="BI171" s="134">
        <f>IF(N171="nulová",J171,0)</f>
        <v>0</v>
      </c>
      <c r="BJ171" s="13" t="s">
        <v>81</v>
      </c>
      <c r="BK171" s="134">
        <f>ROUND(I171*H171,2)</f>
        <v>0</v>
      </c>
      <c r="BL171" s="13" t="s">
        <v>133</v>
      </c>
      <c r="BM171" s="133" t="s">
        <v>230</v>
      </c>
    </row>
    <row r="172" spans="2:65" s="1" customFormat="1">
      <c r="B172" s="25"/>
      <c r="D172" s="135" t="s">
        <v>135</v>
      </c>
      <c r="F172" s="136" t="s">
        <v>229</v>
      </c>
      <c r="L172" s="25"/>
      <c r="M172" s="137"/>
      <c r="T172" s="49"/>
      <c r="AT172" s="13" t="s">
        <v>135</v>
      </c>
      <c r="AU172" s="13" t="s">
        <v>83</v>
      </c>
    </row>
    <row r="173" spans="2:65" s="1" customFormat="1" ht="16.5" customHeight="1">
      <c r="B173" s="25"/>
      <c r="C173" s="138" t="s">
        <v>231</v>
      </c>
      <c r="D173" s="138" t="s">
        <v>137</v>
      </c>
      <c r="E173" s="139" t="s">
        <v>232</v>
      </c>
      <c r="F173" s="140" t="s">
        <v>233</v>
      </c>
      <c r="G173" s="141" t="s">
        <v>234</v>
      </c>
      <c r="H173" s="142">
        <v>310.05</v>
      </c>
      <c r="I173" s="142"/>
      <c r="J173" s="142">
        <f>ROUND(I173*H173,2)</f>
        <v>0</v>
      </c>
      <c r="K173" s="140" t="s">
        <v>783</v>
      </c>
      <c r="L173" s="143"/>
      <c r="M173" s="144" t="s">
        <v>1</v>
      </c>
      <c r="N173" s="145" t="s">
        <v>38</v>
      </c>
      <c r="O173" s="131">
        <v>0</v>
      </c>
      <c r="P173" s="131">
        <f>O173*H173</f>
        <v>0</v>
      </c>
      <c r="Q173" s="131">
        <v>0</v>
      </c>
      <c r="R173" s="131">
        <f>Q173*H173</f>
        <v>0</v>
      </c>
      <c r="S173" s="131">
        <v>0</v>
      </c>
      <c r="T173" s="132">
        <f>S173*H173</f>
        <v>0</v>
      </c>
      <c r="AR173" s="133" t="s">
        <v>140</v>
      </c>
      <c r="AT173" s="133" t="s">
        <v>137</v>
      </c>
      <c r="AU173" s="133" t="s">
        <v>83</v>
      </c>
      <c r="AY173" s="13" t="s">
        <v>127</v>
      </c>
      <c r="BE173" s="134">
        <f>IF(N173="základní",J173,0)</f>
        <v>0</v>
      </c>
      <c r="BF173" s="134">
        <f>IF(N173="snížená",J173,0)</f>
        <v>0</v>
      </c>
      <c r="BG173" s="134">
        <f>IF(N173="zákl. přenesená",J173,0)</f>
        <v>0</v>
      </c>
      <c r="BH173" s="134">
        <f>IF(N173="sníž. přenesená",J173,0)</f>
        <v>0</v>
      </c>
      <c r="BI173" s="134">
        <f>IF(N173="nulová",J173,0)</f>
        <v>0</v>
      </c>
      <c r="BJ173" s="13" t="s">
        <v>81</v>
      </c>
      <c r="BK173" s="134">
        <f>ROUND(I173*H173,2)</f>
        <v>0</v>
      </c>
      <c r="BL173" s="13" t="s">
        <v>133</v>
      </c>
      <c r="BM173" s="133" t="s">
        <v>235</v>
      </c>
    </row>
    <row r="174" spans="2:65" s="1" customFormat="1">
      <c r="B174" s="25"/>
      <c r="D174" s="135" t="s">
        <v>135</v>
      </c>
      <c r="F174" s="136" t="s">
        <v>233</v>
      </c>
      <c r="L174" s="25"/>
      <c r="M174" s="137"/>
      <c r="T174" s="49"/>
      <c r="AT174" s="13" t="s">
        <v>135</v>
      </c>
      <c r="AU174" s="13" t="s">
        <v>83</v>
      </c>
    </row>
    <row r="175" spans="2:65" s="1" customFormat="1" ht="19.2">
      <c r="B175" s="25"/>
      <c r="D175" s="135" t="s">
        <v>155</v>
      </c>
      <c r="F175" s="146" t="s">
        <v>236</v>
      </c>
      <c r="L175" s="25"/>
      <c r="M175" s="137"/>
      <c r="T175" s="49"/>
      <c r="AT175" s="13" t="s">
        <v>155</v>
      </c>
      <c r="AU175" s="13" t="s">
        <v>83</v>
      </c>
    </row>
    <row r="176" spans="2:65" s="1" customFormat="1" ht="16.5" customHeight="1">
      <c r="B176" s="25"/>
      <c r="C176" s="138" t="s">
        <v>237</v>
      </c>
      <c r="D176" s="138" t="s">
        <v>137</v>
      </c>
      <c r="E176" s="139" t="s">
        <v>238</v>
      </c>
      <c r="F176" s="140" t="s">
        <v>239</v>
      </c>
      <c r="G176" s="141" t="s">
        <v>234</v>
      </c>
      <c r="H176" s="142">
        <v>50.95</v>
      </c>
      <c r="I176" s="142"/>
      <c r="J176" s="142">
        <f>ROUND(I176*H176,2)</f>
        <v>0</v>
      </c>
      <c r="K176" s="140" t="s">
        <v>783</v>
      </c>
      <c r="L176" s="143"/>
      <c r="M176" s="144" t="s">
        <v>1</v>
      </c>
      <c r="N176" s="145" t="s">
        <v>38</v>
      </c>
      <c r="O176" s="131">
        <v>0</v>
      </c>
      <c r="P176" s="131">
        <f>O176*H176</f>
        <v>0</v>
      </c>
      <c r="Q176" s="131">
        <v>0</v>
      </c>
      <c r="R176" s="131">
        <f>Q176*H176</f>
        <v>0</v>
      </c>
      <c r="S176" s="131">
        <v>0</v>
      </c>
      <c r="T176" s="132">
        <f>S176*H176</f>
        <v>0</v>
      </c>
      <c r="AR176" s="133" t="s">
        <v>140</v>
      </c>
      <c r="AT176" s="133" t="s">
        <v>137</v>
      </c>
      <c r="AU176" s="133" t="s">
        <v>83</v>
      </c>
      <c r="AY176" s="13" t="s">
        <v>127</v>
      </c>
      <c r="BE176" s="134">
        <f>IF(N176="základní",J176,0)</f>
        <v>0</v>
      </c>
      <c r="BF176" s="134">
        <f>IF(N176="snížená",J176,0)</f>
        <v>0</v>
      </c>
      <c r="BG176" s="134">
        <f>IF(N176="zákl. přenesená",J176,0)</f>
        <v>0</v>
      </c>
      <c r="BH176" s="134">
        <f>IF(N176="sníž. přenesená",J176,0)</f>
        <v>0</v>
      </c>
      <c r="BI176" s="134">
        <f>IF(N176="nulová",J176,0)</f>
        <v>0</v>
      </c>
      <c r="BJ176" s="13" t="s">
        <v>81</v>
      </c>
      <c r="BK176" s="134">
        <f>ROUND(I176*H176,2)</f>
        <v>0</v>
      </c>
      <c r="BL176" s="13" t="s">
        <v>133</v>
      </c>
      <c r="BM176" s="133" t="s">
        <v>240</v>
      </c>
    </row>
    <row r="177" spans="2:65" s="1" customFormat="1">
      <c r="B177" s="25"/>
      <c r="D177" s="135" t="s">
        <v>135</v>
      </c>
      <c r="F177" s="136" t="s">
        <v>239</v>
      </c>
      <c r="L177" s="25"/>
      <c r="M177" s="137"/>
      <c r="T177" s="49"/>
      <c r="AT177" s="13" t="s">
        <v>135</v>
      </c>
      <c r="AU177" s="13" t="s">
        <v>83</v>
      </c>
    </row>
    <row r="178" spans="2:65" s="1" customFormat="1" ht="24.15" customHeight="1">
      <c r="B178" s="25"/>
      <c r="C178" s="138" t="s">
        <v>241</v>
      </c>
      <c r="D178" s="138" t="s">
        <v>137</v>
      </c>
      <c r="E178" s="139" t="s">
        <v>242</v>
      </c>
      <c r="F178" s="140" t="s">
        <v>243</v>
      </c>
      <c r="G178" s="141" t="s">
        <v>132</v>
      </c>
      <c r="H178" s="142">
        <v>52</v>
      </c>
      <c r="I178" s="142"/>
      <c r="J178" s="142">
        <f>ROUND(I178*H178,2)</f>
        <v>0</v>
      </c>
      <c r="K178" s="140" t="s">
        <v>783</v>
      </c>
      <c r="L178" s="143"/>
      <c r="M178" s="144" t="s">
        <v>1</v>
      </c>
      <c r="N178" s="145" t="s">
        <v>38</v>
      </c>
      <c r="O178" s="131">
        <v>0</v>
      </c>
      <c r="P178" s="131">
        <f>O178*H178</f>
        <v>0</v>
      </c>
      <c r="Q178" s="131">
        <v>0</v>
      </c>
      <c r="R178" s="131">
        <f>Q178*H178</f>
        <v>0</v>
      </c>
      <c r="S178" s="131">
        <v>0</v>
      </c>
      <c r="T178" s="132">
        <f>S178*H178</f>
        <v>0</v>
      </c>
      <c r="AR178" s="133" t="s">
        <v>140</v>
      </c>
      <c r="AT178" s="133" t="s">
        <v>137</v>
      </c>
      <c r="AU178" s="133" t="s">
        <v>83</v>
      </c>
      <c r="AY178" s="13" t="s">
        <v>127</v>
      </c>
      <c r="BE178" s="134">
        <f>IF(N178="základní",J178,0)</f>
        <v>0</v>
      </c>
      <c r="BF178" s="134">
        <f>IF(N178="snížená",J178,0)</f>
        <v>0</v>
      </c>
      <c r="BG178" s="134">
        <f>IF(N178="zákl. přenesená",J178,0)</f>
        <v>0</v>
      </c>
      <c r="BH178" s="134">
        <f>IF(N178="sníž. přenesená",J178,0)</f>
        <v>0</v>
      </c>
      <c r="BI178" s="134">
        <f>IF(N178="nulová",J178,0)</f>
        <v>0</v>
      </c>
      <c r="BJ178" s="13" t="s">
        <v>81</v>
      </c>
      <c r="BK178" s="134">
        <f>ROUND(I178*H178,2)</f>
        <v>0</v>
      </c>
      <c r="BL178" s="13" t="s">
        <v>133</v>
      </c>
      <c r="BM178" s="133" t="s">
        <v>244</v>
      </c>
    </row>
    <row r="179" spans="2:65" s="1" customFormat="1" ht="19.2">
      <c r="B179" s="25"/>
      <c r="D179" s="135" t="s">
        <v>135</v>
      </c>
      <c r="F179" s="136" t="s">
        <v>243</v>
      </c>
      <c r="L179" s="25"/>
      <c r="M179" s="137"/>
      <c r="T179" s="49"/>
      <c r="AT179" s="13" t="s">
        <v>135</v>
      </c>
      <c r="AU179" s="13" t="s">
        <v>83</v>
      </c>
    </row>
    <row r="180" spans="2:65" s="1" customFormat="1" ht="24.15" customHeight="1">
      <c r="B180" s="25"/>
      <c r="C180" s="138" t="s">
        <v>245</v>
      </c>
      <c r="D180" s="138" t="s">
        <v>137</v>
      </c>
      <c r="E180" s="139" t="s">
        <v>246</v>
      </c>
      <c r="F180" s="140" t="s">
        <v>247</v>
      </c>
      <c r="G180" s="141" t="s">
        <v>132</v>
      </c>
      <c r="H180" s="142">
        <v>6</v>
      </c>
      <c r="I180" s="142"/>
      <c r="J180" s="142">
        <f>ROUND(I180*H180,2)</f>
        <v>0</v>
      </c>
      <c r="K180" s="140" t="s">
        <v>783</v>
      </c>
      <c r="L180" s="143"/>
      <c r="M180" s="144" t="s">
        <v>1</v>
      </c>
      <c r="N180" s="145" t="s">
        <v>38</v>
      </c>
      <c r="O180" s="131">
        <v>0</v>
      </c>
      <c r="P180" s="131">
        <f>O180*H180</f>
        <v>0</v>
      </c>
      <c r="Q180" s="131">
        <v>0</v>
      </c>
      <c r="R180" s="131">
        <f>Q180*H180</f>
        <v>0</v>
      </c>
      <c r="S180" s="131">
        <v>0</v>
      </c>
      <c r="T180" s="132">
        <f>S180*H180</f>
        <v>0</v>
      </c>
      <c r="AR180" s="133" t="s">
        <v>140</v>
      </c>
      <c r="AT180" s="133" t="s">
        <v>137</v>
      </c>
      <c r="AU180" s="133" t="s">
        <v>83</v>
      </c>
      <c r="AY180" s="13" t="s">
        <v>127</v>
      </c>
      <c r="BE180" s="134">
        <f>IF(N180="základní",J180,0)</f>
        <v>0</v>
      </c>
      <c r="BF180" s="134">
        <f>IF(N180="snížená",J180,0)</f>
        <v>0</v>
      </c>
      <c r="BG180" s="134">
        <f>IF(N180="zákl. přenesená",J180,0)</f>
        <v>0</v>
      </c>
      <c r="BH180" s="134">
        <f>IF(N180="sníž. přenesená",J180,0)</f>
        <v>0</v>
      </c>
      <c r="BI180" s="134">
        <f>IF(N180="nulová",J180,0)</f>
        <v>0</v>
      </c>
      <c r="BJ180" s="13" t="s">
        <v>81</v>
      </c>
      <c r="BK180" s="134">
        <f>ROUND(I180*H180,2)</f>
        <v>0</v>
      </c>
      <c r="BL180" s="13" t="s">
        <v>133</v>
      </c>
      <c r="BM180" s="133" t="s">
        <v>248</v>
      </c>
    </row>
    <row r="181" spans="2:65" s="1" customFormat="1" ht="19.2">
      <c r="B181" s="25"/>
      <c r="D181" s="135" t="s">
        <v>135</v>
      </c>
      <c r="F181" s="136" t="s">
        <v>247</v>
      </c>
      <c r="L181" s="25"/>
      <c r="M181" s="137"/>
      <c r="T181" s="49"/>
      <c r="AT181" s="13" t="s">
        <v>135</v>
      </c>
      <c r="AU181" s="13" t="s">
        <v>83</v>
      </c>
    </row>
    <row r="182" spans="2:65" s="1" customFormat="1" ht="16.5" customHeight="1">
      <c r="B182" s="25"/>
      <c r="C182" s="124" t="s">
        <v>249</v>
      </c>
      <c r="D182" s="124" t="s">
        <v>129</v>
      </c>
      <c r="E182" s="125" t="s">
        <v>250</v>
      </c>
      <c r="F182" s="126" t="s">
        <v>251</v>
      </c>
      <c r="G182" s="127" t="s">
        <v>132</v>
      </c>
      <c r="H182" s="128">
        <v>4</v>
      </c>
      <c r="I182" s="128"/>
      <c r="J182" s="128">
        <f>ROUND(I182*H182,2)</f>
        <v>0</v>
      </c>
      <c r="K182" s="126" t="s">
        <v>783</v>
      </c>
      <c r="L182" s="25"/>
      <c r="M182" s="129" t="s">
        <v>1</v>
      </c>
      <c r="N182" s="130" t="s">
        <v>38</v>
      </c>
      <c r="O182" s="131">
        <v>0</v>
      </c>
      <c r="P182" s="131">
        <f>O182*H182</f>
        <v>0</v>
      </c>
      <c r="Q182" s="131">
        <v>0</v>
      </c>
      <c r="R182" s="131">
        <f>Q182*H182</f>
        <v>0</v>
      </c>
      <c r="S182" s="131">
        <v>0</v>
      </c>
      <c r="T182" s="132">
        <f>S182*H182</f>
        <v>0</v>
      </c>
      <c r="AR182" s="133" t="s">
        <v>133</v>
      </c>
      <c r="AT182" s="133" t="s">
        <v>129</v>
      </c>
      <c r="AU182" s="133" t="s">
        <v>83</v>
      </c>
      <c r="AY182" s="13" t="s">
        <v>127</v>
      </c>
      <c r="BE182" s="134">
        <f>IF(N182="základní",J182,0)</f>
        <v>0</v>
      </c>
      <c r="BF182" s="134">
        <f>IF(N182="snížená",J182,0)</f>
        <v>0</v>
      </c>
      <c r="BG182" s="134">
        <f>IF(N182="zákl. přenesená",J182,0)</f>
        <v>0</v>
      </c>
      <c r="BH182" s="134">
        <f>IF(N182="sníž. přenesená",J182,0)</f>
        <v>0</v>
      </c>
      <c r="BI182" s="134">
        <f>IF(N182="nulová",J182,0)</f>
        <v>0</v>
      </c>
      <c r="BJ182" s="13" t="s">
        <v>81</v>
      </c>
      <c r="BK182" s="134">
        <f>ROUND(I182*H182,2)</f>
        <v>0</v>
      </c>
      <c r="BL182" s="13" t="s">
        <v>133</v>
      </c>
      <c r="BM182" s="133" t="s">
        <v>252</v>
      </c>
    </row>
    <row r="183" spans="2:65" s="1" customFormat="1">
      <c r="B183" s="25"/>
      <c r="D183" s="135" t="s">
        <v>135</v>
      </c>
      <c r="F183" s="136" t="s">
        <v>251</v>
      </c>
      <c r="L183" s="25"/>
      <c r="M183" s="137"/>
      <c r="T183" s="49"/>
      <c r="AT183" s="13" t="s">
        <v>135</v>
      </c>
      <c r="AU183" s="13" t="s">
        <v>83</v>
      </c>
    </row>
    <row r="184" spans="2:65" s="1" customFormat="1" ht="24.15" customHeight="1">
      <c r="B184" s="25"/>
      <c r="C184" s="138" t="s">
        <v>253</v>
      </c>
      <c r="D184" s="138" t="s">
        <v>137</v>
      </c>
      <c r="E184" s="139" t="s">
        <v>254</v>
      </c>
      <c r="F184" s="140" t="s">
        <v>255</v>
      </c>
      <c r="G184" s="141" t="s">
        <v>132</v>
      </c>
      <c r="H184" s="142">
        <v>4</v>
      </c>
      <c r="I184" s="142"/>
      <c r="J184" s="142">
        <f>ROUND(I184*H184,2)</f>
        <v>0</v>
      </c>
      <c r="K184" s="140" t="s">
        <v>783</v>
      </c>
      <c r="L184" s="143"/>
      <c r="M184" s="144" t="s">
        <v>1</v>
      </c>
      <c r="N184" s="145" t="s">
        <v>38</v>
      </c>
      <c r="O184" s="131">
        <v>0</v>
      </c>
      <c r="P184" s="131">
        <f>O184*H184</f>
        <v>0</v>
      </c>
      <c r="Q184" s="131">
        <v>0</v>
      </c>
      <c r="R184" s="131">
        <f>Q184*H184</f>
        <v>0</v>
      </c>
      <c r="S184" s="131">
        <v>0</v>
      </c>
      <c r="T184" s="132">
        <f>S184*H184</f>
        <v>0</v>
      </c>
      <c r="AR184" s="133" t="s">
        <v>140</v>
      </c>
      <c r="AT184" s="133" t="s">
        <v>137</v>
      </c>
      <c r="AU184" s="133" t="s">
        <v>83</v>
      </c>
      <c r="AY184" s="13" t="s">
        <v>127</v>
      </c>
      <c r="BE184" s="134">
        <f>IF(N184="základní",J184,0)</f>
        <v>0</v>
      </c>
      <c r="BF184" s="134">
        <f>IF(N184="snížená",J184,0)</f>
        <v>0</v>
      </c>
      <c r="BG184" s="134">
        <f>IF(N184="zákl. přenesená",J184,0)</f>
        <v>0</v>
      </c>
      <c r="BH184" s="134">
        <f>IF(N184="sníž. přenesená",J184,0)</f>
        <v>0</v>
      </c>
      <c r="BI184" s="134">
        <f>IF(N184="nulová",J184,0)</f>
        <v>0</v>
      </c>
      <c r="BJ184" s="13" t="s">
        <v>81</v>
      </c>
      <c r="BK184" s="134">
        <f>ROUND(I184*H184,2)</f>
        <v>0</v>
      </c>
      <c r="BL184" s="13" t="s">
        <v>133</v>
      </c>
      <c r="BM184" s="133" t="s">
        <v>256</v>
      </c>
    </row>
    <row r="185" spans="2:65" s="1" customFormat="1" ht="19.2">
      <c r="B185" s="25"/>
      <c r="D185" s="135" t="s">
        <v>135</v>
      </c>
      <c r="F185" s="136" t="s">
        <v>255</v>
      </c>
      <c r="L185" s="25"/>
      <c r="M185" s="137"/>
      <c r="T185" s="49"/>
      <c r="AT185" s="13" t="s">
        <v>135</v>
      </c>
      <c r="AU185" s="13" t="s">
        <v>83</v>
      </c>
    </row>
    <row r="186" spans="2:65" s="1" customFormat="1" ht="24.15" customHeight="1">
      <c r="B186" s="25"/>
      <c r="C186" s="124" t="s">
        <v>257</v>
      </c>
      <c r="D186" s="124" t="s">
        <v>129</v>
      </c>
      <c r="E186" s="125" t="s">
        <v>258</v>
      </c>
      <c r="F186" s="126" t="s">
        <v>259</v>
      </c>
      <c r="G186" s="127" t="s">
        <v>132</v>
      </c>
      <c r="H186" s="128">
        <v>31</v>
      </c>
      <c r="I186" s="128"/>
      <c r="J186" s="128">
        <f>ROUND(I186*H186,2)</f>
        <v>0</v>
      </c>
      <c r="K186" s="126" t="s">
        <v>783</v>
      </c>
      <c r="L186" s="25"/>
      <c r="M186" s="129" t="s">
        <v>1</v>
      </c>
      <c r="N186" s="130" t="s">
        <v>38</v>
      </c>
      <c r="O186" s="131">
        <v>0</v>
      </c>
      <c r="P186" s="131">
        <f>O186*H186</f>
        <v>0</v>
      </c>
      <c r="Q186" s="131">
        <v>0</v>
      </c>
      <c r="R186" s="131">
        <f>Q186*H186</f>
        <v>0</v>
      </c>
      <c r="S186" s="131">
        <v>0</v>
      </c>
      <c r="T186" s="132">
        <f>S186*H186</f>
        <v>0</v>
      </c>
      <c r="AR186" s="133" t="s">
        <v>133</v>
      </c>
      <c r="AT186" s="133" t="s">
        <v>129</v>
      </c>
      <c r="AU186" s="133" t="s">
        <v>83</v>
      </c>
      <c r="AY186" s="13" t="s">
        <v>127</v>
      </c>
      <c r="BE186" s="134">
        <f>IF(N186="základní",J186,0)</f>
        <v>0</v>
      </c>
      <c r="BF186" s="134">
        <f>IF(N186="snížená",J186,0)</f>
        <v>0</v>
      </c>
      <c r="BG186" s="134">
        <f>IF(N186="zákl. přenesená",J186,0)</f>
        <v>0</v>
      </c>
      <c r="BH186" s="134">
        <f>IF(N186="sníž. přenesená",J186,0)</f>
        <v>0</v>
      </c>
      <c r="BI186" s="134">
        <f>IF(N186="nulová",J186,0)</f>
        <v>0</v>
      </c>
      <c r="BJ186" s="13" t="s">
        <v>81</v>
      </c>
      <c r="BK186" s="134">
        <f>ROUND(I186*H186,2)</f>
        <v>0</v>
      </c>
      <c r="BL186" s="13" t="s">
        <v>133</v>
      </c>
      <c r="BM186" s="133" t="s">
        <v>260</v>
      </c>
    </row>
    <row r="187" spans="2:65" s="1" customFormat="1">
      <c r="B187" s="25"/>
      <c r="D187" s="135" t="s">
        <v>135</v>
      </c>
      <c r="F187" s="136" t="s">
        <v>259</v>
      </c>
      <c r="L187" s="25"/>
      <c r="M187" s="137"/>
      <c r="T187" s="49"/>
      <c r="AT187" s="13" t="s">
        <v>135</v>
      </c>
      <c r="AU187" s="13" t="s">
        <v>83</v>
      </c>
    </row>
    <row r="188" spans="2:65" s="1" customFormat="1" ht="16.5" customHeight="1">
      <c r="B188" s="25"/>
      <c r="C188" s="124" t="s">
        <v>261</v>
      </c>
      <c r="D188" s="124" t="s">
        <v>129</v>
      </c>
      <c r="E188" s="125" t="s">
        <v>262</v>
      </c>
      <c r="F188" s="126" t="s">
        <v>263</v>
      </c>
      <c r="G188" s="127" t="s">
        <v>132</v>
      </c>
      <c r="H188" s="128">
        <v>202</v>
      </c>
      <c r="I188" s="128"/>
      <c r="J188" s="128">
        <f>ROUND(I188*H188,2)</f>
        <v>0</v>
      </c>
      <c r="K188" s="126" t="s">
        <v>783</v>
      </c>
      <c r="L188" s="25"/>
      <c r="M188" s="129" t="s">
        <v>1</v>
      </c>
      <c r="N188" s="130" t="s">
        <v>38</v>
      </c>
      <c r="O188" s="131">
        <v>0</v>
      </c>
      <c r="P188" s="131">
        <f>O188*H188</f>
        <v>0</v>
      </c>
      <c r="Q188" s="131">
        <v>0</v>
      </c>
      <c r="R188" s="131">
        <f>Q188*H188</f>
        <v>0</v>
      </c>
      <c r="S188" s="131">
        <v>0</v>
      </c>
      <c r="T188" s="132">
        <f>S188*H188</f>
        <v>0</v>
      </c>
      <c r="AR188" s="133" t="s">
        <v>133</v>
      </c>
      <c r="AT188" s="133" t="s">
        <v>129</v>
      </c>
      <c r="AU188" s="133" t="s">
        <v>83</v>
      </c>
      <c r="AY188" s="13" t="s">
        <v>127</v>
      </c>
      <c r="BE188" s="134">
        <f>IF(N188="základní",J188,0)</f>
        <v>0</v>
      </c>
      <c r="BF188" s="134">
        <f>IF(N188="snížená",J188,0)</f>
        <v>0</v>
      </c>
      <c r="BG188" s="134">
        <f>IF(N188="zákl. přenesená",J188,0)</f>
        <v>0</v>
      </c>
      <c r="BH188" s="134">
        <f>IF(N188="sníž. přenesená",J188,0)</f>
        <v>0</v>
      </c>
      <c r="BI188" s="134">
        <f>IF(N188="nulová",J188,0)</f>
        <v>0</v>
      </c>
      <c r="BJ188" s="13" t="s">
        <v>81</v>
      </c>
      <c r="BK188" s="134">
        <f>ROUND(I188*H188,2)</f>
        <v>0</v>
      </c>
      <c r="BL188" s="13" t="s">
        <v>133</v>
      </c>
      <c r="BM188" s="133" t="s">
        <v>264</v>
      </c>
    </row>
    <row r="189" spans="2:65" s="1" customFormat="1" ht="38.4">
      <c r="B189" s="25"/>
      <c r="D189" s="135" t="s">
        <v>135</v>
      </c>
      <c r="F189" s="136" t="s">
        <v>265</v>
      </c>
      <c r="L189" s="25"/>
      <c r="M189" s="137"/>
      <c r="T189" s="49"/>
      <c r="AT189" s="13" t="s">
        <v>135</v>
      </c>
      <c r="AU189" s="13" t="s">
        <v>83</v>
      </c>
    </row>
    <row r="190" spans="2:65" s="1" customFormat="1" ht="19.2">
      <c r="B190" s="25"/>
      <c r="D190" s="135" t="s">
        <v>155</v>
      </c>
      <c r="F190" s="146" t="s">
        <v>266</v>
      </c>
      <c r="L190" s="25"/>
      <c r="M190" s="137"/>
      <c r="T190" s="49"/>
      <c r="AT190" s="13" t="s">
        <v>155</v>
      </c>
      <c r="AU190" s="13" t="s">
        <v>83</v>
      </c>
    </row>
    <row r="191" spans="2:65" s="1" customFormat="1" ht="24.15" customHeight="1">
      <c r="B191" s="25"/>
      <c r="C191" s="124" t="s">
        <v>267</v>
      </c>
      <c r="D191" s="124" t="s">
        <v>129</v>
      </c>
      <c r="E191" s="125" t="s">
        <v>175</v>
      </c>
      <c r="F191" s="126" t="s">
        <v>176</v>
      </c>
      <c r="G191" s="127" t="s">
        <v>177</v>
      </c>
      <c r="H191" s="128">
        <v>363</v>
      </c>
      <c r="I191" s="128"/>
      <c r="J191" s="128">
        <f>ROUND(I191*H191,2)</f>
        <v>0</v>
      </c>
      <c r="K191" s="126" t="s">
        <v>783</v>
      </c>
      <c r="L191" s="25"/>
      <c r="M191" s="129" t="s">
        <v>1</v>
      </c>
      <c r="N191" s="130" t="s">
        <v>38</v>
      </c>
      <c r="O191" s="131">
        <v>0</v>
      </c>
      <c r="P191" s="131">
        <f>O191*H191</f>
        <v>0</v>
      </c>
      <c r="Q191" s="131">
        <v>0</v>
      </c>
      <c r="R191" s="131">
        <f>Q191*H191</f>
        <v>0</v>
      </c>
      <c r="S191" s="131">
        <v>0</v>
      </c>
      <c r="T191" s="132">
        <f>S191*H191</f>
        <v>0</v>
      </c>
      <c r="AR191" s="133" t="s">
        <v>133</v>
      </c>
      <c r="AT191" s="133" t="s">
        <v>129</v>
      </c>
      <c r="AU191" s="133" t="s">
        <v>83</v>
      </c>
      <c r="AY191" s="13" t="s">
        <v>127</v>
      </c>
      <c r="BE191" s="134">
        <f>IF(N191="základní",J191,0)</f>
        <v>0</v>
      </c>
      <c r="BF191" s="134">
        <f>IF(N191="snížená",J191,0)</f>
        <v>0</v>
      </c>
      <c r="BG191" s="134">
        <f>IF(N191="zákl. přenesená",J191,0)</f>
        <v>0</v>
      </c>
      <c r="BH191" s="134">
        <f>IF(N191="sníž. přenesená",J191,0)</f>
        <v>0</v>
      </c>
      <c r="BI191" s="134">
        <f>IF(N191="nulová",J191,0)</f>
        <v>0</v>
      </c>
      <c r="BJ191" s="13" t="s">
        <v>81</v>
      </c>
      <c r="BK191" s="134">
        <f>ROUND(I191*H191,2)</f>
        <v>0</v>
      </c>
      <c r="BL191" s="13" t="s">
        <v>133</v>
      </c>
      <c r="BM191" s="133" t="s">
        <v>268</v>
      </c>
    </row>
    <row r="192" spans="2:65" s="1" customFormat="1" ht="28.8">
      <c r="B192" s="25"/>
      <c r="D192" s="135" t="s">
        <v>135</v>
      </c>
      <c r="F192" s="136" t="s">
        <v>179</v>
      </c>
      <c r="L192" s="25"/>
      <c r="M192" s="137"/>
      <c r="T192" s="49"/>
      <c r="AT192" s="13" t="s">
        <v>135</v>
      </c>
      <c r="AU192" s="13" t="s">
        <v>83</v>
      </c>
    </row>
    <row r="193" spans="2:65" s="11" customFormat="1" ht="22.8" customHeight="1">
      <c r="B193" s="113"/>
      <c r="D193" s="114" t="s">
        <v>72</v>
      </c>
      <c r="E193" s="122" t="s">
        <v>269</v>
      </c>
      <c r="F193" s="122" t="s">
        <v>1</v>
      </c>
      <c r="J193" s="123">
        <f>BK193</f>
        <v>0</v>
      </c>
      <c r="L193" s="113"/>
      <c r="M193" s="117"/>
      <c r="P193" s="118">
        <f>SUM(P194:P364)</f>
        <v>0</v>
      </c>
      <c r="R193" s="118">
        <f>SUM(R194:R364)</f>
        <v>0</v>
      </c>
      <c r="T193" s="119">
        <f>SUM(T194:T364)</f>
        <v>0</v>
      </c>
      <c r="AR193" s="114" t="s">
        <v>81</v>
      </c>
      <c r="AT193" s="120" t="s">
        <v>72</v>
      </c>
      <c r="AU193" s="120" t="s">
        <v>81</v>
      </c>
      <c r="AY193" s="114" t="s">
        <v>127</v>
      </c>
      <c r="BK193" s="121">
        <f>SUM(BK194:BK364)</f>
        <v>0</v>
      </c>
    </row>
    <row r="194" spans="2:65" s="1" customFormat="1" ht="16.5" customHeight="1">
      <c r="B194" s="25"/>
      <c r="C194" s="124" t="s">
        <v>270</v>
      </c>
      <c r="D194" s="124" t="s">
        <v>129</v>
      </c>
      <c r="E194" s="125" t="s">
        <v>271</v>
      </c>
      <c r="F194" s="126" t="s">
        <v>272</v>
      </c>
      <c r="G194" s="127" t="s">
        <v>132</v>
      </c>
      <c r="H194" s="128">
        <v>215</v>
      </c>
      <c r="I194" s="128"/>
      <c r="J194" s="128">
        <f>ROUND(I194*H194,2)</f>
        <v>0</v>
      </c>
      <c r="K194" s="126" t="s">
        <v>783</v>
      </c>
      <c r="L194" s="25"/>
      <c r="M194" s="129" t="s">
        <v>1</v>
      </c>
      <c r="N194" s="130" t="s">
        <v>38</v>
      </c>
      <c r="O194" s="131">
        <v>0</v>
      </c>
      <c r="P194" s="131">
        <f>O194*H194</f>
        <v>0</v>
      </c>
      <c r="Q194" s="131">
        <v>0</v>
      </c>
      <c r="R194" s="131">
        <f>Q194*H194</f>
        <v>0</v>
      </c>
      <c r="S194" s="131">
        <v>0</v>
      </c>
      <c r="T194" s="132">
        <f>S194*H194</f>
        <v>0</v>
      </c>
      <c r="AR194" s="133" t="s">
        <v>133</v>
      </c>
      <c r="AT194" s="133" t="s">
        <v>129</v>
      </c>
      <c r="AU194" s="133" t="s">
        <v>83</v>
      </c>
      <c r="AY194" s="13" t="s">
        <v>127</v>
      </c>
      <c r="BE194" s="134">
        <f>IF(N194="základní",J194,0)</f>
        <v>0</v>
      </c>
      <c r="BF194" s="134">
        <f>IF(N194="snížená",J194,0)</f>
        <v>0</v>
      </c>
      <c r="BG194" s="134">
        <f>IF(N194="zákl. přenesená",J194,0)</f>
        <v>0</v>
      </c>
      <c r="BH194" s="134">
        <f>IF(N194="sníž. přenesená",J194,0)</f>
        <v>0</v>
      </c>
      <c r="BI194" s="134">
        <f>IF(N194="nulová",J194,0)</f>
        <v>0</v>
      </c>
      <c r="BJ194" s="13" t="s">
        <v>81</v>
      </c>
      <c r="BK194" s="134">
        <f>ROUND(I194*H194,2)</f>
        <v>0</v>
      </c>
      <c r="BL194" s="13" t="s">
        <v>133</v>
      </c>
      <c r="BM194" s="133" t="s">
        <v>273</v>
      </c>
    </row>
    <row r="195" spans="2:65" s="1" customFormat="1">
      <c r="B195" s="25"/>
      <c r="D195" s="135" t="s">
        <v>135</v>
      </c>
      <c r="F195" s="136" t="s">
        <v>272</v>
      </c>
      <c r="L195" s="25"/>
      <c r="M195" s="137"/>
      <c r="T195" s="49"/>
      <c r="AT195" s="13" t="s">
        <v>135</v>
      </c>
      <c r="AU195" s="13" t="s">
        <v>83</v>
      </c>
    </row>
    <row r="196" spans="2:65" s="1" customFormat="1" ht="19.2">
      <c r="B196" s="25"/>
      <c r="D196" s="135" t="s">
        <v>155</v>
      </c>
      <c r="F196" s="146" t="s">
        <v>274</v>
      </c>
      <c r="L196" s="25"/>
      <c r="M196" s="137"/>
      <c r="T196" s="49"/>
      <c r="AT196" s="13" t="s">
        <v>155</v>
      </c>
      <c r="AU196" s="13" t="s">
        <v>83</v>
      </c>
    </row>
    <row r="197" spans="2:65" s="1" customFormat="1" ht="16.5" customHeight="1">
      <c r="B197" s="25"/>
      <c r="C197" s="138" t="s">
        <v>275</v>
      </c>
      <c r="D197" s="138" t="s">
        <v>137</v>
      </c>
      <c r="E197" s="139" t="s">
        <v>276</v>
      </c>
      <c r="F197" s="140" t="s">
        <v>277</v>
      </c>
      <c r="G197" s="141" t="s">
        <v>132</v>
      </c>
      <c r="H197" s="142">
        <v>215</v>
      </c>
      <c r="I197" s="142"/>
      <c r="J197" s="142">
        <f>ROUND(I197*H197,2)</f>
        <v>0</v>
      </c>
      <c r="K197" s="140" t="s">
        <v>783</v>
      </c>
      <c r="L197" s="143"/>
      <c r="M197" s="144" t="s">
        <v>1</v>
      </c>
      <c r="N197" s="145" t="s">
        <v>38</v>
      </c>
      <c r="O197" s="131">
        <v>0</v>
      </c>
      <c r="P197" s="131">
        <f>O197*H197</f>
        <v>0</v>
      </c>
      <c r="Q197" s="131">
        <v>0</v>
      </c>
      <c r="R197" s="131">
        <f>Q197*H197</f>
        <v>0</v>
      </c>
      <c r="S197" s="131">
        <v>0</v>
      </c>
      <c r="T197" s="132">
        <f>S197*H197</f>
        <v>0</v>
      </c>
      <c r="AR197" s="133" t="s">
        <v>140</v>
      </c>
      <c r="AT197" s="133" t="s">
        <v>137</v>
      </c>
      <c r="AU197" s="133" t="s">
        <v>83</v>
      </c>
      <c r="AY197" s="13" t="s">
        <v>127</v>
      </c>
      <c r="BE197" s="134">
        <f>IF(N197="základní",J197,0)</f>
        <v>0</v>
      </c>
      <c r="BF197" s="134">
        <f>IF(N197="snížená",J197,0)</f>
        <v>0</v>
      </c>
      <c r="BG197" s="134">
        <f>IF(N197="zákl. přenesená",J197,0)</f>
        <v>0</v>
      </c>
      <c r="BH197" s="134">
        <f>IF(N197="sníž. přenesená",J197,0)</f>
        <v>0</v>
      </c>
      <c r="BI197" s="134">
        <f>IF(N197="nulová",J197,0)</f>
        <v>0</v>
      </c>
      <c r="BJ197" s="13" t="s">
        <v>81</v>
      </c>
      <c r="BK197" s="134">
        <f>ROUND(I197*H197,2)</f>
        <v>0</v>
      </c>
      <c r="BL197" s="13" t="s">
        <v>133</v>
      </c>
      <c r="BM197" s="133" t="s">
        <v>278</v>
      </c>
    </row>
    <row r="198" spans="2:65" s="1" customFormat="1">
      <c r="B198" s="25"/>
      <c r="D198" s="135" t="s">
        <v>135</v>
      </c>
      <c r="F198" s="136" t="s">
        <v>277</v>
      </c>
      <c r="L198" s="25"/>
      <c r="M198" s="137"/>
      <c r="T198" s="49"/>
      <c r="AT198" s="13" t="s">
        <v>135</v>
      </c>
      <c r="AU198" s="13" t="s">
        <v>83</v>
      </c>
    </row>
    <row r="199" spans="2:65" s="1" customFormat="1" ht="16.5" customHeight="1">
      <c r="B199" s="25"/>
      <c r="C199" s="124" t="s">
        <v>279</v>
      </c>
      <c r="D199" s="124" t="s">
        <v>129</v>
      </c>
      <c r="E199" s="125" t="s">
        <v>280</v>
      </c>
      <c r="F199" s="126" t="s">
        <v>281</v>
      </c>
      <c r="G199" s="127" t="s">
        <v>132</v>
      </c>
      <c r="H199" s="128">
        <v>2</v>
      </c>
      <c r="I199" s="128"/>
      <c r="J199" s="128">
        <f>ROUND(I199*H199,2)</f>
        <v>0</v>
      </c>
      <c r="K199" s="126" t="s">
        <v>783</v>
      </c>
      <c r="L199" s="25"/>
      <c r="M199" s="129" t="s">
        <v>1</v>
      </c>
      <c r="N199" s="130" t="s">
        <v>38</v>
      </c>
      <c r="O199" s="131">
        <v>0</v>
      </c>
      <c r="P199" s="131">
        <f>O199*H199</f>
        <v>0</v>
      </c>
      <c r="Q199" s="131">
        <v>0</v>
      </c>
      <c r="R199" s="131">
        <f>Q199*H199</f>
        <v>0</v>
      </c>
      <c r="S199" s="131">
        <v>0</v>
      </c>
      <c r="T199" s="132">
        <f>S199*H199</f>
        <v>0</v>
      </c>
      <c r="AR199" s="133" t="s">
        <v>133</v>
      </c>
      <c r="AT199" s="133" t="s">
        <v>129</v>
      </c>
      <c r="AU199" s="133" t="s">
        <v>83</v>
      </c>
      <c r="AY199" s="13" t="s">
        <v>127</v>
      </c>
      <c r="BE199" s="134">
        <f>IF(N199="základní",J199,0)</f>
        <v>0</v>
      </c>
      <c r="BF199" s="134">
        <f>IF(N199="snížená",J199,0)</f>
        <v>0</v>
      </c>
      <c r="BG199" s="134">
        <f>IF(N199="zákl. přenesená",J199,0)</f>
        <v>0</v>
      </c>
      <c r="BH199" s="134">
        <f>IF(N199="sníž. přenesená",J199,0)</f>
        <v>0</v>
      </c>
      <c r="BI199" s="134">
        <f>IF(N199="nulová",J199,0)</f>
        <v>0</v>
      </c>
      <c r="BJ199" s="13" t="s">
        <v>81</v>
      </c>
      <c r="BK199" s="134">
        <f>ROUND(I199*H199,2)</f>
        <v>0</v>
      </c>
      <c r="BL199" s="13" t="s">
        <v>133</v>
      </c>
      <c r="BM199" s="133" t="s">
        <v>282</v>
      </c>
    </row>
    <row r="200" spans="2:65" s="1" customFormat="1">
      <c r="B200" s="25"/>
      <c r="D200" s="135" t="s">
        <v>135</v>
      </c>
      <c r="F200" s="136" t="s">
        <v>281</v>
      </c>
      <c r="L200" s="25"/>
      <c r="M200" s="137"/>
      <c r="T200" s="49"/>
      <c r="AT200" s="13" t="s">
        <v>135</v>
      </c>
      <c r="AU200" s="13" t="s">
        <v>83</v>
      </c>
    </row>
    <row r="201" spans="2:65" s="1" customFormat="1" ht="24.15" customHeight="1">
      <c r="B201" s="25"/>
      <c r="C201" s="138" t="s">
        <v>283</v>
      </c>
      <c r="D201" s="138" t="s">
        <v>137</v>
      </c>
      <c r="E201" s="139" t="s">
        <v>284</v>
      </c>
      <c r="F201" s="140" t="s">
        <v>285</v>
      </c>
      <c r="G201" s="141" t="s">
        <v>132</v>
      </c>
      <c r="H201" s="142">
        <v>2</v>
      </c>
      <c r="I201" s="142"/>
      <c r="J201" s="142">
        <f>ROUND(I201*H201,2)</f>
        <v>0</v>
      </c>
      <c r="K201" s="140" t="s">
        <v>783</v>
      </c>
      <c r="L201" s="143"/>
      <c r="M201" s="144" t="s">
        <v>1</v>
      </c>
      <c r="N201" s="145" t="s">
        <v>38</v>
      </c>
      <c r="O201" s="131">
        <v>0</v>
      </c>
      <c r="P201" s="131">
        <f>O201*H201</f>
        <v>0</v>
      </c>
      <c r="Q201" s="131">
        <v>0</v>
      </c>
      <c r="R201" s="131">
        <f>Q201*H201</f>
        <v>0</v>
      </c>
      <c r="S201" s="131">
        <v>0</v>
      </c>
      <c r="T201" s="132">
        <f>S201*H201</f>
        <v>0</v>
      </c>
      <c r="AR201" s="133" t="s">
        <v>140</v>
      </c>
      <c r="AT201" s="133" t="s">
        <v>137</v>
      </c>
      <c r="AU201" s="133" t="s">
        <v>83</v>
      </c>
      <c r="AY201" s="13" t="s">
        <v>127</v>
      </c>
      <c r="BE201" s="134">
        <f>IF(N201="základní",J201,0)</f>
        <v>0</v>
      </c>
      <c r="BF201" s="134">
        <f>IF(N201="snížená",J201,0)</f>
        <v>0</v>
      </c>
      <c r="BG201" s="134">
        <f>IF(N201="zákl. přenesená",J201,0)</f>
        <v>0</v>
      </c>
      <c r="BH201" s="134">
        <f>IF(N201="sníž. přenesená",J201,0)</f>
        <v>0</v>
      </c>
      <c r="BI201" s="134">
        <f>IF(N201="nulová",J201,0)</f>
        <v>0</v>
      </c>
      <c r="BJ201" s="13" t="s">
        <v>81</v>
      </c>
      <c r="BK201" s="134">
        <f>ROUND(I201*H201,2)</f>
        <v>0</v>
      </c>
      <c r="BL201" s="13" t="s">
        <v>133</v>
      </c>
      <c r="BM201" s="133" t="s">
        <v>286</v>
      </c>
    </row>
    <row r="202" spans="2:65" s="1" customFormat="1">
      <c r="B202" s="25"/>
      <c r="D202" s="135" t="s">
        <v>135</v>
      </c>
      <c r="F202" s="136" t="s">
        <v>285</v>
      </c>
      <c r="L202" s="25"/>
      <c r="M202" s="137"/>
      <c r="T202" s="49"/>
      <c r="AT202" s="13" t="s">
        <v>135</v>
      </c>
      <c r="AU202" s="13" t="s">
        <v>83</v>
      </c>
    </row>
    <row r="203" spans="2:65" s="1" customFormat="1" ht="24.15" customHeight="1">
      <c r="B203" s="25"/>
      <c r="C203" s="124" t="s">
        <v>287</v>
      </c>
      <c r="D203" s="124" t="s">
        <v>129</v>
      </c>
      <c r="E203" s="125" t="s">
        <v>288</v>
      </c>
      <c r="F203" s="126" t="s">
        <v>289</v>
      </c>
      <c r="G203" s="127" t="s">
        <v>132</v>
      </c>
      <c r="H203" s="128">
        <v>20</v>
      </c>
      <c r="I203" s="128"/>
      <c r="J203" s="128">
        <f>ROUND(I203*H203,2)</f>
        <v>0</v>
      </c>
      <c r="K203" s="126" t="s">
        <v>783</v>
      </c>
      <c r="L203" s="25"/>
      <c r="M203" s="129" t="s">
        <v>1</v>
      </c>
      <c r="N203" s="130" t="s">
        <v>38</v>
      </c>
      <c r="O203" s="131">
        <v>0</v>
      </c>
      <c r="P203" s="131">
        <f>O203*H203</f>
        <v>0</v>
      </c>
      <c r="Q203" s="131">
        <v>0</v>
      </c>
      <c r="R203" s="131">
        <f>Q203*H203</f>
        <v>0</v>
      </c>
      <c r="S203" s="131">
        <v>0</v>
      </c>
      <c r="T203" s="132">
        <f>S203*H203</f>
        <v>0</v>
      </c>
      <c r="AR203" s="133" t="s">
        <v>133</v>
      </c>
      <c r="AT203" s="133" t="s">
        <v>129</v>
      </c>
      <c r="AU203" s="133" t="s">
        <v>83</v>
      </c>
      <c r="AY203" s="13" t="s">
        <v>127</v>
      </c>
      <c r="BE203" s="134">
        <f>IF(N203="základní",J203,0)</f>
        <v>0</v>
      </c>
      <c r="BF203" s="134">
        <f>IF(N203="snížená",J203,0)</f>
        <v>0</v>
      </c>
      <c r="BG203" s="134">
        <f>IF(N203="zákl. přenesená",J203,0)</f>
        <v>0</v>
      </c>
      <c r="BH203" s="134">
        <f>IF(N203="sníž. přenesená",J203,0)</f>
        <v>0</v>
      </c>
      <c r="BI203" s="134">
        <f>IF(N203="nulová",J203,0)</f>
        <v>0</v>
      </c>
      <c r="BJ203" s="13" t="s">
        <v>81</v>
      </c>
      <c r="BK203" s="134">
        <f>ROUND(I203*H203,2)</f>
        <v>0</v>
      </c>
      <c r="BL203" s="13" t="s">
        <v>133</v>
      </c>
      <c r="BM203" s="133" t="s">
        <v>290</v>
      </c>
    </row>
    <row r="204" spans="2:65" s="1" customFormat="1" ht="19.2">
      <c r="B204" s="25"/>
      <c r="D204" s="135" t="s">
        <v>135</v>
      </c>
      <c r="F204" s="136" t="s">
        <v>291</v>
      </c>
      <c r="L204" s="25"/>
      <c r="M204" s="137"/>
      <c r="T204" s="49"/>
      <c r="AT204" s="13" t="s">
        <v>135</v>
      </c>
      <c r="AU204" s="13" t="s">
        <v>83</v>
      </c>
    </row>
    <row r="205" spans="2:65" s="1" customFormat="1" ht="24.15" customHeight="1">
      <c r="B205" s="25"/>
      <c r="C205" s="124" t="s">
        <v>292</v>
      </c>
      <c r="D205" s="124" t="s">
        <v>129</v>
      </c>
      <c r="E205" s="125" t="s">
        <v>293</v>
      </c>
      <c r="F205" s="126" t="s">
        <v>294</v>
      </c>
      <c r="G205" s="127" t="s">
        <v>132</v>
      </c>
      <c r="H205" s="128">
        <v>40</v>
      </c>
      <c r="I205" s="128"/>
      <c r="J205" s="128">
        <f>ROUND(I205*H205,2)</f>
        <v>0</v>
      </c>
      <c r="K205" s="126" t="s">
        <v>783</v>
      </c>
      <c r="L205" s="25"/>
      <c r="M205" s="129" t="s">
        <v>1</v>
      </c>
      <c r="N205" s="130" t="s">
        <v>38</v>
      </c>
      <c r="O205" s="131">
        <v>0</v>
      </c>
      <c r="P205" s="131">
        <f>O205*H205</f>
        <v>0</v>
      </c>
      <c r="Q205" s="131">
        <v>0</v>
      </c>
      <c r="R205" s="131">
        <f>Q205*H205</f>
        <v>0</v>
      </c>
      <c r="S205" s="131">
        <v>0</v>
      </c>
      <c r="T205" s="132">
        <f>S205*H205</f>
        <v>0</v>
      </c>
      <c r="AR205" s="133" t="s">
        <v>133</v>
      </c>
      <c r="AT205" s="133" t="s">
        <v>129</v>
      </c>
      <c r="AU205" s="133" t="s">
        <v>83</v>
      </c>
      <c r="AY205" s="13" t="s">
        <v>127</v>
      </c>
      <c r="BE205" s="134">
        <f>IF(N205="základní",J205,0)</f>
        <v>0</v>
      </c>
      <c r="BF205" s="134">
        <f>IF(N205="snížená",J205,0)</f>
        <v>0</v>
      </c>
      <c r="BG205" s="134">
        <f>IF(N205="zákl. přenesená",J205,0)</f>
        <v>0</v>
      </c>
      <c r="BH205" s="134">
        <f>IF(N205="sníž. přenesená",J205,0)</f>
        <v>0</v>
      </c>
      <c r="BI205" s="134">
        <f>IF(N205="nulová",J205,0)</f>
        <v>0</v>
      </c>
      <c r="BJ205" s="13" t="s">
        <v>81</v>
      </c>
      <c r="BK205" s="134">
        <f>ROUND(I205*H205,2)</f>
        <v>0</v>
      </c>
      <c r="BL205" s="13" t="s">
        <v>133</v>
      </c>
      <c r="BM205" s="133" t="s">
        <v>295</v>
      </c>
    </row>
    <row r="206" spans="2:65" s="1" customFormat="1" ht="19.2">
      <c r="B206" s="25"/>
      <c r="D206" s="135" t="s">
        <v>135</v>
      </c>
      <c r="F206" s="136" t="s">
        <v>294</v>
      </c>
      <c r="L206" s="25"/>
      <c r="M206" s="137"/>
      <c r="T206" s="49"/>
      <c r="AT206" s="13" t="s">
        <v>135</v>
      </c>
      <c r="AU206" s="13" t="s">
        <v>83</v>
      </c>
    </row>
    <row r="207" spans="2:65" s="1" customFormat="1" ht="19.2">
      <c r="B207" s="25"/>
      <c r="D207" s="135" t="s">
        <v>155</v>
      </c>
      <c r="F207" s="146" t="s">
        <v>296</v>
      </c>
      <c r="L207" s="25"/>
      <c r="M207" s="137"/>
      <c r="T207" s="49"/>
      <c r="AT207" s="13" t="s">
        <v>155</v>
      </c>
      <c r="AU207" s="13" t="s">
        <v>83</v>
      </c>
    </row>
    <row r="208" spans="2:65" s="1" customFormat="1" ht="16.5" customHeight="1">
      <c r="B208" s="25"/>
      <c r="C208" s="124" t="s">
        <v>297</v>
      </c>
      <c r="D208" s="124" t="s">
        <v>129</v>
      </c>
      <c r="E208" s="125" t="s">
        <v>298</v>
      </c>
      <c r="F208" s="126" t="s">
        <v>299</v>
      </c>
      <c r="G208" s="127" t="s">
        <v>132</v>
      </c>
      <c r="H208" s="128">
        <v>9</v>
      </c>
      <c r="I208" s="128"/>
      <c r="J208" s="128">
        <f>ROUND(I208*H208,2)</f>
        <v>0</v>
      </c>
      <c r="K208" s="126" t="s">
        <v>783</v>
      </c>
      <c r="L208" s="25"/>
      <c r="M208" s="129" t="s">
        <v>1</v>
      </c>
      <c r="N208" s="130" t="s">
        <v>38</v>
      </c>
      <c r="O208" s="131">
        <v>0</v>
      </c>
      <c r="P208" s="131">
        <f>O208*H208</f>
        <v>0</v>
      </c>
      <c r="Q208" s="131">
        <v>0</v>
      </c>
      <c r="R208" s="131">
        <f>Q208*H208</f>
        <v>0</v>
      </c>
      <c r="S208" s="131">
        <v>0</v>
      </c>
      <c r="T208" s="132">
        <f>S208*H208</f>
        <v>0</v>
      </c>
      <c r="AR208" s="133" t="s">
        <v>133</v>
      </c>
      <c r="AT208" s="133" t="s">
        <v>129</v>
      </c>
      <c r="AU208" s="133" t="s">
        <v>83</v>
      </c>
      <c r="AY208" s="13" t="s">
        <v>127</v>
      </c>
      <c r="BE208" s="134">
        <f>IF(N208="základní",J208,0)</f>
        <v>0</v>
      </c>
      <c r="BF208" s="134">
        <f>IF(N208="snížená",J208,0)</f>
        <v>0</v>
      </c>
      <c r="BG208" s="134">
        <f>IF(N208="zákl. přenesená",J208,0)</f>
        <v>0</v>
      </c>
      <c r="BH208" s="134">
        <f>IF(N208="sníž. přenesená",J208,0)</f>
        <v>0</v>
      </c>
      <c r="BI208" s="134">
        <f>IF(N208="nulová",J208,0)</f>
        <v>0</v>
      </c>
      <c r="BJ208" s="13" t="s">
        <v>81</v>
      </c>
      <c r="BK208" s="134">
        <f>ROUND(I208*H208,2)</f>
        <v>0</v>
      </c>
      <c r="BL208" s="13" t="s">
        <v>133</v>
      </c>
      <c r="BM208" s="133" t="s">
        <v>300</v>
      </c>
    </row>
    <row r="209" spans="2:65" s="1" customFormat="1">
      <c r="B209" s="25"/>
      <c r="D209" s="135" t="s">
        <v>135</v>
      </c>
      <c r="F209" s="136" t="s">
        <v>299</v>
      </c>
      <c r="L209" s="25"/>
      <c r="M209" s="137"/>
      <c r="T209" s="49"/>
      <c r="AT209" s="13" t="s">
        <v>135</v>
      </c>
      <c r="AU209" s="13" t="s">
        <v>83</v>
      </c>
    </row>
    <row r="210" spans="2:65" s="1" customFormat="1" ht="16.5" customHeight="1">
      <c r="B210" s="25"/>
      <c r="C210" s="138" t="s">
        <v>301</v>
      </c>
      <c r="D210" s="138" t="s">
        <v>137</v>
      </c>
      <c r="E210" s="139" t="s">
        <v>302</v>
      </c>
      <c r="F210" s="140" t="s">
        <v>303</v>
      </c>
      <c r="G210" s="141" t="s">
        <v>132</v>
      </c>
      <c r="H210" s="142">
        <v>9</v>
      </c>
      <c r="I210" s="142"/>
      <c r="J210" s="142">
        <f>ROUND(I210*H210,2)</f>
        <v>0</v>
      </c>
      <c r="K210" s="140" t="s">
        <v>783</v>
      </c>
      <c r="L210" s="143"/>
      <c r="M210" s="144" t="s">
        <v>1</v>
      </c>
      <c r="N210" s="145" t="s">
        <v>38</v>
      </c>
      <c r="O210" s="131">
        <v>0</v>
      </c>
      <c r="P210" s="131">
        <f>O210*H210</f>
        <v>0</v>
      </c>
      <c r="Q210" s="131">
        <v>0</v>
      </c>
      <c r="R210" s="131">
        <f>Q210*H210</f>
        <v>0</v>
      </c>
      <c r="S210" s="131">
        <v>0</v>
      </c>
      <c r="T210" s="132">
        <f>S210*H210</f>
        <v>0</v>
      </c>
      <c r="AR210" s="133" t="s">
        <v>140</v>
      </c>
      <c r="AT210" s="133" t="s">
        <v>137</v>
      </c>
      <c r="AU210" s="133" t="s">
        <v>83</v>
      </c>
      <c r="AY210" s="13" t="s">
        <v>127</v>
      </c>
      <c r="BE210" s="134">
        <f>IF(N210="základní",J210,0)</f>
        <v>0</v>
      </c>
      <c r="BF210" s="134">
        <f>IF(N210="snížená",J210,0)</f>
        <v>0</v>
      </c>
      <c r="BG210" s="134">
        <f>IF(N210="zákl. přenesená",J210,0)</f>
        <v>0</v>
      </c>
      <c r="BH210" s="134">
        <f>IF(N210="sníž. přenesená",J210,0)</f>
        <v>0</v>
      </c>
      <c r="BI210" s="134">
        <f>IF(N210="nulová",J210,0)</f>
        <v>0</v>
      </c>
      <c r="BJ210" s="13" t="s">
        <v>81</v>
      </c>
      <c r="BK210" s="134">
        <f>ROUND(I210*H210,2)</f>
        <v>0</v>
      </c>
      <c r="BL210" s="13" t="s">
        <v>133</v>
      </c>
      <c r="BM210" s="133" t="s">
        <v>304</v>
      </c>
    </row>
    <row r="211" spans="2:65" s="1" customFormat="1">
      <c r="B211" s="25"/>
      <c r="D211" s="135" t="s">
        <v>135</v>
      </c>
      <c r="F211" s="136" t="s">
        <v>303</v>
      </c>
      <c r="L211" s="25"/>
      <c r="M211" s="137"/>
      <c r="T211" s="49"/>
      <c r="AT211" s="13" t="s">
        <v>135</v>
      </c>
      <c r="AU211" s="13" t="s">
        <v>83</v>
      </c>
    </row>
    <row r="212" spans="2:65" s="1" customFormat="1" ht="16.5" customHeight="1">
      <c r="B212" s="25"/>
      <c r="C212" s="124" t="s">
        <v>305</v>
      </c>
      <c r="D212" s="124" t="s">
        <v>129</v>
      </c>
      <c r="E212" s="125" t="s">
        <v>306</v>
      </c>
      <c r="F212" s="126" t="s">
        <v>307</v>
      </c>
      <c r="G212" s="127" t="s">
        <v>132</v>
      </c>
      <c r="H212" s="128">
        <v>1222</v>
      </c>
      <c r="I212" s="128"/>
      <c r="J212" s="128">
        <f>ROUND(I212*H212,2)</f>
        <v>0</v>
      </c>
      <c r="K212" s="126" t="s">
        <v>783</v>
      </c>
      <c r="L212" s="25"/>
      <c r="M212" s="129" t="s">
        <v>1</v>
      </c>
      <c r="N212" s="130" t="s">
        <v>38</v>
      </c>
      <c r="O212" s="131">
        <v>0</v>
      </c>
      <c r="P212" s="131">
        <f>O212*H212</f>
        <v>0</v>
      </c>
      <c r="Q212" s="131">
        <v>0</v>
      </c>
      <c r="R212" s="131">
        <f>Q212*H212</f>
        <v>0</v>
      </c>
      <c r="S212" s="131">
        <v>0</v>
      </c>
      <c r="T212" s="132">
        <f>S212*H212</f>
        <v>0</v>
      </c>
      <c r="AR212" s="133" t="s">
        <v>133</v>
      </c>
      <c r="AT212" s="133" t="s">
        <v>129</v>
      </c>
      <c r="AU212" s="133" t="s">
        <v>83</v>
      </c>
      <c r="AY212" s="13" t="s">
        <v>127</v>
      </c>
      <c r="BE212" s="134">
        <f>IF(N212="základní",J212,0)</f>
        <v>0</v>
      </c>
      <c r="BF212" s="134">
        <f>IF(N212="snížená",J212,0)</f>
        <v>0</v>
      </c>
      <c r="BG212" s="134">
        <f>IF(N212="zákl. přenesená",J212,0)</f>
        <v>0</v>
      </c>
      <c r="BH212" s="134">
        <f>IF(N212="sníž. přenesená",J212,0)</f>
        <v>0</v>
      </c>
      <c r="BI212" s="134">
        <f>IF(N212="nulová",J212,0)</f>
        <v>0</v>
      </c>
      <c r="BJ212" s="13" t="s">
        <v>81</v>
      </c>
      <c r="BK212" s="134">
        <f>ROUND(I212*H212,2)</f>
        <v>0</v>
      </c>
      <c r="BL212" s="13" t="s">
        <v>133</v>
      </c>
      <c r="BM212" s="133" t="s">
        <v>308</v>
      </c>
    </row>
    <row r="213" spans="2:65" s="1" customFormat="1">
      <c r="B213" s="25"/>
      <c r="D213" s="135" t="s">
        <v>135</v>
      </c>
      <c r="F213" s="136" t="s">
        <v>307</v>
      </c>
      <c r="L213" s="25"/>
      <c r="M213" s="137"/>
      <c r="T213" s="49"/>
      <c r="AT213" s="13" t="s">
        <v>135</v>
      </c>
      <c r="AU213" s="13" t="s">
        <v>83</v>
      </c>
    </row>
    <row r="214" spans="2:65" s="1" customFormat="1" ht="24.15" customHeight="1">
      <c r="B214" s="25"/>
      <c r="C214" s="138" t="s">
        <v>309</v>
      </c>
      <c r="D214" s="138" t="s">
        <v>137</v>
      </c>
      <c r="E214" s="139" t="s">
        <v>310</v>
      </c>
      <c r="F214" s="140" t="s">
        <v>311</v>
      </c>
      <c r="G214" s="141" t="s">
        <v>132</v>
      </c>
      <c r="H214" s="142">
        <v>1222</v>
      </c>
      <c r="I214" s="142"/>
      <c r="J214" s="142">
        <f>ROUND(I214*H214,2)</f>
        <v>0</v>
      </c>
      <c r="K214" s="140" t="s">
        <v>783</v>
      </c>
      <c r="L214" s="143"/>
      <c r="M214" s="144" t="s">
        <v>1</v>
      </c>
      <c r="N214" s="145" t="s">
        <v>38</v>
      </c>
      <c r="O214" s="131">
        <v>0</v>
      </c>
      <c r="P214" s="131">
        <f>O214*H214</f>
        <v>0</v>
      </c>
      <c r="Q214" s="131">
        <v>0</v>
      </c>
      <c r="R214" s="131">
        <f>Q214*H214</f>
        <v>0</v>
      </c>
      <c r="S214" s="131">
        <v>0</v>
      </c>
      <c r="T214" s="132">
        <f>S214*H214</f>
        <v>0</v>
      </c>
      <c r="AR214" s="133" t="s">
        <v>140</v>
      </c>
      <c r="AT214" s="133" t="s">
        <v>137</v>
      </c>
      <c r="AU214" s="133" t="s">
        <v>83</v>
      </c>
      <c r="AY214" s="13" t="s">
        <v>127</v>
      </c>
      <c r="BE214" s="134">
        <f>IF(N214="základní",J214,0)</f>
        <v>0</v>
      </c>
      <c r="BF214" s="134">
        <f>IF(N214="snížená",J214,0)</f>
        <v>0</v>
      </c>
      <c r="BG214" s="134">
        <f>IF(N214="zákl. přenesená",J214,0)</f>
        <v>0</v>
      </c>
      <c r="BH214" s="134">
        <f>IF(N214="sníž. přenesená",J214,0)</f>
        <v>0</v>
      </c>
      <c r="BI214" s="134">
        <f>IF(N214="nulová",J214,0)</f>
        <v>0</v>
      </c>
      <c r="BJ214" s="13" t="s">
        <v>81</v>
      </c>
      <c r="BK214" s="134">
        <f>ROUND(I214*H214,2)</f>
        <v>0</v>
      </c>
      <c r="BL214" s="13" t="s">
        <v>133</v>
      </c>
      <c r="BM214" s="133" t="s">
        <v>312</v>
      </c>
    </row>
    <row r="215" spans="2:65" s="1" customFormat="1" ht="19.2">
      <c r="B215" s="25"/>
      <c r="D215" s="135" t="s">
        <v>135</v>
      </c>
      <c r="F215" s="136" t="s">
        <v>311</v>
      </c>
      <c r="L215" s="25"/>
      <c r="M215" s="137"/>
      <c r="T215" s="49"/>
      <c r="AT215" s="13" t="s">
        <v>135</v>
      </c>
      <c r="AU215" s="13" t="s">
        <v>83</v>
      </c>
    </row>
    <row r="216" spans="2:65" s="1" customFormat="1" ht="21.75" customHeight="1">
      <c r="B216" s="25"/>
      <c r="C216" s="124" t="s">
        <v>313</v>
      </c>
      <c r="D216" s="124" t="s">
        <v>129</v>
      </c>
      <c r="E216" s="125" t="s">
        <v>314</v>
      </c>
      <c r="F216" s="126" t="s">
        <v>315</v>
      </c>
      <c r="G216" s="127" t="s">
        <v>132</v>
      </c>
      <c r="H216" s="128">
        <v>32</v>
      </c>
      <c r="I216" s="128"/>
      <c r="J216" s="128">
        <f>ROUND(I216*H216,2)</f>
        <v>0</v>
      </c>
      <c r="K216" s="126" t="s">
        <v>783</v>
      </c>
      <c r="L216" s="25"/>
      <c r="M216" s="129" t="s">
        <v>1</v>
      </c>
      <c r="N216" s="130" t="s">
        <v>38</v>
      </c>
      <c r="O216" s="131">
        <v>0</v>
      </c>
      <c r="P216" s="131">
        <f>O216*H216</f>
        <v>0</v>
      </c>
      <c r="Q216" s="131">
        <v>0</v>
      </c>
      <c r="R216" s="131">
        <f>Q216*H216</f>
        <v>0</v>
      </c>
      <c r="S216" s="131">
        <v>0</v>
      </c>
      <c r="T216" s="132">
        <f>S216*H216</f>
        <v>0</v>
      </c>
      <c r="AR216" s="133" t="s">
        <v>133</v>
      </c>
      <c r="AT216" s="133" t="s">
        <v>129</v>
      </c>
      <c r="AU216" s="133" t="s">
        <v>83</v>
      </c>
      <c r="AY216" s="13" t="s">
        <v>127</v>
      </c>
      <c r="BE216" s="134">
        <f>IF(N216="základní",J216,0)</f>
        <v>0</v>
      </c>
      <c r="BF216" s="134">
        <f>IF(N216="snížená",J216,0)</f>
        <v>0</v>
      </c>
      <c r="BG216" s="134">
        <f>IF(N216="zákl. přenesená",J216,0)</f>
        <v>0</v>
      </c>
      <c r="BH216" s="134">
        <f>IF(N216="sníž. přenesená",J216,0)</f>
        <v>0</v>
      </c>
      <c r="BI216" s="134">
        <f>IF(N216="nulová",J216,0)</f>
        <v>0</v>
      </c>
      <c r="BJ216" s="13" t="s">
        <v>81</v>
      </c>
      <c r="BK216" s="134">
        <f>ROUND(I216*H216,2)</f>
        <v>0</v>
      </c>
      <c r="BL216" s="13" t="s">
        <v>133</v>
      </c>
      <c r="BM216" s="133" t="s">
        <v>316</v>
      </c>
    </row>
    <row r="217" spans="2:65" s="1" customFormat="1">
      <c r="B217" s="25"/>
      <c r="D217" s="135" t="s">
        <v>135</v>
      </c>
      <c r="F217" s="136" t="s">
        <v>315</v>
      </c>
      <c r="L217" s="25"/>
      <c r="M217" s="137"/>
      <c r="T217" s="49"/>
      <c r="AT217" s="13" t="s">
        <v>135</v>
      </c>
      <c r="AU217" s="13" t="s">
        <v>83</v>
      </c>
    </row>
    <row r="218" spans="2:65" s="1" customFormat="1" ht="19.2">
      <c r="B218" s="25"/>
      <c r="D218" s="135" t="s">
        <v>155</v>
      </c>
      <c r="F218" s="146" t="s">
        <v>317</v>
      </c>
      <c r="L218" s="25"/>
      <c r="M218" s="137"/>
      <c r="T218" s="49"/>
      <c r="AT218" s="13" t="s">
        <v>155</v>
      </c>
      <c r="AU218" s="13" t="s">
        <v>83</v>
      </c>
    </row>
    <row r="219" spans="2:65" s="1" customFormat="1" ht="16.5" customHeight="1">
      <c r="B219" s="25"/>
      <c r="C219" s="138" t="s">
        <v>318</v>
      </c>
      <c r="D219" s="138" t="s">
        <v>137</v>
      </c>
      <c r="E219" s="139" t="s">
        <v>319</v>
      </c>
      <c r="F219" s="140" t="s">
        <v>320</v>
      </c>
      <c r="G219" s="141" t="s">
        <v>132</v>
      </c>
      <c r="H219" s="142">
        <v>32</v>
      </c>
      <c r="I219" s="142"/>
      <c r="J219" s="142">
        <f>ROUND(I219*H219,2)</f>
        <v>0</v>
      </c>
      <c r="K219" s="140" t="s">
        <v>783</v>
      </c>
      <c r="L219" s="143"/>
      <c r="M219" s="144" t="s">
        <v>1</v>
      </c>
      <c r="N219" s="145" t="s">
        <v>38</v>
      </c>
      <c r="O219" s="131">
        <v>0</v>
      </c>
      <c r="P219" s="131">
        <f>O219*H219</f>
        <v>0</v>
      </c>
      <c r="Q219" s="131">
        <v>0</v>
      </c>
      <c r="R219" s="131">
        <f>Q219*H219</f>
        <v>0</v>
      </c>
      <c r="S219" s="131">
        <v>0</v>
      </c>
      <c r="T219" s="132">
        <f>S219*H219</f>
        <v>0</v>
      </c>
      <c r="AR219" s="133" t="s">
        <v>140</v>
      </c>
      <c r="AT219" s="133" t="s">
        <v>137</v>
      </c>
      <c r="AU219" s="133" t="s">
        <v>83</v>
      </c>
      <c r="AY219" s="13" t="s">
        <v>127</v>
      </c>
      <c r="BE219" s="134">
        <f>IF(N219="základní",J219,0)</f>
        <v>0</v>
      </c>
      <c r="BF219" s="134">
        <f>IF(N219="snížená",J219,0)</f>
        <v>0</v>
      </c>
      <c r="BG219" s="134">
        <f>IF(N219="zákl. přenesená",J219,0)</f>
        <v>0</v>
      </c>
      <c r="BH219" s="134">
        <f>IF(N219="sníž. přenesená",J219,0)</f>
        <v>0</v>
      </c>
      <c r="BI219" s="134">
        <f>IF(N219="nulová",J219,0)</f>
        <v>0</v>
      </c>
      <c r="BJ219" s="13" t="s">
        <v>81</v>
      </c>
      <c r="BK219" s="134">
        <f>ROUND(I219*H219,2)</f>
        <v>0</v>
      </c>
      <c r="BL219" s="13" t="s">
        <v>133</v>
      </c>
      <c r="BM219" s="133" t="s">
        <v>321</v>
      </c>
    </row>
    <row r="220" spans="2:65" s="1" customFormat="1">
      <c r="B220" s="25"/>
      <c r="D220" s="135" t="s">
        <v>135</v>
      </c>
      <c r="F220" s="136" t="s">
        <v>320</v>
      </c>
      <c r="L220" s="25"/>
      <c r="M220" s="137"/>
      <c r="T220" s="49"/>
      <c r="AT220" s="13" t="s">
        <v>135</v>
      </c>
      <c r="AU220" s="13" t="s">
        <v>83</v>
      </c>
    </row>
    <row r="221" spans="2:65" s="1" customFormat="1" ht="21.75" customHeight="1">
      <c r="B221" s="25"/>
      <c r="C221" s="124" t="s">
        <v>322</v>
      </c>
      <c r="D221" s="124" t="s">
        <v>129</v>
      </c>
      <c r="E221" s="125" t="s">
        <v>323</v>
      </c>
      <c r="F221" s="126" t="s">
        <v>324</v>
      </c>
      <c r="G221" s="127" t="s">
        <v>132</v>
      </c>
      <c r="H221" s="128">
        <v>76</v>
      </c>
      <c r="I221" s="128"/>
      <c r="J221" s="128">
        <f>ROUND(I221*H221,2)</f>
        <v>0</v>
      </c>
      <c r="K221" s="126" t="s">
        <v>783</v>
      </c>
      <c r="L221" s="25"/>
      <c r="M221" s="129" t="s">
        <v>1</v>
      </c>
      <c r="N221" s="130" t="s">
        <v>38</v>
      </c>
      <c r="O221" s="131">
        <v>0</v>
      </c>
      <c r="P221" s="131">
        <f>O221*H221</f>
        <v>0</v>
      </c>
      <c r="Q221" s="131">
        <v>0</v>
      </c>
      <c r="R221" s="131">
        <f>Q221*H221</f>
        <v>0</v>
      </c>
      <c r="S221" s="131">
        <v>0</v>
      </c>
      <c r="T221" s="132">
        <f>S221*H221</f>
        <v>0</v>
      </c>
      <c r="AR221" s="133" t="s">
        <v>133</v>
      </c>
      <c r="AT221" s="133" t="s">
        <v>129</v>
      </c>
      <c r="AU221" s="133" t="s">
        <v>83</v>
      </c>
      <c r="AY221" s="13" t="s">
        <v>127</v>
      </c>
      <c r="BE221" s="134">
        <f>IF(N221="základní",J221,0)</f>
        <v>0</v>
      </c>
      <c r="BF221" s="134">
        <f>IF(N221="snížená",J221,0)</f>
        <v>0</v>
      </c>
      <c r="BG221" s="134">
        <f>IF(N221="zákl. přenesená",J221,0)</f>
        <v>0</v>
      </c>
      <c r="BH221" s="134">
        <f>IF(N221="sníž. přenesená",J221,0)</f>
        <v>0</v>
      </c>
      <c r="BI221" s="134">
        <f>IF(N221="nulová",J221,0)</f>
        <v>0</v>
      </c>
      <c r="BJ221" s="13" t="s">
        <v>81</v>
      </c>
      <c r="BK221" s="134">
        <f>ROUND(I221*H221,2)</f>
        <v>0</v>
      </c>
      <c r="BL221" s="13" t="s">
        <v>133</v>
      </c>
      <c r="BM221" s="133" t="s">
        <v>325</v>
      </c>
    </row>
    <row r="222" spans="2:65" s="1" customFormat="1">
      <c r="B222" s="25"/>
      <c r="D222" s="135" t="s">
        <v>135</v>
      </c>
      <c r="F222" s="136" t="s">
        <v>324</v>
      </c>
      <c r="L222" s="25"/>
      <c r="M222" s="137"/>
      <c r="T222" s="49"/>
      <c r="AT222" s="13" t="s">
        <v>135</v>
      </c>
      <c r="AU222" s="13" t="s">
        <v>83</v>
      </c>
    </row>
    <row r="223" spans="2:65" s="1" customFormat="1" ht="19.2">
      <c r="B223" s="25"/>
      <c r="D223" s="135" t="s">
        <v>155</v>
      </c>
      <c r="F223" s="146" t="s">
        <v>326</v>
      </c>
      <c r="L223" s="25"/>
      <c r="M223" s="137"/>
      <c r="T223" s="49"/>
      <c r="AT223" s="13" t="s">
        <v>155</v>
      </c>
      <c r="AU223" s="13" t="s">
        <v>83</v>
      </c>
    </row>
    <row r="224" spans="2:65" s="1" customFormat="1" ht="24.15" customHeight="1">
      <c r="B224" s="25"/>
      <c r="C224" s="138" t="s">
        <v>327</v>
      </c>
      <c r="D224" s="138" t="s">
        <v>137</v>
      </c>
      <c r="E224" s="139" t="s">
        <v>328</v>
      </c>
      <c r="F224" s="140" t="s">
        <v>329</v>
      </c>
      <c r="G224" s="141" t="s">
        <v>132</v>
      </c>
      <c r="H224" s="142">
        <v>32</v>
      </c>
      <c r="I224" s="142"/>
      <c r="J224" s="142">
        <f>ROUND(I224*H224,2)</f>
        <v>0</v>
      </c>
      <c r="K224" s="140" t="s">
        <v>783</v>
      </c>
      <c r="L224" s="143"/>
      <c r="M224" s="144" t="s">
        <v>1</v>
      </c>
      <c r="N224" s="145" t="s">
        <v>38</v>
      </c>
      <c r="O224" s="131">
        <v>0</v>
      </c>
      <c r="P224" s="131">
        <f>O224*H224</f>
        <v>0</v>
      </c>
      <c r="Q224" s="131">
        <v>0</v>
      </c>
      <c r="R224" s="131">
        <f>Q224*H224</f>
        <v>0</v>
      </c>
      <c r="S224" s="131">
        <v>0</v>
      </c>
      <c r="T224" s="132">
        <f>S224*H224</f>
        <v>0</v>
      </c>
      <c r="AR224" s="133" t="s">
        <v>140</v>
      </c>
      <c r="AT224" s="133" t="s">
        <v>137</v>
      </c>
      <c r="AU224" s="133" t="s">
        <v>83</v>
      </c>
      <c r="AY224" s="13" t="s">
        <v>127</v>
      </c>
      <c r="BE224" s="134">
        <f>IF(N224="základní",J224,0)</f>
        <v>0</v>
      </c>
      <c r="BF224" s="134">
        <f>IF(N224="snížená",J224,0)</f>
        <v>0</v>
      </c>
      <c r="BG224" s="134">
        <f>IF(N224="zákl. přenesená",J224,0)</f>
        <v>0</v>
      </c>
      <c r="BH224" s="134">
        <f>IF(N224="sníž. přenesená",J224,0)</f>
        <v>0</v>
      </c>
      <c r="BI224" s="134">
        <f>IF(N224="nulová",J224,0)</f>
        <v>0</v>
      </c>
      <c r="BJ224" s="13" t="s">
        <v>81</v>
      </c>
      <c r="BK224" s="134">
        <f>ROUND(I224*H224,2)</f>
        <v>0</v>
      </c>
      <c r="BL224" s="13" t="s">
        <v>133</v>
      </c>
      <c r="BM224" s="133" t="s">
        <v>330</v>
      </c>
    </row>
    <row r="225" spans="2:65" s="1" customFormat="1">
      <c r="B225" s="25"/>
      <c r="D225" s="135" t="s">
        <v>135</v>
      </c>
      <c r="F225" s="136" t="s">
        <v>329</v>
      </c>
      <c r="L225" s="25"/>
      <c r="M225" s="137"/>
      <c r="T225" s="49"/>
      <c r="AT225" s="13" t="s">
        <v>135</v>
      </c>
      <c r="AU225" s="13" t="s">
        <v>83</v>
      </c>
    </row>
    <row r="226" spans="2:65" s="1" customFormat="1" ht="16.5" customHeight="1">
      <c r="B226" s="25"/>
      <c r="C226" s="138" t="s">
        <v>331</v>
      </c>
      <c r="D226" s="138" t="s">
        <v>137</v>
      </c>
      <c r="E226" s="139" t="s">
        <v>332</v>
      </c>
      <c r="F226" s="140" t="s">
        <v>333</v>
      </c>
      <c r="G226" s="141" t="s">
        <v>132</v>
      </c>
      <c r="H226" s="142">
        <v>44</v>
      </c>
      <c r="I226" s="142"/>
      <c r="J226" s="142">
        <f>ROUND(I226*H226,2)</f>
        <v>0</v>
      </c>
      <c r="K226" s="140" t="s">
        <v>783</v>
      </c>
      <c r="L226" s="143"/>
      <c r="M226" s="144" t="s">
        <v>1</v>
      </c>
      <c r="N226" s="145" t="s">
        <v>38</v>
      </c>
      <c r="O226" s="131">
        <v>0</v>
      </c>
      <c r="P226" s="131">
        <f>O226*H226</f>
        <v>0</v>
      </c>
      <c r="Q226" s="131">
        <v>0</v>
      </c>
      <c r="R226" s="131">
        <f>Q226*H226</f>
        <v>0</v>
      </c>
      <c r="S226" s="131">
        <v>0</v>
      </c>
      <c r="T226" s="132">
        <f>S226*H226</f>
        <v>0</v>
      </c>
      <c r="AR226" s="133" t="s">
        <v>140</v>
      </c>
      <c r="AT226" s="133" t="s">
        <v>137</v>
      </c>
      <c r="AU226" s="133" t="s">
        <v>83</v>
      </c>
      <c r="AY226" s="13" t="s">
        <v>127</v>
      </c>
      <c r="BE226" s="134">
        <f>IF(N226="základní",J226,0)</f>
        <v>0</v>
      </c>
      <c r="BF226" s="134">
        <f>IF(N226="snížená",J226,0)</f>
        <v>0</v>
      </c>
      <c r="BG226" s="134">
        <f>IF(N226="zákl. přenesená",J226,0)</f>
        <v>0</v>
      </c>
      <c r="BH226" s="134">
        <f>IF(N226="sníž. přenesená",J226,0)</f>
        <v>0</v>
      </c>
      <c r="BI226" s="134">
        <f>IF(N226="nulová",J226,0)</f>
        <v>0</v>
      </c>
      <c r="BJ226" s="13" t="s">
        <v>81</v>
      </c>
      <c r="BK226" s="134">
        <f>ROUND(I226*H226,2)</f>
        <v>0</v>
      </c>
      <c r="BL226" s="13" t="s">
        <v>133</v>
      </c>
      <c r="BM226" s="133" t="s">
        <v>334</v>
      </c>
    </row>
    <row r="227" spans="2:65" s="1" customFormat="1">
      <c r="B227" s="25"/>
      <c r="D227" s="135" t="s">
        <v>135</v>
      </c>
      <c r="F227" s="136" t="s">
        <v>333</v>
      </c>
      <c r="L227" s="25"/>
      <c r="M227" s="137"/>
      <c r="T227" s="49"/>
      <c r="AT227" s="13" t="s">
        <v>135</v>
      </c>
      <c r="AU227" s="13" t="s">
        <v>83</v>
      </c>
    </row>
    <row r="228" spans="2:65" s="1" customFormat="1" ht="16.5" customHeight="1">
      <c r="B228" s="25"/>
      <c r="C228" s="124" t="s">
        <v>335</v>
      </c>
      <c r="D228" s="124" t="s">
        <v>129</v>
      </c>
      <c r="E228" s="125" t="s">
        <v>336</v>
      </c>
      <c r="F228" s="126" t="s">
        <v>337</v>
      </c>
      <c r="G228" s="127" t="s">
        <v>132</v>
      </c>
      <c r="H228" s="128">
        <v>8</v>
      </c>
      <c r="I228" s="128"/>
      <c r="J228" s="128">
        <f>ROUND(I228*H228,2)</f>
        <v>0</v>
      </c>
      <c r="K228" s="126" t="s">
        <v>783</v>
      </c>
      <c r="L228" s="25"/>
      <c r="M228" s="129" t="s">
        <v>1</v>
      </c>
      <c r="N228" s="130" t="s">
        <v>38</v>
      </c>
      <c r="O228" s="131">
        <v>0</v>
      </c>
      <c r="P228" s="131">
        <f>O228*H228</f>
        <v>0</v>
      </c>
      <c r="Q228" s="131">
        <v>0</v>
      </c>
      <c r="R228" s="131">
        <f>Q228*H228</f>
        <v>0</v>
      </c>
      <c r="S228" s="131">
        <v>0</v>
      </c>
      <c r="T228" s="132">
        <f>S228*H228</f>
        <v>0</v>
      </c>
      <c r="AR228" s="133" t="s">
        <v>133</v>
      </c>
      <c r="AT228" s="133" t="s">
        <v>129</v>
      </c>
      <c r="AU228" s="133" t="s">
        <v>83</v>
      </c>
      <c r="AY228" s="13" t="s">
        <v>127</v>
      </c>
      <c r="BE228" s="134">
        <f>IF(N228="základní",J228,0)</f>
        <v>0</v>
      </c>
      <c r="BF228" s="134">
        <f>IF(N228="snížená",J228,0)</f>
        <v>0</v>
      </c>
      <c r="BG228" s="134">
        <f>IF(N228="zákl. přenesená",J228,0)</f>
        <v>0</v>
      </c>
      <c r="BH228" s="134">
        <f>IF(N228="sníž. přenesená",J228,0)</f>
        <v>0</v>
      </c>
      <c r="BI228" s="134">
        <f>IF(N228="nulová",J228,0)</f>
        <v>0</v>
      </c>
      <c r="BJ228" s="13" t="s">
        <v>81</v>
      </c>
      <c r="BK228" s="134">
        <f>ROUND(I228*H228,2)</f>
        <v>0</v>
      </c>
      <c r="BL228" s="13" t="s">
        <v>133</v>
      </c>
      <c r="BM228" s="133" t="s">
        <v>338</v>
      </c>
    </row>
    <row r="229" spans="2:65" s="1" customFormat="1">
      <c r="B229" s="25"/>
      <c r="D229" s="135" t="s">
        <v>135</v>
      </c>
      <c r="F229" s="136" t="s">
        <v>337</v>
      </c>
      <c r="L229" s="25"/>
      <c r="M229" s="137"/>
      <c r="T229" s="49"/>
      <c r="AT229" s="13" t="s">
        <v>135</v>
      </c>
      <c r="AU229" s="13" t="s">
        <v>83</v>
      </c>
    </row>
    <row r="230" spans="2:65" s="1" customFormat="1" ht="24.15" customHeight="1">
      <c r="B230" s="25"/>
      <c r="C230" s="138" t="s">
        <v>339</v>
      </c>
      <c r="D230" s="138" t="s">
        <v>137</v>
      </c>
      <c r="E230" s="139" t="s">
        <v>340</v>
      </c>
      <c r="F230" s="140" t="s">
        <v>341</v>
      </c>
      <c r="G230" s="141" t="s">
        <v>132</v>
      </c>
      <c r="H230" s="142">
        <v>8</v>
      </c>
      <c r="I230" s="142"/>
      <c r="J230" s="142">
        <f>ROUND(I230*H230,2)</f>
        <v>0</v>
      </c>
      <c r="K230" s="140" t="s">
        <v>783</v>
      </c>
      <c r="L230" s="143"/>
      <c r="M230" s="144" t="s">
        <v>1</v>
      </c>
      <c r="N230" s="145" t="s">
        <v>38</v>
      </c>
      <c r="O230" s="131">
        <v>0</v>
      </c>
      <c r="P230" s="131">
        <f>O230*H230</f>
        <v>0</v>
      </c>
      <c r="Q230" s="131">
        <v>0</v>
      </c>
      <c r="R230" s="131">
        <f>Q230*H230</f>
        <v>0</v>
      </c>
      <c r="S230" s="131">
        <v>0</v>
      </c>
      <c r="T230" s="132">
        <f>S230*H230</f>
        <v>0</v>
      </c>
      <c r="AR230" s="133" t="s">
        <v>140</v>
      </c>
      <c r="AT230" s="133" t="s">
        <v>137</v>
      </c>
      <c r="AU230" s="133" t="s">
        <v>83</v>
      </c>
      <c r="AY230" s="13" t="s">
        <v>127</v>
      </c>
      <c r="BE230" s="134">
        <f>IF(N230="základní",J230,0)</f>
        <v>0</v>
      </c>
      <c r="BF230" s="134">
        <f>IF(N230="snížená",J230,0)</f>
        <v>0</v>
      </c>
      <c r="BG230" s="134">
        <f>IF(N230="zákl. přenesená",J230,0)</f>
        <v>0</v>
      </c>
      <c r="BH230" s="134">
        <f>IF(N230="sníž. přenesená",J230,0)</f>
        <v>0</v>
      </c>
      <c r="BI230" s="134">
        <f>IF(N230="nulová",J230,0)</f>
        <v>0</v>
      </c>
      <c r="BJ230" s="13" t="s">
        <v>81</v>
      </c>
      <c r="BK230" s="134">
        <f>ROUND(I230*H230,2)</f>
        <v>0</v>
      </c>
      <c r="BL230" s="13" t="s">
        <v>133</v>
      </c>
      <c r="BM230" s="133" t="s">
        <v>342</v>
      </c>
    </row>
    <row r="231" spans="2:65" s="1" customFormat="1">
      <c r="B231" s="25"/>
      <c r="D231" s="135" t="s">
        <v>135</v>
      </c>
      <c r="F231" s="136" t="s">
        <v>341</v>
      </c>
      <c r="L231" s="25"/>
      <c r="M231" s="137"/>
      <c r="T231" s="49"/>
      <c r="AT231" s="13" t="s">
        <v>135</v>
      </c>
      <c r="AU231" s="13" t="s">
        <v>83</v>
      </c>
    </row>
    <row r="232" spans="2:65" s="1" customFormat="1" ht="21.75" customHeight="1">
      <c r="B232" s="25"/>
      <c r="C232" s="124" t="s">
        <v>343</v>
      </c>
      <c r="D232" s="124" t="s">
        <v>129</v>
      </c>
      <c r="E232" s="125" t="s">
        <v>344</v>
      </c>
      <c r="F232" s="126" t="s">
        <v>345</v>
      </c>
      <c r="G232" s="127" t="s">
        <v>132</v>
      </c>
      <c r="H232" s="128">
        <v>8</v>
      </c>
      <c r="I232" s="128"/>
      <c r="J232" s="128">
        <f>ROUND(I232*H232,2)</f>
        <v>0</v>
      </c>
      <c r="K232" s="126" t="s">
        <v>783</v>
      </c>
      <c r="L232" s="25"/>
      <c r="M232" s="129" t="s">
        <v>1</v>
      </c>
      <c r="N232" s="130" t="s">
        <v>38</v>
      </c>
      <c r="O232" s="131">
        <v>0</v>
      </c>
      <c r="P232" s="131">
        <f>O232*H232</f>
        <v>0</v>
      </c>
      <c r="Q232" s="131">
        <v>0</v>
      </c>
      <c r="R232" s="131">
        <f>Q232*H232</f>
        <v>0</v>
      </c>
      <c r="S232" s="131">
        <v>0</v>
      </c>
      <c r="T232" s="132">
        <f>S232*H232</f>
        <v>0</v>
      </c>
      <c r="AR232" s="133" t="s">
        <v>133</v>
      </c>
      <c r="AT232" s="133" t="s">
        <v>129</v>
      </c>
      <c r="AU232" s="133" t="s">
        <v>83</v>
      </c>
      <c r="AY232" s="13" t="s">
        <v>127</v>
      </c>
      <c r="BE232" s="134">
        <f>IF(N232="základní",J232,0)</f>
        <v>0</v>
      </c>
      <c r="BF232" s="134">
        <f>IF(N232="snížená",J232,0)</f>
        <v>0</v>
      </c>
      <c r="BG232" s="134">
        <f>IF(N232="zákl. přenesená",J232,0)</f>
        <v>0</v>
      </c>
      <c r="BH232" s="134">
        <f>IF(N232="sníž. přenesená",J232,0)</f>
        <v>0</v>
      </c>
      <c r="BI232" s="134">
        <f>IF(N232="nulová",J232,0)</f>
        <v>0</v>
      </c>
      <c r="BJ232" s="13" t="s">
        <v>81</v>
      </c>
      <c r="BK232" s="134">
        <f>ROUND(I232*H232,2)</f>
        <v>0</v>
      </c>
      <c r="BL232" s="13" t="s">
        <v>133</v>
      </c>
      <c r="BM232" s="133" t="s">
        <v>346</v>
      </c>
    </row>
    <row r="233" spans="2:65" s="1" customFormat="1">
      <c r="B233" s="25"/>
      <c r="D233" s="135" t="s">
        <v>135</v>
      </c>
      <c r="F233" s="136" t="s">
        <v>345</v>
      </c>
      <c r="L233" s="25"/>
      <c r="M233" s="137"/>
      <c r="T233" s="49"/>
      <c r="AT233" s="13" t="s">
        <v>135</v>
      </c>
      <c r="AU233" s="13" t="s">
        <v>83</v>
      </c>
    </row>
    <row r="234" spans="2:65" s="1" customFormat="1" ht="24.15" customHeight="1">
      <c r="B234" s="25"/>
      <c r="C234" s="138" t="s">
        <v>347</v>
      </c>
      <c r="D234" s="138" t="s">
        <v>137</v>
      </c>
      <c r="E234" s="139" t="s">
        <v>348</v>
      </c>
      <c r="F234" s="140" t="s">
        <v>349</v>
      </c>
      <c r="G234" s="141" t="s">
        <v>132</v>
      </c>
      <c r="H234" s="142">
        <v>8</v>
      </c>
      <c r="I234" s="142"/>
      <c r="J234" s="142">
        <f>ROUND(I234*H234,2)</f>
        <v>0</v>
      </c>
      <c r="K234" s="140" t="s">
        <v>783</v>
      </c>
      <c r="L234" s="143"/>
      <c r="M234" s="144" t="s">
        <v>1</v>
      </c>
      <c r="N234" s="145" t="s">
        <v>38</v>
      </c>
      <c r="O234" s="131">
        <v>0</v>
      </c>
      <c r="P234" s="131">
        <f>O234*H234</f>
        <v>0</v>
      </c>
      <c r="Q234" s="131">
        <v>0</v>
      </c>
      <c r="R234" s="131">
        <f>Q234*H234</f>
        <v>0</v>
      </c>
      <c r="S234" s="131">
        <v>0</v>
      </c>
      <c r="T234" s="132">
        <f>S234*H234</f>
        <v>0</v>
      </c>
      <c r="AR234" s="133" t="s">
        <v>140</v>
      </c>
      <c r="AT234" s="133" t="s">
        <v>137</v>
      </c>
      <c r="AU234" s="133" t="s">
        <v>83</v>
      </c>
      <c r="AY234" s="13" t="s">
        <v>127</v>
      </c>
      <c r="BE234" s="134">
        <f>IF(N234="základní",J234,0)</f>
        <v>0</v>
      </c>
      <c r="BF234" s="134">
        <f>IF(N234="snížená",J234,0)</f>
        <v>0</v>
      </c>
      <c r="BG234" s="134">
        <f>IF(N234="zákl. přenesená",J234,0)</f>
        <v>0</v>
      </c>
      <c r="BH234" s="134">
        <f>IF(N234="sníž. přenesená",J234,0)</f>
        <v>0</v>
      </c>
      <c r="BI234" s="134">
        <f>IF(N234="nulová",J234,0)</f>
        <v>0</v>
      </c>
      <c r="BJ234" s="13" t="s">
        <v>81</v>
      </c>
      <c r="BK234" s="134">
        <f>ROUND(I234*H234,2)</f>
        <v>0</v>
      </c>
      <c r="BL234" s="13" t="s">
        <v>133</v>
      </c>
      <c r="BM234" s="133" t="s">
        <v>350</v>
      </c>
    </row>
    <row r="235" spans="2:65" s="1" customFormat="1" ht="19.2">
      <c r="B235" s="25"/>
      <c r="D235" s="135" t="s">
        <v>135</v>
      </c>
      <c r="F235" s="136" t="s">
        <v>349</v>
      </c>
      <c r="L235" s="25"/>
      <c r="M235" s="137"/>
      <c r="T235" s="49"/>
      <c r="AT235" s="13" t="s">
        <v>135</v>
      </c>
      <c r="AU235" s="13" t="s">
        <v>83</v>
      </c>
    </row>
    <row r="236" spans="2:65" s="1" customFormat="1" ht="33" customHeight="1">
      <c r="B236" s="25"/>
      <c r="C236" s="124" t="s">
        <v>351</v>
      </c>
      <c r="D236" s="124" t="s">
        <v>129</v>
      </c>
      <c r="E236" s="125" t="s">
        <v>352</v>
      </c>
      <c r="F236" s="126" t="s">
        <v>353</v>
      </c>
      <c r="G236" s="127" t="s">
        <v>132</v>
      </c>
      <c r="H236" s="128">
        <v>23</v>
      </c>
      <c r="I236" s="128"/>
      <c r="J236" s="128">
        <f>ROUND(I236*H236,2)</f>
        <v>0</v>
      </c>
      <c r="K236" s="126" t="s">
        <v>783</v>
      </c>
      <c r="L236" s="25"/>
      <c r="M236" s="129" t="s">
        <v>1</v>
      </c>
      <c r="N236" s="130" t="s">
        <v>38</v>
      </c>
      <c r="O236" s="131">
        <v>0</v>
      </c>
      <c r="P236" s="131">
        <f>O236*H236</f>
        <v>0</v>
      </c>
      <c r="Q236" s="131">
        <v>0</v>
      </c>
      <c r="R236" s="131">
        <f>Q236*H236</f>
        <v>0</v>
      </c>
      <c r="S236" s="131">
        <v>0</v>
      </c>
      <c r="T236" s="132">
        <f>S236*H236</f>
        <v>0</v>
      </c>
      <c r="AR236" s="133" t="s">
        <v>133</v>
      </c>
      <c r="AT236" s="133" t="s">
        <v>129</v>
      </c>
      <c r="AU236" s="133" t="s">
        <v>83</v>
      </c>
      <c r="AY236" s="13" t="s">
        <v>127</v>
      </c>
      <c r="BE236" s="134">
        <f>IF(N236="základní",J236,0)</f>
        <v>0</v>
      </c>
      <c r="BF236" s="134">
        <f>IF(N236="snížená",J236,0)</f>
        <v>0</v>
      </c>
      <c r="BG236" s="134">
        <f>IF(N236="zákl. přenesená",J236,0)</f>
        <v>0</v>
      </c>
      <c r="BH236" s="134">
        <f>IF(N236="sníž. přenesená",J236,0)</f>
        <v>0</v>
      </c>
      <c r="BI236" s="134">
        <f>IF(N236="nulová",J236,0)</f>
        <v>0</v>
      </c>
      <c r="BJ236" s="13" t="s">
        <v>81</v>
      </c>
      <c r="BK236" s="134">
        <f>ROUND(I236*H236,2)</f>
        <v>0</v>
      </c>
      <c r="BL236" s="13" t="s">
        <v>133</v>
      </c>
      <c r="BM236" s="133" t="s">
        <v>354</v>
      </c>
    </row>
    <row r="237" spans="2:65" s="1" customFormat="1" ht="19.2">
      <c r="B237" s="25"/>
      <c r="D237" s="135" t="s">
        <v>135</v>
      </c>
      <c r="F237" s="136" t="s">
        <v>353</v>
      </c>
      <c r="L237" s="25"/>
      <c r="M237" s="137"/>
      <c r="T237" s="49"/>
      <c r="AT237" s="13" t="s">
        <v>135</v>
      </c>
      <c r="AU237" s="13" t="s">
        <v>83</v>
      </c>
    </row>
    <row r="238" spans="2:65" s="1" customFormat="1" ht="24.15" customHeight="1">
      <c r="B238" s="25"/>
      <c r="C238" s="138" t="s">
        <v>355</v>
      </c>
      <c r="D238" s="138" t="s">
        <v>137</v>
      </c>
      <c r="E238" s="139" t="s">
        <v>356</v>
      </c>
      <c r="F238" s="140" t="s">
        <v>357</v>
      </c>
      <c r="G238" s="141" t="s">
        <v>132</v>
      </c>
      <c r="H238" s="142">
        <v>23</v>
      </c>
      <c r="I238" s="142"/>
      <c r="J238" s="142">
        <f>ROUND(I238*H238,2)</f>
        <v>0</v>
      </c>
      <c r="K238" s="140" t="s">
        <v>783</v>
      </c>
      <c r="L238" s="143"/>
      <c r="M238" s="144" t="s">
        <v>1</v>
      </c>
      <c r="N238" s="145" t="s">
        <v>38</v>
      </c>
      <c r="O238" s="131">
        <v>0</v>
      </c>
      <c r="P238" s="131">
        <f>O238*H238</f>
        <v>0</v>
      </c>
      <c r="Q238" s="131">
        <v>0</v>
      </c>
      <c r="R238" s="131">
        <f>Q238*H238</f>
        <v>0</v>
      </c>
      <c r="S238" s="131">
        <v>0</v>
      </c>
      <c r="T238" s="132">
        <f>S238*H238</f>
        <v>0</v>
      </c>
      <c r="AR238" s="133" t="s">
        <v>140</v>
      </c>
      <c r="AT238" s="133" t="s">
        <v>137</v>
      </c>
      <c r="AU238" s="133" t="s">
        <v>83</v>
      </c>
      <c r="AY238" s="13" t="s">
        <v>127</v>
      </c>
      <c r="BE238" s="134">
        <f>IF(N238="základní",J238,0)</f>
        <v>0</v>
      </c>
      <c r="BF238" s="134">
        <f>IF(N238="snížená",J238,0)</f>
        <v>0</v>
      </c>
      <c r="BG238" s="134">
        <f>IF(N238="zákl. přenesená",J238,0)</f>
        <v>0</v>
      </c>
      <c r="BH238" s="134">
        <f>IF(N238="sníž. přenesená",J238,0)</f>
        <v>0</v>
      </c>
      <c r="BI238" s="134">
        <f>IF(N238="nulová",J238,0)</f>
        <v>0</v>
      </c>
      <c r="BJ238" s="13" t="s">
        <v>81</v>
      </c>
      <c r="BK238" s="134">
        <f>ROUND(I238*H238,2)</f>
        <v>0</v>
      </c>
      <c r="BL238" s="13" t="s">
        <v>133</v>
      </c>
      <c r="BM238" s="133" t="s">
        <v>358</v>
      </c>
    </row>
    <row r="239" spans="2:65" s="1" customFormat="1" ht="19.2">
      <c r="B239" s="25"/>
      <c r="D239" s="135" t="s">
        <v>135</v>
      </c>
      <c r="F239" s="136" t="s">
        <v>357</v>
      </c>
      <c r="L239" s="25"/>
      <c r="M239" s="137"/>
      <c r="T239" s="49"/>
      <c r="AT239" s="13" t="s">
        <v>135</v>
      </c>
      <c r="AU239" s="13" t="s">
        <v>83</v>
      </c>
    </row>
    <row r="240" spans="2:65" s="1" customFormat="1" ht="16.5" customHeight="1">
      <c r="B240" s="25"/>
      <c r="C240" s="124" t="s">
        <v>359</v>
      </c>
      <c r="D240" s="124" t="s">
        <v>129</v>
      </c>
      <c r="E240" s="125" t="s">
        <v>360</v>
      </c>
      <c r="F240" s="126" t="s">
        <v>361</v>
      </c>
      <c r="G240" s="127" t="s">
        <v>234</v>
      </c>
      <c r="H240" s="128">
        <v>11318</v>
      </c>
      <c r="I240" s="128"/>
      <c r="J240" s="128">
        <f>ROUND(I240*H240,2)</f>
        <v>0</v>
      </c>
      <c r="K240" s="126" t="s">
        <v>783</v>
      </c>
      <c r="L240" s="25"/>
      <c r="M240" s="129" t="s">
        <v>1</v>
      </c>
      <c r="N240" s="130" t="s">
        <v>38</v>
      </c>
      <c r="O240" s="131">
        <v>0</v>
      </c>
      <c r="P240" s="131">
        <f>O240*H240</f>
        <v>0</v>
      </c>
      <c r="Q240" s="131">
        <v>0</v>
      </c>
      <c r="R240" s="131">
        <f>Q240*H240</f>
        <v>0</v>
      </c>
      <c r="S240" s="131">
        <v>0</v>
      </c>
      <c r="T240" s="132">
        <f>S240*H240</f>
        <v>0</v>
      </c>
      <c r="AR240" s="133" t="s">
        <v>133</v>
      </c>
      <c r="AT240" s="133" t="s">
        <v>129</v>
      </c>
      <c r="AU240" s="133" t="s">
        <v>83</v>
      </c>
      <c r="AY240" s="13" t="s">
        <v>127</v>
      </c>
      <c r="BE240" s="134">
        <f>IF(N240="základní",J240,0)</f>
        <v>0</v>
      </c>
      <c r="BF240" s="134">
        <f>IF(N240="snížená",J240,0)</f>
        <v>0</v>
      </c>
      <c r="BG240" s="134">
        <f>IF(N240="zákl. přenesená",J240,0)</f>
        <v>0</v>
      </c>
      <c r="BH240" s="134">
        <f>IF(N240="sníž. přenesená",J240,0)</f>
        <v>0</v>
      </c>
      <c r="BI240" s="134">
        <f>IF(N240="nulová",J240,0)</f>
        <v>0</v>
      </c>
      <c r="BJ240" s="13" t="s">
        <v>81</v>
      </c>
      <c r="BK240" s="134">
        <f>ROUND(I240*H240,2)</f>
        <v>0</v>
      </c>
      <c r="BL240" s="13" t="s">
        <v>133</v>
      </c>
      <c r="BM240" s="133" t="s">
        <v>362</v>
      </c>
    </row>
    <row r="241" spans="2:65" s="1" customFormat="1">
      <c r="B241" s="25"/>
      <c r="D241" s="135" t="s">
        <v>135</v>
      </c>
      <c r="F241" s="136" t="s">
        <v>361</v>
      </c>
      <c r="L241" s="25"/>
      <c r="M241" s="137"/>
      <c r="T241" s="49"/>
      <c r="AT241" s="13" t="s">
        <v>135</v>
      </c>
      <c r="AU241" s="13" t="s">
        <v>83</v>
      </c>
    </row>
    <row r="242" spans="2:65" s="1" customFormat="1" ht="33" customHeight="1">
      <c r="B242" s="25"/>
      <c r="C242" s="138" t="s">
        <v>363</v>
      </c>
      <c r="D242" s="138" t="s">
        <v>137</v>
      </c>
      <c r="E242" s="139" t="s">
        <v>364</v>
      </c>
      <c r="F242" s="140" t="s">
        <v>365</v>
      </c>
      <c r="G242" s="141" t="s">
        <v>234</v>
      </c>
      <c r="H242" s="142">
        <v>2020</v>
      </c>
      <c r="I242" s="142"/>
      <c r="J242" s="142">
        <f>ROUND(I242*H242,2)</f>
        <v>0</v>
      </c>
      <c r="K242" s="140" t="s">
        <v>783</v>
      </c>
      <c r="L242" s="143"/>
      <c r="M242" s="144" t="s">
        <v>1</v>
      </c>
      <c r="N242" s="145" t="s">
        <v>38</v>
      </c>
      <c r="O242" s="131">
        <v>0</v>
      </c>
      <c r="P242" s="131">
        <f>O242*H242</f>
        <v>0</v>
      </c>
      <c r="Q242" s="131">
        <v>0</v>
      </c>
      <c r="R242" s="131">
        <f>Q242*H242</f>
        <v>0</v>
      </c>
      <c r="S242" s="131">
        <v>0</v>
      </c>
      <c r="T242" s="132">
        <f>S242*H242</f>
        <v>0</v>
      </c>
      <c r="AR242" s="133" t="s">
        <v>140</v>
      </c>
      <c r="AT242" s="133" t="s">
        <v>137</v>
      </c>
      <c r="AU242" s="133" t="s">
        <v>83</v>
      </c>
      <c r="AY242" s="13" t="s">
        <v>127</v>
      </c>
      <c r="BE242" s="134">
        <f>IF(N242="základní",J242,0)</f>
        <v>0</v>
      </c>
      <c r="BF242" s="134">
        <f>IF(N242="snížená",J242,0)</f>
        <v>0</v>
      </c>
      <c r="BG242" s="134">
        <f>IF(N242="zákl. přenesená",J242,0)</f>
        <v>0</v>
      </c>
      <c r="BH242" s="134">
        <f>IF(N242="sníž. přenesená",J242,0)</f>
        <v>0</v>
      </c>
      <c r="BI242" s="134">
        <f>IF(N242="nulová",J242,0)</f>
        <v>0</v>
      </c>
      <c r="BJ242" s="13" t="s">
        <v>81</v>
      </c>
      <c r="BK242" s="134">
        <f>ROUND(I242*H242,2)</f>
        <v>0</v>
      </c>
      <c r="BL242" s="13" t="s">
        <v>133</v>
      </c>
      <c r="BM242" s="133" t="s">
        <v>366</v>
      </c>
    </row>
    <row r="243" spans="2:65" s="1" customFormat="1" ht="19.2">
      <c r="B243" s="25"/>
      <c r="D243" s="135" t="s">
        <v>135</v>
      </c>
      <c r="F243" s="136" t="s">
        <v>365</v>
      </c>
      <c r="L243" s="25"/>
      <c r="M243" s="137"/>
      <c r="T243" s="49"/>
      <c r="AT243" s="13" t="s">
        <v>135</v>
      </c>
      <c r="AU243" s="13" t="s">
        <v>83</v>
      </c>
    </row>
    <row r="244" spans="2:65" s="1" customFormat="1" ht="24.15" customHeight="1">
      <c r="B244" s="25"/>
      <c r="C244" s="138" t="s">
        <v>367</v>
      </c>
      <c r="D244" s="138" t="s">
        <v>137</v>
      </c>
      <c r="E244" s="139" t="s">
        <v>368</v>
      </c>
      <c r="F244" s="140" t="s">
        <v>369</v>
      </c>
      <c r="G244" s="141" t="s">
        <v>234</v>
      </c>
      <c r="H244" s="142">
        <v>9298</v>
      </c>
      <c r="I244" s="142"/>
      <c r="J244" s="142">
        <f>ROUND(I244*H244,2)</f>
        <v>0</v>
      </c>
      <c r="K244" s="140" t="s">
        <v>783</v>
      </c>
      <c r="L244" s="143"/>
      <c r="M244" s="144" t="s">
        <v>1</v>
      </c>
      <c r="N244" s="145" t="s">
        <v>38</v>
      </c>
      <c r="O244" s="131">
        <v>0</v>
      </c>
      <c r="P244" s="131">
        <f>O244*H244</f>
        <v>0</v>
      </c>
      <c r="Q244" s="131">
        <v>0</v>
      </c>
      <c r="R244" s="131">
        <f>Q244*H244</f>
        <v>0</v>
      </c>
      <c r="S244" s="131">
        <v>0</v>
      </c>
      <c r="T244" s="132">
        <f>S244*H244</f>
        <v>0</v>
      </c>
      <c r="AR244" s="133" t="s">
        <v>140</v>
      </c>
      <c r="AT244" s="133" t="s">
        <v>137</v>
      </c>
      <c r="AU244" s="133" t="s">
        <v>83</v>
      </c>
      <c r="AY244" s="13" t="s">
        <v>127</v>
      </c>
      <c r="BE244" s="134">
        <f>IF(N244="základní",J244,0)</f>
        <v>0</v>
      </c>
      <c r="BF244" s="134">
        <f>IF(N244="snížená",J244,0)</f>
        <v>0</v>
      </c>
      <c r="BG244" s="134">
        <f>IF(N244="zákl. přenesená",J244,0)</f>
        <v>0</v>
      </c>
      <c r="BH244" s="134">
        <f>IF(N244="sníž. přenesená",J244,0)</f>
        <v>0</v>
      </c>
      <c r="BI244" s="134">
        <f>IF(N244="nulová",J244,0)</f>
        <v>0</v>
      </c>
      <c r="BJ244" s="13" t="s">
        <v>81</v>
      </c>
      <c r="BK244" s="134">
        <f>ROUND(I244*H244,2)</f>
        <v>0</v>
      </c>
      <c r="BL244" s="13" t="s">
        <v>133</v>
      </c>
      <c r="BM244" s="133" t="s">
        <v>370</v>
      </c>
    </row>
    <row r="245" spans="2:65" s="1" customFormat="1" ht="19.2">
      <c r="B245" s="25"/>
      <c r="D245" s="135" t="s">
        <v>135</v>
      </c>
      <c r="F245" s="136" t="s">
        <v>369</v>
      </c>
      <c r="L245" s="25"/>
      <c r="M245" s="137"/>
      <c r="T245" s="49"/>
      <c r="AT245" s="13" t="s">
        <v>135</v>
      </c>
      <c r="AU245" s="13" t="s">
        <v>83</v>
      </c>
    </row>
    <row r="246" spans="2:65" s="1" customFormat="1" ht="16.5" customHeight="1">
      <c r="B246" s="25"/>
      <c r="C246" s="124" t="s">
        <v>371</v>
      </c>
      <c r="D246" s="124" t="s">
        <v>129</v>
      </c>
      <c r="E246" s="125" t="s">
        <v>372</v>
      </c>
      <c r="F246" s="126" t="s">
        <v>373</v>
      </c>
      <c r="G246" s="127" t="s">
        <v>234</v>
      </c>
      <c r="H246" s="128">
        <v>9388</v>
      </c>
      <c r="I246" s="128"/>
      <c r="J246" s="128">
        <f>ROUND(I246*H246,2)</f>
        <v>0</v>
      </c>
      <c r="K246" s="126" t="s">
        <v>783</v>
      </c>
      <c r="L246" s="25"/>
      <c r="M246" s="129" t="s">
        <v>1</v>
      </c>
      <c r="N246" s="130" t="s">
        <v>38</v>
      </c>
      <c r="O246" s="131">
        <v>0</v>
      </c>
      <c r="P246" s="131">
        <f>O246*H246</f>
        <v>0</v>
      </c>
      <c r="Q246" s="131">
        <v>0</v>
      </c>
      <c r="R246" s="131">
        <f>Q246*H246</f>
        <v>0</v>
      </c>
      <c r="S246" s="131">
        <v>0</v>
      </c>
      <c r="T246" s="132">
        <f>S246*H246</f>
        <v>0</v>
      </c>
      <c r="AR246" s="133" t="s">
        <v>133</v>
      </c>
      <c r="AT246" s="133" t="s">
        <v>129</v>
      </c>
      <c r="AU246" s="133" t="s">
        <v>83</v>
      </c>
      <c r="AY246" s="13" t="s">
        <v>127</v>
      </c>
      <c r="BE246" s="134">
        <f>IF(N246="základní",J246,0)</f>
        <v>0</v>
      </c>
      <c r="BF246" s="134">
        <f>IF(N246="snížená",J246,0)</f>
        <v>0</v>
      </c>
      <c r="BG246" s="134">
        <f>IF(N246="zákl. přenesená",J246,0)</f>
        <v>0</v>
      </c>
      <c r="BH246" s="134">
        <f>IF(N246="sníž. přenesená",J246,0)</f>
        <v>0</v>
      </c>
      <c r="BI246" s="134">
        <f>IF(N246="nulová",J246,0)</f>
        <v>0</v>
      </c>
      <c r="BJ246" s="13" t="s">
        <v>81</v>
      </c>
      <c r="BK246" s="134">
        <f>ROUND(I246*H246,2)</f>
        <v>0</v>
      </c>
      <c r="BL246" s="13" t="s">
        <v>133</v>
      </c>
      <c r="BM246" s="133" t="s">
        <v>374</v>
      </c>
    </row>
    <row r="247" spans="2:65" s="1" customFormat="1">
      <c r="B247" s="25"/>
      <c r="D247" s="135" t="s">
        <v>135</v>
      </c>
      <c r="F247" s="136" t="s">
        <v>373</v>
      </c>
      <c r="L247" s="25"/>
      <c r="M247" s="137"/>
      <c r="T247" s="49"/>
      <c r="AT247" s="13" t="s">
        <v>135</v>
      </c>
      <c r="AU247" s="13" t="s">
        <v>83</v>
      </c>
    </row>
    <row r="248" spans="2:65" s="1" customFormat="1" ht="21.75" customHeight="1">
      <c r="B248" s="25"/>
      <c r="C248" s="138" t="s">
        <v>375</v>
      </c>
      <c r="D248" s="138" t="s">
        <v>137</v>
      </c>
      <c r="E248" s="139" t="s">
        <v>376</v>
      </c>
      <c r="F248" s="140" t="s">
        <v>377</v>
      </c>
      <c r="G248" s="141" t="s">
        <v>234</v>
      </c>
      <c r="H248" s="142">
        <v>9388</v>
      </c>
      <c r="I248" s="142"/>
      <c r="J248" s="142">
        <f>ROUND(I248*H248,2)</f>
        <v>0</v>
      </c>
      <c r="K248" s="140" t="s">
        <v>783</v>
      </c>
      <c r="L248" s="143"/>
      <c r="M248" s="144" t="s">
        <v>1</v>
      </c>
      <c r="N248" s="145" t="s">
        <v>38</v>
      </c>
      <c r="O248" s="131">
        <v>0</v>
      </c>
      <c r="P248" s="131">
        <f>O248*H248</f>
        <v>0</v>
      </c>
      <c r="Q248" s="131">
        <v>0</v>
      </c>
      <c r="R248" s="131">
        <f>Q248*H248</f>
        <v>0</v>
      </c>
      <c r="S248" s="131">
        <v>0</v>
      </c>
      <c r="T248" s="132">
        <f>S248*H248</f>
        <v>0</v>
      </c>
      <c r="AR248" s="133" t="s">
        <v>140</v>
      </c>
      <c r="AT248" s="133" t="s">
        <v>137</v>
      </c>
      <c r="AU248" s="133" t="s">
        <v>83</v>
      </c>
      <c r="AY248" s="13" t="s">
        <v>127</v>
      </c>
      <c r="BE248" s="134">
        <f>IF(N248="základní",J248,0)</f>
        <v>0</v>
      </c>
      <c r="BF248" s="134">
        <f>IF(N248="snížená",J248,0)</f>
        <v>0</v>
      </c>
      <c r="BG248" s="134">
        <f>IF(N248="zákl. přenesená",J248,0)</f>
        <v>0</v>
      </c>
      <c r="BH248" s="134">
        <f>IF(N248="sníž. přenesená",J248,0)</f>
        <v>0</v>
      </c>
      <c r="BI248" s="134">
        <f>IF(N248="nulová",J248,0)</f>
        <v>0</v>
      </c>
      <c r="BJ248" s="13" t="s">
        <v>81</v>
      </c>
      <c r="BK248" s="134">
        <f>ROUND(I248*H248,2)</f>
        <v>0</v>
      </c>
      <c r="BL248" s="13" t="s">
        <v>133</v>
      </c>
      <c r="BM248" s="133" t="s">
        <v>378</v>
      </c>
    </row>
    <row r="249" spans="2:65" s="1" customFormat="1">
      <c r="B249" s="25"/>
      <c r="D249" s="135" t="s">
        <v>135</v>
      </c>
      <c r="F249" s="136" t="s">
        <v>377</v>
      </c>
      <c r="L249" s="25"/>
      <c r="M249" s="137"/>
      <c r="T249" s="49"/>
      <c r="AT249" s="13" t="s">
        <v>135</v>
      </c>
      <c r="AU249" s="13" t="s">
        <v>83</v>
      </c>
    </row>
    <row r="250" spans="2:65" s="1" customFormat="1" ht="16.5" customHeight="1">
      <c r="B250" s="25"/>
      <c r="C250" s="124" t="s">
        <v>379</v>
      </c>
      <c r="D250" s="124" t="s">
        <v>129</v>
      </c>
      <c r="E250" s="125" t="s">
        <v>380</v>
      </c>
      <c r="F250" s="126" t="s">
        <v>381</v>
      </c>
      <c r="G250" s="127" t="s">
        <v>234</v>
      </c>
      <c r="H250" s="128">
        <v>18868</v>
      </c>
      <c r="I250" s="128"/>
      <c r="J250" s="128">
        <f>ROUND(I250*H250,2)</f>
        <v>0</v>
      </c>
      <c r="K250" s="126" t="s">
        <v>783</v>
      </c>
      <c r="L250" s="25"/>
      <c r="M250" s="129" t="s">
        <v>1</v>
      </c>
      <c r="N250" s="130" t="s">
        <v>38</v>
      </c>
      <c r="O250" s="131">
        <v>0</v>
      </c>
      <c r="P250" s="131">
        <f>O250*H250</f>
        <v>0</v>
      </c>
      <c r="Q250" s="131">
        <v>0</v>
      </c>
      <c r="R250" s="131">
        <f>Q250*H250</f>
        <v>0</v>
      </c>
      <c r="S250" s="131">
        <v>0</v>
      </c>
      <c r="T250" s="132">
        <f>S250*H250</f>
        <v>0</v>
      </c>
      <c r="AR250" s="133" t="s">
        <v>133</v>
      </c>
      <c r="AT250" s="133" t="s">
        <v>129</v>
      </c>
      <c r="AU250" s="133" t="s">
        <v>83</v>
      </c>
      <c r="AY250" s="13" t="s">
        <v>127</v>
      </c>
      <c r="BE250" s="134">
        <f>IF(N250="základní",J250,0)</f>
        <v>0</v>
      </c>
      <c r="BF250" s="134">
        <f>IF(N250="snížená",J250,0)</f>
        <v>0</v>
      </c>
      <c r="BG250" s="134">
        <f>IF(N250="zákl. přenesená",J250,0)</f>
        <v>0</v>
      </c>
      <c r="BH250" s="134">
        <f>IF(N250="sníž. přenesená",J250,0)</f>
        <v>0</v>
      </c>
      <c r="BI250" s="134">
        <f>IF(N250="nulová",J250,0)</f>
        <v>0</v>
      </c>
      <c r="BJ250" s="13" t="s">
        <v>81</v>
      </c>
      <c r="BK250" s="134">
        <f>ROUND(I250*H250,2)</f>
        <v>0</v>
      </c>
      <c r="BL250" s="13" t="s">
        <v>133</v>
      </c>
      <c r="BM250" s="133" t="s">
        <v>382</v>
      </c>
    </row>
    <row r="251" spans="2:65" s="1" customFormat="1">
      <c r="B251" s="25"/>
      <c r="D251" s="135" t="s">
        <v>135</v>
      </c>
      <c r="F251" s="136" t="s">
        <v>381</v>
      </c>
      <c r="L251" s="25"/>
      <c r="M251" s="137"/>
      <c r="T251" s="49"/>
      <c r="AT251" s="13" t="s">
        <v>135</v>
      </c>
      <c r="AU251" s="13" t="s">
        <v>83</v>
      </c>
    </row>
    <row r="252" spans="2:65" s="1" customFormat="1" ht="19.2">
      <c r="B252" s="25"/>
      <c r="D252" s="135" t="s">
        <v>155</v>
      </c>
      <c r="F252" s="146" t="s">
        <v>383</v>
      </c>
      <c r="L252" s="25"/>
      <c r="M252" s="137"/>
      <c r="T252" s="49"/>
      <c r="AT252" s="13" t="s">
        <v>155</v>
      </c>
      <c r="AU252" s="13" t="s">
        <v>83</v>
      </c>
    </row>
    <row r="253" spans="2:65" s="1" customFormat="1" ht="21.75" customHeight="1">
      <c r="B253" s="25"/>
      <c r="C253" s="124" t="s">
        <v>384</v>
      </c>
      <c r="D253" s="124" t="s">
        <v>129</v>
      </c>
      <c r="E253" s="125" t="s">
        <v>385</v>
      </c>
      <c r="F253" s="126" t="s">
        <v>386</v>
      </c>
      <c r="G253" s="127" t="s">
        <v>132</v>
      </c>
      <c r="H253" s="128">
        <v>26</v>
      </c>
      <c r="I253" s="128"/>
      <c r="J253" s="128">
        <f>ROUND(I253*H253,2)</f>
        <v>0</v>
      </c>
      <c r="K253" s="126" t="s">
        <v>783</v>
      </c>
      <c r="L253" s="25"/>
      <c r="M253" s="129" t="s">
        <v>1</v>
      </c>
      <c r="N253" s="130" t="s">
        <v>38</v>
      </c>
      <c r="O253" s="131">
        <v>0</v>
      </c>
      <c r="P253" s="131">
        <f>O253*H253</f>
        <v>0</v>
      </c>
      <c r="Q253" s="131">
        <v>0</v>
      </c>
      <c r="R253" s="131">
        <f>Q253*H253</f>
        <v>0</v>
      </c>
      <c r="S253" s="131">
        <v>0</v>
      </c>
      <c r="T253" s="132">
        <f>S253*H253</f>
        <v>0</v>
      </c>
      <c r="AR253" s="133" t="s">
        <v>133</v>
      </c>
      <c r="AT253" s="133" t="s">
        <v>129</v>
      </c>
      <c r="AU253" s="133" t="s">
        <v>83</v>
      </c>
      <c r="AY253" s="13" t="s">
        <v>127</v>
      </c>
      <c r="BE253" s="134">
        <f>IF(N253="základní",J253,0)</f>
        <v>0</v>
      </c>
      <c r="BF253" s="134">
        <f>IF(N253="snížená",J253,0)</f>
        <v>0</v>
      </c>
      <c r="BG253" s="134">
        <f>IF(N253="zákl. přenesená",J253,0)</f>
        <v>0</v>
      </c>
      <c r="BH253" s="134">
        <f>IF(N253="sníž. přenesená",J253,0)</f>
        <v>0</v>
      </c>
      <c r="BI253" s="134">
        <f>IF(N253="nulová",J253,0)</f>
        <v>0</v>
      </c>
      <c r="BJ253" s="13" t="s">
        <v>81</v>
      </c>
      <c r="BK253" s="134">
        <f>ROUND(I253*H253,2)</f>
        <v>0</v>
      </c>
      <c r="BL253" s="13" t="s">
        <v>133</v>
      </c>
      <c r="BM253" s="133" t="s">
        <v>387</v>
      </c>
    </row>
    <row r="254" spans="2:65" s="1" customFormat="1">
      <c r="B254" s="25"/>
      <c r="D254" s="135" t="s">
        <v>135</v>
      </c>
      <c r="F254" s="136" t="s">
        <v>386</v>
      </c>
      <c r="L254" s="25"/>
      <c r="M254" s="137"/>
      <c r="T254" s="49"/>
      <c r="AT254" s="13" t="s">
        <v>135</v>
      </c>
      <c r="AU254" s="13" t="s">
        <v>83</v>
      </c>
    </row>
    <row r="255" spans="2:65" s="1" customFormat="1" ht="24.15" customHeight="1">
      <c r="B255" s="25"/>
      <c r="C255" s="124" t="s">
        <v>388</v>
      </c>
      <c r="D255" s="124" t="s">
        <v>129</v>
      </c>
      <c r="E255" s="125" t="s">
        <v>389</v>
      </c>
      <c r="F255" s="126" t="s">
        <v>390</v>
      </c>
      <c r="G255" s="127" t="s">
        <v>132</v>
      </c>
      <c r="H255" s="128">
        <v>26</v>
      </c>
      <c r="I255" s="128"/>
      <c r="J255" s="128">
        <f>ROUND(I255*H255,2)</f>
        <v>0</v>
      </c>
      <c r="K255" s="126" t="s">
        <v>783</v>
      </c>
      <c r="L255" s="25"/>
      <c r="M255" s="129" t="s">
        <v>1</v>
      </c>
      <c r="N255" s="130" t="s">
        <v>38</v>
      </c>
      <c r="O255" s="131">
        <v>0</v>
      </c>
      <c r="P255" s="131">
        <f>O255*H255</f>
        <v>0</v>
      </c>
      <c r="Q255" s="131">
        <v>0</v>
      </c>
      <c r="R255" s="131">
        <f>Q255*H255</f>
        <v>0</v>
      </c>
      <c r="S255" s="131">
        <v>0</v>
      </c>
      <c r="T255" s="132">
        <f>S255*H255</f>
        <v>0</v>
      </c>
      <c r="AR255" s="133" t="s">
        <v>133</v>
      </c>
      <c r="AT255" s="133" t="s">
        <v>129</v>
      </c>
      <c r="AU255" s="133" t="s">
        <v>83</v>
      </c>
      <c r="AY255" s="13" t="s">
        <v>127</v>
      </c>
      <c r="BE255" s="134">
        <f>IF(N255="základní",J255,0)</f>
        <v>0</v>
      </c>
      <c r="BF255" s="134">
        <f>IF(N255="snížená",J255,0)</f>
        <v>0</v>
      </c>
      <c r="BG255" s="134">
        <f>IF(N255="zákl. přenesená",J255,0)</f>
        <v>0</v>
      </c>
      <c r="BH255" s="134">
        <f>IF(N255="sníž. přenesená",J255,0)</f>
        <v>0</v>
      </c>
      <c r="BI255" s="134">
        <f>IF(N255="nulová",J255,0)</f>
        <v>0</v>
      </c>
      <c r="BJ255" s="13" t="s">
        <v>81</v>
      </c>
      <c r="BK255" s="134">
        <f>ROUND(I255*H255,2)</f>
        <v>0</v>
      </c>
      <c r="BL255" s="13" t="s">
        <v>133</v>
      </c>
      <c r="BM255" s="133" t="s">
        <v>391</v>
      </c>
    </row>
    <row r="256" spans="2:65" s="1" customFormat="1">
      <c r="B256" s="25"/>
      <c r="D256" s="135" t="s">
        <v>135</v>
      </c>
      <c r="F256" s="136" t="s">
        <v>390</v>
      </c>
      <c r="L256" s="25"/>
      <c r="M256" s="137"/>
      <c r="T256" s="49"/>
      <c r="AT256" s="13" t="s">
        <v>135</v>
      </c>
      <c r="AU256" s="13" t="s">
        <v>83</v>
      </c>
    </row>
    <row r="257" spans="2:65" s="1" customFormat="1" ht="24.15" customHeight="1">
      <c r="B257" s="25"/>
      <c r="C257" s="124" t="s">
        <v>392</v>
      </c>
      <c r="D257" s="124" t="s">
        <v>129</v>
      </c>
      <c r="E257" s="125" t="s">
        <v>393</v>
      </c>
      <c r="F257" s="126" t="s">
        <v>394</v>
      </c>
      <c r="G257" s="127" t="s">
        <v>132</v>
      </c>
      <c r="H257" s="128">
        <v>52</v>
      </c>
      <c r="I257" s="128"/>
      <c r="J257" s="128">
        <f>ROUND(I257*H257,2)</f>
        <v>0</v>
      </c>
      <c r="K257" s="126" t="s">
        <v>783</v>
      </c>
      <c r="L257" s="25"/>
      <c r="M257" s="129" t="s">
        <v>1</v>
      </c>
      <c r="N257" s="130" t="s">
        <v>38</v>
      </c>
      <c r="O257" s="131">
        <v>0</v>
      </c>
      <c r="P257" s="131">
        <f>O257*H257</f>
        <v>0</v>
      </c>
      <c r="Q257" s="131">
        <v>0</v>
      </c>
      <c r="R257" s="131">
        <f>Q257*H257</f>
        <v>0</v>
      </c>
      <c r="S257" s="131">
        <v>0</v>
      </c>
      <c r="T257" s="132">
        <f>S257*H257</f>
        <v>0</v>
      </c>
      <c r="AR257" s="133" t="s">
        <v>133</v>
      </c>
      <c r="AT257" s="133" t="s">
        <v>129</v>
      </c>
      <c r="AU257" s="133" t="s">
        <v>83</v>
      </c>
      <c r="AY257" s="13" t="s">
        <v>127</v>
      </c>
      <c r="BE257" s="134">
        <f>IF(N257="základní",J257,0)</f>
        <v>0</v>
      </c>
      <c r="BF257" s="134">
        <f>IF(N257="snížená",J257,0)</f>
        <v>0</v>
      </c>
      <c r="BG257" s="134">
        <f>IF(N257="zákl. přenesená",J257,0)</f>
        <v>0</v>
      </c>
      <c r="BH257" s="134">
        <f>IF(N257="sníž. přenesená",J257,0)</f>
        <v>0</v>
      </c>
      <c r="BI257" s="134">
        <f>IF(N257="nulová",J257,0)</f>
        <v>0</v>
      </c>
      <c r="BJ257" s="13" t="s">
        <v>81</v>
      </c>
      <c r="BK257" s="134">
        <f>ROUND(I257*H257,2)</f>
        <v>0</v>
      </c>
      <c r="BL257" s="13" t="s">
        <v>133</v>
      </c>
      <c r="BM257" s="133" t="s">
        <v>395</v>
      </c>
    </row>
    <row r="258" spans="2:65" s="1" customFormat="1">
      <c r="B258" s="25"/>
      <c r="D258" s="135" t="s">
        <v>135</v>
      </c>
      <c r="F258" s="136" t="s">
        <v>394</v>
      </c>
      <c r="L258" s="25"/>
      <c r="M258" s="137"/>
      <c r="T258" s="49"/>
      <c r="AT258" s="13" t="s">
        <v>135</v>
      </c>
      <c r="AU258" s="13" t="s">
        <v>83</v>
      </c>
    </row>
    <row r="259" spans="2:65" s="1" customFormat="1" ht="16.5" customHeight="1">
      <c r="B259" s="25"/>
      <c r="C259" s="124" t="s">
        <v>396</v>
      </c>
      <c r="D259" s="124" t="s">
        <v>129</v>
      </c>
      <c r="E259" s="125" t="s">
        <v>397</v>
      </c>
      <c r="F259" s="126" t="s">
        <v>398</v>
      </c>
      <c r="G259" s="127" t="s">
        <v>399</v>
      </c>
      <c r="H259" s="128">
        <v>11.32</v>
      </c>
      <c r="I259" s="128"/>
      <c r="J259" s="128">
        <f>ROUND(I259*H259,2)</f>
        <v>0</v>
      </c>
      <c r="K259" s="126" t="s">
        <v>783</v>
      </c>
      <c r="L259" s="25"/>
      <c r="M259" s="129" t="s">
        <v>1</v>
      </c>
      <c r="N259" s="130" t="s">
        <v>38</v>
      </c>
      <c r="O259" s="131">
        <v>0</v>
      </c>
      <c r="P259" s="131">
        <f>O259*H259</f>
        <v>0</v>
      </c>
      <c r="Q259" s="131">
        <v>0</v>
      </c>
      <c r="R259" s="131">
        <f>Q259*H259</f>
        <v>0</v>
      </c>
      <c r="S259" s="131">
        <v>0</v>
      </c>
      <c r="T259" s="132">
        <f>S259*H259</f>
        <v>0</v>
      </c>
      <c r="AR259" s="133" t="s">
        <v>133</v>
      </c>
      <c r="AT259" s="133" t="s">
        <v>129</v>
      </c>
      <c r="AU259" s="133" t="s">
        <v>83</v>
      </c>
      <c r="AY259" s="13" t="s">
        <v>127</v>
      </c>
      <c r="BE259" s="134">
        <f>IF(N259="základní",J259,0)</f>
        <v>0</v>
      </c>
      <c r="BF259" s="134">
        <f>IF(N259="snížená",J259,0)</f>
        <v>0</v>
      </c>
      <c r="BG259" s="134">
        <f>IF(N259="zákl. přenesená",J259,0)</f>
        <v>0</v>
      </c>
      <c r="BH259" s="134">
        <f>IF(N259="sníž. přenesená",J259,0)</f>
        <v>0</v>
      </c>
      <c r="BI259" s="134">
        <f>IF(N259="nulová",J259,0)</f>
        <v>0</v>
      </c>
      <c r="BJ259" s="13" t="s">
        <v>81</v>
      </c>
      <c r="BK259" s="134">
        <f>ROUND(I259*H259,2)</f>
        <v>0</v>
      </c>
      <c r="BL259" s="13" t="s">
        <v>133</v>
      </c>
      <c r="BM259" s="133" t="s">
        <v>400</v>
      </c>
    </row>
    <row r="260" spans="2:65" s="1" customFormat="1" ht="19.2">
      <c r="B260" s="25"/>
      <c r="D260" s="135" t="s">
        <v>135</v>
      </c>
      <c r="F260" s="136" t="s">
        <v>401</v>
      </c>
      <c r="L260" s="25"/>
      <c r="M260" s="137"/>
      <c r="T260" s="49"/>
      <c r="AT260" s="13" t="s">
        <v>135</v>
      </c>
      <c r="AU260" s="13" t="s">
        <v>83</v>
      </c>
    </row>
    <row r="261" spans="2:65" s="1" customFormat="1" ht="16.5" customHeight="1">
      <c r="B261" s="25"/>
      <c r="C261" s="124" t="s">
        <v>402</v>
      </c>
      <c r="D261" s="124" t="s">
        <v>129</v>
      </c>
      <c r="E261" s="125" t="s">
        <v>403</v>
      </c>
      <c r="F261" s="126" t="s">
        <v>404</v>
      </c>
      <c r="G261" s="127" t="s">
        <v>399</v>
      </c>
      <c r="H261" s="128">
        <v>11.32</v>
      </c>
      <c r="I261" s="128"/>
      <c r="J261" s="128">
        <f>ROUND(I261*H261,2)</f>
        <v>0</v>
      </c>
      <c r="K261" s="126" t="s">
        <v>783</v>
      </c>
      <c r="L261" s="25"/>
      <c r="M261" s="129" t="s">
        <v>1</v>
      </c>
      <c r="N261" s="130" t="s">
        <v>38</v>
      </c>
      <c r="O261" s="131">
        <v>0</v>
      </c>
      <c r="P261" s="131">
        <f>O261*H261</f>
        <v>0</v>
      </c>
      <c r="Q261" s="131">
        <v>0</v>
      </c>
      <c r="R261" s="131">
        <f>Q261*H261</f>
        <v>0</v>
      </c>
      <c r="S261" s="131">
        <v>0</v>
      </c>
      <c r="T261" s="132">
        <f>S261*H261</f>
        <v>0</v>
      </c>
      <c r="AR261" s="133" t="s">
        <v>133</v>
      </c>
      <c r="AT261" s="133" t="s">
        <v>129</v>
      </c>
      <c r="AU261" s="133" t="s">
        <v>83</v>
      </c>
      <c r="AY261" s="13" t="s">
        <v>127</v>
      </c>
      <c r="BE261" s="134">
        <f>IF(N261="základní",J261,0)</f>
        <v>0</v>
      </c>
      <c r="BF261" s="134">
        <f>IF(N261="snížená",J261,0)</f>
        <v>0</v>
      </c>
      <c r="BG261" s="134">
        <f>IF(N261="zákl. přenesená",J261,0)</f>
        <v>0</v>
      </c>
      <c r="BH261" s="134">
        <f>IF(N261="sníž. přenesená",J261,0)</f>
        <v>0</v>
      </c>
      <c r="BI261" s="134">
        <f>IF(N261="nulová",J261,0)</f>
        <v>0</v>
      </c>
      <c r="BJ261" s="13" t="s">
        <v>81</v>
      </c>
      <c r="BK261" s="134">
        <f>ROUND(I261*H261,2)</f>
        <v>0</v>
      </c>
      <c r="BL261" s="13" t="s">
        <v>133</v>
      </c>
      <c r="BM261" s="133" t="s">
        <v>405</v>
      </c>
    </row>
    <row r="262" spans="2:65" s="1" customFormat="1" ht="19.2">
      <c r="B262" s="25"/>
      <c r="D262" s="135" t="s">
        <v>135</v>
      </c>
      <c r="F262" s="136" t="s">
        <v>406</v>
      </c>
      <c r="L262" s="25"/>
      <c r="M262" s="137"/>
      <c r="T262" s="49"/>
      <c r="AT262" s="13" t="s">
        <v>135</v>
      </c>
      <c r="AU262" s="13" t="s">
        <v>83</v>
      </c>
    </row>
    <row r="263" spans="2:65" s="1" customFormat="1" ht="24.15" customHeight="1">
      <c r="B263" s="25"/>
      <c r="C263" s="124" t="s">
        <v>407</v>
      </c>
      <c r="D263" s="124" t="s">
        <v>129</v>
      </c>
      <c r="E263" s="125" t="s">
        <v>408</v>
      </c>
      <c r="F263" s="126" t="s">
        <v>409</v>
      </c>
      <c r="G263" s="127" t="s">
        <v>132</v>
      </c>
      <c r="H263" s="128">
        <v>12</v>
      </c>
      <c r="I263" s="128"/>
      <c r="J263" s="128">
        <f>ROUND(I263*H263,2)</f>
        <v>0</v>
      </c>
      <c r="K263" s="126" t="s">
        <v>783</v>
      </c>
      <c r="L263" s="25"/>
      <c r="M263" s="129" t="s">
        <v>1</v>
      </c>
      <c r="N263" s="130" t="s">
        <v>38</v>
      </c>
      <c r="O263" s="131">
        <v>0</v>
      </c>
      <c r="P263" s="131">
        <f>O263*H263</f>
        <v>0</v>
      </c>
      <c r="Q263" s="131">
        <v>0</v>
      </c>
      <c r="R263" s="131">
        <f>Q263*H263</f>
        <v>0</v>
      </c>
      <c r="S263" s="131">
        <v>0</v>
      </c>
      <c r="T263" s="132">
        <f>S263*H263</f>
        <v>0</v>
      </c>
      <c r="AR263" s="133" t="s">
        <v>133</v>
      </c>
      <c r="AT263" s="133" t="s">
        <v>129</v>
      </c>
      <c r="AU263" s="133" t="s">
        <v>83</v>
      </c>
      <c r="AY263" s="13" t="s">
        <v>127</v>
      </c>
      <c r="BE263" s="134">
        <f>IF(N263="základní",J263,0)</f>
        <v>0</v>
      </c>
      <c r="BF263" s="134">
        <f>IF(N263="snížená",J263,0)</f>
        <v>0</v>
      </c>
      <c r="BG263" s="134">
        <f>IF(N263="zákl. přenesená",J263,0)</f>
        <v>0</v>
      </c>
      <c r="BH263" s="134">
        <f>IF(N263="sníž. přenesená",J263,0)</f>
        <v>0</v>
      </c>
      <c r="BI263" s="134">
        <f>IF(N263="nulová",J263,0)</f>
        <v>0</v>
      </c>
      <c r="BJ263" s="13" t="s">
        <v>81</v>
      </c>
      <c r="BK263" s="134">
        <f>ROUND(I263*H263,2)</f>
        <v>0</v>
      </c>
      <c r="BL263" s="13" t="s">
        <v>133</v>
      </c>
      <c r="BM263" s="133" t="s">
        <v>410</v>
      </c>
    </row>
    <row r="264" spans="2:65" s="1" customFormat="1" ht="19.2">
      <c r="B264" s="25"/>
      <c r="D264" s="135" t="s">
        <v>135</v>
      </c>
      <c r="F264" s="136" t="s">
        <v>409</v>
      </c>
      <c r="L264" s="25"/>
      <c r="M264" s="137"/>
      <c r="T264" s="49"/>
      <c r="AT264" s="13" t="s">
        <v>135</v>
      </c>
      <c r="AU264" s="13" t="s">
        <v>83</v>
      </c>
    </row>
    <row r="265" spans="2:65" s="1" customFormat="1" ht="24.15" customHeight="1">
      <c r="B265" s="25"/>
      <c r="C265" s="138" t="s">
        <v>411</v>
      </c>
      <c r="D265" s="138" t="s">
        <v>137</v>
      </c>
      <c r="E265" s="139" t="s">
        <v>412</v>
      </c>
      <c r="F265" s="140" t="s">
        <v>413</v>
      </c>
      <c r="G265" s="141" t="s">
        <v>132</v>
      </c>
      <c r="H265" s="142">
        <v>12</v>
      </c>
      <c r="I265" s="142"/>
      <c r="J265" s="142">
        <f>ROUND(I265*H265,2)</f>
        <v>0</v>
      </c>
      <c r="K265" s="140" t="s">
        <v>783</v>
      </c>
      <c r="L265" s="143"/>
      <c r="M265" s="144" t="s">
        <v>1</v>
      </c>
      <c r="N265" s="145" t="s">
        <v>38</v>
      </c>
      <c r="O265" s="131">
        <v>0</v>
      </c>
      <c r="P265" s="131">
        <f>O265*H265</f>
        <v>0</v>
      </c>
      <c r="Q265" s="131">
        <v>0</v>
      </c>
      <c r="R265" s="131">
        <f>Q265*H265</f>
        <v>0</v>
      </c>
      <c r="S265" s="131">
        <v>0</v>
      </c>
      <c r="T265" s="132">
        <f>S265*H265</f>
        <v>0</v>
      </c>
      <c r="AR265" s="133" t="s">
        <v>140</v>
      </c>
      <c r="AT265" s="133" t="s">
        <v>137</v>
      </c>
      <c r="AU265" s="133" t="s">
        <v>83</v>
      </c>
      <c r="AY265" s="13" t="s">
        <v>127</v>
      </c>
      <c r="BE265" s="134">
        <f>IF(N265="základní",J265,0)</f>
        <v>0</v>
      </c>
      <c r="BF265" s="134">
        <f>IF(N265="snížená",J265,0)</f>
        <v>0</v>
      </c>
      <c r="BG265" s="134">
        <f>IF(N265="zákl. přenesená",J265,0)</f>
        <v>0</v>
      </c>
      <c r="BH265" s="134">
        <f>IF(N265="sníž. přenesená",J265,0)</f>
        <v>0</v>
      </c>
      <c r="BI265" s="134">
        <f>IF(N265="nulová",J265,0)</f>
        <v>0</v>
      </c>
      <c r="BJ265" s="13" t="s">
        <v>81</v>
      </c>
      <c r="BK265" s="134">
        <f>ROUND(I265*H265,2)</f>
        <v>0</v>
      </c>
      <c r="BL265" s="13" t="s">
        <v>133</v>
      </c>
      <c r="BM265" s="133" t="s">
        <v>414</v>
      </c>
    </row>
    <row r="266" spans="2:65" s="1" customFormat="1" ht="19.2">
      <c r="B266" s="25"/>
      <c r="D266" s="135" t="s">
        <v>135</v>
      </c>
      <c r="F266" s="136" t="s">
        <v>413</v>
      </c>
      <c r="L266" s="25"/>
      <c r="M266" s="137"/>
      <c r="T266" s="49"/>
      <c r="AT266" s="13" t="s">
        <v>135</v>
      </c>
      <c r="AU266" s="13" t="s">
        <v>83</v>
      </c>
    </row>
    <row r="267" spans="2:65" s="1" customFormat="1" ht="24.15" customHeight="1">
      <c r="B267" s="25"/>
      <c r="C267" s="124" t="s">
        <v>415</v>
      </c>
      <c r="D267" s="124" t="s">
        <v>129</v>
      </c>
      <c r="E267" s="125" t="s">
        <v>416</v>
      </c>
      <c r="F267" s="126" t="s">
        <v>417</v>
      </c>
      <c r="G267" s="127" t="s">
        <v>132</v>
      </c>
      <c r="H267" s="128">
        <v>22</v>
      </c>
      <c r="I267" s="128"/>
      <c r="J267" s="128">
        <f>ROUND(I267*H267,2)</f>
        <v>0</v>
      </c>
      <c r="K267" s="126" t="s">
        <v>783</v>
      </c>
      <c r="L267" s="25"/>
      <c r="M267" s="129" t="s">
        <v>1</v>
      </c>
      <c r="N267" s="130" t="s">
        <v>38</v>
      </c>
      <c r="O267" s="131">
        <v>0</v>
      </c>
      <c r="P267" s="131">
        <f>O267*H267</f>
        <v>0</v>
      </c>
      <c r="Q267" s="131">
        <v>0</v>
      </c>
      <c r="R267" s="131">
        <f>Q267*H267</f>
        <v>0</v>
      </c>
      <c r="S267" s="131">
        <v>0</v>
      </c>
      <c r="T267" s="132">
        <f>S267*H267</f>
        <v>0</v>
      </c>
      <c r="AR267" s="133" t="s">
        <v>133</v>
      </c>
      <c r="AT267" s="133" t="s">
        <v>129</v>
      </c>
      <c r="AU267" s="133" t="s">
        <v>83</v>
      </c>
      <c r="AY267" s="13" t="s">
        <v>127</v>
      </c>
      <c r="BE267" s="134">
        <f>IF(N267="základní",J267,0)</f>
        <v>0</v>
      </c>
      <c r="BF267" s="134">
        <f>IF(N267="snížená",J267,0)</f>
        <v>0</v>
      </c>
      <c r="BG267" s="134">
        <f>IF(N267="zákl. přenesená",J267,0)</f>
        <v>0</v>
      </c>
      <c r="BH267" s="134">
        <f>IF(N267="sníž. přenesená",J267,0)</f>
        <v>0</v>
      </c>
      <c r="BI267" s="134">
        <f>IF(N267="nulová",J267,0)</f>
        <v>0</v>
      </c>
      <c r="BJ267" s="13" t="s">
        <v>81</v>
      </c>
      <c r="BK267" s="134">
        <f>ROUND(I267*H267,2)</f>
        <v>0</v>
      </c>
      <c r="BL267" s="13" t="s">
        <v>133</v>
      </c>
      <c r="BM267" s="133" t="s">
        <v>418</v>
      </c>
    </row>
    <row r="268" spans="2:65" s="1" customFormat="1" ht="19.2">
      <c r="B268" s="25"/>
      <c r="D268" s="135" t="s">
        <v>135</v>
      </c>
      <c r="F268" s="136" t="s">
        <v>417</v>
      </c>
      <c r="L268" s="25"/>
      <c r="M268" s="137"/>
      <c r="T268" s="49"/>
      <c r="AT268" s="13" t="s">
        <v>135</v>
      </c>
      <c r="AU268" s="13" t="s">
        <v>83</v>
      </c>
    </row>
    <row r="269" spans="2:65" s="1" customFormat="1" ht="21.75" customHeight="1">
      <c r="B269" s="25"/>
      <c r="C269" s="138" t="s">
        <v>419</v>
      </c>
      <c r="D269" s="138" t="s">
        <v>137</v>
      </c>
      <c r="E269" s="139" t="s">
        <v>420</v>
      </c>
      <c r="F269" s="140" t="s">
        <v>421</v>
      </c>
      <c r="G269" s="141" t="s">
        <v>132</v>
      </c>
      <c r="H269" s="142">
        <v>22</v>
      </c>
      <c r="I269" s="142"/>
      <c r="J269" s="142">
        <f>ROUND(I269*H269,2)</f>
        <v>0</v>
      </c>
      <c r="K269" s="140" t="s">
        <v>783</v>
      </c>
      <c r="L269" s="143"/>
      <c r="M269" s="144" t="s">
        <v>1</v>
      </c>
      <c r="N269" s="145" t="s">
        <v>38</v>
      </c>
      <c r="O269" s="131">
        <v>0</v>
      </c>
      <c r="P269" s="131">
        <f>O269*H269</f>
        <v>0</v>
      </c>
      <c r="Q269" s="131">
        <v>0</v>
      </c>
      <c r="R269" s="131">
        <f>Q269*H269</f>
        <v>0</v>
      </c>
      <c r="S269" s="131">
        <v>0</v>
      </c>
      <c r="T269" s="132">
        <f>S269*H269</f>
        <v>0</v>
      </c>
      <c r="AR269" s="133" t="s">
        <v>140</v>
      </c>
      <c r="AT269" s="133" t="s">
        <v>137</v>
      </c>
      <c r="AU269" s="133" t="s">
        <v>83</v>
      </c>
      <c r="AY269" s="13" t="s">
        <v>127</v>
      </c>
      <c r="BE269" s="134">
        <f>IF(N269="základní",J269,0)</f>
        <v>0</v>
      </c>
      <c r="BF269" s="134">
        <f>IF(N269="snížená",J269,0)</f>
        <v>0</v>
      </c>
      <c r="BG269" s="134">
        <f>IF(N269="zákl. přenesená",J269,0)</f>
        <v>0</v>
      </c>
      <c r="BH269" s="134">
        <f>IF(N269="sníž. přenesená",J269,0)</f>
        <v>0</v>
      </c>
      <c r="BI269" s="134">
        <f>IF(N269="nulová",J269,0)</f>
        <v>0</v>
      </c>
      <c r="BJ269" s="13" t="s">
        <v>81</v>
      </c>
      <c r="BK269" s="134">
        <f>ROUND(I269*H269,2)</f>
        <v>0</v>
      </c>
      <c r="BL269" s="13" t="s">
        <v>133</v>
      </c>
      <c r="BM269" s="133" t="s">
        <v>422</v>
      </c>
    </row>
    <row r="270" spans="2:65" s="1" customFormat="1">
      <c r="B270" s="25"/>
      <c r="D270" s="135" t="s">
        <v>135</v>
      </c>
      <c r="F270" s="136" t="s">
        <v>421</v>
      </c>
      <c r="L270" s="25"/>
      <c r="M270" s="137"/>
      <c r="T270" s="49"/>
      <c r="AT270" s="13" t="s">
        <v>135</v>
      </c>
      <c r="AU270" s="13" t="s">
        <v>83</v>
      </c>
    </row>
    <row r="271" spans="2:65" s="1" customFormat="1" ht="33" customHeight="1">
      <c r="B271" s="25"/>
      <c r="C271" s="124" t="s">
        <v>423</v>
      </c>
      <c r="D271" s="124" t="s">
        <v>129</v>
      </c>
      <c r="E271" s="125" t="s">
        <v>424</v>
      </c>
      <c r="F271" s="126" t="s">
        <v>425</v>
      </c>
      <c r="G271" s="127" t="s">
        <v>132</v>
      </c>
      <c r="H271" s="128">
        <v>33</v>
      </c>
      <c r="I271" s="128"/>
      <c r="J271" s="128">
        <f>ROUND(I271*H271,2)</f>
        <v>0</v>
      </c>
      <c r="K271" s="126" t="s">
        <v>783</v>
      </c>
      <c r="L271" s="25"/>
      <c r="M271" s="129" t="s">
        <v>1</v>
      </c>
      <c r="N271" s="130" t="s">
        <v>38</v>
      </c>
      <c r="O271" s="131">
        <v>0</v>
      </c>
      <c r="P271" s="131">
        <f>O271*H271</f>
        <v>0</v>
      </c>
      <c r="Q271" s="131">
        <v>0</v>
      </c>
      <c r="R271" s="131">
        <f>Q271*H271</f>
        <v>0</v>
      </c>
      <c r="S271" s="131">
        <v>0</v>
      </c>
      <c r="T271" s="132">
        <f>S271*H271</f>
        <v>0</v>
      </c>
      <c r="AR271" s="133" t="s">
        <v>133</v>
      </c>
      <c r="AT271" s="133" t="s">
        <v>129</v>
      </c>
      <c r="AU271" s="133" t="s">
        <v>83</v>
      </c>
      <c r="AY271" s="13" t="s">
        <v>127</v>
      </c>
      <c r="BE271" s="134">
        <f>IF(N271="základní",J271,0)</f>
        <v>0</v>
      </c>
      <c r="BF271" s="134">
        <f>IF(N271="snížená",J271,0)</f>
        <v>0</v>
      </c>
      <c r="BG271" s="134">
        <f>IF(N271="zákl. přenesená",J271,0)</f>
        <v>0</v>
      </c>
      <c r="BH271" s="134">
        <f>IF(N271="sníž. přenesená",J271,0)</f>
        <v>0</v>
      </c>
      <c r="BI271" s="134">
        <f>IF(N271="nulová",J271,0)</f>
        <v>0</v>
      </c>
      <c r="BJ271" s="13" t="s">
        <v>81</v>
      </c>
      <c r="BK271" s="134">
        <f>ROUND(I271*H271,2)</f>
        <v>0</v>
      </c>
      <c r="BL271" s="13" t="s">
        <v>133</v>
      </c>
      <c r="BM271" s="133" t="s">
        <v>426</v>
      </c>
    </row>
    <row r="272" spans="2:65" s="1" customFormat="1" ht="19.2">
      <c r="B272" s="25"/>
      <c r="D272" s="135" t="s">
        <v>135</v>
      </c>
      <c r="F272" s="136" t="s">
        <v>425</v>
      </c>
      <c r="L272" s="25"/>
      <c r="M272" s="137"/>
      <c r="T272" s="49"/>
      <c r="AT272" s="13" t="s">
        <v>135</v>
      </c>
      <c r="AU272" s="13" t="s">
        <v>83</v>
      </c>
    </row>
    <row r="273" spans="2:65" s="1" customFormat="1" ht="24.15" customHeight="1">
      <c r="B273" s="25"/>
      <c r="C273" s="138" t="s">
        <v>427</v>
      </c>
      <c r="D273" s="138" t="s">
        <v>137</v>
      </c>
      <c r="E273" s="139" t="s">
        <v>428</v>
      </c>
      <c r="F273" s="140" t="s">
        <v>429</v>
      </c>
      <c r="G273" s="141" t="s">
        <v>132</v>
      </c>
      <c r="H273" s="142">
        <v>33</v>
      </c>
      <c r="I273" s="142"/>
      <c r="J273" s="142">
        <f>ROUND(I273*H273,2)</f>
        <v>0</v>
      </c>
      <c r="K273" s="140" t="s">
        <v>783</v>
      </c>
      <c r="L273" s="143"/>
      <c r="M273" s="144" t="s">
        <v>1</v>
      </c>
      <c r="N273" s="145" t="s">
        <v>38</v>
      </c>
      <c r="O273" s="131">
        <v>0</v>
      </c>
      <c r="P273" s="131">
        <f>O273*H273</f>
        <v>0</v>
      </c>
      <c r="Q273" s="131">
        <v>0</v>
      </c>
      <c r="R273" s="131">
        <f>Q273*H273</f>
        <v>0</v>
      </c>
      <c r="S273" s="131">
        <v>0</v>
      </c>
      <c r="T273" s="132">
        <f>S273*H273</f>
        <v>0</v>
      </c>
      <c r="AR273" s="133" t="s">
        <v>140</v>
      </c>
      <c r="AT273" s="133" t="s">
        <v>137</v>
      </c>
      <c r="AU273" s="133" t="s">
        <v>83</v>
      </c>
      <c r="AY273" s="13" t="s">
        <v>127</v>
      </c>
      <c r="BE273" s="134">
        <f>IF(N273="základní",J273,0)</f>
        <v>0</v>
      </c>
      <c r="BF273" s="134">
        <f>IF(N273="snížená",J273,0)</f>
        <v>0</v>
      </c>
      <c r="BG273" s="134">
        <f>IF(N273="zákl. přenesená",J273,0)</f>
        <v>0</v>
      </c>
      <c r="BH273" s="134">
        <f>IF(N273="sníž. přenesená",J273,0)</f>
        <v>0</v>
      </c>
      <c r="BI273" s="134">
        <f>IF(N273="nulová",J273,0)</f>
        <v>0</v>
      </c>
      <c r="BJ273" s="13" t="s">
        <v>81</v>
      </c>
      <c r="BK273" s="134">
        <f>ROUND(I273*H273,2)</f>
        <v>0</v>
      </c>
      <c r="BL273" s="13" t="s">
        <v>133</v>
      </c>
      <c r="BM273" s="133" t="s">
        <v>430</v>
      </c>
    </row>
    <row r="274" spans="2:65" s="1" customFormat="1" ht="19.2">
      <c r="B274" s="25"/>
      <c r="D274" s="135" t="s">
        <v>135</v>
      </c>
      <c r="F274" s="136" t="s">
        <v>429</v>
      </c>
      <c r="L274" s="25"/>
      <c r="M274" s="137"/>
      <c r="T274" s="49"/>
      <c r="AT274" s="13" t="s">
        <v>135</v>
      </c>
      <c r="AU274" s="13" t="s">
        <v>83</v>
      </c>
    </row>
    <row r="275" spans="2:65" s="1" customFormat="1" ht="33" customHeight="1">
      <c r="B275" s="25"/>
      <c r="C275" s="124" t="s">
        <v>431</v>
      </c>
      <c r="D275" s="124" t="s">
        <v>129</v>
      </c>
      <c r="E275" s="125" t="s">
        <v>432</v>
      </c>
      <c r="F275" s="126" t="s">
        <v>433</v>
      </c>
      <c r="G275" s="127" t="s">
        <v>132</v>
      </c>
      <c r="H275" s="128">
        <v>167</v>
      </c>
      <c r="I275" s="128"/>
      <c r="J275" s="128">
        <f>ROUND(I275*H275,2)</f>
        <v>0</v>
      </c>
      <c r="K275" s="126" t="s">
        <v>783</v>
      </c>
      <c r="L275" s="25"/>
      <c r="M275" s="129" t="s">
        <v>1</v>
      </c>
      <c r="N275" s="130" t="s">
        <v>38</v>
      </c>
      <c r="O275" s="131">
        <v>0</v>
      </c>
      <c r="P275" s="131">
        <f>O275*H275</f>
        <v>0</v>
      </c>
      <c r="Q275" s="131">
        <v>0</v>
      </c>
      <c r="R275" s="131">
        <f>Q275*H275</f>
        <v>0</v>
      </c>
      <c r="S275" s="131">
        <v>0</v>
      </c>
      <c r="T275" s="132">
        <f>S275*H275</f>
        <v>0</v>
      </c>
      <c r="AR275" s="133" t="s">
        <v>133</v>
      </c>
      <c r="AT275" s="133" t="s">
        <v>129</v>
      </c>
      <c r="AU275" s="133" t="s">
        <v>83</v>
      </c>
      <c r="AY275" s="13" t="s">
        <v>127</v>
      </c>
      <c r="BE275" s="134">
        <f>IF(N275="základní",J275,0)</f>
        <v>0</v>
      </c>
      <c r="BF275" s="134">
        <f>IF(N275="snížená",J275,0)</f>
        <v>0</v>
      </c>
      <c r="BG275" s="134">
        <f>IF(N275="zákl. přenesená",J275,0)</f>
        <v>0</v>
      </c>
      <c r="BH275" s="134">
        <f>IF(N275="sníž. přenesená",J275,0)</f>
        <v>0</v>
      </c>
      <c r="BI275" s="134">
        <f>IF(N275="nulová",J275,0)</f>
        <v>0</v>
      </c>
      <c r="BJ275" s="13" t="s">
        <v>81</v>
      </c>
      <c r="BK275" s="134">
        <f>ROUND(I275*H275,2)</f>
        <v>0</v>
      </c>
      <c r="BL275" s="13" t="s">
        <v>133</v>
      </c>
      <c r="BM275" s="133" t="s">
        <v>434</v>
      </c>
    </row>
    <row r="276" spans="2:65" s="1" customFormat="1" ht="19.2">
      <c r="B276" s="25"/>
      <c r="D276" s="135" t="s">
        <v>135</v>
      </c>
      <c r="F276" s="136" t="s">
        <v>433</v>
      </c>
      <c r="L276" s="25"/>
      <c r="M276" s="137"/>
      <c r="T276" s="49"/>
      <c r="AT276" s="13" t="s">
        <v>135</v>
      </c>
      <c r="AU276" s="13" t="s">
        <v>83</v>
      </c>
    </row>
    <row r="277" spans="2:65" s="1" customFormat="1" ht="24.15" customHeight="1">
      <c r="B277" s="25"/>
      <c r="C277" s="138" t="s">
        <v>435</v>
      </c>
      <c r="D277" s="138" t="s">
        <v>137</v>
      </c>
      <c r="E277" s="139" t="s">
        <v>436</v>
      </c>
      <c r="F277" s="140" t="s">
        <v>437</v>
      </c>
      <c r="G277" s="141" t="s">
        <v>132</v>
      </c>
      <c r="H277" s="142">
        <v>167</v>
      </c>
      <c r="I277" s="142"/>
      <c r="J277" s="142">
        <f>ROUND(I277*H277,2)</f>
        <v>0</v>
      </c>
      <c r="K277" s="140" t="s">
        <v>783</v>
      </c>
      <c r="L277" s="143"/>
      <c r="M277" s="144" t="s">
        <v>1</v>
      </c>
      <c r="N277" s="145" t="s">
        <v>38</v>
      </c>
      <c r="O277" s="131">
        <v>0</v>
      </c>
      <c r="P277" s="131">
        <f>O277*H277</f>
        <v>0</v>
      </c>
      <c r="Q277" s="131">
        <v>0</v>
      </c>
      <c r="R277" s="131">
        <f>Q277*H277</f>
        <v>0</v>
      </c>
      <c r="S277" s="131">
        <v>0</v>
      </c>
      <c r="T277" s="132">
        <f>S277*H277</f>
        <v>0</v>
      </c>
      <c r="AR277" s="133" t="s">
        <v>140</v>
      </c>
      <c r="AT277" s="133" t="s">
        <v>137</v>
      </c>
      <c r="AU277" s="133" t="s">
        <v>83</v>
      </c>
      <c r="AY277" s="13" t="s">
        <v>127</v>
      </c>
      <c r="BE277" s="134">
        <f>IF(N277="základní",J277,0)</f>
        <v>0</v>
      </c>
      <c r="BF277" s="134">
        <f>IF(N277="snížená",J277,0)</f>
        <v>0</v>
      </c>
      <c r="BG277" s="134">
        <f>IF(N277="zákl. přenesená",J277,0)</f>
        <v>0</v>
      </c>
      <c r="BH277" s="134">
        <f>IF(N277="sníž. přenesená",J277,0)</f>
        <v>0</v>
      </c>
      <c r="BI277" s="134">
        <f>IF(N277="nulová",J277,0)</f>
        <v>0</v>
      </c>
      <c r="BJ277" s="13" t="s">
        <v>81</v>
      </c>
      <c r="BK277" s="134">
        <f>ROUND(I277*H277,2)</f>
        <v>0</v>
      </c>
      <c r="BL277" s="13" t="s">
        <v>133</v>
      </c>
      <c r="BM277" s="133" t="s">
        <v>438</v>
      </c>
    </row>
    <row r="278" spans="2:65" s="1" customFormat="1" ht="19.2">
      <c r="B278" s="25"/>
      <c r="D278" s="135" t="s">
        <v>135</v>
      </c>
      <c r="F278" s="136" t="s">
        <v>437</v>
      </c>
      <c r="L278" s="25"/>
      <c r="M278" s="137"/>
      <c r="T278" s="49"/>
      <c r="AT278" s="13" t="s">
        <v>135</v>
      </c>
      <c r="AU278" s="13" t="s">
        <v>83</v>
      </c>
    </row>
    <row r="279" spans="2:65" s="1" customFormat="1" ht="33" customHeight="1">
      <c r="B279" s="25"/>
      <c r="C279" s="124" t="s">
        <v>439</v>
      </c>
      <c r="D279" s="124" t="s">
        <v>129</v>
      </c>
      <c r="E279" s="125" t="s">
        <v>440</v>
      </c>
      <c r="F279" s="126" t="s">
        <v>441</v>
      </c>
      <c r="G279" s="127" t="s">
        <v>132</v>
      </c>
      <c r="H279" s="128">
        <v>12</v>
      </c>
      <c r="I279" s="128"/>
      <c r="J279" s="128">
        <f>ROUND(I279*H279,2)</f>
        <v>0</v>
      </c>
      <c r="K279" s="126" t="s">
        <v>783</v>
      </c>
      <c r="L279" s="25"/>
      <c r="M279" s="129" t="s">
        <v>1</v>
      </c>
      <c r="N279" s="130" t="s">
        <v>38</v>
      </c>
      <c r="O279" s="131">
        <v>0</v>
      </c>
      <c r="P279" s="131">
        <f>O279*H279</f>
        <v>0</v>
      </c>
      <c r="Q279" s="131">
        <v>0</v>
      </c>
      <c r="R279" s="131">
        <f>Q279*H279</f>
        <v>0</v>
      </c>
      <c r="S279" s="131">
        <v>0</v>
      </c>
      <c r="T279" s="132">
        <f>S279*H279</f>
        <v>0</v>
      </c>
      <c r="AR279" s="133" t="s">
        <v>133</v>
      </c>
      <c r="AT279" s="133" t="s">
        <v>129</v>
      </c>
      <c r="AU279" s="133" t="s">
        <v>83</v>
      </c>
      <c r="AY279" s="13" t="s">
        <v>127</v>
      </c>
      <c r="BE279" s="134">
        <f>IF(N279="základní",J279,0)</f>
        <v>0</v>
      </c>
      <c r="BF279" s="134">
        <f>IF(N279="snížená",J279,0)</f>
        <v>0</v>
      </c>
      <c r="BG279" s="134">
        <f>IF(N279="zákl. přenesená",J279,0)</f>
        <v>0</v>
      </c>
      <c r="BH279" s="134">
        <f>IF(N279="sníž. přenesená",J279,0)</f>
        <v>0</v>
      </c>
      <c r="BI279" s="134">
        <f>IF(N279="nulová",J279,0)</f>
        <v>0</v>
      </c>
      <c r="BJ279" s="13" t="s">
        <v>81</v>
      </c>
      <c r="BK279" s="134">
        <f>ROUND(I279*H279,2)</f>
        <v>0</v>
      </c>
      <c r="BL279" s="13" t="s">
        <v>133</v>
      </c>
      <c r="BM279" s="133" t="s">
        <v>442</v>
      </c>
    </row>
    <row r="280" spans="2:65" s="1" customFormat="1" ht="19.2">
      <c r="B280" s="25"/>
      <c r="D280" s="135" t="s">
        <v>135</v>
      </c>
      <c r="F280" s="136" t="s">
        <v>441</v>
      </c>
      <c r="L280" s="25"/>
      <c r="M280" s="137"/>
      <c r="T280" s="49"/>
      <c r="AT280" s="13" t="s">
        <v>135</v>
      </c>
      <c r="AU280" s="13" t="s">
        <v>83</v>
      </c>
    </row>
    <row r="281" spans="2:65" s="1" customFormat="1" ht="24.15" customHeight="1">
      <c r="B281" s="25"/>
      <c r="C281" s="138" t="s">
        <v>443</v>
      </c>
      <c r="D281" s="138" t="s">
        <v>137</v>
      </c>
      <c r="E281" s="139" t="s">
        <v>444</v>
      </c>
      <c r="F281" s="140" t="s">
        <v>445</v>
      </c>
      <c r="G281" s="141" t="s">
        <v>132</v>
      </c>
      <c r="H281" s="142">
        <v>12</v>
      </c>
      <c r="I281" s="142"/>
      <c r="J281" s="142">
        <f>ROUND(I281*H281,2)</f>
        <v>0</v>
      </c>
      <c r="K281" s="140" t="s">
        <v>783</v>
      </c>
      <c r="L281" s="143"/>
      <c r="M281" s="144" t="s">
        <v>1</v>
      </c>
      <c r="N281" s="145" t="s">
        <v>38</v>
      </c>
      <c r="O281" s="131">
        <v>0</v>
      </c>
      <c r="P281" s="131">
        <f>O281*H281</f>
        <v>0</v>
      </c>
      <c r="Q281" s="131">
        <v>0</v>
      </c>
      <c r="R281" s="131">
        <f>Q281*H281</f>
        <v>0</v>
      </c>
      <c r="S281" s="131">
        <v>0</v>
      </c>
      <c r="T281" s="132">
        <f>S281*H281</f>
        <v>0</v>
      </c>
      <c r="AR281" s="133" t="s">
        <v>140</v>
      </c>
      <c r="AT281" s="133" t="s">
        <v>137</v>
      </c>
      <c r="AU281" s="133" t="s">
        <v>83</v>
      </c>
      <c r="AY281" s="13" t="s">
        <v>127</v>
      </c>
      <c r="BE281" s="134">
        <f>IF(N281="základní",J281,0)</f>
        <v>0</v>
      </c>
      <c r="BF281" s="134">
        <f>IF(N281="snížená",J281,0)</f>
        <v>0</v>
      </c>
      <c r="BG281" s="134">
        <f>IF(N281="zákl. přenesená",J281,0)</f>
        <v>0</v>
      </c>
      <c r="BH281" s="134">
        <f>IF(N281="sníž. přenesená",J281,0)</f>
        <v>0</v>
      </c>
      <c r="BI281" s="134">
        <f>IF(N281="nulová",J281,0)</f>
        <v>0</v>
      </c>
      <c r="BJ281" s="13" t="s">
        <v>81</v>
      </c>
      <c r="BK281" s="134">
        <f>ROUND(I281*H281,2)</f>
        <v>0</v>
      </c>
      <c r="BL281" s="13" t="s">
        <v>133</v>
      </c>
      <c r="BM281" s="133" t="s">
        <v>446</v>
      </c>
    </row>
    <row r="282" spans="2:65" s="1" customFormat="1" ht="19.2">
      <c r="B282" s="25"/>
      <c r="D282" s="135" t="s">
        <v>135</v>
      </c>
      <c r="F282" s="136" t="s">
        <v>445</v>
      </c>
      <c r="L282" s="25"/>
      <c r="M282" s="137"/>
      <c r="T282" s="49"/>
      <c r="AT282" s="13" t="s">
        <v>135</v>
      </c>
      <c r="AU282" s="13" t="s">
        <v>83</v>
      </c>
    </row>
    <row r="283" spans="2:65" s="1" customFormat="1" ht="33" customHeight="1">
      <c r="B283" s="25"/>
      <c r="C283" s="124" t="s">
        <v>447</v>
      </c>
      <c r="D283" s="124" t="s">
        <v>129</v>
      </c>
      <c r="E283" s="125" t="s">
        <v>448</v>
      </c>
      <c r="F283" s="126" t="s">
        <v>449</v>
      </c>
      <c r="G283" s="127" t="s">
        <v>132</v>
      </c>
      <c r="H283" s="128">
        <v>33</v>
      </c>
      <c r="I283" s="128"/>
      <c r="J283" s="128">
        <f>ROUND(I283*H283,2)</f>
        <v>0</v>
      </c>
      <c r="K283" s="126" t="s">
        <v>783</v>
      </c>
      <c r="L283" s="25"/>
      <c r="M283" s="129" t="s">
        <v>1</v>
      </c>
      <c r="N283" s="130" t="s">
        <v>38</v>
      </c>
      <c r="O283" s="131">
        <v>0</v>
      </c>
      <c r="P283" s="131">
        <f>O283*H283</f>
        <v>0</v>
      </c>
      <c r="Q283" s="131">
        <v>0</v>
      </c>
      <c r="R283" s="131">
        <f>Q283*H283</f>
        <v>0</v>
      </c>
      <c r="S283" s="131">
        <v>0</v>
      </c>
      <c r="T283" s="132">
        <f>S283*H283</f>
        <v>0</v>
      </c>
      <c r="AR283" s="133" t="s">
        <v>133</v>
      </c>
      <c r="AT283" s="133" t="s">
        <v>129</v>
      </c>
      <c r="AU283" s="133" t="s">
        <v>83</v>
      </c>
      <c r="AY283" s="13" t="s">
        <v>127</v>
      </c>
      <c r="BE283" s="134">
        <f>IF(N283="základní",J283,0)</f>
        <v>0</v>
      </c>
      <c r="BF283" s="134">
        <f>IF(N283="snížená",J283,0)</f>
        <v>0</v>
      </c>
      <c r="BG283" s="134">
        <f>IF(N283="zákl. přenesená",J283,0)</f>
        <v>0</v>
      </c>
      <c r="BH283" s="134">
        <f>IF(N283="sníž. přenesená",J283,0)</f>
        <v>0</v>
      </c>
      <c r="BI283" s="134">
        <f>IF(N283="nulová",J283,0)</f>
        <v>0</v>
      </c>
      <c r="BJ283" s="13" t="s">
        <v>81</v>
      </c>
      <c r="BK283" s="134">
        <f>ROUND(I283*H283,2)</f>
        <v>0</v>
      </c>
      <c r="BL283" s="13" t="s">
        <v>133</v>
      </c>
      <c r="BM283" s="133" t="s">
        <v>450</v>
      </c>
    </row>
    <row r="284" spans="2:65" s="1" customFormat="1" ht="19.2">
      <c r="B284" s="25"/>
      <c r="D284" s="135" t="s">
        <v>135</v>
      </c>
      <c r="F284" s="136" t="s">
        <v>449</v>
      </c>
      <c r="L284" s="25"/>
      <c r="M284" s="137"/>
      <c r="T284" s="49"/>
      <c r="AT284" s="13" t="s">
        <v>135</v>
      </c>
      <c r="AU284" s="13" t="s">
        <v>83</v>
      </c>
    </row>
    <row r="285" spans="2:65" s="1" customFormat="1" ht="24.15" customHeight="1">
      <c r="B285" s="25"/>
      <c r="C285" s="138" t="s">
        <v>451</v>
      </c>
      <c r="D285" s="138" t="s">
        <v>137</v>
      </c>
      <c r="E285" s="139" t="s">
        <v>452</v>
      </c>
      <c r="F285" s="140" t="s">
        <v>453</v>
      </c>
      <c r="G285" s="141" t="s">
        <v>132</v>
      </c>
      <c r="H285" s="142">
        <v>33</v>
      </c>
      <c r="I285" s="142"/>
      <c r="J285" s="142">
        <f>ROUND(I285*H285,2)</f>
        <v>0</v>
      </c>
      <c r="K285" s="140" t="s">
        <v>783</v>
      </c>
      <c r="L285" s="143"/>
      <c r="M285" s="144" t="s">
        <v>1</v>
      </c>
      <c r="N285" s="145" t="s">
        <v>38</v>
      </c>
      <c r="O285" s="131">
        <v>0</v>
      </c>
      <c r="P285" s="131">
        <f>O285*H285</f>
        <v>0</v>
      </c>
      <c r="Q285" s="131">
        <v>0</v>
      </c>
      <c r="R285" s="131">
        <f>Q285*H285</f>
        <v>0</v>
      </c>
      <c r="S285" s="131">
        <v>0</v>
      </c>
      <c r="T285" s="132">
        <f>S285*H285</f>
        <v>0</v>
      </c>
      <c r="AR285" s="133" t="s">
        <v>140</v>
      </c>
      <c r="AT285" s="133" t="s">
        <v>137</v>
      </c>
      <c r="AU285" s="133" t="s">
        <v>83</v>
      </c>
      <c r="AY285" s="13" t="s">
        <v>127</v>
      </c>
      <c r="BE285" s="134">
        <f>IF(N285="základní",J285,0)</f>
        <v>0</v>
      </c>
      <c r="BF285" s="134">
        <f>IF(N285="snížená",J285,0)</f>
        <v>0</v>
      </c>
      <c r="BG285" s="134">
        <f>IF(N285="zákl. přenesená",J285,0)</f>
        <v>0</v>
      </c>
      <c r="BH285" s="134">
        <f>IF(N285="sníž. přenesená",J285,0)</f>
        <v>0</v>
      </c>
      <c r="BI285" s="134">
        <f>IF(N285="nulová",J285,0)</f>
        <v>0</v>
      </c>
      <c r="BJ285" s="13" t="s">
        <v>81</v>
      </c>
      <c r="BK285" s="134">
        <f>ROUND(I285*H285,2)</f>
        <v>0</v>
      </c>
      <c r="BL285" s="13" t="s">
        <v>133</v>
      </c>
      <c r="BM285" s="133" t="s">
        <v>454</v>
      </c>
    </row>
    <row r="286" spans="2:65" s="1" customFormat="1">
      <c r="B286" s="25"/>
      <c r="D286" s="135" t="s">
        <v>135</v>
      </c>
      <c r="F286" s="136" t="s">
        <v>453</v>
      </c>
      <c r="L286" s="25"/>
      <c r="M286" s="137"/>
      <c r="T286" s="49"/>
      <c r="AT286" s="13" t="s">
        <v>135</v>
      </c>
      <c r="AU286" s="13" t="s">
        <v>83</v>
      </c>
    </row>
    <row r="287" spans="2:65" s="1" customFormat="1" ht="33" customHeight="1">
      <c r="B287" s="25"/>
      <c r="C287" s="124" t="s">
        <v>455</v>
      </c>
      <c r="D287" s="124" t="s">
        <v>129</v>
      </c>
      <c r="E287" s="125" t="s">
        <v>456</v>
      </c>
      <c r="F287" s="126" t="s">
        <v>457</v>
      </c>
      <c r="G287" s="127" t="s">
        <v>132</v>
      </c>
      <c r="H287" s="128">
        <v>167</v>
      </c>
      <c r="I287" s="128"/>
      <c r="J287" s="128">
        <f>ROUND(I287*H287,2)</f>
        <v>0</v>
      </c>
      <c r="K287" s="126" t="s">
        <v>783</v>
      </c>
      <c r="L287" s="25"/>
      <c r="M287" s="129" t="s">
        <v>1</v>
      </c>
      <c r="N287" s="130" t="s">
        <v>38</v>
      </c>
      <c r="O287" s="131">
        <v>0</v>
      </c>
      <c r="P287" s="131">
        <f>O287*H287</f>
        <v>0</v>
      </c>
      <c r="Q287" s="131">
        <v>0</v>
      </c>
      <c r="R287" s="131">
        <f>Q287*H287</f>
        <v>0</v>
      </c>
      <c r="S287" s="131">
        <v>0</v>
      </c>
      <c r="T287" s="132">
        <f>S287*H287</f>
        <v>0</v>
      </c>
      <c r="AR287" s="133" t="s">
        <v>133</v>
      </c>
      <c r="AT287" s="133" t="s">
        <v>129</v>
      </c>
      <c r="AU287" s="133" t="s">
        <v>83</v>
      </c>
      <c r="AY287" s="13" t="s">
        <v>127</v>
      </c>
      <c r="BE287" s="134">
        <f>IF(N287="základní",J287,0)</f>
        <v>0</v>
      </c>
      <c r="BF287" s="134">
        <f>IF(N287="snížená",J287,0)</f>
        <v>0</v>
      </c>
      <c r="BG287" s="134">
        <f>IF(N287="zákl. přenesená",J287,0)</f>
        <v>0</v>
      </c>
      <c r="BH287" s="134">
        <f>IF(N287="sníž. přenesená",J287,0)</f>
        <v>0</v>
      </c>
      <c r="BI287" s="134">
        <f>IF(N287="nulová",J287,0)</f>
        <v>0</v>
      </c>
      <c r="BJ287" s="13" t="s">
        <v>81</v>
      </c>
      <c r="BK287" s="134">
        <f>ROUND(I287*H287,2)</f>
        <v>0</v>
      </c>
      <c r="BL287" s="13" t="s">
        <v>133</v>
      </c>
      <c r="BM287" s="133" t="s">
        <v>458</v>
      </c>
    </row>
    <row r="288" spans="2:65" s="1" customFormat="1" ht="19.2">
      <c r="B288" s="25"/>
      <c r="D288" s="135" t="s">
        <v>135</v>
      </c>
      <c r="F288" s="136" t="s">
        <v>457</v>
      </c>
      <c r="L288" s="25"/>
      <c r="M288" s="137"/>
      <c r="T288" s="49"/>
      <c r="AT288" s="13" t="s">
        <v>135</v>
      </c>
      <c r="AU288" s="13" t="s">
        <v>83</v>
      </c>
    </row>
    <row r="289" spans="2:65" s="1" customFormat="1" ht="21.75" customHeight="1">
      <c r="B289" s="25"/>
      <c r="C289" s="138" t="s">
        <v>459</v>
      </c>
      <c r="D289" s="138" t="s">
        <v>137</v>
      </c>
      <c r="E289" s="139" t="s">
        <v>460</v>
      </c>
      <c r="F289" s="140" t="s">
        <v>461</v>
      </c>
      <c r="G289" s="141" t="s">
        <v>132</v>
      </c>
      <c r="H289" s="142">
        <v>167</v>
      </c>
      <c r="I289" s="142"/>
      <c r="J289" s="142">
        <f>ROUND(I289*H289,2)</f>
        <v>0</v>
      </c>
      <c r="K289" s="140" t="s">
        <v>783</v>
      </c>
      <c r="L289" s="143"/>
      <c r="M289" s="144" t="s">
        <v>1</v>
      </c>
      <c r="N289" s="145" t="s">
        <v>38</v>
      </c>
      <c r="O289" s="131">
        <v>0</v>
      </c>
      <c r="P289" s="131">
        <f>O289*H289</f>
        <v>0</v>
      </c>
      <c r="Q289" s="131">
        <v>0</v>
      </c>
      <c r="R289" s="131">
        <f>Q289*H289</f>
        <v>0</v>
      </c>
      <c r="S289" s="131">
        <v>0</v>
      </c>
      <c r="T289" s="132">
        <f>S289*H289</f>
        <v>0</v>
      </c>
      <c r="AR289" s="133" t="s">
        <v>140</v>
      </c>
      <c r="AT289" s="133" t="s">
        <v>137</v>
      </c>
      <c r="AU289" s="133" t="s">
        <v>83</v>
      </c>
      <c r="AY289" s="13" t="s">
        <v>127</v>
      </c>
      <c r="BE289" s="134">
        <f>IF(N289="základní",J289,0)</f>
        <v>0</v>
      </c>
      <c r="BF289" s="134">
        <f>IF(N289="snížená",J289,0)</f>
        <v>0</v>
      </c>
      <c r="BG289" s="134">
        <f>IF(N289="zákl. přenesená",J289,0)</f>
        <v>0</v>
      </c>
      <c r="BH289" s="134">
        <f>IF(N289="sníž. přenesená",J289,0)</f>
        <v>0</v>
      </c>
      <c r="BI289" s="134">
        <f>IF(N289="nulová",J289,0)</f>
        <v>0</v>
      </c>
      <c r="BJ289" s="13" t="s">
        <v>81</v>
      </c>
      <c r="BK289" s="134">
        <f>ROUND(I289*H289,2)</f>
        <v>0</v>
      </c>
      <c r="BL289" s="13" t="s">
        <v>133</v>
      </c>
      <c r="BM289" s="133" t="s">
        <v>462</v>
      </c>
    </row>
    <row r="290" spans="2:65" s="1" customFormat="1">
      <c r="B290" s="25"/>
      <c r="D290" s="135" t="s">
        <v>135</v>
      </c>
      <c r="F290" s="136" t="s">
        <v>461</v>
      </c>
      <c r="L290" s="25"/>
      <c r="M290" s="137"/>
      <c r="T290" s="49"/>
      <c r="AT290" s="13" t="s">
        <v>135</v>
      </c>
      <c r="AU290" s="13" t="s">
        <v>83</v>
      </c>
    </row>
    <row r="291" spans="2:65" s="1" customFormat="1" ht="24.15" customHeight="1">
      <c r="B291" s="25"/>
      <c r="C291" s="124" t="s">
        <v>463</v>
      </c>
      <c r="D291" s="124" t="s">
        <v>129</v>
      </c>
      <c r="E291" s="125" t="s">
        <v>464</v>
      </c>
      <c r="F291" s="126" t="s">
        <v>465</v>
      </c>
      <c r="G291" s="127" t="s">
        <v>132</v>
      </c>
      <c r="H291" s="128">
        <v>20</v>
      </c>
      <c r="I291" s="128"/>
      <c r="J291" s="128">
        <f>ROUND(I291*H291,2)</f>
        <v>0</v>
      </c>
      <c r="K291" s="126" t="s">
        <v>783</v>
      </c>
      <c r="L291" s="25"/>
      <c r="M291" s="129" t="s">
        <v>1</v>
      </c>
      <c r="N291" s="130" t="s">
        <v>38</v>
      </c>
      <c r="O291" s="131">
        <v>0</v>
      </c>
      <c r="P291" s="131">
        <f>O291*H291</f>
        <v>0</v>
      </c>
      <c r="Q291" s="131">
        <v>0</v>
      </c>
      <c r="R291" s="131">
        <f>Q291*H291</f>
        <v>0</v>
      </c>
      <c r="S291" s="131">
        <v>0</v>
      </c>
      <c r="T291" s="132">
        <f>S291*H291</f>
        <v>0</v>
      </c>
      <c r="AR291" s="133" t="s">
        <v>133</v>
      </c>
      <c r="AT291" s="133" t="s">
        <v>129</v>
      </c>
      <c r="AU291" s="133" t="s">
        <v>83</v>
      </c>
      <c r="AY291" s="13" t="s">
        <v>127</v>
      </c>
      <c r="BE291" s="134">
        <f>IF(N291="základní",J291,0)</f>
        <v>0</v>
      </c>
      <c r="BF291" s="134">
        <f>IF(N291="snížená",J291,0)</f>
        <v>0</v>
      </c>
      <c r="BG291" s="134">
        <f>IF(N291="zákl. přenesená",J291,0)</f>
        <v>0</v>
      </c>
      <c r="BH291" s="134">
        <f>IF(N291="sníž. přenesená",J291,0)</f>
        <v>0</v>
      </c>
      <c r="BI291" s="134">
        <f>IF(N291="nulová",J291,0)</f>
        <v>0</v>
      </c>
      <c r="BJ291" s="13" t="s">
        <v>81</v>
      </c>
      <c r="BK291" s="134">
        <f>ROUND(I291*H291,2)</f>
        <v>0</v>
      </c>
      <c r="BL291" s="13" t="s">
        <v>133</v>
      </c>
      <c r="BM291" s="133" t="s">
        <v>466</v>
      </c>
    </row>
    <row r="292" spans="2:65" s="1" customFormat="1" ht="19.2">
      <c r="B292" s="25"/>
      <c r="D292" s="135" t="s">
        <v>135</v>
      </c>
      <c r="F292" s="136" t="s">
        <v>465</v>
      </c>
      <c r="L292" s="25"/>
      <c r="M292" s="137"/>
      <c r="T292" s="49"/>
      <c r="AT292" s="13" t="s">
        <v>135</v>
      </c>
      <c r="AU292" s="13" t="s">
        <v>83</v>
      </c>
    </row>
    <row r="293" spans="2:65" s="1" customFormat="1" ht="24.15" customHeight="1">
      <c r="B293" s="25"/>
      <c r="C293" s="138" t="s">
        <v>467</v>
      </c>
      <c r="D293" s="138" t="s">
        <v>137</v>
      </c>
      <c r="E293" s="139" t="s">
        <v>468</v>
      </c>
      <c r="F293" s="140" t="s">
        <v>469</v>
      </c>
      <c r="G293" s="141" t="s">
        <v>132</v>
      </c>
      <c r="H293" s="142">
        <v>20</v>
      </c>
      <c r="I293" s="142"/>
      <c r="J293" s="142">
        <f>ROUND(I293*H293,2)</f>
        <v>0</v>
      </c>
      <c r="K293" s="140" t="s">
        <v>783</v>
      </c>
      <c r="L293" s="143"/>
      <c r="M293" s="144" t="s">
        <v>1</v>
      </c>
      <c r="N293" s="145" t="s">
        <v>38</v>
      </c>
      <c r="O293" s="131">
        <v>0</v>
      </c>
      <c r="P293" s="131">
        <f>O293*H293</f>
        <v>0</v>
      </c>
      <c r="Q293" s="131">
        <v>0</v>
      </c>
      <c r="R293" s="131">
        <f>Q293*H293</f>
        <v>0</v>
      </c>
      <c r="S293" s="131">
        <v>0</v>
      </c>
      <c r="T293" s="132">
        <f>S293*H293</f>
        <v>0</v>
      </c>
      <c r="AR293" s="133" t="s">
        <v>140</v>
      </c>
      <c r="AT293" s="133" t="s">
        <v>137</v>
      </c>
      <c r="AU293" s="133" t="s">
        <v>83</v>
      </c>
      <c r="AY293" s="13" t="s">
        <v>127</v>
      </c>
      <c r="BE293" s="134">
        <f>IF(N293="základní",J293,0)</f>
        <v>0</v>
      </c>
      <c r="BF293" s="134">
        <f>IF(N293="snížená",J293,0)</f>
        <v>0</v>
      </c>
      <c r="BG293" s="134">
        <f>IF(N293="zákl. přenesená",J293,0)</f>
        <v>0</v>
      </c>
      <c r="BH293" s="134">
        <f>IF(N293="sníž. přenesená",J293,0)</f>
        <v>0</v>
      </c>
      <c r="BI293" s="134">
        <f>IF(N293="nulová",J293,0)</f>
        <v>0</v>
      </c>
      <c r="BJ293" s="13" t="s">
        <v>81</v>
      </c>
      <c r="BK293" s="134">
        <f>ROUND(I293*H293,2)</f>
        <v>0</v>
      </c>
      <c r="BL293" s="13" t="s">
        <v>133</v>
      </c>
      <c r="BM293" s="133" t="s">
        <v>470</v>
      </c>
    </row>
    <row r="294" spans="2:65" s="1" customFormat="1">
      <c r="B294" s="25"/>
      <c r="D294" s="135" t="s">
        <v>135</v>
      </c>
      <c r="F294" s="136" t="s">
        <v>469</v>
      </c>
      <c r="L294" s="25"/>
      <c r="M294" s="137"/>
      <c r="T294" s="49"/>
      <c r="AT294" s="13" t="s">
        <v>135</v>
      </c>
      <c r="AU294" s="13" t="s">
        <v>83</v>
      </c>
    </row>
    <row r="295" spans="2:65" s="1" customFormat="1" ht="24.15" customHeight="1">
      <c r="B295" s="25"/>
      <c r="C295" s="124" t="s">
        <v>471</v>
      </c>
      <c r="D295" s="124" t="s">
        <v>129</v>
      </c>
      <c r="E295" s="125" t="s">
        <v>472</v>
      </c>
      <c r="F295" s="126" t="s">
        <v>473</v>
      </c>
      <c r="G295" s="127" t="s">
        <v>132</v>
      </c>
      <c r="H295" s="128">
        <v>52</v>
      </c>
      <c r="I295" s="128"/>
      <c r="J295" s="128">
        <f>ROUND(I295*H295,2)</f>
        <v>0</v>
      </c>
      <c r="K295" s="126" t="s">
        <v>783</v>
      </c>
      <c r="L295" s="25"/>
      <c r="M295" s="129" t="s">
        <v>1</v>
      </c>
      <c r="N295" s="130" t="s">
        <v>38</v>
      </c>
      <c r="O295" s="131">
        <v>0</v>
      </c>
      <c r="P295" s="131">
        <f>O295*H295</f>
        <v>0</v>
      </c>
      <c r="Q295" s="131">
        <v>0</v>
      </c>
      <c r="R295" s="131">
        <f>Q295*H295</f>
        <v>0</v>
      </c>
      <c r="S295" s="131">
        <v>0</v>
      </c>
      <c r="T295" s="132">
        <f>S295*H295</f>
        <v>0</v>
      </c>
      <c r="AR295" s="133" t="s">
        <v>133</v>
      </c>
      <c r="AT295" s="133" t="s">
        <v>129</v>
      </c>
      <c r="AU295" s="133" t="s">
        <v>83</v>
      </c>
      <c r="AY295" s="13" t="s">
        <v>127</v>
      </c>
      <c r="BE295" s="134">
        <f>IF(N295="základní",J295,0)</f>
        <v>0</v>
      </c>
      <c r="BF295" s="134">
        <f>IF(N295="snížená",J295,0)</f>
        <v>0</v>
      </c>
      <c r="BG295" s="134">
        <f>IF(N295="zákl. přenesená",J295,0)</f>
        <v>0</v>
      </c>
      <c r="BH295" s="134">
        <f>IF(N295="sníž. přenesená",J295,0)</f>
        <v>0</v>
      </c>
      <c r="BI295" s="134">
        <f>IF(N295="nulová",J295,0)</f>
        <v>0</v>
      </c>
      <c r="BJ295" s="13" t="s">
        <v>81</v>
      </c>
      <c r="BK295" s="134">
        <f>ROUND(I295*H295,2)</f>
        <v>0</v>
      </c>
      <c r="BL295" s="13" t="s">
        <v>133</v>
      </c>
      <c r="BM295" s="133" t="s">
        <v>474</v>
      </c>
    </row>
    <row r="296" spans="2:65" s="1" customFormat="1" ht="19.2">
      <c r="B296" s="25"/>
      <c r="D296" s="135" t="s">
        <v>135</v>
      </c>
      <c r="F296" s="136" t="s">
        <v>473</v>
      </c>
      <c r="L296" s="25"/>
      <c r="M296" s="137"/>
      <c r="T296" s="49"/>
      <c r="AT296" s="13" t="s">
        <v>135</v>
      </c>
      <c r="AU296" s="13" t="s">
        <v>83</v>
      </c>
    </row>
    <row r="297" spans="2:65" s="1" customFormat="1" ht="24.15" customHeight="1">
      <c r="B297" s="25"/>
      <c r="C297" s="138" t="s">
        <v>475</v>
      </c>
      <c r="D297" s="138" t="s">
        <v>137</v>
      </c>
      <c r="E297" s="139" t="s">
        <v>476</v>
      </c>
      <c r="F297" s="140" t="s">
        <v>477</v>
      </c>
      <c r="G297" s="141" t="s">
        <v>132</v>
      </c>
      <c r="H297" s="142">
        <v>52</v>
      </c>
      <c r="I297" s="142"/>
      <c r="J297" s="142">
        <f>ROUND(I297*H297,2)</f>
        <v>0</v>
      </c>
      <c r="K297" s="140" t="s">
        <v>783</v>
      </c>
      <c r="L297" s="143"/>
      <c r="M297" s="144" t="s">
        <v>1</v>
      </c>
      <c r="N297" s="145" t="s">
        <v>38</v>
      </c>
      <c r="O297" s="131">
        <v>0</v>
      </c>
      <c r="P297" s="131">
        <f>O297*H297</f>
        <v>0</v>
      </c>
      <c r="Q297" s="131">
        <v>0</v>
      </c>
      <c r="R297" s="131">
        <f>Q297*H297</f>
        <v>0</v>
      </c>
      <c r="S297" s="131">
        <v>0</v>
      </c>
      <c r="T297" s="132">
        <f>S297*H297</f>
        <v>0</v>
      </c>
      <c r="AR297" s="133" t="s">
        <v>140</v>
      </c>
      <c r="AT297" s="133" t="s">
        <v>137</v>
      </c>
      <c r="AU297" s="133" t="s">
        <v>83</v>
      </c>
      <c r="AY297" s="13" t="s">
        <v>127</v>
      </c>
      <c r="BE297" s="134">
        <f>IF(N297="základní",J297,0)</f>
        <v>0</v>
      </c>
      <c r="BF297" s="134">
        <f>IF(N297="snížená",J297,0)</f>
        <v>0</v>
      </c>
      <c r="BG297" s="134">
        <f>IF(N297="zákl. přenesená",J297,0)</f>
        <v>0</v>
      </c>
      <c r="BH297" s="134">
        <f>IF(N297="sníž. přenesená",J297,0)</f>
        <v>0</v>
      </c>
      <c r="BI297" s="134">
        <f>IF(N297="nulová",J297,0)</f>
        <v>0</v>
      </c>
      <c r="BJ297" s="13" t="s">
        <v>81</v>
      </c>
      <c r="BK297" s="134">
        <f>ROUND(I297*H297,2)</f>
        <v>0</v>
      </c>
      <c r="BL297" s="13" t="s">
        <v>133</v>
      </c>
      <c r="BM297" s="133" t="s">
        <v>478</v>
      </c>
    </row>
    <row r="298" spans="2:65" s="1" customFormat="1" ht="19.2">
      <c r="B298" s="25"/>
      <c r="D298" s="135" t="s">
        <v>135</v>
      </c>
      <c r="F298" s="136" t="s">
        <v>477</v>
      </c>
      <c r="L298" s="25"/>
      <c r="M298" s="137"/>
      <c r="T298" s="49"/>
      <c r="AT298" s="13" t="s">
        <v>135</v>
      </c>
      <c r="AU298" s="13" t="s">
        <v>83</v>
      </c>
    </row>
    <row r="299" spans="2:65" s="1" customFormat="1" ht="24.15" customHeight="1">
      <c r="B299" s="25"/>
      <c r="C299" s="124" t="s">
        <v>479</v>
      </c>
      <c r="D299" s="124" t="s">
        <v>129</v>
      </c>
      <c r="E299" s="125" t="s">
        <v>480</v>
      </c>
      <c r="F299" s="126" t="s">
        <v>481</v>
      </c>
      <c r="G299" s="127" t="s">
        <v>234</v>
      </c>
      <c r="H299" s="128">
        <v>9020</v>
      </c>
      <c r="I299" s="128"/>
      <c r="J299" s="128">
        <f>ROUND(I299*H299,2)</f>
        <v>0</v>
      </c>
      <c r="K299" s="126" t="s">
        <v>783</v>
      </c>
      <c r="L299" s="25"/>
      <c r="M299" s="129" t="s">
        <v>1</v>
      </c>
      <c r="N299" s="130" t="s">
        <v>38</v>
      </c>
      <c r="O299" s="131">
        <v>0</v>
      </c>
      <c r="P299" s="131">
        <f>O299*H299</f>
        <v>0</v>
      </c>
      <c r="Q299" s="131">
        <v>0</v>
      </c>
      <c r="R299" s="131">
        <f>Q299*H299</f>
        <v>0</v>
      </c>
      <c r="S299" s="131">
        <v>0</v>
      </c>
      <c r="T299" s="132">
        <f>S299*H299</f>
        <v>0</v>
      </c>
      <c r="AR299" s="133" t="s">
        <v>133</v>
      </c>
      <c r="AT299" s="133" t="s">
        <v>129</v>
      </c>
      <c r="AU299" s="133" t="s">
        <v>83</v>
      </c>
      <c r="AY299" s="13" t="s">
        <v>127</v>
      </c>
      <c r="BE299" s="134">
        <f>IF(N299="základní",J299,0)</f>
        <v>0</v>
      </c>
      <c r="BF299" s="134">
        <f>IF(N299="snížená",J299,0)</f>
        <v>0</v>
      </c>
      <c r="BG299" s="134">
        <f>IF(N299="zákl. přenesená",J299,0)</f>
        <v>0</v>
      </c>
      <c r="BH299" s="134">
        <f>IF(N299="sníž. přenesená",J299,0)</f>
        <v>0</v>
      </c>
      <c r="BI299" s="134">
        <f>IF(N299="nulová",J299,0)</f>
        <v>0</v>
      </c>
      <c r="BJ299" s="13" t="s">
        <v>81</v>
      </c>
      <c r="BK299" s="134">
        <f>ROUND(I299*H299,2)</f>
        <v>0</v>
      </c>
      <c r="BL299" s="13" t="s">
        <v>133</v>
      </c>
      <c r="BM299" s="133" t="s">
        <v>482</v>
      </c>
    </row>
    <row r="300" spans="2:65" s="1" customFormat="1" ht="19.2">
      <c r="B300" s="25"/>
      <c r="D300" s="135" t="s">
        <v>135</v>
      </c>
      <c r="F300" s="136" t="s">
        <v>481</v>
      </c>
      <c r="L300" s="25"/>
      <c r="M300" s="137"/>
      <c r="T300" s="49"/>
      <c r="AT300" s="13" t="s">
        <v>135</v>
      </c>
      <c r="AU300" s="13" t="s">
        <v>83</v>
      </c>
    </row>
    <row r="301" spans="2:65" s="1" customFormat="1" ht="24.15" customHeight="1">
      <c r="B301" s="25"/>
      <c r="C301" s="138" t="s">
        <v>483</v>
      </c>
      <c r="D301" s="138" t="s">
        <v>137</v>
      </c>
      <c r="E301" s="139" t="s">
        <v>368</v>
      </c>
      <c r="F301" s="140" t="s">
        <v>369</v>
      </c>
      <c r="G301" s="141" t="s">
        <v>234</v>
      </c>
      <c r="H301" s="142">
        <v>9020</v>
      </c>
      <c r="I301" s="142"/>
      <c r="J301" s="142">
        <f>ROUND(I301*H301,2)</f>
        <v>0</v>
      </c>
      <c r="K301" s="140" t="s">
        <v>783</v>
      </c>
      <c r="L301" s="143"/>
      <c r="M301" s="144" t="s">
        <v>1</v>
      </c>
      <c r="N301" s="145" t="s">
        <v>38</v>
      </c>
      <c r="O301" s="131">
        <v>0</v>
      </c>
      <c r="P301" s="131">
        <f>O301*H301</f>
        <v>0</v>
      </c>
      <c r="Q301" s="131">
        <v>0</v>
      </c>
      <c r="R301" s="131">
        <f>Q301*H301</f>
        <v>0</v>
      </c>
      <c r="S301" s="131">
        <v>0</v>
      </c>
      <c r="T301" s="132">
        <f>S301*H301</f>
        <v>0</v>
      </c>
      <c r="AR301" s="133" t="s">
        <v>140</v>
      </c>
      <c r="AT301" s="133" t="s">
        <v>137</v>
      </c>
      <c r="AU301" s="133" t="s">
        <v>83</v>
      </c>
      <c r="AY301" s="13" t="s">
        <v>127</v>
      </c>
      <c r="BE301" s="134">
        <f>IF(N301="základní",J301,0)</f>
        <v>0</v>
      </c>
      <c r="BF301" s="134">
        <f>IF(N301="snížená",J301,0)</f>
        <v>0</v>
      </c>
      <c r="BG301" s="134">
        <f>IF(N301="zákl. přenesená",J301,0)</f>
        <v>0</v>
      </c>
      <c r="BH301" s="134">
        <f>IF(N301="sníž. přenesená",J301,0)</f>
        <v>0</v>
      </c>
      <c r="BI301" s="134">
        <f>IF(N301="nulová",J301,0)</f>
        <v>0</v>
      </c>
      <c r="BJ301" s="13" t="s">
        <v>81</v>
      </c>
      <c r="BK301" s="134">
        <f>ROUND(I301*H301,2)</f>
        <v>0</v>
      </c>
      <c r="BL301" s="13" t="s">
        <v>133</v>
      </c>
      <c r="BM301" s="133" t="s">
        <v>484</v>
      </c>
    </row>
    <row r="302" spans="2:65" s="1" customFormat="1" ht="19.2">
      <c r="B302" s="25"/>
      <c r="D302" s="135" t="s">
        <v>135</v>
      </c>
      <c r="F302" s="136" t="s">
        <v>369</v>
      </c>
      <c r="L302" s="25"/>
      <c r="M302" s="137"/>
      <c r="T302" s="49"/>
      <c r="AT302" s="13" t="s">
        <v>135</v>
      </c>
      <c r="AU302" s="13" t="s">
        <v>83</v>
      </c>
    </row>
    <row r="303" spans="2:65" s="1" customFormat="1" ht="16.5" customHeight="1">
      <c r="B303" s="25"/>
      <c r="C303" s="124" t="s">
        <v>485</v>
      </c>
      <c r="D303" s="124" t="s">
        <v>129</v>
      </c>
      <c r="E303" s="125" t="s">
        <v>486</v>
      </c>
      <c r="F303" s="126" t="s">
        <v>487</v>
      </c>
      <c r="G303" s="127" t="s">
        <v>132</v>
      </c>
      <c r="H303" s="128">
        <v>2</v>
      </c>
      <c r="I303" s="128"/>
      <c r="J303" s="128">
        <f>ROUND(I303*H303,2)</f>
        <v>0</v>
      </c>
      <c r="K303" s="126" t="s">
        <v>783</v>
      </c>
      <c r="L303" s="25"/>
      <c r="M303" s="129" t="s">
        <v>1</v>
      </c>
      <c r="N303" s="130" t="s">
        <v>38</v>
      </c>
      <c r="O303" s="131">
        <v>0</v>
      </c>
      <c r="P303" s="131">
        <f>O303*H303</f>
        <v>0</v>
      </c>
      <c r="Q303" s="131">
        <v>0</v>
      </c>
      <c r="R303" s="131">
        <f>Q303*H303</f>
        <v>0</v>
      </c>
      <c r="S303" s="131">
        <v>0</v>
      </c>
      <c r="T303" s="132">
        <f>S303*H303</f>
        <v>0</v>
      </c>
      <c r="AR303" s="133" t="s">
        <v>133</v>
      </c>
      <c r="AT303" s="133" t="s">
        <v>129</v>
      </c>
      <c r="AU303" s="133" t="s">
        <v>83</v>
      </c>
      <c r="AY303" s="13" t="s">
        <v>127</v>
      </c>
      <c r="BE303" s="134">
        <f>IF(N303="základní",J303,0)</f>
        <v>0</v>
      </c>
      <c r="BF303" s="134">
        <f>IF(N303="snížená",J303,0)</f>
        <v>0</v>
      </c>
      <c r="BG303" s="134">
        <f>IF(N303="zákl. přenesená",J303,0)</f>
        <v>0</v>
      </c>
      <c r="BH303" s="134">
        <f>IF(N303="sníž. přenesená",J303,0)</f>
        <v>0</v>
      </c>
      <c r="BI303" s="134">
        <f>IF(N303="nulová",J303,0)</f>
        <v>0</v>
      </c>
      <c r="BJ303" s="13" t="s">
        <v>81</v>
      </c>
      <c r="BK303" s="134">
        <f>ROUND(I303*H303,2)</f>
        <v>0</v>
      </c>
      <c r="BL303" s="13" t="s">
        <v>133</v>
      </c>
      <c r="BM303" s="133" t="s">
        <v>488</v>
      </c>
    </row>
    <row r="304" spans="2:65" s="1" customFormat="1">
      <c r="B304" s="25"/>
      <c r="D304" s="135" t="s">
        <v>135</v>
      </c>
      <c r="F304" s="136" t="s">
        <v>487</v>
      </c>
      <c r="L304" s="25"/>
      <c r="M304" s="137"/>
      <c r="T304" s="49"/>
      <c r="AT304" s="13" t="s">
        <v>135</v>
      </c>
      <c r="AU304" s="13" t="s">
        <v>83</v>
      </c>
    </row>
    <row r="305" spans="2:65" s="1" customFormat="1" ht="21.75" customHeight="1">
      <c r="B305" s="25"/>
      <c r="C305" s="138" t="s">
        <v>489</v>
      </c>
      <c r="D305" s="138" t="s">
        <v>137</v>
      </c>
      <c r="E305" s="139" t="s">
        <v>490</v>
      </c>
      <c r="F305" s="140" t="s">
        <v>491</v>
      </c>
      <c r="G305" s="141" t="s">
        <v>132</v>
      </c>
      <c r="H305" s="142">
        <v>2</v>
      </c>
      <c r="I305" s="142"/>
      <c r="J305" s="142">
        <f>ROUND(I305*H305,2)</f>
        <v>0</v>
      </c>
      <c r="K305" s="140" t="s">
        <v>783</v>
      </c>
      <c r="L305" s="143"/>
      <c r="M305" s="144" t="s">
        <v>1</v>
      </c>
      <c r="N305" s="145" t="s">
        <v>38</v>
      </c>
      <c r="O305" s="131">
        <v>0</v>
      </c>
      <c r="P305" s="131">
        <f>O305*H305</f>
        <v>0</v>
      </c>
      <c r="Q305" s="131">
        <v>0</v>
      </c>
      <c r="R305" s="131">
        <f>Q305*H305</f>
        <v>0</v>
      </c>
      <c r="S305" s="131">
        <v>0</v>
      </c>
      <c r="T305" s="132">
        <f>S305*H305</f>
        <v>0</v>
      </c>
      <c r="AR305" s="133" t="s">
        <v>140</v>
      </c>
      <c r="AT305" s="133" t="s">
        <v>137</v>
      </c>
      <c r="AU305" s="133" t="s">
        <v>83</v>
      </c>
      <c r="AY305" s="13" t="s">
        <v>127</v>
      </c>
      <c r="BE305" s="134">
        <f>IF(N305="základní",J305,0)</f>
        <v>0</v>
      </c>
      <c r="BF305" s="134">
        <f>IF(N305="snížená",J305,0)</f>
        <v>0</v>
      </c>
      <c r="BG305" s="134">
        <f>IF(N305="zákl. přenesená",J305,0)</f>
        <v>0</v>
      </c>
      <c r="BH305" s="134">
        <f>IF(N305="sníž. přenesená",J305,0)</f>
        <v>0</v>
      </c>
      <c r="BI305" s="134">
        <f>IF(N305="nulová",J305,0)</f>
        <v>0</v>
      </c>
      <c r="BJ305" s="13" t="s">
        <v>81</v>
      </c>
      <c r="BK305" s="134">
        <f>ROUND(I305*H305,2)</f>
        <v>0</v>
      </c>
      <c r="BL305" s="13" t="s">
        <v>133</v>
      </c>
      <c r="BM305" s="133" t="s">
        <v>492</v>
      </c>
    </row>
    <row r="306" spans="2:65" s="1" customFormat="1">
      <c r="B306" s="25"/>
      <c r="D306" s="135" t="s">
        <v>135</v>
      </c>
      <c r="F306" s="136" t="s">
        <v>491</v>
      </c>
      <c r="L306" s="25"/>
      <c r="M306" s="137"/>
      <c r="T306" s="49"/>
      <c r="AT306" s="13" t="s">
        <v>135</v>
      </c>
      <c r="AU306" s="13" t="s">
        <v>83</v>
      </c>
    </row>
    <row r="307" spans="2:65" s="1" customFormat="1" ht="24.15" customHeight="1">
      <c r="B307" s="25"/>
      <c r="C307" s="138" t="s">
        <v>493</v>
      </c>
      <c r="D307" s="138" t="s">
        <v>137</v>
      </c>
      <c r="E307" s="139" t="s">
        <v>494</v>
      </c>
      <c r="F307" s="140" t="s">
        <v>495</v>
      </c>
      <c r="G307" s="141" t="s">
        <v>132</v>
      </c>
      <c r="H307" s="142">
        <v>2</v>
      </c>
      <c r="I307" s="142"/>
      <c r="J307" s="142">
        <f>ROUND(I307*H307,2)</f>
        <v>0</v>
      </c>
      <c r="K307" s="140" t="s">
        <v>783</v>
      </c>
      <c r="L307" s="143"/>
      <c r="M307" s="144" t="s">
        <v>1</v>
      </c>
      <c r="N307" s="145" t="s">
        <v>38</v>
      </c>
      <c r="O307" s="131">
        <v>0</v>
      </c>
      <c r="P307" s="131">
        <f>O307*H307</f>
        <v>0</v>
      </c>
      <c r="Q307" s="131">
        <v>0</v>
      </c>
      <c r="R307" s="131">
        <f>Q307*H307</f>
        <v>0</v>
      </c>
      <c r="S307" s="131">
        <v>0</v>
      </c>
      <c r="T307" s="132">
        <f>S307*H307</f>
        <v>0</v>
      </c>
      <c r="AR307" s="133" t="s">
        <v>140</v>
      </c>
      <c r="AT307" s="133" t="s">
        <v>137</v>
      </c>
      <c r="AU307" s="133" t="s">
        <v>83</v>
      </c>
      <c r="AY307" s="13" t="s">
        <v>127</v>
      </c>
      <c r="BE307" s="134">
        <f>IF(N307="základní",J307,0)</f>
        <v>0</v>
      </c>
      <c r="BF307" s="134">
        <f>IF(N307="snížená",J307,0)</f>
        <v>0</v>
      </c>
      <c r="BG307" s="134">
        <f>IF(N307="zákl. přenesená",J307,0)</f>
        <v>0</v>
      </c>
      <c r="BH307" s="134">
        <f>IF(N307="sníž. přenesená",J307,0)</f>
        <v>0</v>
      </c>
      <c r="BI307" s="134">
        <f>IF(N307="nulová",J307,0)</f>
        <v>0</v>
      </c>
      <c r="BJ307" s="13" t="s">
        <v>81</v>
      </c>
      <c r="BK307" s="134">
        <f>ROUND(I307*H307,2)</f>
        <v>0</v>
      </c>
      <c r="BL307" s="13" t="s">
        <v>133</v>
      </c>
      <c r="BM307" s="133" t="s">
        <v>496</v>
      </c>
    </row>
    <row r="308" spans="2:65" s="1" customFormat="1">
      <c r="B308" s="25"/>
      <c r="D308" s="135" t="s">
        <v>135</v>
      </c>
      <c r="F308" s="136" t="s">
        <v>495</v>
      </c>
      <c r="L308" s="25"/>
      <c r="M308" s="137"/>
      <c r="T308" s="49"/>
      <c r="AT308" s="13" t="s">
        <v>135</v>
      </c>
      <c r="AU308" s="13" t="s">
        <v>83</v>
      </c>
    </row>
    <row r="309" spans="2:65" s="1" customFormat="1" ht="24.15" customHeight="1">
      <c r="B309" s="25"/>
      <c r="C309" s="124" t="s">
        <v>497</v>
      </c>
      <c r="D309" s="124" t="s">
        <v>129</v>
      </c>
      <c r="E309" s="125" t="s">
        <v>498</v>
      </c>
      <c r="F309" s="126" t="s">
        <v>499</v>
      </c>
      <c r="G309" s="127" t="s">
        <v>132</v>
      </c>
      <c r="H309" s="128">
        <v>2</v>
      </c>
      <c r="I309" s="128"/>
      <c r="J309" s="128">
        <f>ROUND(I309*H309,2)</f>
        <v>0</v>
      </c>
      <c r="K309" s="126" t="s">
        <v>783</v>
      </c>
      <c r="L309" s="25"/>
      <c r="M309" s="129" t="s">
        <v>1</v>
      </c>
      <c r="N309" s="130" t="s">
        <v>38</v>
      </c>
      <c r="O309" s="131">
        <v>0</v>
      </c>
      <c r="P309" s="131">
        <f>O309*H309</f>
        <v>0</v>
      </c>
      <c r="Q309" s="131">
        <v>0</v>
      </c>
      <c r="R309" s="131">
        <f>Q309*H309</f>
        <v>0</v>
      </c>
      <c r="S309" s="131">
        <v>0</v>
      </c>
      <c r="T309" s="132">
        <f>S309*H309</f>
        <v>0</v>
      </c>
      <c r="AR309" s="133" t="s">
        <v>133</v>
      </c>
      <c r="AT309" s="133" t="s">
        <v>129</v>
      </c>
      <c r="AU309" s="133" t="s">
        <v>83</v>
      </c>
      <c r="AY309" s="13" t="s">
        <v>127</v>
      </c>
      <c r="BE309" s="134">
        <f>IF(N309="základní",J309,0)</f>
        <v>0</v>
      </c>
      <c r="BF309" s="134">
        <f>IF(N309="snížená",J309,0)</f>
        <v>0</v>
      </c>
      <c r="BG309" s="134">
        <f>IF(N309="zákl. přenesená",J309,0)</f>
        <v>0</v>
      </c>
      <c r="BH309" s="134">
        <f>IF(N309="sníž. přenesená",J309,0)</f>
        <v>0</v>
      </c>
      <c r="BI309" s="134">
        <f>IF(N309="nulová",J309,0)</f>
        <v>0</v>
      </c>
      <c r="BJ309" s="13" t="s">
        <v>81</v>
      </c>
      <c r="BK309" s="134">
        <f>ROUND(I309*H309,2)</f>
        <v>0</v>
      </c>
      <c r="BL309" s="13" t="s">
        <v>133</v>
      </c>
      <c r="BM309" s="133" t="s">
        <v>500</v>
      </c>
    </row>
    <row r="310" spans="2:65" s="1" customFormat="1" ht="19.2">
      <c r="B310" s="25"/>
      <c r="D310" s="135" t="s">
        <v>135</v>
      </c>
      <c r="F310" s="136" t="s">
        <v>499</v>
      </c>
      <c r="L310" s="25"/>
      <c r="M310" s="137"/>
      <c r="T310" s="49"/>
      <c r="AT310" s="13" t="s">
        <v>135</v>
      </c>
      <c r="AU310" s="13" t="s">
        <v>83</v>
      </c>
    </row>
    <row r="311" spans="2:65" s="1" customFormat="1" ht="24.15" customHeight="1">
      <c r="B311" s="25"/>
      <c r="C311" s="138" t="s">
        <v>501</v>
      </c>
      <c r="D311" s="138" t="s">
        <v>137</v>
      </c>
      <c r="E311" s="139" t="s">
        <v>502</v>
      </c>
      <c r="F311" s="140" t="s">
        <v>503</v>
      </c>
      <c r="G311" s="141" t="s">
        <v>132</v>
      </c>
      <c r="H311" s="142">
        <v>2</v>
      </c>
      <c r="I311" s="142"/>
      <c r="J311" s="142">
        <f>ROUND(I311*H311,2)</f>
        <v>0</v>
      </c>
      <c r="K311" s="140" t="s">
        <v>783</v>
      </c>
      <c r="L311" s="143"/>
      <c r="M311" s="144" t="s">
        <v>1</v>
      </c>
      <c r="N311" s="145" t="s">
        <v>38</v>
      </c>
      <c r="O311" s="131">
        <v>0</v>
      </c>
      <c r="P311" s="131">
        <f>O311*H311</f>
        <v>0</v>
      </c>
      <c r="Q311" s="131">
        <v>0</v>
      </c>
      <c r="R311" s="131">
        <f>Q311*H311</f>
        <v>0</v>
      </c>
      <c r="S311" s="131">
        <v>0</v>
      </c>
      <c r="T311" s="132">
        <f>S311*H311</f>
        <v>0</v>
      </c>
      <c r="AR311" s="133" t="s">
        <v>140</v>
      </c>
      <c r="AT311" s="133" t="s">
        <v>137</v>
      </c>
      <c r="AU311" s="133" t="s">
        <v>83</v>
      </c>
      <c r="AY311" s="13" t="s">
        <v>127</v>
      </c>
      <c r="BE311" s="134">
        <f>IF(N311="základní",J311,0)</f>
        <v>0</v>
      </c>
      <c r="BF311" s="134">
        <f>IF(N311="snížená",J311,0)</f>
        <v>0</v>
      </c>
      <c r="BG311" s="134">
        <f>IF(N311="zákl. přenesená",J311,0)</f>
        <v>0</v>
      </c>
      <c r="BH311" s="134">
        <f>IF(N311="sníž. přenesená",J311,0)</f>
        <v>0</v>
      </c>
      <c r="BI311" s="134">
        <f>IF(N311="nulová",J311,0)</f>
        <v>0</v>
      </c>
      <c r="BJ311" s="13" t="s">
        <v>81</v>
      </c>
      <c r="BK311" s="134">
        <f>ROUND(I311*H311,2)</f>
        <v>0</v>
      </c>
      <c r="BL311" s="13" t="s">
        <v>133</v>
      </c>
      <c r="BM311" s="133" t="s">
        <v>504</v>
      </c>
    </row>
    <row r="312" spans="2:65" s="1" customFormat="1">
      <c r="B312" s="25"/>
      <c r="D312" s="135" t="s">
        <v>135</v>
      </c>
      <c r="F312" s="136" t="s">
        <v>503</v>
      </c>
      <c r="L312" s="25"/>
      <c r="M312" s="137"/>
      <c r="T312" s="49"/>
      <c r="AT312" s="13" t="s">
        <v>135</v>
      </c>
      <c r="AU312" s="13" t="s">
        <v>83</v>
      </c>
    </row>
    <row r="313" spans="2:65" s="1" customFormat="1" ht="24.15" customHeight="1">
      <c r="B313" s="25"/>
      <c r="C313" s="124" t="s">
        <v>505</v>
      </c>
      <c r="D313" s="124" t="s">
        <v>129</v>
      </c>
      <c r="E313" s="125" t="s">
        <v>506</v>
      </c>
      <c r="F313" s="126" t="s">
        <v>507</v>
      </c>
      <c r="G313" s="127" t="s">
        <v>132</v>
      </c>
      <c r="H313" s="128">
        <v>2</v>
      </c>
      <c r="I313" s="128"/>
      <c r="J313" s="128">
        <f>ROUND(I313*H313,2)</f>
        <v>0</v>
      </c>
      <c r="K313" s="126" t="s">
        <v>783</v>
      </c>
      <c r="L313" s="25"/>
      <c r="M313" s="129" t="s">
        <v>1</v>
      </c>
      <c r="N313" s="130" t="s">
        <v>38</v>
      </c>
      <c r="O313" s="131">
        <v>0</v>
      </c>
      <c r="P313" s="131">
        <f>O313*H313</f>
        <v>0</v>
      </c>
      <c r="Q313" s="131">
        <v>0</v>
      </c>
      <c r="R313" s="131">
        <f>Q313*H313</f>
        <v>0</v>
      </c>
      <c r="S313" s="131">
        <v>0</v>
      </c>
      <c r="T313" s="132">
        <f>S313*H313</f>
        <v>0</v>
      </c>
      <c r="AR313" s="133" t="s">
        <v>133</v>
      </c>
      <c r="AT313" s="133" t="s">
        <v>129</v>
      </c>
      <c r="AU313" s="133" t="s">
        <v>83</v>
      </c>
      <c r="AY313" s="13" t="s">
        <v>127</v>
      </c>
      <c r="BE313" s="134">
        <f>IF(N313="základní",J313,0)</f>
        <v>0</v>
      </c>
      <c r="BF313" s="134">
        <f>IF(N313="snížená",J313,0)</f>
        <v>0</v>
      </c>
      <c r="BG313" s="134">
        <f>IF(N313="zákl. přenesená",J313,0)</f>
        <v>0</v>
      </c>
      <c r="BH313" s="134">
        <f>IF(N313="sníž. přenesená",J313,0)</f>
        <v>0</v>
      </c>
      <c r="BI313" s="134">
        <f>IF(N313="nulová",J313,0)</f>
        <v>0</v>
      </c>
      <c r="BJ313" s="13" t="s">
        <v>81</v>
      </c>
      <c r="BK313" s="134">
        <f>ROUND(I313*H313,2)</f>
        <v>0</v>
      </c>
      <c r="BL313" s="13" t="s">
        <v>133</v>
      </c>
      <c r="BM313" s="133" t="s">
        <v>508</v>
      </c>
    </row>
    <row r="314" spans="2:65" s="1" customFormat="1" ht="19.2">
      <c r="B314" s="25"/>
      <c r="D314" s="135" t="s">
        <v>135</v>
      </c>
      <c r="F314" s="136" t="s">
        <v>507</v>
      </c>
      <c r="L314" s="25"/>
      <c r="M314" s="137"/>
      <c r="T314" s="49"/>
      <c r="AT314" s="13" t="s">
        <v>135</v>
      </c>
      <c r="AU314" s="13" t="s">
        <v>83</v>
      </c>
    </row>
    <row r="315" spans="2:65" s="1" customFormat="1" ht="24.15" customHeight="1">
      <c r="B315" s="25"/>
      <c r="C315" s="138" t="s">
        <v>509</v>
      </c>
      <c r="D315" s="138" t="s">
        <v>137</v>
      </c>
      <c r="E315" s="139" t="s">
        <v>510</v>
      </c>
      <c r="F315" s="140" t="s">
        <v>511</v>
      </c>
      <c r="G315" s="141" t="s">
        <v>132</v>
      </c>
      <c r="H315" s="142">
        <v>2</v>
      </c>
      <c r="I315" s="142"/>
      <c r="J315" s="142">
        <f>ROUND(I315*H315,2)</f>
        <v>0</v>
      </c>
      <c r="K315" s="140" t="s">
        <v>783</v>
      </c>
      <c r="L315" s="143"/>
      <c r="M315" s="144" t="s">
        <v>1</v>
      </c>
      <c r="N315" s="145" t="s">
        <v>38</v>
      </c>
      <c r="O315" s="131">
        <v>0</v>
      </c>
      <c r="P315" s="131">
        <f>O315*H315</f>
        <v>0</v>
      </c>
      <c r="Q315" s="131">
        <v>0</v>
      </c>
      <c r="R315" s="131">
        <f>Q315*H315</f>
        <v>0</v>
      </c>
      <c r="S315" s="131">
        <v>0</v>
      </c>
      <c r="T315" s="132">
        <f>S315*H315</f>
        <v>0</v>
      </c>
      <c r="AR315" s="133" t="s">
        <v>140</v>
      </c>
      <c r="AT315" s="133" t="s">
        <v>137</v>
      </c>
      <c r="AU315" s="133" t="s">
        <v>83</v>
      </c>
      <c r="AY315" s="13" t="s">
        <v>127</v>
      </c>
      <c r="BE315" s="134">
        <f>IF(N315="základní",J315,0)</f>
        <v>0</v>
      </c>
      <c r="BF315" s="134">
        <f>IF(N315="snížená",J315,0)</f>
        <v>0</v>
      </c>
      <c r="BG315" s="134">
        <f>IF(N315="zákl. přenesená",J315,0)</f>
        <v>0</v>
      </c>
      <c r="BH315" s="134">
        <f>IF(N315="sníž. přenesená",J315,0)</f>
        <v>0</v>
      </c>
      <c r="BI315" s="134">
        <f>IF(N315="nulová",J315,0)</f>
        <v>0</v>
      </c>
      <c r="BJ315" s="13" t="s">
        <v>81</v>
      </c>
      <c r="BK315" s="134">
        <f>ROUND(I315*H315,2)</f>
        <v>0</v>
      </c>
      <c r="BL315" s="13" t="s">
        <v>133</v>
      </c>
      <c r="BM315" s="133" t="s">
        <v>512</v>
      </c>
    </row>
    <row r="316" spans="2:65" s="1" customFormat="1" ht="19.2">
      <c r="B316" s="25"/>
      <c r="D316" s="135" t="s">
        <v>135</v>
      </c>
      <c r="F316" s="136" t="s">
        <v>511</v>
      </c>
      <c r="L316" s="25"/>
      <c r="M316" s="137"/>
      <c r="T316" s="49"/>
      <c r="AT316" s="13" t="s">
        <v>135</v>
      </c>
      <c r="AU316" s="13" t="s">
        <v>83</v>
      </c>
    </row>
    <row r="317" spans="2:65" s="1" customFormat="1" ht="21.75" customHeight="1">
      <c r="B317" s="25"/>
      <c r="C317" s="124" t="s">
        <v>513</v>
      </c>
      <c r="D317" s="124" t="s">
        <v>129</v>
      </c>
      <c r="E317" s="125" t="s">
        <v>514</v>
      </c>
      <c r="F317" s="126" t="s">
        <v>515</v>
      </c>
      <c r="G317" s="127" t="s">
        <v>132</v>
      </c>
      <c r="H317" s="128">
        <v>2</v>
      </c>
      <c r="I317" s="128"/>
      <c r="J317" s="128">
        <f>ROUND(I317*H317,2)</f>
        <v>0</v>
      </c>
      <c r="K317" s="126" t="s">
        <v>783</v>
      </c>
      <c r="L317" s="25"/>
      <c r="M317" s="129" t="s">
        <v>1</v>
      </c>
      <c r="N317" s="130" t="s">
        <v>38</v>
      </c>
      <c r="O317" s="131">
        <v>0</v>
      </c>
      <c r="P317" s="131">
        <f>O317*H317</f>
        <v>0</v>
      </c>
      <c r="Q317" s="131">
        <v>0</v>
      </c>
      <c r="R317" s="131">
        <f>Q317*H317</f>
        <v>0</v>
      </c>
      <c r="S317" s="131">
        <v>0</v>
      </c>
      <c r="T317" s="132">
        <f>S317*H317</f>
        <v>0</v>
      </c>
      <c r="AR317" s="133" t="s">
        <v>133</v>
      </c>
      <c r="AT317" s="133" t="s">
        <v>129</v>
      </c>
      <c r="AU317" s="133" t="s">
        <v>83</v>
      </c>
      <c r="AY317" s="13" t="s">
        <v>127</v>
      </c>
      <c r="BE317" s="134">
        <f>IF(N317="základní",J317,0)</f>
        <v>0</v>
      </c>
      <c r="BF317" s="134">
        <f>IF(N317="snížená",J317,0)</f>
        <v>0</v>
      </c>
      <c r="BG317" s="134">
        <f>IF(N317="zákl. přenesená",J317,0)</f>
        <v>0</v>
      </c>
      <c r="BH317" s="134">
        <f>IF(N317="sníž. přenesená",J317,0)</f>
        <v>0</v>
      </c>
      <c r="BI317" s="134">
        <f>IF(N317="nulová",J317,0)</f>
        <v>0</v>
      </c>
      <c r="BJ317" s="13" t="s">
        <v>81</v>
      </c>
      <c r="BK317" s="134">
        <f>ROUND(I317*H317,2)</f>
        <v>0</v>
      </c>
      <c r="BL317" s="13" t="s">
        <v>133</v>
      </c>
      <c r="BM317" s="133" t="s">
        <v>516</v>
      </c>
    </row>
    <row r="318" spans="2:65" s="1" customFormat="1">
      <c r="B318" s="25"/>
      <c r="D318" s="135" t="s">
        <v>135</v>
      </c>
      <c r="F318" s="136" t="s">
        <v>515</v>
      </c>
      <c r="L318" s="25"/>
      <c r="M318" s="137"/>
      <c r="T318" s="49"/>
      <c r="AT318" s="13" t="s">
        <v>135</v>
      </c>
      <c r="AU318" s="13" t="s">
        <v>83</v>
      </c>
    </row>
    <row r="319" spans="2:65" s="1" customFormat="1" ht="24.15" customHeight="1">
      <c r="B319" s="25"/>
      <c r="C319" s="138" t="s">
        <v>517</v>
      </c>
      <c r="D319" s="138" t="s">
        <v>137</v>
      </c>
      <c r="E319" s="139" t="s">
        <v>518</v>
      </c>
      <c r="F319" s="140" t="s">
        <v>519</v>
      </c>
      <c r="G319" s="141" t="s">
        <v>132</v>
      </c>
      <c r="H319" s="142">
        <v>2</v>
      </c>
      <c r="I319" s="142"/>
      <c r="J319" s="142">
        <f>ROUND(I319*H319,2)</f>
        <v>0</v>
      </c>
      <c r="K319" s="140" t="s">
        <v>783</v>
      </c>
      <c r="L319" s="143"/>
      <c r="M319" s="144" t="s">
        <v>1</v>
      </c>
      <c r="N319" s="145" t="s">
        <v>38</v>
      </c>
      <c r="O319" s="131">
        <v>0</v>
      </c>
      <c r="P319" s="131">
        <f>O319*H319</f>
        <v>0</v>
      </c>
      <c r="Q319" s="131">
        <v>0</v>
      </c>
      <c r="R319" s="131">
        <f>Q319*H319</f>
        <v>0</v>
      </c>
      <c r="S319" s="131">
        <v>0</v>
      </c>
      <c r="T319" s="132">
        <f>S319*H319</f>
        <v>0</v>
      </c>
      <c r="AR319" s="133" t="s">
        <v>140</v>
      </c>
      <c r="AT319" s="133" t="s">
        <v>137</v>
      </c>
      <c r="AU319" s="133" t="s">
        <v>83</v>
      </c>
      <c r="AY319" s="13" t="s">
        <v>127</v>
      </c>
      <c r="BE319" s="134">
        <f>IF(N319="základní",J319,0)</f>
        <v>0</v>
      </c>
      <c r="BF319" s="134">
        <f>IF(N319="snížená",J319,0)</f>
        <v>0</v>
      </c>
      <c r="BG319" s="134">
        <f>IF(N319="zákl. přenesená",J319,0)</f>
        <v>0</v>
      </c>
      <c r="BH319" s="134">
        <f>IF(N319="sníž. přenesená",J319,0)</f>
        <v>0</v>
      </c>
      <c r="BI319" s="134">
        <f>IF(N319="nulová",J319,0)</f>
        <v>0</v>
      </c>
      <c r="BJ319" s="13" t="s">
        <v>81</v>
      </c>
      <c r="BK319" s="134">
        <f>ROUND(I319*H319,2)</f>
        <v>0</v>
      </c>
      <c r="BL319" s="13" t="s">
        <v>133</v>
      </c>
      <c r="BM319" s="133" t="s">
        <v>520</v>
      </c>
    </row>
    <row r="320" spans="2:65" s="1" customFormat="1" ht="19.2">
      <c r="B320" s="25"/>
      <c r="D320" s="135" t="s">
        <v>135</v>
      </c>
      <c r="F320" s="136" t="s">
        <v>519</v>
      </c>
      <c r="L320" s="25"/>
      <c r="M320" s="137"/>
      <c r="T320" s="49"/>
      <c r="AT320" s="13" t="s">
        <v>135</v>
      </c>
      <c r="AU320" s="13" t="s">
        <v>83</v>
      </c>
    </row>
    <row r="321" spans="2:65" s="1" customFormat="1" ht="24.15" customHeight="1">
      <c r="B321" s="25"/>
      <c r="C321" s="138" t="s">
        <v>521</v>
      </c>
      <c r="D321" s="138" t="s">
        <v>137</v>
      </c>
      <c r="E321" s="139" t="s">
        <v>522</v>
      </c>
      <c r="F321" s="140" t="s">
        <v>523</v>
      </c>
      <c r="G321" s="141" t="s">
        <v>132</v>
      </c>
      <c r="H321" s="142">
        <v>1</v>
      </c>
      <c r="I321" s="142"/>
      <c r="J321" s="142">
        <f>ROUND(I321*H321,2)</f>
        <v>0</v>
      </c>
      <c r="K321" s="140" t="s">
        <v>783</v>
      </c>
      <c r="L321" s="143"/>
      <c r="M321" s="144" t="s">
        <v>1</v>
      </c>
      <c r="N321" s="145" t="s">
        <v>38</v>
      </c>
      <c r="O321" s="131">
        <v>0</v>
      </c>
      <c r="P321" s="131">
        <f>O321*H321</f>
        <v>0</v>
      </c>
      <c r="Q321" s="131">
        <v>0</v>
      </c>
      <c r="R321" s="131">
        <f>Q321*H321</f>
        <v>0</v>
      </c>
      <c r="S321" s="131">
        <v>0</v>
      </c>
      <c r="T321" s="132">
        <f>S321*H321</f>
        <v>0</v>
      </c>
      <c r="AR321" s="133" t="s">
        <v>140</v>
      </c>
      <c r="AT321" s="133" t="s">
        <v>137</v>
      </c>
      <c r="AU321" s="133" t="s">
        <v>83</v>
      </c>
      <c r="AY321" s="13" t="s">
        <v>127</v>
      </c>
      <c r="BE321" s="134">
        <f>IF(N321="základní",J321,0)</f>
        <v>0</v>
      </c>
      <c r="BF321" s="134">
        <f>IF(N321="snížená",J321,0)</f>
        <v>0</v>
      </c>
      <c r="BG321" s="134">
        <f>IF(N321="zákl. přenesená",J321,0)</f>
        <v>0</v>
      </c>
      <c r="BH321" s="134">
        <f>IF(N321="sníž. přenesená",J321,0)</f>
        <v>0</v>
      </c>
      <c r="BI321" s="134">
        <f>IF(N321="nulová",J321,0)</f>
        <v>0</v>
      </c>
      <c r="BJ321" s="13" t="s">
        <v>81</v>
      </c>
      <c r="BK321" s="134">
        <f>ROUND(I321*H321,2)</f>
        <v>0</v>
      </c>
      <c r="BL321" s="13" t="s">
        <v>133</v>
      </c>
      <c r="BM321" s="133" t="s">
        <v>524</v>
      </c>
    </row>
    <row r="322" spans="2:65" s="1" customFormat="1">
      <c r="B322" s="25"/>
      <c r="D322" s="135" t="s">
        <v>135</v>
      </c>
      <c r="F322" s="136" t="s">
        <v>523</v>
      </c>
      <c r="L322" s="25"/>
      <c r="M322" s="137"/>
      <c r="T322" s="49"/>
      <c r="AT322" s="13" t="s">
        <v>135</v>
      </c>
      <c r="AU322" s="13" t="s">
        <v>83</v>
      </c>
    </row>
    <row r="323" spans="2:65" s="1" customFormat="1" ht="16.5" customHeight="1">
      <c r="B323" s="25"/>
      <c r="C323" s="124" t="s">
        <v>525</v>
      </c>
      <c r="D323" s="124" t="s">
        <v>129</v>
      </c>
      <c r="E323" s="125" t="s">
        <v>526</v>
      </c>
      <c r="F323" s="126" t="s">
        <v>527</v>
      </c>
      <c r="G323" s="127" t="s">
        <v>132</v>
      </c>
      <c r="H323" s="128">
        <v>346</v>
      </c>
      <c r="I323" s="128"/>
      <c r="J323" s="128">
        <f>ROUND(I323*H323,2)</f>
        <v>0</v>
      </c>
      <c r="K323" s="126" t="s">
        <v>783</v>
      </c>
      <c r="L323" s="25"/>
      <c r="M323" s="129" t="s">
        <v>1</v>
      </c>
      <c r="N323" s="130" t="s">
        <v>38</v>
      </c>
      <c r="O323" s="131">
        <v>0</v>
      </c>
      <c r="P323" s="131">
        <f>O323*H323</f>
        <v>0</v>
      </c>
      <c r="Q323" s="131">
        <v>0</v>
      </c>
      <c r="R323" s="131">
        <f>Q323*H323</f>
        <v>0</v>
      </c>
      <c r="S323" s="131">
        <v>0</v>
      </c>
      <c r="T323" s="132">
        <f>S323*H323</f>
        <v>0</v>
      </c>
      <c r="AR323" s="133" t="s">
        <v>133</v>
      </c>
      <c r="AT323" s="133" t="s">
        <v>129</v>
      </c>
      <c r="AU323" s="133" t="s">
        <v>83</v>
      </c>
      <c r="AY323" s="13" t="s">
        <v>127</v>
      </c>
      <c r="BE323" s="134">
        <f>IF(N323="základní",J323,0)</f>
        <v>0</v>
      </c>
      <c r="BF323" s="134">
        <f>IF(N323="snížená",J323,0)</f>
        <v>0</v>
      </c>
      <c r="BG323" s="134">
        <f>IF(N323="zákl. přenesená",J323,0)</f>
        <v>0</v>
      </c>
      <c r="BH323" s="134">
        <f>IF(N323="sníž. přenesená",J323,0)</f>
        <v>0</v>
      </c>
      <c r="BI323" s="134">
        <f>IF(N323="nulová",J323,0)</f>
        <v>0</v>
      </c>
      <c r="BJ323" s="13" t="s">
        <v>81</v>
      </c>
      <c r="BK323" s="134">
        <f>ROUND(I323*H323,2)</f>
        <v>0</v>
      </c>
      <c r="BL323" s="13" t="s">
        <v>133</v>
      </c>
      <c r="BM323" s="133" t="s">
        <v>528</v>
      </c>
    </row>
    <row r="324" spans="2:65" s="1" customFormat="1">
      <c r="B324" s="25"/>
      <c r="D324" s="135" t="s">
        <v>135</v>
      </c>
      <c r="F324" s="136" t="s">
        <v>527</v>
      </c>
      <c r="L324" s="25"/>
      <c r="M324" s="137"/>
      <c r="T324" s="49"/>
      <c r="AT324" s="13" t="s">
        <v>135</v>
      </c>
      <c r="AU324" s="13" t="s">
        <v>83</v>
      </c>
    </row>
    <row r="325" spans="2:65" s="1" customFormat="1" ht="24.15" customHeight="1">
      <c r="B325" s="25"/>
      <c r="C325" s="138" t="s">
        <v>529</v>
      </c>
      <c r="D325" s="138" t="s">
        <v>137</v>
      </c>
      <c r="E325" s="139" t="s">
        <v>530</v>
      </c>
      <c r="F325" s="140" t="s">
        <v>531</v>
      </c>
      <c r="G325" s="141" t="s">
        <v>132</v>
      </c>
      <c r="H325" s="142">
        <v>346</v>
      </c>
      <c r="I325" s="142"/>
      <c r="J325" s="142">
        <f>ROUND(I325*H325,2)</f>
        <v>0</v>
      </c>
      <c r="K325" s="140" t="s">
        <v>783</v>
      </c>
      <c r="L325" s="143"/>
      <c r="M325" s="144" t="s">
        <v>1</v>
      </c>
      <c r="N325" s="145" t="s">
        <v>38</v>
      </c>
      <c r="O325" s="131">
        <v>0</v>
      </c>
      <c r="P325" s="131">
        <f>O325*H325</f>
        <v>0</v>
      </c>
      <c r="Q325" s="131">
        <v>0</v>
      </c>
      <c r="R325" s="131">
        <f>Q325*H325</f>
        <v>0</v>
      </c>
      <c r="S325" s="131">
        <v>0</v>
      </c>
      <c r="T325" s="132">
        <f>S325*H325</f>
        <v>0</v>
      </c>
      <c r="AR325" s="133" t="s">
        <v>140</v>
      </c>
      <c r="AT325" s="133" t="s">
        <v>137</v>
      </c>
      <c r="AU325" s="133" t="s">
        <v>83</v>
      </c>
      <c r="AY325" s="13" t="s">
        <v>127</v>
      </c>
      <c r="BE325" s="134">
        <f>IF(N325="základní",J325,0)</f>
        <v>0</v>
      </c>
      <c r="BF325" s="134">
        <f>IF(N325="snížená",J325,0)</f>
        <v>0</v>
      </c>
      <c r="BG325" s="134">
        <f>IF(N325="zákl. přenesená",J325,0)</f>
        <v>0</v>
      </c>
      <c r="BH325" s="134">
        <f>IF(N325="sníž. přenesená",J325,0)</f>
        <v>0</v>
      </c>
      <c r="BI325" s="134">
        <f>IF(N325="nulová",J325,0)</f>
        <v>0</v>
      </c>
      <c r="BJ325" s="13" t="s">
        <v>81</v>
      </c>
      <c r="BK325" s="134">
        <f>ROUND(I325*H325,2)</f>
        <v>0</v>
      </c>
      <c r="BL325" s="13" t="s">
        <v>133</v>
      </c>
      <c r="BM325" s="133" t="s">
        <v>532</v>
      </c>
    </row>
    <row r="326" spans="2:65" s="1" customFormat="1" ht="19.2">
      <c r="B326" s="25"/>
      <c r="D326" s="135" t="s">
        <v>135</v>
      </c>
      <c r="F326" s="136" t="s">
        <v>531</v>
      </c>
      <c r="L326" s="25"/>
      <c r="M326" s="137"/>
      <c r="T326" s="49"/>
      <c r="AT326" s="13" t="s">
        <v>135</v>
      </c>
      <c r="AU326" s="13" t="s">
        <v>83</v>
      </c>
    </row>
    <row r="327" spans="2:65" s="1" customFormat="1" ht="16.5" customHeight="1">
      <c r="B327" s="25"/>
      <c r="C327" s="124" t="s">
        <v>533</v>
      </c>
      <c r="D327" s="124" t="s">
        <v>129</v>
      </c>
      <c r="E327" s="125" t="s">
        <v>534</v>
      </c>
      <c r="F327" s="126" t="s">
        <v>535</v>
      </c>
      <c r="G327" s="127" t="s">
        <v>132</v>
      </c>
      <c r="H327" s="128">
        <v>28</v>
      </c>
      <c r="I327" s="128"/>
      <c r="J327" s="128">
        <f>ROUND(I327*H327,2)</f>
        <v>0</v>
      </c>
      <c r="K327" s="126" t="s">
        <v>783</v>
      </c>
      <c r="L327" s="25"/>
      <c r="M327" s="129" t="s">
        <v>1</v>
      </c>
      <c r="N327" s="130" t="s">
        <v>38</v>
      </c>
      <c r="O327" s="131">
        <v>0</v>
      </c>
      <c r="P327" s="131">
        <f>O327*H327</f>
        <v>0</v>
      </c>
      <c r="Q327" s="131">
        <v>0</v>
      </c>
      <c r="R327" s="131">
        <f>Q327*H327</f>
        <v>0</v>
      </c>
      <c r="S327" s="131">
        <v>0</v>
      </c>
      <c r="T327" s="132">
        <f>S327*H327</f>
        <v>0</v>
      </c>
      <c r="AR327" s="133" t="s">
        <v>133</v>
      </c>
      <c r="AT327" s="133" t="s">
        <v>129</v>
      </c>
      <c r="AU327" s="133" t="s">
        <v>83</v>
      </c>
      <c r="AY327" s="13" t="s">
        <v>127</v>
      </c>
      <c r="BE327" s="134">
        <f>IF(N327="základní",J327,0)</f>
        <v>0</v>
      </c>
      <c r="BF327" s="134">
        <f>IF(N327="snížená",J327,0)</f>
        <v>0</v>
      </c>
      <c r="BG327" s="134">
        <f>IF(N327="zákl. přenesená",J327,0)</f>
        <v>0</v>
      </c>
      <c r="BH327" s="134">
        <f>IF(N327="sníž. přenesená",J327,0)</f>
        <v>0</v>
      </c>
      <c r="BI327" s="134">
        <f>IF(N327="nulová",J327,0)</f>
        <v>0</v>
      </c>
      <c r="BJ327" s="13" t="s">
        <v>81</v>
      </c>
      <c r="BK327" s="134">
        <f>ROUND(I327*H327,2)</f>
        <v>0</v>
      </c>
      <c r="BL327" s="13" t="s">
        <v>133</v>
      </c>
      <c r="BM327" s="133" t="s">
        <v>536</v>
      </c>
    </row>
    <row r="328" spans="2:65" s="1" customFormat="1">
      <c r="B328" s="25"/>
      <c r="D328" s="135" t="s">
        <v>135</v>
      </c>
      <c r="F328" s="136" t="s">
        <v>535</v>
      </c>
      <c r="L328" s="25"/>
      <c r="M328" s="137"/>
      <c r="T328" s="49"/>
      <c r="AT328" s="13" t="s">
        <v>135</v>
      </c>
      <c r="AU328" s="13" t="s">
        <v>83</v>
      </c>
    </row>
    <row r="329" spans="2:65" s="1" customFormat="1" ht="24.15" customHeight="1">
      <c r="B329" s="25"/>
      <c r="C329" s="138" t="s">
        <v>537</v>
      </c>
      <c r="D329" s="138" t="s">
        <v>137</v>
      </c>
      <c r="E329" s="139" t="s">
        <v>538</v>
      </c>
      <c r="F329" s="140" t="s">
        <v>539</v>
      </c>
      <c r="G329" s="141" t="s">
        <v>132</v>
      </c>
      <c r="H329" s="142">
        <v>28</v>
      </c>
      <c r="I329" s="142"/>
      <c r="J329" s="142">
        <f>ROUND(I329*H329,2)</f>
        <v>0</v>
      </c>
      <c r="K329" s="140" t="s">
        <v>783</v>
      </c>
      <c r="L329" s="143"/>
      <c r="M329" s="144" t="s">
        <v>1</v>
      </c>
      <c r="N329" s="145" t="s">
        <v>38</v>
      </c>
      <c r="O329" s="131">
        <v>0</v>
      </c>
      <c r="P329" s="131">
        <f>O329*H329</f>
        <v>0</v>
      </c>
      <c r="Q329" s="131">
        <v>0</v>
      </c>
      <c r="R329" s="131">
        <f>Q329*H329</f>
        <v>0</v>
      </c>
      <c r="S329" s="131">
        <v>0</v>
      </c>
      <c r="T329" s="132">
        <f>S329*H329</f>
        <v>0</v>
      </c>
      <c r="AR329" s="133" t="s">
        <v>140</v>
      </c>
      <c r="AT329" s="133" t="s">
        <v>137</v>
      </c>
      <c r="AU329" s="133" t="s">
        <v>83</v>
      </c>
      <c r="AY329" s="13" t="s">
        <v>127</v>
      </c>
      <c r="BE329" s="134">
        <f>IF(N329="základní",J329,0)</f>
        <v>0</v>
      </c>
      <c r="BF329" s="134">
        <f>IF(N329="snížená",J329,0)</f>
        <v>0</v>
      </c>
      <c r="BG329" s="134">
        <f>IF(N329="zákl. přenesená",J329,0)</f>
        <v>0</v>
      </c>
      <c r="BH329" s="134">
        <f>IF(N329="sníž. přenesená",J329,0)</f>
        <v>0</v>
      </c>
      <c r="BI329" s="134">
        <f>IF(N329="nulová",J329,0)</f>
        <v>0</v>
      </c>
      <c r="BJ329" s="13" t="s">
        <v>81</v>
      </c>
      <c r="BK329" s="134">
        <f>ROUND(I329*H329,2)</f>
        <v>0</v>
      </c>
      <c r="BL329" s="13" t="s">
        <v>133</v>
      </c>
      <c r="BM329" s="133" t="s">
        <v>540</v>
      </c>
    </row>
    <row r="330" spans="2:65" s="1" customFormat="1" ht="19.2">
      <c r="B330" s="25"/>
      <c r="D330" s="135" t="s">
        <v>135</v>
      </c>
      <c r="F330" s="136" t="s">
        <v>539</v>
      </c>
      <c r="L330" s="25"/>
      <c r="M330" s="137"/>
      <c r="T330" s="49"/>
      <c r="AT330" s="13" t="s">
        <v>135</v>
      </c>
      <c r="AU330" s="13" t="s">
        <v>83</v>
      </c>
    </row>
    <row r="331" spans="2:65" s="1" customFormat="1" ht="16.5" customHeight="1">
      <c r="B331" s="25"/>
      <c r="C331" s="124" t="s">
        <v>541</v>
      </c>
      <c r="D331" s="124" t="s">
        <v>129</v>
      </c>
      <c r="E331" s="125" t="s">
        <v>542</v>
      </c>
      <c r="F331" s="126" t="s">
        <v>543</v>
      </c>
      <c r="G331" s="127" t="s">
        <v>132</v>
      </c>
      <c r="H331" s="128">
        <v>2</v>
      </c>
      <c r="I331" s="128"/>
      <c r="J331" s="128">
        <f>ROUND(I331*H331,2)</f>
        <v>0</v>
      </c>
      <c r="K331" s="126" t="s">
        <v>783</v>
      </c>
      <c r="L331" s="25"/>
      <c r="M331" s="129" t="s">
        <v>1</v>
      </c>
      <c r="N331" s="130" t="s">
        <v>38</v>
      </c>
      <c r="O331" s="131">
        <v>0</v>
      </c>
      <c r="P331" s="131">
        <f>O331*H331</f>
        <v>0</v>
      </c>
      <c r="Q331" s="131">
        <v>0</v>
      </c>
      <c r="R331" s="131">
        <f>Q331*H331</f>
        <v>0</v>
      </c>
      <c r="S331" s="131">
        <v>0</v>
      </c>
      <c r="T331" s="132">
        <f>S331*H331</f>
        <v>0</v>
      </c>
      <c r="AR331" s="133" t="s">
        <v>133</v>
      </c>
      <c r="AT331" s="133" t="s">
        <v>129</v>
      </c>
      <c r="AU331" s="133" t="s">
        <v>83</v>
      </c>
      <c r="AY331" s="13" t="s">
        <v>127</v>
      </c>
      <c r="BE331" s="134">
        <f>IF(N331="základní",J331,0)</f>
        <v>0</v>
      </c>
      <c r="BF331" s="134">
        <f>IF(N331="snížená",J331,0)</f>
        <v>0</v>
      </c>
      <c r="BG331" s="134">
        <f>IF(N331="zákl. přenesená",J331,0)</f>
        <v>0</v>
      </c>
      <c r="BH331" s="134">
        <f>IF(N331="sníž. přenesená",J331,0)</f>
        <v>0</v>
      </c>
      <c r="BI331" s="134">
        <f>IF(N331="nulová",J331,0)</f>
        <v>0</v>
      </c>
      <c r="BJ331" s="13" t="s">
        <v>81</v>
      </c>
      <c r="BK331" s="134">
        <f>ROUND(I331*H331,2)</f>
        <v>0</v>
      </c>
      <c r="BL331" s="13" t="s">
        <v>133</v>
      </c>
      <c r="BM331" s="133" t="s">
        <v>544</v>
      </c>
    </row>
    <row r="332" spans="2:65" s="1" customFormat="1">
      <c r="B332" s="25"/>
      <c r="D332" s="135" t="s">
        <v>135</v>
      </c>
      <c r="F332" s="136" t="s">
        <v>543</v>
      </c>
      <c r="L332" s="25"/>
      <c r="M332" s="137"/>
      <c r="T332" s="49"/>
      <c r="AT332" s="13" t="s">
        <v>135</v>
      </c>
      <c r="AU332" s="13" t="s">
        <v>83</v>
      </c>
    </row>
    <row r="333" spans="2:65" s="1" customFormat="1" ht="24.15" customHeight="1">
      <c r="B333" s="25"/>
      <c r="C333" s="138" t="s">
        <v>545</v>
      </c>
      <c r="D333" s="138" t="s">
        <v>137</v>
      </c>
      <c r="E333" s="139" t="s">
        <v>546</v>
      </c>
      <c r="F333" s="140" t="s">
        <v>547</v>
      </c>
      <c r="G333" s="141" t="s">
        <v>132</v>
      </c>
      <c r="H333" s="142">
        <v>2</v>
      </c>
      <c r="I333" s="142"/>
      <c r="J333" s="142">
        <f>ROUND(I333*H333,2)</f>
        <v>0</v>
      </c>
      <c r="K333" s="140" t="s">
        <v>783</v>
      </c>
      <c r="L333" s="143"/>
      <c r="M333" s="144" t="s">
        <v>1</v>
      </c>
      <c r="N333" s="145" t="s">
        <v>38</v>
      </c>
      <c r="O333" s="131">
        <v>0</v>
      </c>
      <c r="P333" s="131">
        <f>O333*H333</f>
        <v>0</v>
      </c>
      <c r="Q333" s="131">
        <v>0</v>
      </c>
      <c r="R333" s="131">
        <f>Q333*H333</f>
        <v>0</v>
      </c>
      <c r="S333" s="131">
        <v>0</v>
      </c>
      <c r="T333" s="132">
        <f>S333*H333</f>
        <v>0</v>
      </c>
      <c r="AR333" s="133" t="s">
        <v>140</v>
      </c>
      <c r="AT333" s="133" t="s">
        <v>137</v>
      </c>
      <c r="AU333" s="133" t="s">
        <v>83</v>
      </c>
      <c r="AY333" s="13" t="s">
        <v>127</v>
      </c>
      <c r="BE333" s="134">
        <f>IF(N333="základní",J333,0)</f>
        <v>0</v>
      </c>
      <c r="BF333" s="134">
        <f>IF(N333="snížená",J333,0)</f>
        <v>0</v>
      </c>
      <c r="BG333" s="134">
        <f>IF(N333="zákl. přenesená",J333,0)</f>
        <v>0</v>
      </c>
      <c r="BH333" s="134">
        <f>IF(N333="sníž. přenesená",J333,0)</f>
        <v>0</v>
      </c>
      <c r="BI333" s="134">
        <f>IF(N333="nulová",J333,0)</f>
        <v>0</v>
      </c>
      <c r="BJ333" s="13" t="s">
        <v>81</v>
      </c>
      <c r="BK333" s="134">
        <f>ROUND(I333*H333,2)</f>
        <v>0</v>
      </c>
      <c r="BL333" s="13" t="s">
        <v>133</v>
      </c>
      <c r="BM333" s="133" t="s">
        <v>548</v>
      </c>
    </row>
    <row r="334" spans="2:65" s="1" customFormat="1" ht="19.2">
      <c r="B334" s="25"/>
      <c r="D334" s="135" t="s">
        <v>135</v>
      </c>
      <c r="F334" s="136" t="s">
        <v>547</v>
      </c>
      <c r="L334" s="25"/>
      <c r="M334" s="137"/>
      <c r="T334" s="49"/>
      <c r="AT334" s="13" t="s">
        <v>135</v>
      </c>
      <c r="AU334" s="13" t="s">
        <v>83</v>
      </c>
    </row>
    <row r="335" spans="2:65" s="1" customFormat="1" ht="16.5" customHeight="1">
      <c r="B335" s="25"/>
      <c r="C335" s="124" t="s">
        <v>549</v>
      </c>
      <c r="D335" s="124" t="s">
        <v>129</v>
      </c>
      <c r="E335" s="125" t="s">
        <v>550</v>
      </c>
      <c r="F335" s="126" t="s">
        <v>551</v>
      </c>
      <c r="G335" s="127" t="s">
        <v>132</v>
      </c>
      <c r="H335" s="128">
        <v>26</v>
      </c>
      <c r="I335" s="128"/>
      <c r="J335" s="128">
        <f>ROUND(I335*H335,2)</f>
        <v>0</v>
      </c>
      <c r="K335" s="126" t="s">
        <v>783</v>
      </c>
      <c r="L335" s="25"/>
      <c r="M335" s="129" t="s">
        <v>1</v>
      </c>
      <c r="N335" s="130" t="s">
        <v>38</v>
      </c>
      <c r="O335" s="131">
        <v>0</v>
      </c>
      <c r="P335" s="131">
        <f>O335*H335</f>
        <v>0</v>
      </c>
      <c r="Q335" s="131">
        <v>0</v>
      </c>
      <c r="R335" s="131">
        <f>Q335*H335</f>
        <v>0</v>
      </c>
      <c r="S335" s="131">
        <v>0</v>
      </c>
      <c r="T335" s="132">
        <f>S335*H335</f>
        <v>0</v>
      </c>
      <c r="AR335" s="133" t="s">
        <v>133</v>
      </c>
      <c r="AT335" s="133" t="s">
        <v>129</v>
      </c>
      <c r="AU335" s="133" t="s">
        <v>83</v>
      </c>
      <c r="AY335" s="13" t="s">
        <v>127</v>
      </c>
      <c r="BE335" s="134">
        <f>IF(N335="základní",J335,0)</f>
        <v>0</v>
      </c>
      <c r="BF335" s="134">
        <f>IF(N335="snížená",J335,0)</f>
        <v>0</v>
      </c>
      <c r="BG335" s="134">
        <f>IF(N335="zákl. přenesená",J335,0)</f>
        <v>0</v>
      </c>
      <c r="BH335" s="134">
        <f>IF(N335="sníž. přenesená",J335,0)</f>
        <v>0</v>
      </c>
      <c r="BI335" s="134">
        <f>IF(N335="nulová",J335,0)</f>
        <v>0</v>
      </c>
      <c r="BJ335" s="13" t="s">
        <v>81</v>
      </c>
      <c r="BK335" s="134">
        <f>ROUND(I335*H335,2)</f>
        <v>0</v>
      </c>
      <c r="BL335" s="13" t="s">
        <v>133</v>
      </c>
      <c r="BM335" s="133" t="s">
        <v>552</v>
      </c>
    </row>
    <row r="336" spans="2:65" s="1" customFormat="1">
      <c r="B336" s="25"/>
      <c r="D336" s="135" t="s">
        <v>135</v>
      </c>
      <c r="F336" s="136" t="s">
        <v>551</v>
      </c>
      <c r="L336" s="25"/>
      <c r="M336" s="137"/>
      <c r="T336" s="49"/>
      <c r="AT336" s="13" t="s">
        <v>135</v>
      </c>
      <c r="AU336" s="13" t="s">
        <v>83</v>
      </c>
    </row>
    <row r="337" spans="2:65" s="1" customFormat="1" ht="24.15" customHeight="1">
      <c r="B337" s="25"/>
      <c r="C337" s="138" t="s">
        <v>553</v>
      </c>
      <c r="D337" s="138" t="s">
        <v>137</v>
      </c>
      <c r="E337" s="139" t="s">
        <v>554</v>
      </c>
      <c r="F337" s="140" t="s">
        <v>555</v>
      </c>
      <c r="G337" s="141" t="s">
        <v>132</v>
      </c>
      <c r="H337" s="142">
        <v>26</v>
      </c>
      <c r="I337" s="142"/>
      <c r="J337" s="142">
        <f>ROUND(I337*H337,2)</f>
        <v>0</v>
      </c>
      <c r="K337" s="140" t="s">
        <v>783</v>
      </c>
      <c r="L337" s="143"/>
      <c r="M337" s="144" t="s">
        <v>1</v>
      </c>
      <c r="N337" s="145" t="s">
        <v>38</v>
      </c>
      <c r="O337" s="131">
        <v>0</v>
      </c>
      <c r="P337" s="131">
        <f>O337*H337</f>
        <v>0</v>
      </c>
      <c r="Q337" s="131">
        <v>0</v>
      </c>
      <c r="R337" s="131">
        <f>Q337*H337</f>
        <v>0</v>
      </c>
      <c r="S337" s="131">
        <v>0</v>
      </c>
      <c r="T337" s="132">
        <f>S337*H337</f>
        <v>0</v>
      </c>
      <c r="AR337" s="133" t="s">
        <v>140</v>
      </c>
      <c r="AT337" s="133" t="s">
        <v>137</v>
      </c>
      <c r="AU337" s="133" t="s">
        <v>83</v>
      </c>
      <c r="AY337" s="13" t="s">
        <v>127</v>
      </c>
      <c r="BE337" s="134">
        <f>IF(N337="základní",J337,0)</f>
        <v>0</v>
      </c>
      <c r="BF337" s="134">
        <f>IF(N337="snížená",J337,0)</f>
        <v>0</v>
      </c>
      <c r="BG337" s="134">
        <f>IF(N337="zákl. přenesená",J337,0)</f>
        <v>0</v>
      </c>
      <c r="BH337" s="134">
        <f>IF(N337="sníž. přenesená",J337,0)</f>
        <v>0</v>
      </c>
      <c r="BI337" s="134">
        <f>IF(N337="nulová",J337,0)</f>
        <v>0</v>
      </c>
      <c r="BJ337" s="13" t="s">
        <v>81</v>
      </c>
      <c r="BK337" s="134">
        <f>ROUND(I337*H337,2)</f>
        <v>0</v>
      </c>
      <c r="BL337" s="13" t="s">
        <v>133</v>
      </c>
      <c r="BM337" s="133" t="s">
        <v>556</v>
      </c>
    </row>
    <row r="338" spans="2:65" s="1" customFormat="1" ht="19.2">
      <c r="B338" s="25"/>
      <c r="D338" s="135" t="s">
        <v>135</v>
      </c>
      <c r="F338" s="136" t="s">
        <v>555</v>
      </c>
      <c r="L338" s="25"/>
      <c r="M338" s="137"/>
      <c r="T338" s="49"/>
      <c r="AT338" s="13" t="s">
        <v>135</v>
      </c>
      <c r="AU338" s="13" t="s">
        <v>83</v>
      </c>
    </row>
    <row r="339" spans="2:65" s="1" customFormat="1" ht="16.5" customHeight="1">
      <c r="B339" s="25"/>
      <c r="C339" s="124" t="s">
        <v>557</v>
      </c>
      <c r="D339" s="124" t="s">
        <v>129</v>
      </c>
      <c r="E339" s="125" t="s">
        <v>558</v>
      </c>
      <c r="F339" s="126" t="s">
        <v>559</v>
      </c>
      <c r="G339" s="127" t="s">
        <v>132</v>
      </c>
      <c r="H339" s="128">
        <v>2</v>
      </c>
      <c r="I339" s="128"/>
      <c r="J339" s="128">
        <f>ROUND(I339*H339,2)</f>
        <v>0</v>
      </c>
      <c r="K339" s="126" t="s">
        <v>783</v>
      </c>
      <c r="L339" s="25"/>
      <c r="M339" s="129" t="s">
        <v>1</v>
      </c>
      <c r="N339" s="130" t="s">
        <v>38</v>
      </c>
      <c r="O339" s="131">
        <v>0</v>
      </c>
      <c r="P339" s="131">
        <f>O339*H339</f>
        <v>0</v>
      </c>
      <c r="Q339" s="131">
        <v>0</v>
      </c>
      <c r="R339" s="131">
        <f>Q339*H339</f>
        <v>0</v>
      </c>
      <c r="S339" s="131">
        <v>0</v>
      </c>
      <c r="T339" s="132">
        <f>S339*H339</f>
        <v>0</v>
      </c>
      <c r="AR339" s="133" t="s">
        <v>133</v>
      </c>
      <c r="AT339" s="133" t="s">
        <v>129</v>
      </c>
      <c r="AU339" s="133" t="s">
        <v>83</v>
      </c>
      <c r="AY339" s="13" t="s">
        <v>127</v>
      </c>
      <c r="BE339" s="134">
        <f>IF(N339="základní",J339,0)</f>
        <v>0</v>
      </c>
      <c r="BF339" s="134">
        <f>IF(N339="snížená",J339,0)</f>
        <v>0</v>
      </c>
      <c r="BG339" s="134">
        <f>IF(N339="zákl. přenesená",J339,0)</f>
        <v>0</v>
      </c>
      <c r="BH339" s="134">
        <f>IF(N339="sníž. přenesená",J339,0)</f>
        <v>0</v>
      </c>
      <c r="BI339" s="134">
        <f>IF(N339="nulová",J339,0)</f>
        <v>0</v>
      </c>
      <c r="BJ339" s="13" t="s">
        <v>81</v>
      </c>
      <c r="BK339" s="134">
        <f>ROUND(I339*H339,2)</f>
        <v>0</v>
      </c>
      <c r="BL339" s="13" t="s">
        <v>133</v>
      </c>
      <c r="BM339" s="133" t="s">
        <v>560</v>
      </c>
    </row>
    <row r="340" spans="2:65" s="1" customFormat="1">
      <c r="B340" s="25"/>
      <c r="D340" s="135" t="s">
        <v>135</v>
      </c>
      <c r="F340" s="136" t="s">
        <v>559</v>
      </c>
      <c r="L340" s="25"/>
      <c r="M340" s="137"/>
      <c r="T340" s="49"/>
      <c r="AT340" s="13" t="s">
        <v>135</v>
      </c>
      <c r="AU340" s="13" t="s">
        <v>83</v>
      </c>
    </row>
    <row r="341" spans="2:65" s="1" customFormat="1" ht="24.15" customHeight="1">
      <c r="B341" s="25"/>
      <c r="C341" s="138" t="s">
        <v>561</v>
      </c>
      <c r="D341" s="138" t="s">
        <v>137</v>
      </c>
      <c r="E341" s="139" t="s">
        <v>562</v>
      </c>
      <c r="F341" s="140" t="s">
        <v>563</v>
      </c>
      <c r="G341" s="141" t="s">
        <v>132</v>
      </c>
      <c r="H341" s="142">
        <v>2</v>
      </c>
      <c r="I341" s="142"/>
      <c r="J341" s="142">
        <f>ROUND(I341*H341,2)</f>
        <v>0</v>
      </c>
      <c r="K341" s="140" t="s">
        <v>783</v>
      </c>
      <c r="L341" s="143"/>
      <c r="M341" s="144" t="s">
        <v>1</v>
      </c>
      <c r="N341" s="145" t="s">
        <v>38</v>
      </c>
      <c r="O341" s="131">
        <v>0</v>
      </c>
      <c r="P341" s="131">
        <f>O341*H341</f>
        <v>0</v>
      </c>
      <c r="Q341" s="131">
        <v>0</v>
      </c>
      <c r="R341" s="131">
        <f>Q341*H341</f>
        <v>0</v>
      </c>
      <c r="S341" s="131">
        <v>0</v>
      </c>
      <c r="T341" s="132">
        <f>S341*H341</f>
        <v>0</v>
      </c>
      <c r="AR341" s="133" t="s">
        <v>140</v>
      </c>
      <c r="AT341" s="133" t="s">
        <v>137</v>
      </c>
      <c r="AU341" s="133" t="s">
        <v>83</v>
      </c>
      <c r="AY341" s="13" t="s">
        <v>127</v>
      </c>
      <c r="BE341" s="134">
        <f>IF(N341="základní",J341,0)</f>
        <v>0</v>
      </c>
      <c r="BF341" s="134">
        <f>IF(N341="snížená",J341,0)</f>
        <v>0</v>
      </c>
      <c r="BG341" s="134">
        <f>IF(N341="zákl. přenesená",J341,0)</f>
        <v>0</v>
      </c>
      <c r="BH341" s="134">
        <f>IF(N341="sníž. přenesená",J341,0)</f>
        <v>0</v>
      </c>
      <c r="BI341" s="134">
        <f>IF(N341="nulová",J341,0)</f>
        <v>0</v>
      </c>
      <c r="BJ341" s="13" t="s">
        <v>81</v>
      </c>
      <c r="BK341" s="134">
        <f>ROUND(I341*H341,2)</f>
        <v>0</v>
      </c>
      <c r="BL341" s="13" t="s">
        <v>133</v>
      </c>
      <c r="BM341" s="133" t="s">
        <v>564</v>
      </c>
    </row>
    <row r="342" spans="2:65" s="1" customFormat="1" ht="19.2">
      <c r="B342" s="25"/>
      <c r="D342" s="135" t="s">
        <v>135</v>
      </c>
      <c r="F342" s="136" t="s">
        <v>563</v>
      </c>
      <c r="L342" s="25"/>
      <c r="M342" s="137"/>
      <c r="T342" s="49"/>
      <c r="AT342" s="13" t="s">
        <v>135</v>
      </c>
      <c r="AU342" s="13" t="s">
        <v>83</v>
      </c>
    </row>
    <row r="343" spans="2:65" s="1" customFormat="1" ht="16.5" customHeight="1">
      <c r="B343" s="25"/>
      <c r="C343" s="124" t="s">
        <v>565</v>
      </c>
      <c r="D343" s="124" t="s">
        <v>129</v>
      </c>
      <c r="E343" s="125" t="s">
        <v>566</v>
      </c>
      <c r="F343" s="126" t="s">
        <v>567</v>
      </c>
      <c r="G343" s="127" t="s">
        <v>132</v>
      </c>
      <c r="H343" s="128">
        <v>2</v>
      </c>
      <c r="I343" s="128"/>
      <c r="J343" s="128">
        <f>ROUND(I343*H343,2)</f>
        <v>0</v>
      </c>
      <c r="K343" s="126" t="s">
        <v>783</v>
      </c>
      <c r="L343" s="25"/>
      <c r="M343" s="129" t="s">
        <v>1</v>
      </c>
      <c r="N343" s="130" t="s">
        <v>38</v>
      </c>
      <c r="O343" s="131">
        <v>0</v>
      </c>
      <c r="P343" s="131">
        <f>O343*H343</f>
        <v>0</v>
      </c>
      <c r="Q343" s="131">
        <v>0</v>
      </c>
      <c r="R343" s="131">
        <f>Q343*H343</f>
        <v>0</v>
      </c>
      <c r="S343" s="131">
        <v>0</v>
      </c>
      <c r="T343" s="132">
        <f>S343*H343</f>
        <v>0</v>
      </c>
      <c r="AR343" s="133" t="s">
        <v>133</v>
      </c>
      <c r="AT343" s="133" t="s">
        <v>129</v>
      </c>
      <c r="AU343" s="133" t="s">
        <v>83</v>
      </c>
      <c r="AY343" s="13" t="s">
        <v>127</v>
      </c>
      <c r="BE343" s="134">
        <f>IF(N343="základní",J343,0)</f>
        <v>0</v>
      </c>
      <c r="BF343" s="134">
        <f>IF(N343="snížená",J343,0)</f>
        <v>0</v>
      </c>
      <c r="BG343" s="134">
        <f>IF(N343="zákl. přenesená",J343,0)</f>
        <v>0</v>
      </c>
      <c r="BH343" s="134">
        <f>IF(N343="sníž. přenesená",J343,0)</f>
        <v>0</v>
      </c>
      <c r="BI343" s="134">
        <f>IF(N343="nulová",J343,0)</f>
        <v>0</v>
      </c>
      <c r="BJ343" s="13" t="s">
        <v>81</v>
      </c>
      <c r="BK343" s="134">
        <f>ROUND(I343*H343,2)</f>
        <v>0</v>
      </c>
      <c r="BL343" s="13" t="s">
        <v>133</v>
      </c>
      <c r="BM343" s="133" t="s">
        <v>568</v>
      </c>
    </row>
    <row r="344" spans="2:65" s="1" customFormat="1">
      <c r="B344" s="25"/>
      <c r="D344" s="135" t="s">
        <v>135</v>
      </c>
      <c r="F344" s="136" t="s">
        <v>567</v>
      </c>
      <c r="L344" s="25"/>
      <c r="M344" s="137"/>
      <c r="T344" s="49"/>
      <c r="AT344" s="13" t="s">
        <v>135</v>
      </c>
      <c r="AU344" s="13" t="s">
        <v>83</v>
      </c>
    </row>
    <row r="345" spans="2:65" s="1" customFormat="1" ht="24.15" customHeight="1">
      <c r="B345" s="25"/>
      <c r="C345" s="138" t="s">
        <v>569</v>
      </c>
      <c r="D345" s="138" t="s">
        <v>137</v>
      </c>
      <c r="E345" s="139" t="s">
        <v>570</v>
      </c>
      <c r="F345" s="140" t="s">
        <v>571</v>
      </c>
      <c r="G345" s="141" t="s">
        <v>132</v>
      </c>
      <c r="H345" s="142">
        <v>2</v>
      </c>
      <c r="I345" s="142"/>
      <c r="J345" s="142">
        <f>ROUND(I345*H345,2)</f>
        <v>0</v>
      </c>
      <c r="K345" s="140" t="s">
        <v>783</v>
      </c>
      <c r="L345" s="143"/>
      <c r="M345" s="144" t="s">
        <v>1</v>
      </c>
      <c r="N345" s="145" t="s">
        <v>38</v>
      </c>
      <c r="O345" s="131">
        <v>0</v>
      </c>
      <c r="P345" s="131">
        <f>O345*H345</f>
        <v>0</v>
      </c>
      <c r="Q345" s="131">
        <v>0</v>
      </c>
      <c r="R345" s="131">
        <f>Q345*H345</f>
        <v>0</v>
      </c>
      <c r="S345" s="131">
        <v>0</v>
      </c>
      <c r="T345" s="132">
        <f>S345*H345</f>
        <v>0</v>
      </c>
      <c r="AR345" s="133" t="s">
        <v>140</v>
      </c>
      <c r="AT345" s="133" t="s">
        <v>137</v>
      </c>
      <c r="AU345" s="133" t="s">
        <v>83</v>
      </c>
      <c r="AY345" s="13" t="s">
        <v>127</v>
      </c>
      <c r="BE345" s="134">
        <f>IF(N345="základní",J345,0)</f>
        <v>0</v>
      </c>
      <c r="BF345" s="134">
        <f>IF(N345="snížená",J345,0)</f>
        <v>0</v>
      </c>
      <c r="BG345" s="134">
        <f>IF(N345="zákl. přenesená",J345,0)</f>
        <v>0</v>
      </c>
      <c r="BH345" s="134">
        <f>IF(N345="sníž. přenesená",J345,0)</f>
        <v>0</v>
      </c>
      <c r="BI345" s="134">
        <f>IF(N345="nulová",J345,0)</f>
        <v>0</v>
      </c>
      <c r="BJ345" s="13" t="s">
        <v>81</v>
      </c>
      <c r="BK345" s="134">
        <f>ROUND(I345*H345,2)</f>
        <v>0</v>
      </c>
      <c r="BL345" s="13" t="s">
        <v>133</v>
      </c>
      <c r="BM345" s="133" t="s">
        <v>572</v>
      </c>
    </row>
    <row r="346" spans="2:65" s="1" customFormat="1" ht="19.2">
      <c r="B346" s="25"/>
      <c r="D346" s="135" t="s">
        <v>135</v>
      </c>
      <c r="F346" s="136" t="s">
        <v>571</v>
      </c>
      <c r="L346" s="25"/>
      <c r="M346" s="137"/>
      <c r="T346" s="49"/>
      <c r="AT346" s="13" t="s">
        <v>135</v>
      </c>
      <c r="AU346" s="13" t="s">
        <v>83</v>
      </c>
    </row>
    <row r="347" spans="2:65" s="1" customFormat="1" ht="21.75" customHeight="1">
      <c r="B347" s="25"/>
      <c r="C347" s="124" t="s">
        <v>573</v>
      </c>
      <c r="D347" s="124" t="s">
        <v>129</v>
      </c>
      <c r="E347" s="125" t="s">
        <v>574</v>
      </c>
      <c r="F347" s="126" t="s">
        <v>575</v>
      </c>
      <c r="G347" s="127" t="s">
        <v>132</v>
      </c>
      <c r="H347" s="128">
        <v>10</v>
      </c>
      <c r="I347" s="128"/>
      <c r="J347" s="128">
        <f>ROUND(I347*H347,2)</f>
        <v>0</v>
      </c>
      <c r="K347" s="126" t="s">
        <v>783</v>
      </c>
      <c r="L347" s="25"/>
      <c r="M347" s="129" t="s">
        <v>1</v>
      </c>
      <c r="N347" s="130" t="s">
        <v>38</v>
      </c>
      <c r="O347" s="131">
        <v>0</v>
      </c>
      <c r="P347" s="131">
        <f>O347*H347</f>
        <v>0</v>
      </c>
      <c r="Q347" s="131">
        <v>0</v>
      </c>
      <c r="R347" s="131">
        <f>Q347*H347</f>
        <v>0</v>
      </c>
      <c r="S347" s="131">
        <v>0</v>
      </c>
      <c r="T347" s="132">
        <f>S347*H347</f>
        <v>0</v>
      </c>
      <c r="AR347" s="133" t="s">
        <v>133</v>
      </c>
      <c r="AT347" s="133" t="s">
        <v>129</v>
      </c>
      <c r="AU347" s="133" t="s">
        <v>83</v>
      </c>
      <c r="AY347" s="13" t="s">
        <v>127</v>
      </c>
      <c r="BE347" s="134">
        <f>IF(N347="základní",J347,0)</f>
        <v>0</v>
      </c>
      <c r="BF347" s="134">
        <f>IF(N347="snížená",J347,0)</f>
        <v>0</v>
      </c>
      <c r="BG347" s="134">
        <f>IF(N347="zákl. přenesená",J347,0)</f>
        <v>0</v>
      </c>
      <c r="BH347" s="134">
        <f>IF(N347="sníž. přenesená",J347,0)</f>
        <v>0</v>
      </c>
      <c r="BI347" s="134">
        <f>IF(N347="nulová",J347,0)</f>
        <v>0</v>
      </c>
      <c r="BJ347" s="13" t="s">
        <v>81</v>
      </c>
      <c r="BK347" s="134">
        <f>ROUND(I347*H347,2)</f>
        <v>0</v>
      </c>
      <c r="BL347" s="13" t="s">
        <v>133</v>
      </c>
      <c r="BM347" s="133" t="s">
        <v>576</v>
      </c>
    </row>
    <row r="348" spans="2:65" s="1" customFormat="1">
      <c r="B348" s="25"/>
      <c r="D348" s="135" t="s">
        <v>135</v>
      </c>
      <c r="F348" s="136" t="s">
        <v>575</v>
      </c>
      <c r="L348" s="25"/>
      <c r="M348" s="137"/>
      <c r="T348" s="49"/>
      <c r="AT348" s="13" t="s">
        <v>135</v>
      </c>
      <c r="AU348" s="13" t="s">
        <v>83</v>
      </c>
    </row>
    <row r="349" spans="2:65" s="1" customFormat="1" ht="24.15" customHeight="1">
      <c r="B349" s="25"/>
      <c r="C349" s="138" t="s">
        <v>577</v>
      </c>
      <c r="D349" s="138" t="s">
        <v>137</v>
      </c>
      <c r="E349" s="139" t="s">
        <v>578</v>
      </c>
      <c r="F349" s="140" t="s">
        <v>579</v>
      </c>
      <c r="G349" s="141" t="s">
        <v>132</v>
      </c>
      <c r="H349" s="142">
        <v>10</v>
      </c>
      <c r="I349" s="142"/>
      <c r="J349" s="142">
        <f>ROUND(I349*H349,2)</f>
        <v>0</v>
      </c>
      <c r="K349" s="140" t="s">
        <v>783</v>
      </c>
      <c r="L349" s="143"/>
      <c r="M349" s="144" t="s">
        <v>1</v>
      </c>
      <c r="N349" s="145" t="s">
        <v>38</v>
      </c>
      <c r="O349" s="131">
        <v>0</v>
      </c>
      <c r="P349" s="131">
        <f>O349*H349</f>
        <v>0</v>
      </c>
      <c r="Q349" s="131">
        <v>0</v>
      </c>
      <c r="R349" s="131">
        <f>Q349*H349</f>
        <v>0</v>
      </c>
      <c r="S349" s="131">
        <v>0</v>
      </c>
      <c r="T349" s="132">
        <f>S349*H349</f>
        <v>0</v>
      </c>
      <c r="AR349" s="133" t="s">
        <v>140</v>
      </c>
      <c r="AT349" s="133" t="s">
        <v>137</v>
      </c>
      <c r="AU349" s="133" t="s">
        <v>83</v>
      </c>
      <c r="AY349" s="13" t="s">
        <v>127</v>
      </c>
      <c r="BE349" s="134">
        <f>IF(N349="základní",J349,0)</f>
        <v>0</v>
      </c>
      <c r="BF349" s="134">
        <f>IF(N349="snížená",J349,0)</f>
        <v>0</v>
      </c>
      <c r="BG349" s="134">
        <f>IF(N349="zákl. přenesená",J349,0)</f>
        <v>0</v>
      </c>
      <c r="BH349" s="134">
        <f>IF(N349="sníž. přenesená",J349,0)</f>
        <v>0</v>
      </c>
      <c r="BI349" s="134">
        <f>IF(N349="nulová",J349,0)</f>
        <v>0</v>
      </c>
      <c r="BJ349" s="13" t="s">
        <v>81</v>
      </c>
      <c r="BK349" s="134">
        <f>ROUND(I349*H349,2)</f>
        <v>0</v>
      </c>
      <c r="BL349" s="13" t="s">
        <v>133</v>
      </c>
      <c r="BM349" s="133" t="s">
        <v>580</v>
      </c>
    </row>
    <row r="350" spans="2:65" s="1" customFormat="1" ht="19.2">
      <c r="B350" s="25"/>
      <c r="D350" s="135" t="s">
        <v>135</v>
      </c>
      <c r="F350" s="136" t="s">
        <v>579</v>
      </c>
      <c r="L350" s="25"/>
      <c r="M350" s="137"/>
      <c r="T350" s="49"/>
      <c r="AT350" s="13" t="s">
        <v>135</v>
      </c>
      <c r="AU350" s="13" t="s">
        <v>83</v>
      </c>
    </row>
    <row r="351" spans="2:65" s="1" customFormat="1" ht="21.75" customHeight="1">
      <c r="B351" s="25"/>
      <c r="C351" s="124" t="s">
        <v>581</v>
      </c>
      <c r="D351" s="124" t="s">
        <v>129</v>
      </c>
      <c r="E351" s="125" t="s">
        <v>582</v>
      </c>
      <c r="F351" s="126" t="s">
        <v>583</v>
      </c>
      <c r="G351" s="127" t="s">
        <v>132</v>
      </c>
      <c r="H351" s="128">
        <v>205</v>
      </c>
      <c r="I351" s="128"/>
      <c r="J351" s="128">
        <f>ROUND(I351*H351,2)</f>
        <v>0</v>
      </c>
      <c r="K351" s="126" t="s">
        <v>783</v>
      </c>
      <c r="L351" s="25"/>
      <c r="M351" s="129" t="s">
        <v>1</v>
      </c>
      <c r="N351" s="130" t="s">
        <v>38</v>
      </c>
      <c r="O351" s="131">
        <v>0</v>
      </c>
      <c r="P351" s="131">
        <f>O351*H351</f>
        <v>0</v>
      </c>
      <c r="Q351" s="131">
        <v>0</v>
      </c>
      <c r="R351" s="131">
        <f>Q351*H351</f>
        <v>0</v>
      </c>
      <c r="S351" s="131">
        <v>0</v>
      </c>
      <c r="T351" s="132">
        <f>S351*H351</f>
        <v>0</v>
      </c>
      <c r="AR351" s="133" t="s">
        <v>133</v>
      </c>
      <c r="AT351" s="133" t="s">
        <v>129</v>
      </c>
      <c r="AU351" s="133" t="s">
        <v>83</v>
      </c>
      <c r="AY351" s="13" t="s">
        <v>127</v>
      </c>
      <c r="BE351" s="134">
        <f>IF(N351="základní",J351,0)</f>
        <v>0</v>
      </c>
      <c r="BF351" s="134">
        <f>IF(N351="snížená",J351,0)</f>
        <v>0</v>
      </c>
      <c r="BG351" s="134">
        <f>IF(N351="zákl. přenesená",J351,0)</f>
        <v>0</v>
      </c>
      <c r="BH351" s="134">
        <f>IF(N351="sníž. přenesená",J351,0)</f>
        <v>0</v>
      </c>
      <c r="BI351" s="134">
        <f>IF(N351="nulová",J351,0)</f>
        <v>0</v>
      </c>
      <c r="BJ351" s="13" t="s">
        <v>81</v>
      </c>
      <c r="BK351" s="134">
        <f>ROUND(I351*H351,2)</f>
        <v>0</v>
      </c>
      <c r="BL351" s="13" t="s">
        <v>133</v>
      </c>
      <c r="BM351" s="133" t="s">
        <v>584</v>
      </c>
    </row>
    <row r="352" spans="2:65" s="1" customFormat="1">
      <c r="B352" s="25"/>
      <c r="D352" s="135" t="s">
        <v>135</v>
      </c>
      <c r="F352" s="136" t="s">
        <v>583</v>
      </c>
      <c r="L352" s="25"/>
      <c r="M352" s="137"/>
      <c r="T352" s="49"/>
      <c r="AT352" s="13" t="s">
        <v>135</v>
      </c>
      <c r="AU352" s="13" t="s">
        <v>83</v>
      </c>
    </row>
    <row r="353" spans="2:65" s="1" customFormat="1" ht="19.2">
      <c r="B353" s="25"/>
      <c r="D353" s="135" t="s">
        <v>155</v>
      </c>
      <c r="F353" s="146" t="s">
        <v>585</v>
      </c>
      <c r="L353" s="25"/>
      <c r="M353" s="137"/>
      <c r="T353" s="49"/>
      <c r="AT353" s="13" t="s">
        <v>155</v>
      </c>
      <c r="AU353" s="13" t="s">
        <v>83</v>
      </c>
    </row>
    <row r="354" spans="2:65" s="1" customFormat="1" ht="24.15" customHeight="1">
      <c r="B354" s="25"/>
      <c r="C354" s="138" t="s">
        <v>586</v>
      </c>
      <c r="D354" s="138" t="s">
        <v>137</v>
      </c>
      <c r="E354" s="139" t="s">
        <v>587</v>
      </c>
      <c r="F354" s="140" t="s">
        <v>588</v>
      </c>
      <c r="G354" s="141" t="s">
        <v>132</v>
      </c>
      <c r="H354" s="142">
        <v>205</v>
      </c>
      <c r="I354" s="142"/>
      <c r="J354" s="142">
        <f>ROUND(I354*H354,2)</f>
        <v>0</v>
      </c>
      <c r="K354" s="140" t="s">
        <v>783</v>
      </c>
      <c r="L354" s="143"/>
      <c r="M354" s="144" t="s">
        <v>1</v>
      </c>
      <c r="N354" s="145" t="s">
        <v>38</v>
      </c>
      <c r="O354" s="131">
        <v>0</v>
      </c>
      <c r="P354" s="131">
        <f>O354*H354</f>
        <v>0</v>
      </c>
      <c r="Q354" s="131">
        <v>0</v>
      </c>
      <c r="R354" s="131">
        <f>Q354*H354</f>
        <v>0</v>
      </c>
      <c r="S354" s="131">
        <v>0</v>
      </c>
      <c r="T354" s="132">
        <f>S354*H354</f>
        <v>0</v>
      </c>
      <c r="AR354" s="133" t="s">
        <v>140</v>
      </c>
      <c r="AT354" s="133" t="s">
        <v>137</v>
      </c>
      <c r="AU354" s="133" t="s">
        <v>83</v>
      </c>
      <c r="AY354" s="13" t="s">
        <v>127</v>
      </c>
      <c r="BE354" s="134">
        <f>IF(N354="základní",J354,0)</f>
        <v>0</v>
      </c>
      <c r="BF354" s="134">
        <f>IF(N354="snížená",J354,0)</f>
        <v>0</v>
      </c>
      <c r="BG354" s="134">
        <f>IF(N354="zákl. přenesená",J354,0)</f>
        <v>0</v>
      </c>
      <c r="BH354" s="134">
        <f>IF(N354="sníž. přenesená",J354,0)</f>
        <v>0</v>
      </c>
      <c r="BI354" s="134">
        <f>IF(N354="nulová",J354,0)</f>
        <v>0</v>
      </c>
      <c r="BJ354" s="13" t="s">
        <v>81</v>
      </c>
      <c r="BK354" s="134">
        <f>ROUND(I354*H354,2)</f>
        <v>0</v>
      </c>
      <c r="BL354" s="13" t="s">
        <v>133</v>
      </c>
      <c r="BM354" s="133" t="s">
        <v>589</v>
      </c>
    </row>
    <row r="355" spans="2:65" s="1" customFormat="1" ht="19.2">
      <c r="B355" s="25"/>
      <c r="D355" s="135" t="s">
        <v>135</v>
      </c>
      <c r="F355" s="136" t="s">
        <v>588</v>
      </c>
      <c r="L355" s="25"/>
      <c r="M355" s="137"/>
      <c r="T355" s="49"/>
      <c r="AT355" s="13" t="s">
        <v>135</v>
      </c>
      <c r="AU355" s="13" t="s">
        <v>83</v>
      </c>
    </row>
    <row r="356" spans="2:65" s="1" customFormat="1" ht="24.15" customHeight="1">
      <c r="B356" s="25"/>
      <c r="C356" s="124" t="s">
        <v>590</v>
      </c>
      <c r="D356" s="124" t="s">
        <v>129</v>
      </c>
      <c r="E356" s="125" t="s">
        <v>591</v>
      </c>
      <c r="F356" s="126" t="s">
        <v>592</v>
      </c>
      <c r="G356" s="127" t="s">
        <v>132</v>
      </c>
      <c r="H356" s="128">
        <v>12</v>
      </c>
      <c r="I356" s="128"/>
      <c r="J356" s="128">
        <f>ROUND(I356*H356,2)</f>
        <v>0</v>
      </c>
      <c r="K356" s="126" t="s">
        <v>783</v>
      </c>
      <c r="L356" s="25"/>
      <c r="M356" s="129" t="s">
        <v>1</v>
      </c>
      <c r="N356" s="130" t="s">
        <v>38</v>
      </c>
      <c r="O356" s="131">
        <v>0</v>
      </c>
      <c r="P356" s="131">
        <f>O356*H356</f>
        <v>0</v>
      </c>
      <c r="Q356" s="131">
        <v>0</v>
      </c>
      <c r="R356" s="131">
        <f>Q356*H356</f>
        <v>0</v>
      </c>
      <c r="S356" s="131">
        <v>0</v>
      </c>
      <c r="T356" s="132">
        <f>S356*H356</f>
        <v>0</v>
      </c>
      <c r="AR356" s="133" t="s">
        <v>133</v>
      </c>
      <c r="AT356" s="133" t="s">
        <v>129</v>
      </c>
      <c r="AU356" s="133" t="s">
        <v>83</v>
      </c>
      <c r="AY356" s="13" t="s">
        <v>127</v>
      </c>
      <c r="BE356" s="134">
        <f>IF(N356="základní",J356,0)</f>
        <v>0</v>
      </c>
      <c r="BF356" s="134">
        <f>IF(N356="snížená",J356,0)</f>
        <v>0</v>
      </c>
      <c r="BG356" s="134">
        <f>IF(N356="zákl. přenesená",J356,0)</f>
        <v>0</v>
      </c>
      <c r="BH356" s="134">
        <f>IF(N356="sníž. přenesená",J356,0)</f>
        <v>0</v>
      </c>
      <c r="BI356" s="134">
        <f>IF(N356="nulová",J356,0)</f>
        <v>0</v>
      </c>
      <c r="BJ356" s="13" t="s">
        <v>81</v>
      </c>
      <c r="BK356" s="134">
        <f>ROUND(I356*H356,2)</f>
        <v>0</v>
      </c>
      <c r="BL356" s="13" t="s">
        <v>133</v>
      </c>
      <c r="BM356" s="133" t="s">
        <v>593</v>
      </c>
    </row>
    <row r="357" spans="2:65" s="1" customFormat="1" ht="28.8">
      <c r="B357" s="25"/>
      <c r="D357" s="135" t="s">
        <v>135</v>
      </c>
      <c r="F357" s="136" t="s">
        <v>594</v>
      </c>
      <c r="L357" s="25"/>
      <c r="M357" s="137"/>
      <c r="T357" s="49"/>
      <c r="AT357" s="13" t="s">
        <v>135</v>
      </c>
      <c r="AU357" s="13" t="s">
        <v>83</v>
      </c>
    </row>
    <row r="358" spans="2:65" s="1" customFormat="1" ht="19.2">
      <c r="B358" s="25"/>
      <c r="D358" s="135" t="s">
        <v>155</v>
      </c>
      <c r="F358" s="146" t="s">
        <v>595</v>
      </c>
      <c r="L358" s="25"/>
      <c r="M358" s="137"/>
      <c r="T358" s="49"/>
      <c r="AT358" s="13" t="s">
        <v>155</v>
      </c>
      <c r="AU358" s="13" t="s">
        <v>83</v>
      </c>
    </row>
    <row r="359" spans="2:65" s="1" customFormat="1" ht="24.15" customHeight="1">
      <c r="B359" s="25"/>
      <c r="C359" s="124" t="s">
        <v>596</v>
      </c>
      <c r="D359" s="124" t="s">
        <v>129</v>
      </c>
      <c r="E359" s="125" t="s">
        <v>597</v>
      </c>
      <c r="F359" s="126" t="s">
        <v>598</v>
      </c>
      <c r="G359" s="127" t="s">
        <v>132</v>
      </c>
      <c r="H359" s="128">
        <v>94</v>
      </c>
      <c r="I359" s="128"/>
      <c r="J359" s="128">
        <f>ROUND(I359*H359,2)</f>
        <v>0</v>
      </c>
      <c r="K359" s="126" t="s">
        <v>783</v>
      </c>
      <c r="L359" s="25"/>
      <c r="M359" s="129" t="s">
        <v>1</v>
      </c>
      <c r="N359" s="130" t="s">
        <v>38</v>
      </c>
      <c r="O359" s="131">
        <v>0</v>
      </c>
      <c r="P359" s="131">
        <f>O359*H359</f>
        <v>0</v>
      </c>
      <c r="Q359" s="131">
        <v>0</v>
      </c>
      <c r="R359" s="131">
        <f>Q359*H359</f>
        <v>0</v>
      </c>
      <c r="S359" s="131">
        <v>0</v>
      </c>
      <c r="T359" s="132">
        <f>S359*H359</f>
        <v>0</v>
      </c>
      <c r="AR359" s="133" t="s">
        <v>133</v>
      </c>
      <c r="AT359" s="133" t="s">
        <v>129</v>
      </c>
      <c r="AU359" s="133" t="s">
        <v>83</v>
      </c>
      <c r="AY359" s="13" t="s">
        <v>127</v>
      </c>
      <c r="BE359" s="134">
        <f>IF(N359="základní",J359,0)</f>
        <v>0</v>
      </c>
      <c r="BF359" s="134">
        <f>IF(N359="snížená",J359,0)</f>
        <v>0</v>
      </c>
      <c r="BG359" s="134">
        <f>IF(N359="zákl. přenesená",J359,0)</f>
        <v>0</v>
      </c>
      <c r="BH359" s="134">
        <f>IF(N359="sníž. přenesená",J359,0)</f>
        <v>0</v>
      </c>
      <c r="BI359" s="134">
        <f>IF(N359="nulová",J359,0)</f>
        <v>0</v>
      </c>
      <c r="BJ359" s="13" t="s">
        <v>81</v>
      </c>
      <c r="BK359" s="134">
        <f>ROUND(I359*H359,2)</f>
        <v>0</v>
      </c>
      <c r="BL359" s="13" t="s">
        <v>133</v>
      </c>
      <c r="BM359" s="133" t="s">
        <v>599</v>
      </c>
    </row>
    <row r="360" spans="2:65" s="1" customFormat="1" ht="19.2">
      <c r="B360" s="25"/>
      <c r="D360" s="135" t="s">
        <v>135</v>
      </c>
      <c r="F360" s="136" t="s">
        <v>600</v>
      </c>
      <c r="L360" s="25"/>
      <c r="M360" s="137"/>
      <c r="T360" s="49"/>
      <c r="AT360" s="13" t="s">
        <v>135</v>
      </c>
      <c r="AU360" s="13" t="s">
        <v>83</v>
      </c>
    </row>
    <row r="361" spans="2:65" s="1" customFormat="1" ht="16.5" customHeight="1">
      <c r="B361" s="25"/>
      <c r="C361" s="124" t="s">
        <v>601</v>
      </c>
      <c r="D361" s="124" t="s">
        <v>129</v>
      </c>
      <c r="E361" s="125" t="s">
        <v>602</v>
      </c>
      <c r="F361" s="126" t="s">
        <v>603</v>
      </c>
      <c r="G361" s="127" t="s">
        <v>177</v>
      </c>
      <c r="H361" s="128">
        <v>32</v>
      </c>
      <c r="I361" s="128"/>
      <c r="J361" s="128">
        <f>ROUND(I361*H361,2)</f>
        <v>0</v>
      </c>
      <c r="K361" s="126" t="s">
        <v>783</v>
      </c>
      <c r="L361" s="25"/>
      <c r="M361" s="129" t="s">
        <v>1</v>
      </c>
      <c r="N361" s="130" t="s">
        <v>38</v>
      </c>
      <c r="O361" s="131">
        <v>0</v>
      </c>
      <c r="P361" s="131">
        <f>O361*H361</f>
        <v>0</v>
      </c>
      <c r="Q361" s="131">
        <v>0</v>
      </c>
      <c r="R361" s="131">
        <f>Q361*H361</f>
        <v>0</v>
      </c>
      <c r="S361" s="131">
        <v>0</v>
      </c>
      <c r="T361" s="132">
        <f>S361*H361</f>
        <v>0</v>
      </c>
      <c r="AR361" s="133" t="s">
        <v>133</v>
      </c>
      <c r="AT361" s="133" t="s">
        <v>129</v>
      </c>
      <c r="AU361" s="133" t="s">
        <v>83</v>
      </c>
      <c r="AY361" s="13" t="s">
        <v>127</v>
      </c>
      <c r="BE361" s="134">
        <f>IF(N361="základní",J361,0)</f>
        <v>0</v>
      </c>
      <c r="BF361" s="134">
        <f>IF(N361="snížená",J361,0)</f>
        <v>0</v>
      </c>
      <c r="BG361" s="134">
        <f>IF(N361="zákl. přenesená",J361,0)</f>
        <v>0</v>
      </c>
      <c r="BH361" s="134">
        <f>IF(N361="sníž. přenesená",J361,0)</f>
        <v>0</v>
      </c>
      <c r="BI361" s="134">
        <f>IF(N361="nulová",J361,0)</f>
        <v>0</v>
      </c>
      <c r="BJ361" s="13" t="s">
        <v>81</v>
      </c>
      <c r="BK361" s="134">
        <f>ROUND(I361*H361,2)</f>
        <v>0</v>
      </c>
      <c r="BL361" s="13" t="s">
        <v>133</v>
      </c>
      <c r="BM361" s="133" t="s">
        <v>604</v>
      </c>
    </row>
    <row r="362" spans="2:65" s="1" customFormat="1">
      <c r="B362" s="25"/>
      <c r="D362" s="135" t="s">
        <v>135</v>
      </c>
      <c r="F362" s="136" t="s">
        <v>603</v>
      </c>
      <c r="L362" s="25"/>
      <c r="M362" s="137"/>
      <c r="T362" s="49"/>
      <c r="AT362" s="13" t="s">
        <v>135</v>
      </c>
      <c r="AU362" s="13" t="s">
        <v>83</v>
      </c>
    </row>
    <row r="363" spans="2:65" s="1" customFormat="1" ht="24.15" customHeight="1">
      <c r="B363" s="25"/>
      <c r="C363" s="124" t="s">
        <v>605</v>
      </c>
      <c r="D363" s="124" t="s">
        <v>129</v>
      </c>
      <c r="E363" s="125" t="s">
        <v>175</v>
      </c>
      <c r="F363" s="126" t="s">
        <v>176</v>
      </c>
      <c r="G363" s="127" t="s">
        <v>177</v>
      </c>
      <c r="H363" s="128">
        <v>1758</v>
      </c>
      <c r="I363" s="128"/>
      <c r="J363" s="128">
        <f>ROUND(I363*H363,2)</f>
        <v>0</v>
      </c>
      <c r="K363" s="126" t="s">
        <v>783</v>
      </c>
      <c r="L363" s="25"/>
      <c r="M363" s="129" t="s">
        <v>1</v>
      </c>
      <c r="N363" s="130" t="s">
        <v>38</v>
      </c>
      <c r="O363" s="131">
        <v>0</v>
      </c>
      <c r="P363" s="131">
        <f>O363*H363</f>
        <v>0</v>
      </c>
      <c r="Q363" s="131">
        <v>0</v>
      </c>
      <c r="R363" s="131">
        <f>Q363*H363</f>
        <v>0</v>
      </c>
      <c r="S363" s="131">
        <v>0</v>
      </c>
      <c r="T363" s="132">
        <f>S363*H363</f>
        <v>0</v>
      </c>
      <c r="AR363" s="133" t="s">
        <v>133</v>
      </c>
      <c r="AT363" s="133" t="s">
        <v>129</v>
      </c>
      <c r="AU363" s="133" t="s">
        <v>83</v>
      </c>
      <c r="AY363" s="13" t="s">
        <v>127</v>
      </c>
      <c r="BE363" s="134">
        <f>IF(N363="základní",J363,0)</f>
        <v>0</v>
      </c>
      <c r="BF363" s="134">
        <f>IF(N363="snížená",J363,0)</f>
        <v>0</v>
      </c>
      <c r="BG363" s="134">
        <f>IF(N363="zákl. přenesená",J363,0)</f>
        <v>0</v>
      </c>
      <c r="BH363" s="134">
        <f>IF(N363="sníž. přenesená",J363,0)</f>
        <v>0</v>
      </c>
      <c r="BI363" s="134">
        <f>IF(N363="nulová",J363,0)</f>
        <v>0</v>
      </c>
      <c r="BJ363" s="13" t="s">
        <v>81</v>
      </c>
      <c r="BK363" s="134">
        <f>ROUND(I363*H363,2)</f>
        <v>0</v>
      </c>
      <c r="BL363" s="13" t="s">
        <v>133</v>
      </c>
      <c r="BM363" s="133" t="s">
        <v>606</v>
      </c>
    </row>
    <row r="364" spans="2:65" s="1" customFormat="1" ht="28.8">
      <c r="B364" s="25"/>
      <c r="D364" s="135" t="s">
        <v>135</v>
      </c>
      <c r="F364" s="136" t="s">
        <v>179</v>
      </c>
      <c r="L364" s="25"/>
      <c r="M364" s="137"/>
      <c r="T364" s="49"/>
      <c r="AT364" s="13" t="s">
        <v>135</v>
      </c>
      <c r="AU364" s="13" t="s">
        <v>83</v>
      </c>
    </row>
    <row r="365" spans="2:65" s="11" customFormat="1" ht="22.8" customHeight="1">
      <c r="B365" s="113"/>
      <c r="D365" s="114" t="s">
        <v>72</v>
      </c>
      <c r="E365" s="122" t="s">
        <v>607</v>
      </c>
      <c r="F365" s="122" t="s">
        <v>1</v>
      </c>
      <c r="J365" s="123">
        <f>BK365</f>
        <v>0</v>
      </c>
      <c r="L365" s="113"/>
      <c r="M365" s="117"/>
      <c r="P365" s="118">
        <f>SUM(P366:P420)</f>
        <v>0</v>
      </c>
      <c r="R365" s="118">
        <f>SUM(R366:R420)</f>
        <v>0</v>
      </c>
      <c r="T365" s="119">
        <f>SUM(T366:T420)</f>
        <v>0</v>
      </c>
      <c r="AR365" s="114" t="s">
        <v>81</v>
      </c>
      <c r="AT365" s="120" t="s">
        <v>72</v>
      </c>
      <c r="AU365" s="120" t="s">
        <v>81</v>
      </c>
      <c r="AY365" s="114" t="s">
        <v>127</v>
      </c>
      <c r="BK365" s="121">
        <f>SUM(BK366:BK420)</f>
        <v>0</v>
      </c>
    </row>
    <row r="366" spans="2:65" s="1" customFormat="1" ht="24.15" customHeight="1">
      <c r="B366" s="25"/>
      <c r="C366" s="124" t="s">
        <v>608</v>
      </c>
      <c r="D366" s="124" t="s">
        <v>129</v>
      </c>
      <c r="E366" s="125" t="s">
        <v>609</v>
      </c>
      <c r="F366" s="126" t="s">
        <v>610</v>
      </c>
      <c r="G366" s="127" t="s">
        <v>145</v>
      </c>
      <c r="H366" s="128">
        <v>320</v>
      </c>
      <c r="I366" s="128"/>
      <c r="J366" s="128">
        <f>ROUND(I366*H366,2)</f>
        <v>0</v>
      </c>
      <c r="K366" s="126" t="s">
        <v>783</v>
      </c>
      <c r="L366" s="25"/>
      <c r="M366" s="129" t="s">
        <v>1</v>
      </c>
      <c r="N366" s="130" t="s">
        <v>38</v>
      </c>
      <c r="O366" s="131">
        <v>0</v>
      </c>
      <c r="P366" s="131">
        <f>O366*H366</f>
        <v>0</v>
      </c>
      <c r="Q366" s="131">
        <v>0</v>
      </c>
      <c r="R366" s="131">
        <f>Q366*H366</f>
        <v>0</v>
      </c>
      <c r="S366" s="131">
        <v>0</v>
      </c>
      <c r="T366" s="132">
        <f>S366*H366</f>
        <v>0</v>
      </c>
      <c r="AR366" s="133" t="s">
        <v>133</v>
      </c>
      <c r="AT366" s="133" t="s">
        <v>129</v>
      </c>
      <c r="AU366" s="133" t="s">
        <v>83</v>
      </c>
      <c r="AY366" s="13" t="s">
        <v>127</v>
      </c>
      <c r="BE366" s="134">
        <f>IF(N366="základní",J366,0)</f>
        <v>0</v>
      </c>
      <c r="BF366" s="134">
        <f>IF(N366="snížená",J366,0)</f>
        <v>0</v>
      </c>
      <c r="BG366" s="134">
        <f>IF(N366="zákl. přenesená",J366,0)</f>
        <v>0</v>
      </c>
      <c r="BH366" s="134">
        <f>IF(N366="sníž. přenesená",J366,0)</f>
        <v>0</v>
      </c>
      <c r="BI366" s="134">
        <f>IF(N366="nulová",J366,0)</f>
        <v>0</v>
      </c>
      <c r="BJ366" s="13" t="s">
        <v>81</v>
      </c>
      <c r="BK366" s="134">
        <f>ROUND(I366*H366,2)</f>
        <v>0</v>
      </c>
      <c r="BL366" s="13" t="s">
        <v>133</v>
      </c>
      <c r="BM366" s="133" t="s">
        <v>611</v>
      </c>
    </row>
    <row r="367" spans="2:65" s="1" customFormat="1" ht="48">
      <c r="B367" s="25"/>
      <c r="D367" s="135" t="s">
        <v>135</v>
      </c>
      <c r="F367" s="136" t="s">
        <v>612</v>
      </c>
      <c r="L367" s="25"/>
      <c r="M367" s="137"/>
      <c r="T367" s="49"/>
      <c r="AT367" s="13" t="s">
        <v>135</v>
      </c>
      <c r="AU367" s="13" t="s">
        <v>83</v>
      </c>
    </row>
    <row r="368" spans="2:65" s="1" customFormat="1" ht="21.75" customHeight="1">
      <c r="B368" s="25"/>
      <c r="C368" s="124" t="s">
        <v>613</v>
      </c>
      <c r="D368" s="124" t="s">
        <v>129</v>
      </c>
      <c r="E368" s="125" t="s">
        <v>614</v>
      </c>
      <c r="F368" s="126" t="s">
        <v>615</v>
      </c>
      <c r="G368" s="127" t="s">
        <v>132</v>
      </c>
      <c r="H368" s="128">
        <v>34</v>
      </c>
      <c r="I368" s="128"/>
      <c r="J368" s="128">
        <f>ROUND(I368*H368,2)</f>
        <v>0</v>
      </c>
      <c r="K368" s="126" t="s">
        <v>783</v>
      </c>
      <c r="L368" s="25"/>
      <c r="M368" s="129" t="s">
        <v>1</v>
      </c>
      <c r="N368" s="130" t="s">
        <v>38</v>
      </c>
      <c r="O368" s="131">
        <v>0</v>
      </c>
      <c r="P368" s="131">
        <f>O368*H368</f>
        <v>0</v>
      </c>
      <c r="Q368" s="131">
        <v>0</v>
      </c>
      <c r="R368" s="131">
        <f>Q368*H368</f>
        <v>0</v>
      </c>
      <c r="S368" s="131">
        <v>0</v>
      </c>
      <c r="T368" s="132">
        <f>S368*H368</f>
        <v>0</v>
      </c>
      <c r="AR368" s="133" t="s">
        <v>133</v>
      </c>
      <c r="AT368" s="133" t="s">
        <v>129</v>
      </c>
      <c r="AU368" s="133" t="s">
        <v>83</v>
      </c>
      <c r="AY368" s="13" t="s">
        <v>127</v>
      </c>
      <c r="BE368" s="134">
        <f>IF(N368="základní",J368,0)</f>
        <v>0</v>
      </c>
      <c r="BF368" s="134">
        <f>IF(N368="snížená",J368,0)</f>
        <v>0</v>
      </c>
      <c r="BG368" s="134">
        <f>IF(N368="zákl. přenesená",J368,0)</f>
        <v>0</v>
      </c>
      <c r="BH368" s="134">
        <f>IF(N368="sníž. přenesená",J368,0)</f>
        <v>0</v>
      </c>
      <c r="BI368" s="134">
        <f>IF(N368="nulová",J368,0)</f>
        <v>0</v>
      </c>
      <c r="BJ368" s="13" t="s">
        <v>81</v>
      </c>
      <c r="BK368" s="134">
        <f>ROUND(I368*H368,2)</f>
        <v>0</v>
      </c>
      <c r="BL368" s="13" t="s">
        <v>133</v>
      </c>
      <c r="BM368" s="133" t="s">
        <v>616</v>
      </c>
    </row>
    <row r="369" spans="2:65" s="1" customFormat="1" ht="28.8">
      <c r="B369" s="25"/>
      <c r="D369" s="135" t="s">
        <v>135</v>
      </c>
      <c r="F369" s="136" t="s">
        <v>617</v>
      </c>
      <c r="L369" s="25"/>
      <c r="M369" s="137"/>
      <c r="T369" s="49"/>
      <c r="AT369" s="13" t="s">
        <v>135</v>
      </c>
      <c r="AU369" s="13" t="s">
        <v>83</v>
      </c>
    </row>
    <row r="370" spans="2:65" s="1" customFormat="1" ht="19.2">
      <c r="B370" s="25"/>
      <c r="D370" s="135" t="s">
        <v>155</v>
      </c>
      <c r="F370" s="146" t="s">
        <v>618</v>
      </c>
      <c r="L370" s="25"/>
      <c r="M370" s="137"/>
      <c r="T370" s="49"/>
      <c r="AT370" s="13" t="s">
        <v>155</v>
      </c>
      <c r="AU370" s="13" t="s">
        <v>83</v>
      </c>
    </row>
    <row r="371" spans="2:65" s="1" customFormat="1" ht="21.75" customHeight="1">
      <c r="B371" s="25"/>
      <c r="C371" s="124" t="s">
        <v>619</v>
      </c>
      <c r="D371" s="124" t="s">
        <v>129</v>
      </c>
      <c r="E371" s="125" t="s">
        <v>620</v>
      </c>
      <c r="F371" s="126" t="s">
        <v>621</v>
      </c>
      <c r="G371" s="127" t="s">
        <v>132</v>
      </c>
      <c r="H371" s="128">
        <v>165</v>
      </c>
      <c r="I371" s="128"/>
      <c r="J371" s="128">
        <f>ROUND(I371*H371,2)</f>
        <v>0</v>
      </c>
      <c r="K371" s="126" t="s">
        <v>783</v>
      </c>
      <c r="L371" s="25"/>
      <c r="M371" s="129" t="s">
        <v>1</v>
      </c>
      <c r="N371" s="130" t="s">
        <v>38</v>
      </c>
      <c r="O371" s="131">
        <v>0</v>
      </c>
      <c r="P371" s="131">
        <f>O371*H371</f>
        <v>0</v>
      </c>
      <c r="Q371" s="131">
        <v>0</v>
      </c>
      <c r="R371" s="131">
        <f>Q371*H371</f>
        <v>0</v>
      </c>
      <c r="S371" s="131">
        <v>0</v>
      </c>
      <c r="T371" s="132">
        <f>S371*H371</f>
        <v>0</v>
      </c>
      <c r="AR371" s="133" t="s">
        <v>133</v>
      </c>
      <c r="AT371" s="133" t="s">
        <v>129</v>
      </c>
      <c r="AU371" s="133" t="s">
        <v>83</v>
      </c>
      <c r="AY371" s="13" t="s">
        <v>127</v>
      </c>
      <c r="BE371" s="134">
        <f>IF(N371="základní",J371,0)</f>
        <v>0</v>
      </c>
      <c r="BF371" s="134">
        <f>IF(N371="snížená",J371,0)</f>
        <v>0</v>
      </c>
      <c r="BG371" s="134">
        <f>IF(N371="zákl. přenesená",J371,0)</f>
        <v>0</v>
      </c>
      <c r="BH371" s="134">
        <f>IF(N371="sníž. přenesená",J371,0)</f>
        <v>0</v>
      </c>
      <c r="BI371" s="134">
        <f>IF(N371="nulová",J371,0)</f>
        <v>0</v>
      </c>
      <c r="BJ371" s="13" t="s">
        <v>81</v>
      </c>
      <c r="BK371" s="134">
        <f>ROUND(I371*H371,2)</f>
        <v>0</v>
      </c>
      <c r="BL371" s="13" t="s">
        <v>133</v>
      </c>
      <c r="BM371" s="133" t="s">
        <v>622</v>
      </c>
    </row>
    <row r="372" spans="2:65" s="1" customFormat="1" ht="28.8">
      <c r="B372" s="25"/>
      <c r="D372" s="135" t="s">
        <v>135</v>
      </c>
      <c r="F372" s="136" t="s">
        <v>623</v>
      </c>
      <c r="L372" s="25"/>
      <c r="M372" s="137"/>
      <c r="T372" s="49"/>
      <c r="AT372" s="13" t="s">
        <v>135</v>
      </c>
      <c r="AU372" s="13" t="s">
        <v>83</v>
      </c>
    </row>
    <row r="373" spans="2:65" s="1" customFormat="1" ht="21.75" customHeight="1">
      <c r="B373" s="25"/>
      <c r="C373" s="124" t="s">
        <v>624</v>
      </c>
      <c r="D373" s="124" t="s">
        <v>129</v>
      </c>
      <c r="E373" s="125" t="s">
        <v>625</v>
      </c>
      <c r="F373" s="126" t="s">
        <v>626</v>
      </c>
      <c r="G373" s="127" t="s">
        <v>132</v>
      </c>
      <c r="H373" s="128">
        <v>16</v>
      </c>
      <c r="I373" s="128"/>
      <c r="J373" s="128">
        <f>ROUND(I373*H373,2)</f>
        <v>0</v>
      </c>
      <c r="K373" s="126" t="s">
        <v>783</v>
      </c>
      <c r="L373" s="25"/>
      <c r="M373" s="129" t="s">
        <v>1</v>
      </c>
      <c r="N373" s="130" t="s">
        <v>38</v>
      </c>
      <c r="O373" s="131">
        <v>0</v>
      </c>
      <c r="P373" s="131">
        <f>O373*H373</f>
        <v>0</v>
      </c>
      <c r="Q373" s="131">
        <v>0</v>
      </c>
      <c r="R373" s="131">
        <f>Q373*H373</f>
        <v>0</v>
      </c>
      <c r="S373" s="131">
        <v>0</v>
      </c>
      <c r="T373" s="132">
        <f>S373*H373</f>
        <v>0</v>
      </c>
      <c r="AR373" s="133" t="s">
        <v>133</v>
      </c>
      <c r="AT373" s="133" t="s">
        <v>129</v>
      </c>
      <c r="AU373" s="133" t="s">
        <v>83</v>
      </c>
      <c r="AY373" s="13" t="s">
        <v>127</v>
      </c>
      <c r="BE373" s="134">
        <f>IF(N373="základní",J373,0)</f>
        <v>0</v>
      </c>
      <c r="BF373" s="134">
        <f>IF(N373="snížená",J373,0)</f>
        <v>0</v>
      </c>
      <c r="BG373" s="134">
        <f>IF(N373="zákl. přenesená",J373,0)</f>
        <v>0</v>
      </c>
      <c r="BH373" s="134">
        <f>IF(N373="sníž. přenesená",J373,0)</f>
        <v>0</v>
      </c>
      <c r="BI373" s="134">
        <f>IF(N373="nulová",J373,0)</f>
        <v>0</v>
      </c>
      <c r="BJ373" s="13" t="s">
        <v>81</v>
      </c>
      <c r="BK373" s="134">
        <f>ROUND(I373*H373,2)</f>
        <v>0</v>
      </c>
      <c r="BL373" s="13" t="s">
        <v>133</v>
      </c>
      <c r="BM373" s="133" t="s">
        <v>627</v>
      </c>
    </row>
    <row r="374" spans="2:65" s="1" customFormat="1" ht="28.8">
      <c r="B374" s="25"/>
      <c r="D374" s="135" t="s">
        <v>135</v>
      </c>
      <c r="F374" s="136" t="s">
        <v>628</v>
      </c>
      <c r="L374" s="25"/>
      <c r="M374" s="137"/>
      <c r="T374" s="49"/>
      <c r="AT374" s="13" t="s">
        <v>135</v>
      </c>
      <c r="AU374" s="13" t="s">
        <v>83</v>
      </c>
    </row>
    <row r="375" spans="2:65" s="1" customFormat="1" ht="24.15" customHeight="1">
      <c r="B375" s="25"/>
      <c r="C375" s="124" t="s">
        <v>629</v>
      </c>
      <c r="D375" s="124" t="s">
        <v>129</v>
      </c>
      <c r="E375" s="125" t="s">
        <v>630</v>
      </c>
      <c r="F375" s="126" t="s">
        <v>631</v>
      </c>
      <c r="G375" s="127" t="s">
        <v>132</v>
      </c>
      <c r="H375" s="128">
        <v>17</v>
      </c>
      <c r="I375" s="128"/>
      <c r="J375" s="128">
        <f>ROUND(I375*H375,2)</f>
        <v>0</v>
      </c>
      <c r="K375" s="126" t="s">
        <v>783</v>
      </c>
      <c r="L375" s="25"/>
      <c r="M375" s="129" t="s">
        <v>1</v>
      </c>
      <c r="N375" s="130" t="s">
        <v>38</v>
      </c>
      <c r="O375" s="131">
        <v>0</v>
      </c>
      <c r="P375" s="131">
        <f>O375*H375</f>
        <v>0</v>
      </c>
      <c r="Q375" s="131">
        <v>0</v>
      </c>
      <c r="R375" s="131">
        <f>Q375*H375</f>
        <v>0</v>
      </c>
      <c r="S375" s="131">
        <v>0</v>
      </c>
      <c r="T375" s="132">
        <f>S375*H375</f>
        <v>0</v>
      </c>
      <c r="AR375" s="133" t="s">
        <v>133</v>
      </c>
      <c r="AT375" s="133" t="s">
        <v>129</v>
      </c>
      <c r="AU375" s="133" t="s">
        <v>83</v>
      </c>
      <c r="AY375" s="13" t="s">
        <v>127</v>
      </c>
      <c r="BE375" s="134">
        <f>IF(N375="základní",J375,0)</f>
        <v>0</v>
      </c>
      <c r="BF375" s="134">
        <f>IF(N375="snížená",J375,0)</f>
        <v>0</v>
      </c>
      <c r="BG375" s="134">
        <f>IF(N375="zákl. přenesená",J375,0)</f>
        <v>0</v>
      </c>
      <c r="BH375" s="134">
        <f>IF(N375="sníž. přenesená",J375,0)</f>
        <v>0</v>
      </c>
      <c r="BI375" s="134">
        <f>IF(N375="nulová",J375,0)</f>
        <v>0</v>
      </c>
      <c r="BJ375" s="13" t="s">
        <v>81</v>
      </c>
      <c r="BK375" s="134">
        <f>ROUND(I375*H375,2)</f>
        <v>0</v>
      </c>
      <c r="BL375" s="13" t="s">
        <v>133</v>
      </c>
      <c r="BM375" s="133" t="s">
        <v>632</v>
      </c>
    </row>
    <row r="376" spans="2:65" s="1" customFormat="1" ht="28.8">
      <c r="B376" s="25"/>
      <c r="D376" s="135" t="s">
        <v>135</v>
      </c>
      <c r="F376" s="136" t="s">
        <v>633</v>
      </c>
      <c r="L376" s="25"/>
      <c r="M376" s="137"/>
      <c r="T376" s="49"/>
      <c r="AT376" s="13" t="s">
        <v>135</v>
      </c>
      <c r="AU376" s="13" t="s">
        <v>83</v>
      </c>
    </row>
    <row r="377" spans="2:65" s="1" customFormat="1" ht="24.15" customHeight="1">
      <c r="B377" s="25"/>
      <c r="C377" s="124" t="s">
        <v>634</v>
      </c>
      <c r="D377" s="124" t="s">
        <v>129</v>
      </c>
      <c r="E377" s="125" t="s">
        <v>635</v>
      </c>
      <c r="F377" s="126" t="s">
        <v>636</v>
      </c>
      <c r="G377" s="127" t="s">
        <v>132</v>
      </c>
      <c r="H377" s="128">
        <v>178</v>
      </c>
      <c r="I377" s="128"/>
      <c r="J377" s="128">
        <f>ROUND(I377*H377,2)</f>
        <v>0</v>
      </c>
      <c r="K377" s="126" t="s">
        <v>783</v>
      </c>
      <c r="L377" s="25"/>
      <c r="M377" s="129" t="s">
        <v>1</v>
      </c>
      <c r="N377" s="130" t="s">
        <v>38</v>
      </c>
      <c r="O377" s="131">
        <v>0</v>
      </c>
      <c r="P377" s="131">
        <f>O377*H377</f>
        <v>0</v>
      </c>
      <c r="Q377" s="131">
        <v>0</v>
      </c>
      <c r="R377" s="131">
        <f>Q377*H377</f>
        <v>0</v>
      </c>
      <c r="S377" s="131">
        <v>0</v>
      </c>
      <c r="T377" s="132">
        <f>S377*H377</f>
        <v>0</v>
      </c>
      <c r="AR377" s="133" t="s">
        <v>133</v>
      </c>
      <c r="AT377" s="133" t="s">
        <v>129</v>
      </c>
      <c r="AU377" s="133" t="s">
        <v>83</v>
      </c>
      <c r="AY377" s="13" t="s">
        <v>127</v>
      </c>
      <c r="BE377" s="134">
        <f>IF(N377="základní",J377,0)</f>
        <v>0</v>
      </c>
      <c r="BF377" s="134">
        <f>IF(N377="snížená",J377,0)</f>
        <v>0</v>
      </c>
      <c r="BG377" s="134">
        <f>IF(N377="zákl. přenesená",J377,0)</f>
        <v>0</v>
      </c>
      <c r="BH377" s="134">
        <f>IF(N377="sníž. přenesená",J377,0)</f>
        <v>0</v>
      </c>
      <c r="BI377" s="134">
        <f>IF(N377="nulová",J377,0)</f>
        <v>0</v>
      </c>
      <c r="BJ377" s="13" t="s">
        <v>81</v>
      </c>
      <c r="BK377" s="134">
        <f>ROUND(I377*H377,2)</f>
        <v>0</v>
      </c>
      <c r="BL377" s="13" t="s">
        <v>133</v>
      </c>
      <c r="BM377" s="133" t="s">
        <v>637</v>
      </c>
    </row>
    <row r="378" spans="2:65" s="1" customFormat="1" ht="28.8">
      <c r="B378" s="25"/>
      <c r="D378" s="135" t="s">
        <v>135</v>
      </c>
      <c r="F378" s="136" t="s">
        <v>638</v>
      </c>
      <c r="L378" s="25"/>
      <c r="M378" s="137"/>
      <c r="T378" s="49"/>
      <c r="AT378" s="13" t="s">
        <v>135</v>
      </c>
      <c r="AU378" s="13" t="s">
        <v>83</v>
      </c>
    </row>
    <row r="379" spans="2:65" s="1" customFormat="1" ht="19.2">
      <c r="B379" s="25"/>
      <c r="D379" s="135" t="s">
        <v>155</v>
      </c>
      <c r="F379" s="146" t="s">
        <v>639</v>
      </c>
      <c r="L379" s="25"/>
      <c r="M379" s="137"/>
      <c r="T379" s="49"/>
      <c r="AT379" s="13" t="s">
        <v>155</v>
      </c>
      <c r="AU379" s="13" t="s">
        <v>83</v>
      </c>
    </row>
    <row r="380" spans="2:65" s="1" customFormat="1" ht="24.15" customHeight="1">
      <c r="B380" s="25"/>
      <c r="C380" s="124" t="s">
        <v>640</v>
      </c>
      <c r="D380" s="124" t="s">
        <v>129</v>
      </c>
      <c r="E380" s="125" t="s">
        <v>641</v>
      </c>
      <c r="F380" s="126" t="s">
        <v>642</v>
      </c>
      <c r="G380" s="127" t="s">
        <v>132</v>
      </c>
      <c r="H380" s="128">
        <v>196</v>
      </c>
      <c r="I380" s="128"/>
      <c r="J380" s="128">
        <f>ROUND(I380*H380,2)</f>
        <v>0</v>
      </c>
      <c r="K380" s="126" t="s">
        <v>783</v>
      </c>
      <c r="L380" s="25"/>
      <c r="M380" s="129" t="s">
        <v>1</v>
      </c>
      <c r="N380" s="130" t="s">
        <v>38</v>
      </c>
      <c r="O380" s="131">
        <v>0</v>
      </c>
      <c r="P380" s="131">
        <f>O380*H380</f>
        <v>0</v>
      </c>
      <c r="Q380" s="131">
        <v>0</v>
      </c>
      <c r="R380" s="131">
        <f>Q380*H380</f>
        <v>0</v>
      </c>
      <c r="S380" s="131">
        <v>0</v>
      </c>
      <c r="T380" s="132">
        <f>S380*H380</f>
        <v>0</v>
      </c>
      <c r="AR380" s="133" t="s">
        <v>133</v>
      </c>
      <c r="AT380" s="133" t="s">
        <v>129</v>
      </c>
      <c r="AU380" s="133" t="s">
        <v>83</v>
      </c>
      <c r="AY380" s="13" t="s">
        <v>127</v>
      </c>
      <c r="BE380" s="134">
        <f>IF(N380="základní",J380,0)</f>
        <v>0</v>
      </c>
      <c r="BF380" s="134">
        <f>IF(N380="snížená",J380,0)</f>
        <v>0</v>
      </c>
      <c r="BG380" s="134">
        <f>IF(N380="zákl. přenesená",J380,0)</f>
        <v>0</v>
      </c>
      <c r="BH380" s="134">
        <f>IF(N380="sníž. přenesená",J380,0)</f>
        <v>0</v>
      </c>
      <c r="BI380" s="134">
        <f>IF(N380="nulová",J380,0)</f>
        <v>0</v>
      </c>
      <c r="BJ380" s="13" t="s">
        <v>81</v>
      </c>
      <c r="BK380" s="134">
        <f>ROUND(I380*H380,2)</f>
        <v>0</v>
      </c>
      <c r="BL380" s="13" t="s">
        <v>133</v>
      </c>
      <c r="BM380" s="133" t="s">
        <v>643</v>
      </c>
    </row>
    <row r="381" spans="2:65" s="1" customFormat="1" ht="28.8">
      <c r="B381" s="25"/>
      <c r="D381" s="135" t="s">
        <v>135</v>
      </c>
      <c r="F381" s="136" t="s">
        <v>644</v>
      </c>
      <c r="L381" s="25"/>
      <c r="M381" s="137"/>
      <c r="T381" s="49"/>
      <c r="AT381" s="13" t="s">
        <v>135</v>
      </c>
      <c r="AU381" s="13" t="s">
        <v>83</v>
      </c>
    </row>
    <row r="382" spans="2:65" s="1" customFormat="1" ht="21.75" customHeight="1">
      <c r="B382" s="25"/>
      <c r="C382" s="124" t="s">
        <v>645</v>
      </c>
      <c r="D382" s="124" t="s">
        <v>129</v>
      </c>
      <c r="E382" s="125" t="s">
        <v>646</v>
      </c>
      <c r="F382" s="126" t="s">
        <v>647</v>
      </c>
      <c r="G382" s="127" t="s">
        <v>132</v>
      </c>
      <c r="H382" s="128">
        <v>34</v>
      </c>
      <c r="I382" s="128"/>
      <c r="J382" s="128">
        <f>ROUND(I382*H382,2)</f>
        <v>0</v>
      </c>
      <c r="K382" s="126" t="s">
        <v>783</v>
      </c>
      <c r="L382" s="25"/>
      <c r="M382" s="129" t="s">
        <v>1</v>
      </c>
      <c r="N382" s="130" t="s">
        <v>38</v>
      </c>
      <c r="O382" s="131">
        <v>0</v>
      </c>
      <c r="P382" s="131">
        <f>O382*H382</f>
        <v>0</v>
      </c>
      <c r="Q382" s="131">
        <v>0</v>
      </c>
      <c r="R382" s="131">
        <f>Q382*H382</f>
        <v>0</v>
      </c>
      <c r="S382" s="131">
        <v>0</v>
      </c>
      <c r="T382" s="132">
        <f>S382*H382</f>
        <v>0</v>
      </c>
      <c r="AR382" s="133" t="s">
        <v>133</v>
      </c>
      <c r="AT382" s="133" t="s">
        <v>129</v>
      </c>
      <c r="AU382" s="133" t="s">
        <v>83</v>
      </c>
      <c r="AY382" s="13" t="s">
        <v>127</v>
      </c>
      <c r="BE382" s="134">
        <f>IF(N382="základní",J382,0)</f>
        <v>0</v>
      </c>
      <c r="BF382" s="134">
        <f>IF(N382="snížená",J382,0)</f>
        <v>0</v>
      </c>
      <c r="BG382" s="134">
        <f>IF(N382="zákl. přenesená",J382,0)</f>
        <v>0</v>
      </c>
      <c r="BH382" s="134">
        <f>IF(N382="sníž. přenesená",J382,0)</f>
        <v>0</v>
      </c>
      <c r="BI382" s="134">
        <f>IF(N382="nulová",J382,0)</f>
        <v>0</v>
      </c>
      <c r="BJ382" s="13" t="s">
        <v>81</v>
      </c>
      <c r="BK382" s="134">
        <f>ROUND(I382*H382,2)</f>
        <v>0</v>
      </c>
      <c r="BL382" s="13" t="s">
        <v>133</v>
      </c>
      <c r="BM382" s="133" t="s">
        <v>648</v>
      </c>
    </row>
    <row r="383" spans="2:65" s="1" customFormat="1" ht="28.8">
      <c r="B383" s="25"/>
      <c r="D383" s="135" t="s">
        <v>135</v>
      </c>
      <c r="F383" s="136" t="s">
        <v>649</v>
      </c>
      <c r="L383" s="25"/>
      <c r="M383" s="137"/>
      <c r="T383" s="49"/>
      <c r="AT383" s="13" t="s">
        <v>135</v>
      </c>
      <c r="AU383" s="13" t="s">
        <v>83</v>
      </c>
    </row>
    <row r="384" spans="2:65" s="1" customFormat="1" ht="24.15" customHeight="1">
      <c r="B384" s="25"/>
      <c r="C384" s="124" t="s">
        <v>650</v>
      </c>
      <c r="D384" s="124" t="s">
        <v>129</v>
      </c>
      <c r="E384" s="125" t="s">
        <v>651</v>
      </c>
      <c r="F384" s="126" t="s">
        <v>652</v>
      </c>
      <c r="G384" s="127" t="s">
        <v>132</v>
      </c>
      <c r="H384" s="128">
        <v>17</v>
      </c>
      <c r="I384" s="128"/>
      <c r="J384" s="128">
        <f>ROUND(I384*H384,2)</f>
        <v>0</v>
      </c>
      <c r="K384" s="126" t="s">
        <v>783</v>
      </c>
      <c r="L384" s="25"/>
      <c r="M384" s="129" t="s">
        <v>1</v>
      </c>
      <c r="N384" s="130" t="s">
        <v>38</v>
      </c>
      <c r="O384" s="131">
        <v>0</v>
      </c>
      <c r="P384" s="131">
        <f>O384*H384</f>
        <v>0</v>
      </c>
      <c r="Q384" s="131">
        <v>0</v>
      </c>
      <c r="R384" s="131">
        <f>Q384*H384</f>
        <v>0</v>
      </c>
      <c r="S384" s="131">
        <v>0</v>
      </c>
      <c r="T384" s="132">
        <f>S384*H384</f>
        <v>0</v>
      </c>
      <c r="AR384" s="133" t="s">
        <v>133</v>
      </c>
      <c r="AT384" s="133" t="s">
        <v>129</v>
      </c>
      <c r="AU384" s="133" t="s">
        <v>83</v>
      </c>
      <c r="AY384" s="13" t="s">
        <v>127</v>
      </c>
      <c r="BE384" s="134">
        <f>IF(N384="základní",J384,0)</f>
        <v>0</v>
      </c>
      <c r="BF384" s="134">
        <f>IF(N384="snížená",J384,0)</f>
        <v>0</v>
      </c>
      <c r="BG384" s="134">
        <f>IF(N384="zákl. přenesená",J384,0)</f>
        <v>0</v>
      </c>
      <c r="BH384" s="134">
        <f>IF(N384="sníž. přenesená",J384,0)</f>
        <v>0</v>
      </c>
      <c r="BI384" s="134">
        <f>IF(N384="nulová",J384,0)</f>
        <v>0</v>
      </c>
      <c r="BJ384" s="13" t="s">
        <v>81</v>
      </c>
      <c r="BK384" s="134">
        <f>ROUND(I384*H384,2)</f>
        <v>0</v>
      </c>
      <c r="BL384" s="13" t="s">
        <v>133</v>
      </c>
      <c r="BM384" s="133" t="s">
        <v>653</v>
      </c>
    </row>
    <row r="385" spans="2:65" s="1" customFormat="1" ht="28.8">
      <c r="B385" s="25"/>
      <c r="D385" s="135" t="s">
        <v>135</v>
      </c>
      <c r="F385" s="136" t="s">
        <v>654</v>
      </c>
      <c r="L385" s="25"/>
      <c r="M385" s="137"/>
      <c r="T385" s="49"/>
      <c r="AT385" s="13" t="s">
        <v>135</v>
      </c>
      <c r="AU385" s="13" t="s">
        <v>83</v>
      </c>
    </row>
    <row r="386" spans="2:65" s="1" customFormat="1" ht="21.75" customHeight="1">
      <c r="B386" s="25"/>
      <c r="C386" s="124" t="s">
        <v>655</v>
      </c>
      <c r="D386" s="124" t="s">
        <v>129</v>
      </c>
      <c r="E386" s="125" t="s">
        <v>656</v>
      </c>
      <c r="F386" s="126" t="s">
        <v>657</v>
      </c>
      <c r="G386" s="127" t="s">
        <v>132</v>
      </c>
      <c r="H386" s="128">
        <v>1222</v>
      </c>
      <c r="I386" s="128"/>
      <c r="J386" s="128">
        <f>ROUND(I386*H386,2)</f>
        <v>0</v>
      </c>
      <c r="K386" s="126" t="s">
        <v>783</v>
      </c>
      <c r="L386" s="25"/>
      <c r="M386" s="129" t="s">
        <v>1</v>
      </c>
      <c r="N386" s="130" t="s">
        <v>38</v>
      </c>
      <c r="O386" s="131">
        <v>0</v>
      </c>
      <c r="P386" s="131">
        <f>O386*H386</f>
        <v>0</v>
      </c>
      <c r="Q386" s="131">
        <v>0</v>
      </c>
      <c r="R386" s="131">
        <f>Q386*H386</f>
        <v>0</v>
      </c>
      <c r="S386" s="131">
        <v>0</v>
      </c>
      <c r="T386" s="132">
        <f>S386*H386</f>
        <v>0</v>
      </c>
      <c r="AR386" s="133" t="s">
        <v>133</v>
      </c>
      <c r="AT386" s="133" t="s">
        <v>129</v>
      </c>
      <c r="AU386" s="133" t="s">
        <v>83</v>
      </c>
      <c r="AY386" s="13" t="s">
        <v>127</v>
      </c>
      <c r="BE386" s="134">
        <f>IF(N386="základní",J386,0)</f>
        <v>0</v>
      </c>
      <c r="BF386" s="134">
        <f>IF(N386="snížená",J386,0)</f>
        <v>0</v>
      </c>
      <c r="BG386" s="134">
        <f>IF(N386="zákl. přenesená",J386,0)</f>
        <v>0</v>
      </c>
      <c r="BH386" s="134">
        <f>IF(N386="sníž. přenesená",J386,0)</f>
        <v>0</v>
      </c>
      <c r="BI386" s="134">
        <f>IF(N386="nulová",J386,0)</f>
        <v>0</v>
      </c>
      <c r="BJ386" s="13" t="s">
        <v>81</v>
      </c>
      <c r="BK386" s="134">
        <f>ROUND(I386*H386,2)</f>
        <v>0</v>
      </c>
      <c r="BL386" s="13" t="s">
        <v>133</v>
      </c>
      <c r="BM386" s="133" t="s">
        <v>658</v>
      </c>
    </row>
    <row r="387" spans="2:65" s="1" customFormat="1" ht="28.8">
      <c r="B387" s="25"/>
      <c r="D387" s="135" t="s">
        <v>135</v>
      </c>
      <c r="F387" s="136" t="s">
        <v>659</v>
      </c>
      <c r="L387" s="25"/>
      <c r="M387" s="137"/>
      <c r="T387" s="49"/>
      <c r="AT387" s="13" t="s">
        <v>135</v>
      </c>
      <c r="AU387" s="13" t="s">
        <v>83</v>
      </c>
    </row>
    <row r="388" spans="2:65" s="1" customFormat="1" ht="24.15" customHeight="1">
      <c r="B388" s="25"/>
      <c r="C388" s="124" t="s">
        <v>660</v>
      </c>
      <c r="D388" s="124" t="s">
        <v>129</v>
      </c>
      <c r="E388" s="125" t="s">
        <v>661</v>
      </c>
      <c r="F388" s="126" t="s">
        <v>662</v>
      </c>
      <c r="G388" s="127" t="s">
        <v>132</v>
      </c>
      <c r="H388" s="128">
        <v>127</v>
      </c>
      <c r="I388" s="128"/>
      <c r="J388" s="128">
        <f>ROUND(I388*H388,2)</f>
        <v>0</v>
      </c>
      <c r="K388" s="126" t="s">
        <v>783</v>
      </c>
      <c r="L388" s="25"/>
      <c r="M388" s="129" t="s">
        <v>1</v>
      </c>
      <c r="N388" s="130" t="s">
        <v>38</v>
      </c>
      <c r="O388" s="131">
        <v>0</v>
      </c>
      <c r="P388" s="131">
        <f>O388*H388</f>
        <v>0</v>
      </c>
      <c r="Q388" s="131">
        <v>0</v>
      </c>
      <c r="R388" s="131">
        <f>Q388*H388</f>
        <v>0</v>
      </c>
      <c r="S388" s="131">
        <v>0</v>
      </c>
      <c r="T388" s="132">
        <f>S388*H388</f>
        <v>0</v>
      </c>
      <c r="AR388" s="133" t="s">
        <v>133</v>
      </c>
      <c r="AT388" s="133" t="s">
        <v>129</v>
      </c>
      <c r="AU388" s="133" t="s">
        <v>83</v>
      </c>
      <c r="AY388" s="13" t="s">
        <v>127</v>
      </c>
      <c r="BE388" s="134">
        <f>IF(N388="základní",J388,0)</f>
        <v>0</v>
      </c>
      <c r="BF388" s="134">
        <f>IF(N388="snížená",J388,0)</f>
        <v>0</v>
      </c>
      <c r="BG388" s="134">
        <f>IF(N388="zákl. přenesená",J388,0)</f>
        <v>0</v>
      </c>
      <c r="BH388" s="134">
        <f>IF(N388="sníž. přenesená",J388,0)</f>
        <v>0</v>
      </c>
      <c r="BI388" s="134">
        <f>IF(N388="nulová",J388,0)</f>
        <v>0</v>
      </c>
      <c r="BJ388" s="13" t="s">
        <v>81</v>
      </c>
      <c r="BK388" s="134">
        <f>ROUND(I388*H388,2)</f>
        <v>0</v>
      </c>
      <c r="BL388" s="13" t="s">
        <v>133</v>
      </c>
      <c r="BM388" s="133" t="s">
        <v>663</v>
      </c>
    </row>
    <row r="389" spans="2:65" s="1" customFormat="1" ht="28.8">
      <c r="B389" s="25"/>
      <c r="D389" s="135" t="s">
        <v>135</v>
      </c>
      <c r="F389" s="136" t="s">
        <v>664</v>
      </c>
      <c r="L389" s="25"/>
      <c r="M389" s="137"/>
      <c r="T389" s="49"/>
      <c r="AT389" s="13" t="s">
        <v>135</v>
      </c>
      <c r="AU389" s="13" t="s">
        <v>83</v>
      </c>
    </row>
    <row r="390" spans="2:65" s="1" customFormat="1" ht="19.2">
      <c r="B390" s="25"/>
      <c r="D390" s="135" t="s">
        <v>155</v>
      </c>
      <c r="F390" s="146" t="s">
        <v>665</v>
      </c>
      <c r="L390" s="25"/>
      <c r="M390" s="137"/>
      <c r="T390" s="49"/>
      <c r="AT390" s="13" t="s">
        <v>155</v>
      </c>
      <c r="AU390" s="13" t="s">
        <v>83</v>
      </c>
    </row>
    <row r="391" spans="2:65" s="1" customFormat="1" ht="24.15" customHeight="1">
      <c r="B391" s="25"/>
      <c r="C391" s="124" t="s">
        <v>666</v>
      </c>
      <c r="D391" s="124" t="s">
        <v>129</v>
      </c>
      <c r="E391" s="125" t="s">
        <v>667</v>
      </c>
      <c r="F391" s="126" t="s">
        <v>668</v>
      </c>
      <c r="G391" s="127" t="s">
        <v>132</v>
      </c>
      <c r="H391" s="128">
        <v>48</v>
      </c>
      <c r="I391" s="128"/>
      <c r="J391" s="128">
        <f>ROUND(I391*H391,2)</f>
        <v>0</v>
      </c>
      <c r="K391" s="126" t="s">
        <v>783</v>
      </c>
      <c r="L391" s="25"/>
      <c r="M391" s="129" t="s">
        <v>1</v>
      </c>
      <c r="N391" s="130" t="s">
        <v>38</v>
      </c>
      <c r="O391" s="131">
        <v>0</v>
      </c>
      <c r="P391" s="131">
        <f>O391*H391</f>
        <v>0</v>
      </c>
      <c r="Q391" s="131">
        <v>0</v>
      </c>
      <c r="R391" s="131">
        <f>Q391*H391</f>
        <v>0</v>
      </c>
      <c r="S391" s="131">
        <v>0</v>
      </c>
      <c r="T391" s="132">
        <f>S391*H391</f>
        <v>0</v>
      </c>
      <c r="AR391" s="133" t="s">
        <v>133</v>
      </c>
      <c r="AT391" s="133" t="s">
        <v>129</v>
      </c>
      <c r="AU391" s="133" t="s">
        <v>83</v>
      </c>
      <c r="AY391" s="13" t="s">
        <v>127</v>
      </c>
      <c r="BE391" s="134">
        <f>IF(N391="základní",J391,0)</f>
        <v>0</v>
      </c>
      <c r="BF391" s="134">
        <f>IF(N391="snížená",J391,0)</f>
        <v>0</v>
      </c>
      <c r="BG391" s="134">
        <f>IF(N391="zákl. přenesená",J391,0)</f>
        <v>0</v>
      </c>
      <c r="BH391" s="134">
        <f>IF(N391="sníž. přenesená",J391,0)</f>
        <v>0</v>
      </c>
      <c r="BI391" s="134">
        <f>IF(N391="nulová",J391,0)</f>
        <v>0</v>
      </c>
      <c r="BJ391" s="13" t="s">
        <v>81</v>
      </c>
      <c r="BK391" s="134">
        <f>ROUND(I391*H391,2)</f>
        <v>0</v>
      </c>
      <c r="BL391" s="13" t="s">
        <v>133</v>
      </c>
      <c r="BM391" s="133" t="s">
        <v>669</v>
      </c>
    </row>
    <row r="392" spans="2:65" s="1" customFormat="1" ht="28.8">
      <c r="B392" s="25"/>
      <c r="D392" s="135" t="s">
        <v>135</v>
      </c>
      <c r="F392" s="136" t="s">
        <v>670</v>
      </c>
      <c r="L392" s="25"/>
      <c r="M392" s="137"/>
      <c r="T392" s="49"/>
      <c r="AT392" s="13" t="s">
        <v>135</v>
      </c>
      <c r="AU392" s="13" t="s">
        <v>83</v>
      </c>
    </row>
    <row r="393" spans="2:65" s="1" customFormat="1" ht="19.2">
      <c r="B393" s="25"/>
      <c r="D393" s="135" t="s">
        <v>155</v>
      </c>
      <c r="F393" s="146" t="s">
        <v>671</v>
      </c>
      <c r="L393" s="25"/>
      <c r="M393" s="137"/>
      <c r="T393" s="49"/>
      <c r="AT393" s="13" t="s">
        <v>155</v>
      </c>
      <c r="AU393" s="13" t="s">
        <v>83</v>
      </c>
    </row>
    <row r="394" spans="2:65" s="1" customFormat="1" ht="24.15" customHeight="1">
      <c r="B394" s="25"/>
      <c r="C394" s="124" t="s">
        <v>672</v>
      </c>
      <c r="D394" s="124" t="s">
        <v>129</v>
      </c>
      <c r="E394" s="125" t="s">
        <v>673</v>
      </c>
      <c r="F394" s="126" t="s">
        <v>674</v>
      </c>
      <c r="G394" s="127" t="s">
        <v>132</v>
      </c>
      <c r="H394" s="128">
        <v>8</v>
      </c>
      <c r="I394" s="128"/>
      <c r="J394" s="128">
        <f>ROUND(I394*H394,2)</f>
        <v>0</v>
      </c>
      <c r="K394" s="126" t="s">
        <v>783</v>
      </c>
      <c r="L394" s="25"/>
      <c r="M394" s="129" t="s">
        <v>1</v>
      </c>
      <c r="N394" s="130" t="s">
        <v>38</v>
      </c>
      <c r="O394" s="131">
        <v>0</v>
      </c>
      <c r="P394" s="131">
        <f>O394*H394</f>
        <v>0</v>
      </c>
      <c r="Q394" s="131">
        <v>0</v>
      </c>
      <c r="R394" s="131">
        <f>Q394*H394</f>
        <v>0</v>
      </c>
      <c r="S394" s="131">
        <v>0</v>
      </c>
      <c r="T394" s="132">
        <f>S394*H394</f>
        <v>0</v>
      </c>
      <c r="AR394" s="133" t="s">
        <v>133</v>
      </c>
      <c r="AT394" s="133" t="s">
        <v>129</v>
      </c>
      <c r="AU394" s="133" t="s">
        <v>83</v>
      </c>
      <c r="AY394" s="13" t="s">
        <v>127</v>
      </c>
      <c r="BE394" s="134">
        <f>IF(N394="základní",J394,0)</f>
        <v>0</v>
      </c>
      <c r="BF394" s="134">
        <f>IF(N394="snížená",J394,0)</f>
        <v>0</v>
      </c>
      <c r="BG394" s="134">
        <f>IF(N394="zákl. přenesená",J394,0)</f>
        <v>0</v>
      </c>
      <c r="BH394" s="134">
        <f>IF(N394="sníž. přenesená",J394,0)</f>
        <v>0</v>
      </c>
      <c r="BI394" s="134">
        <f>IF(N394="nulová",J394,0)</f>
        <v>0</v>
      </c>
      <c r="BJ394" s="13" t="s">
        <v>81</v>
      </c>
      <c r="BK394" s="134">
        <f>ROUND(I394*H394,2)</f>
        <v>0</v>
      </c>
      <c r="BL394" s="13" t="s">
        <v>133</v>
      </c>
      <c r="BM394" s="133" t="s">
        <v>675</v>
      </c>
    </row>
    <row r="395" spans="2:65" s="1" customFormat="1" ht="28.8">
      <c r="B395" s="25"/>
      <c r="D395" s="135" t="s">
        <v>135</v>
      </c>
      <c r="F395" s="136" t="s">
        <v>676</v>
      </c>
      <c r="L395" s="25"/>
      <c r="M395" s="137"/>
      <c r="T395" s="49"/>
      <c r="AT395" s="13" t="s">
        <v>135</v>
      </c>
      <c r="AU395" s="13" t="s">
        <v>83</v>
      </c>
    </row>
    <row r="396" spans="2:65" s="1" customFormat="1" ht="24.15" customHeight="1">
      <c r="B396" s="25"/>
      <c r="C396" s="124" t="s">
        <v>677</v>
      </c>
      <c r="D396" s="124" t="s">
        <v>129</v>
      </c>
      <c r="E396" s="125" t="s">
        <v>678</v>
      </c>
      <c r="F396" s="126" t="s">
        <v>679</v>
      </c>
      <c r="G396" s="127" t="s">
        <v>132</v>
      </c>
      <c r="H396" s="128">
        <v>16</v>
      </c>
      <c r="I396" s="128"/>
      <c r="J396" s="128">
        <f>ROUND(I396*H396,2)</f>
        <v>0</v>
      </c>
      <c r="K396" s="126" t="s">
        <v>783</v>
      </c>
      <c r="L396" s="25"/>
      <c r="M396" s="129" t="s">
        <v>1</v>
      </c>
      <c r="N396" s="130" t="s">
        <v>38</v>
      </c>
      <c r="O396" s="131">
        <v>0</v>
      </c>
      <c r="P396" s="131">
        <f>O396*H396</f>
        <v>0</v>
      </c>
      <c r="Q396" s="131">
        <v>0</v>
      </c>
      <c r="R396" s="131">
        <f>Q396*H396</f>
        <v>0</v>
      </c>
      <c r="S396" s="131">
        <v>0</v>
      </c>
      <c r="T396" s="132">
        <f>S396*H396</f>
        <v>0</v>
      </c>
      <c r="AR396" s="133" t="s">
        <v>133</v>
      </c>
      <c r="AT396" s="133" t="s">
        <v>129</v>
      </c>
      <c r="AU396" s="133" t="s">
        <v>83</v>
      </c>
      <c r="AY396" s="13" t="s">
        <v>127</v>
      </c>
      <c r="BE396" s="134">
        <f>IF(N396="základní",J396,0)</f>
        <v>0</v>
      </c>
      <c r="BF396" s="134">
        <f>IF(N396="snížená",J396,0)</f>
        <v>0</v>
      </c>
      <c r="BG396" s="134">
        <f>IF(N396="zákl. přenesená",J396,0)</f>
        <v>0</v>
      </c>
      <c r="BH396" s="134">
        <f>IF(N396="sníž. přenesená",J396,0)</f>
        <v>0</v>
      </c>
      <c r="BI396" s="134">
        <f>IF(N396="nulová",J396,0)</f>
        <v>0</v>
      </c>
      <c r="BJ396" s="13" t="s">
        <v>81</v>
      </c>
      <c r="BK396" s="134">
        <f>ROUND(I396*H396,2)</f>
        <v>0</v>
      </c>
      <c r="BL396" s="13" t="s">
        <v>133</v>
      </c>
      <c r="BM396" s="133" t="s">
        <v>680</v>
      </c>
    </row>
    <row r="397" spans="2:65" s="1" customFormat="1" ht="28.8">
      <c r="B397" s="25"/>
      <c r="D397" s="135" t="s">
        <v>135</v>
      </c>
      <c r="F397" s="136" t="s">
        <v>681</v>
      </c>
      <c r="L397" s="25"/>
      <c r="M397" s="137"/>
      <c r="T397" s="49"/>
      <c r="AT397" s="13" t="s">
        <v>135</v>
      </c>
      <c r="AU397" s="13" t="s">
        <v>83</v>
      </c>
    </row>
    <row r="398" spans="2:65" s="1" customFormat="1" ht="37.799999999999997" customHeight="1">
      <c r="B398" s="25"/>
      <c r="C398" s="124" t="s">
        <v>682</v>
      </c>
      <c r="D398" s="124" t="s">
        <v>129</v>
      </c>
      <c r="E398" s="125" t="s">
        <v>683</v>
      </c>
      <c r="F398" s="126" t="s">
        <v>684</v>
      </c>
      <c r="G398" s="127" t="s">
        <v>132</v>
      </c>
      <c r="H398" s="128">
        <v>8</v>
      </c>
      <c r="I398" s="128"/>
      <c r="J398" s="128">
        <f>ROUND(I398*H398,2)</f>
        <v>0</v>
      </c>
      <c r="K398" s="126" t="s">
        <v>783</v>
      </c>
      <c r="L398" s="25"/>
      <c r="M398" s="129" t="s">
        <v>1</v>
      </c>
      <c r="N398" s="130" t="s">
        <v>38</v>
      </c>
      <c r="O398" s="131">
        <v>0</v>
      </c>
      <c r="P398" s="131">
        <f>O398*H398</f>
        <v>0</v>
      </c>
      <c r="Q398" s="131">
        <v>0</v>
      </c>
      <c r="R398" s="131">
        <f>Q398*H398</f>
        <v>0</v>
      </c>
      <c r="S398" s="131">
        <v>0</v>
      </c>
      <c r="T398" s="132">
        <f>S398*H398</f>
        <v>0</v>
      </c>
      <c r="AR398" s="133" t="s">
        <v>133</v>
      </c>
      <c r="AT398" s="133" t="s">
        <v>129</v>
      </c>
      <c r="AU398" s="133" t="s">
        <v>83</v>
      </c>
      <c r="AY398" s="13" t="s">
        <v>127</v>
      </c>
      <c r="BE398" s="134">
        <f>IF(N398="základní",J398,0)</f>
        <v>0</v>
      </c>
      <c r="BF398" s="134">
        <f>IF(N398="snížená",J398,0)</f>
        <v>0</v>
      </c>
      <c r="BG398" s="134">
        <f>IF(N398="zákl. přenesená",J398,0)</f>
        <v>0</v>
      </c>
      <c r="BH398" s="134">
        <f>IF(N398="sníž. přenesená",J398,0)</f>
        <v>0</v>
      </c>
      <c r="BI398" s="134">
        <f>IF(N398="nulová",J398,0)</f>
        <v>0</v>
      </c>
      <c r="BJ398" s="13" t="s">
        <v>81</v>
      </c>
      <c r="BK398" s="134">
        <f>ROUND(I398*H398,2)</f>
        <v>0</v>
      </c>
      <c r="BL398" s="13" t="s">
        <v>133</v>
      </c>
      <c r="BM398" s="133" t="s">
        <v>685</v>
      </c>
    </row>
    <row r="399" spans="2:65" s="1" customFormat="1" ht="38.4">
      <c r="B399" s="25"/>
      <c r="D399" s="135" t="s">
        <v>135</v>
      </c>
      <c r="F399" s="136" t="s">
        <v>686</v>
      </c>
      <c r="L399" s="25"/>
      <c r="M399" s="137"/>
      <c r="T399" s="49"/>
      <c r="AT399" s="13" t="s">
        <v>135</v>
      </c>
      <c r="AU399" s="13" t="s">
        <v>83</v>
      </c>
    </row>
    <row r="400" spans="2:65" s="1" customFormat="1" ht="24.15" customHeight="1">
      <c r="B400" s="25"/>
      <c r="C400" s="124" t="s">
        <v>687</v>
      </c>
      <c r="D400" s="124" t="s">
        <v>129</v>
      </c>
      <c r="E400" s="125" t="s">
        <v>688</v>
      </c>
      <c r="F400" s="126" t="s">
        <v>689</v>
      </c>
      <c r="G400" s="127" t="s">
        <v>234</v>
      </c>
      <c r="H400" s="128">
        <v>7595</v>
      </c>
      <c r="I400" s="128"/>
      <c r="J400" s="128">
        <f>ROUND(I400*H400,2)</f>
        <v>0</v>
      </c>
      <c r="K400" s="126" t="s">
        <v>783</v>
      </c>
      <c r="L400" s="25"/>
      <c r="M400" s="129" t="s">
        <v>1</v>
      </c>
      <c r="N400" s="130" t="s">
        <v>38</v>
      </c>
      <c r="O400" s="131">
        <v>0</v>
      </c>
      <c r="P400" s="131">
        <f>O400*H400</f>
        <v>0</v>
      </c>
      <c r="Q400" s="131">
        <v>0</v>
      </c>
      <c r="R400" s="131">
        <f>Q400*H400</f>
        <v>0</v>
      </c>
      <c r="S400" s="131">
        <v>0</v>
      </c>
      <c r="T400" s="132">
        <f>S400*H400</f>
        <v>0</v>
      </c>
      <c r="AR400" s="133" t="s">
        <v>133</v>
      </c>
      <c r="AT400" s="133" t="s">
        <v>129</v>
      </c>
      <c r="AU400" s="133" t="s">
        <v>83</v>
      </c>
      <c r="AY400" s="13" t="s">
        <v>127</v>
      </c>
      <c r="BE400" s="134">
        <f>IF(N400="základní",J400,0)</f>
        <v>0</v>
      </c>
      <c r="BF400" s="134">
        <f>IF(N400="snížená",J400,0)</f>
        <v>0</v>
      </c>
      <c r="BG400" s="134">
        <f>IF(N400="zákl. přenesená",J400,0)</f>
        <v>0</v>
      </c>
      <c r="BH400" s="134">
        <f>IF(N400="sníž. přenesená",J400,0)</f>
        <v>0</v>
      </c>
      <c r="BI400" s="134">
        <f>IF(N400="nulová",J400,0)</f>
        <v>0</v>
      </c>
      <c r="BJ400" s="13" t="s">
        <v>81</v>
      </c>
      <c r="BK400" s="134">
        <f>ROUND(I400*H400,2)</f>
        <v>0</v>
      </c>
      <c r="BL400" s="13" t="s">
        <v>133</v>
      </c>
      <c r="BM400" s="133" t="s">
        <v>690</v>
      </c>
    </row>
    <row r="401" spans="2:65" s="1" customFormat="1" ht="28.8">
      <c r="B401" s="25"/>
      <c r="D401" s="135" t="s">
        <v>135</v>
      </c>
      <c r="F401" s="136" t="s">
        <v>691</v>
      </c>
      <c r="L401" s="25"/>
      <c r="M401" s="137"/>
      <c r="T401" s="49"/>
      <c r="AT401" s="13" t="s">
        <v>135</v>
      </c>
      <c r="AU401" s="13" t="s">
        <v>83</v>
      </c>
    </row>
    <row r="402" spans="2:65" s="1" customFormat="1" ht="24.15" customHeight="1">
      <c r="B402" s="25"/>
      <c r="C402" s="124" t="s">
        <v>692</v>
      </c>
      <c r="D402" s="124" t="s">
        <v>129</v>
      </c>
      <c r="E402" s="125" t="s">
        <v>693</v>
      </c>
      <c r="F402" s="126" t="s">
        <v>694</v>
      </c>
      <c r="G402" s="127" t="s">
        <v>234</v>
      </c>
      <c r="H402" s="128">
        <v>9334</v>
      </c>
      <c r="I402" s="128"/>
      <c r="J402" s="128">
        <f>ROUND(I402*H402,2)</f>
        <v>0</v>
      </c>
      <c r="K402" s="126" t="s">
        <v>783</v>
      </c>
      <c r="L402" s="25"/>
      <c r="M402" s="129" t="s">
        <v>1</v>
      </c>
      <c r="N402" s="130" t="s">
        <v>38</v>
      </c>
      <c r="O402" s="131">
        <v>0</v>
      </c>
      <c r="P402" s="131">
        <f>O402*H402</f>
        <v>0</v>
      </c>
      <c r="Q402" s="131">
        <v>0</v>
      </c>
      <c r="R402" s="131">
        <f>Q402*H402</f>
        <v>0</v>
      </c>
      <c r="S402" s="131">
        <v>0</v>
      </c>
      <c r="T402" s="132">
        <f>S402*H402</f>
        <v>0</v>
      </c>
      <c r="AR402" s="133" t="s">
        <v>133</v>
      </c>
      <c r="AT402" s="133" t="s">
        <v>129</v>
      </c>
      <c r="AU402" s="133" t="s">
        <v>83</v>
      </c>
      <c r="AY402" s="13" t="s">
        <v>127</v>
      </c>
      <c r="BE402" s="134">
        <f>IF(N402="základní",J402,0)</f>
        <v>0</v>
      </c>
      <c r="BF402" s="134">
        <f>IF(N402="snížená",J402,0)</f>
        <v>0</v>
      </c>
      <c r="BG402" s="134">
        <f>IF(N402="zákl. přenesená",J402,0)</f>
        <v>0</v>
      </c>
      <c r="BH402" s="134">
        <f>IF(N402="sníž. přenesená",J402,0)</f>
        <v>0</v>
      </c>
      <c r="BI402" s="134">
        <f>IF(N402="nulová",J402,0)</f>
        <v>0</v>
      </c>
      <c r="BJ402" s="13" t="s">
        <v>81</v>
      </c>
      <c r="BK402" s="134">
        <f>ROUND(I402*H402,2)</f>
        <v>0</v>
      </c>
      <c r="BL402" s="13" t="s">
        <v>133</v>
      </c>
      <c r="BM402" s="133" t="s">
        <v>695</v>
      </c>
    </row>
    <row r="403" spans="2:65" s="1" customFormat="1" ht="28.8">
      <c r="B403" s="25"/>
      <c r="D403" s="135" t="s">
        <v>135</v>
      </c>
      <c r="F403" s="136" t="s">
        <v>696</v>
      </c>
      <c r="L403" s="25"/>
      <c r="M403" s="137"/>
      <c r="T403" s="49"/>
      <c r="AT403" s="13" t="s">
        <v>135</v>
      </c>
      <c r="AU403" s="13" t="s">
        <v>83</v>
      </c>
    </row>
    <row r="404" spans="2:65" s="1" customFormat="1" ht="24.15" customHeight="1">
      <c r="B404" s="25"/>
      <c r="C404" s="124" t="s">
        <v>697</v>
      </c>
      <c r="D404" s="124" t="s">
        <v>129</v>
      </c>
      <c r="E404" s="125" t="s">
        <v>698</v>
      </c>
      <c r="F404" s="126" t="s">
        <v>699</v>
      </c>
      <c r="G404" s="127" t="s">
        <v>234</v>
      </c>
      <c r="H404" s="128">
        <v>9979</v>
      </c>
      <c r="I404" s="128"/>
      <c r="J404" s="128">
        <f>ROUND(I404*H404,2)</f>
        <v>0</v>
      </c>
      <c r="K404" s="126" t="s">
        <v>783</v>
      </c>
      <c r="L404" s="25"/>
      <c r="M404" s="129" t="s">
        <v>1</v>
      </c>
      <c r="N404" s="130" t="s">
        <v>38</v>
      </c>
      <c r="O404" s="131">
        <v>0</v>
      </c>
      <c r="P404" s="131">
        <f>O404*H404</f>
        <v>0</v>
      </c>
      <c r="Q404" s="131">
        <v>0</v>
      </c>
      <c r="R404" s="131">
        <f>Q404*H404</f>
        <v>0</v>
      </c>
      <c r="S404" s="131">
        <v>0</v>
      </c>
      <c r="T404" s="132">
        <f>S404*H404</f>
        <v>0</v>
      </c>
      <c r="AR404" s="133" t="s">
        <v>133</v>
      </c>
      <c r="AT404" s="133" t="s">
        <v>129</v>
      </c>
      <c r="AU404" s="133" t="s">
        <v>83</v>
      </c>
      <c r="AY404" s="13" t="s">
        <v>127</v>
      </c>
      <c r="BE404" s="134">
        <f>IF(N404="základní",J404,0)</f>
        <v>0</v>
      </c>
      <c r="BF404" s="134">
        <f>IF(N404="snížená",J404,0)</f>
        <v>0</v>
      </c>
      <c r="BG404" s="134">
        <f>IF(N404="zákl. přenesená",J404,0)</f>
        <v>0</v>
      </c>
      <c r="BH404" s="134">
        <f>IF(N404="sníž. přenesená",J404,0)</f>
        <v>0</v>
      </c>
      <c r="BI404" s="134">
        <f>IF(N404="nulová",J404,0)</f>
        <v>0</v>
      </c>
      <c r="BJ404" s="13" t="s">
        <v>81</v>
      </c>
      <c r="BK404" s="134">
        <f>ROUND(I404*H404,2)</f>
        <v>0</v>
      </c>
      <c r="BL404" s="13" t="s">
        <v>133</v>
      </c>
      <c r="BM404" s="133" t="s">
        <v>700</v>
      </c>
    </row>
    <row r="405" spans="2:65" s="1" customFormat="1" ht="28.8">
      <c r="B405" s="25"/>
      <c r="D405" s="135" t="s">
        <v>135</v>
      </c>
      <c r="F405" s="136" t="s">
        <v>701</v>
      </c>
      <c r="L405" s="25"/>
      <c r="M405" s="137"/>
      <c r="T405" s="49"/>
      <c r="AT405" s="13" t="s">
        <v>135</v>
      </c>
      <c r="AU405" s="13" t="s">
        <v>83</v>
      </c>
    </row>
    <row r="406" spans="2:65" s="1" customFormat="1" ht="33" customHeight="1">
      <c r="B406" s="25"/>
      <c r="C406" s="124" t="s">
        <v>702</v>
      </c>
      <c r="D406" s="124" t="s">
        <v>129</v>
      </c>
      <c r="E406" s="125" t="s">
        <v>703</v>
      </c>
      <c r="F406" s="126" t="s">
        <v>704</v>
      </c>
      <c r="G406" s="127" t="s">
        <v>132</v>
      </c>
      <c r="H406" s="128">
        <v>2</v>
      </c>
      <c r="I406" s="128"/>
      <c r="J406" s="128">
        <f>ROUND(I406*H406,2)</f>
        <v>0</v>
      </c>
      <c r="K406" s="126" t="s">
        <v>783</v>
      </c>
      <c r="L406" s="25"/>
      <c r="M406" s="129" t="s">
        <v>1</v>
      </c>
      <c r="N406" s="130" t="s">
        <v>38</v>
      </c>
      <c r="O406" s="131">
        <v>0</v>
      </c>
      <c r="P406" s="131">
        <f>O406*H406</f>
        <v>0</v>
      </c>
      <c r="Q406" s="131">
        <v>0</v>
      </c>
      <c r="R406" s="131">
        <f>Q406*H406</f>
        <v>0</v>
      </c>
      <c r="S406" s="131">
        <v>0</v>
      </c>
      <c r="T406" s="132">
        <f>S406*H406</f>
        <v>0</v>
      </c>
      <c r="AR406" s="133" t="s">
        <v>133</v>
      </c>
      <c r="AT406" s="133" t="s">
        <v>129</v>
      </c>
      <c r="AU406" s="133" t="s">
        <v>83</v>
      </c>
      <c r="AY406" s="13" t="s">
        <v>127</v>
      </c>
      <c r="BE406" s="134">
        <f>IF(N406="základní",J406,0)</f>
        <v>0</v>
      </c>
      <c r="BF406" s="134">
        <f>IF(N406="snížená",J406,0)</f>
        <v>0</v>
      </c>
      <c r="BG406" s="134">
        <f>IF(N406="zákl. přenesená",J406,0)</f>
        <v>0</v>
      </c>
      <c r="BH406" s="134">
        <f>IF(N406="sníž. přenesená",J406,0)</f>
        <v>0</v>
      </c>
      <c r="BI406" s="134">
        <f>IF(N406="nulová",J406,0)</f>
        <v>0</v>
      </c>
      <c r="BJ406" s="13" t="s">
        <v>81</v>
      </c>
      <c r="BK406" s="134">
        <f>ROUND(I406*H406,2)</f>
        <v>0</v>
      </c>
      <c r="BL406" s="13" t="s">
        <v>133</v>
      </c>
      <c r="BM406" s="133" t="s">
        <v>705</v>
      </c>
    </row>
    <row r="407" spans="2:65" s="1" customFormat="1" ht="28.8">
      <c r="B407" s="25"/>
      <c r="D407" s="135" t="s">
        <v>135</v>
      </c>
      <c r="F407" s="136" t="s">
        <v>706</v>
      </c>
      <c r="L407" s="25"/>
      <c r="M407" s="137"/>
      <c r="T407" s="49"/>
      <c r="AT407" s="13" t="s">
        <v>135</v>
      </c>
      <c r="AU407" s="13" t="s">
        <v>83</v>
      </c>
    </row>
    <row r="408" spans="2:65" s="1" customFormat="1" ht="24.15" customHeight="1">
      <c r="B408" s="25"/>
      <c r="C408" s="124" t="s">
        <v>707</v>
      </c>
      <c r="D408" s="124" t="s">
        <v>129</v>
      </c>
      <c r="E408" s="125" t="s">
        <v>708</v>
      </c>
      <c r="F408" s="126" t="s">
        <v>709</v>
      </c>
      <c r="G408" s="127" t="s">
        <v>132</v>
      </c>
      <c r="H408" s="128">
        <v>2</v>
      </c>
      <c r="I408" s="128"/>
      <c r="J408" s="128">
        <f>ROUND(I408*H408,2)</f>
        <v>0</v>
      </c>
      <c r="K408" s="126" t="s">
        <v>783</v>
      </c>
      <c r="L408" s="25"/>
      <c r="M408" s="129" t="s">
        <v>1</v>
      </c>
      <c r="N408" s="130" t="s">
        <v>38</v>
      </c>
      <c r="O408" s="131">
        <v>0</v>
      </c>
      <c r="P408" s="131">
        <f>O408*H408</f>
        <v>0</v>
      </c>
      <c r="Q408" s="131">
        <v>0</v>
      </c>
      <c r="R408" s="131">
        <f>Q408*H408</f>
        <v>0</v>
      </c>
      <c r="S408" s="131">
        <v>0</v>
      </c>
      <c r="T408" s="132">
        <f>S408*H408</f>
        <v>0</v>
      </c>
      <c r="AR408" s="133" t="s">
        <v>133</v>
      </c>
      <c r="AT408" s="133" t="s">
        <v>129</v>
      </c>
      <c r="AU408" s="133" t="s">
        <v>83</v>
      </c>
      <c r="AY408" s="13" t="s">
        <v>127</v>
      </c>
      <c r="BE408" s="134">
        <f>IF(N408="základní",J408,0)</f>
        <v>0</v>
      </c>
      <c r="BF408" s="134">
        <f>IF(N408="snížená",J408,0)</f>
        <v>0</v>
      </c>
      <c r="BG408" s="134">
        <f>IF(N408="zákl. přenesená",J408,0)</f>
        <v>0</v>
      </c>
      <c r="BH408" s="134">
        <f>IF(N408="sníž. přenesená",J408,0)</f>
        <v>0</v>
      </c>
      <c r="BI408" s="134">
        <f>IF(N408="nulová",J408,0)</f>
        <v>0</v>
      </c>
      <c r="BJ408" s="13" t="s">
        <v>81</v>
      </c>
      <c r="BK408" s="134">
        <f>ROUND(I408*H408,2)</f>
        <v>0</v>
      </c>
      <c r="BL408" s="13" t="s">
        <v>133</v>
      </c>
      <c r="BM408" s="133" t="s">
        <v>710</v>
      </c>
    </row>
    <row r="409" spans="2:65" s="1" customFormat="1" ht="28.8">
      <c r="B409" s="25"/>
      <c r="D409" s="135" t="s">
        <v>135</v>
      </c>
      <c r="F409" s="136" t="s">
        <v>711</v>
      </c>
      <c r="L409" s="25"/>
      <c r="M409" s="137"/>
      <c r="T409" s="49"/>
      <c r="AT409" s="13" t="s">
        <v>135</v>
      </c>
      <c r="AU409" s="13" t="s">
        <v>83</v>
      </c>
    </row>
    <row r="410" spans="2:65" s="1" customFormat="1" ht="24.15" customHeight="1">
      <c r="B410" s="25"/>
      <c r="C410" s="124" t="s">
        <v>712</v>
      </c>
      <c r="D410" s="124" t="s">
        <v>129</v>
      </c>
      <c r="E410" s="125" t="s">
        <v>713</v>
      </c>
      <c r="F410" s="126" t="s">
        <v>714</v>
      </c>
      <c r="G410" s="127" t="s">
        <v>132</v>
      </c>
      <c r="H410" s="128">
        <v>2</v>
      </c>
      <c r="I410" s="128"/>
      <c r="J410" s="128">
        <f>ROUND(I410*H410,2)</f>
        <v>0</v>
      </c>
      <c r="K410" s="126" t="s">
        <v>783</v>
      </c>
      <c r="L410" s="25"/>
      <c r="M410" s="129" t="s">
        <v>1</v>
      </c>
      <c r="N410" s="130" t="s">
        <v>38</v>
      </c>
      <c r="O410" s="131">
        <v>0</v>
      </c>
      <c r="P410" s="131">
        <f>O410*H410</f>
        <v>0</v>
      </c>
      <c r="Q410" s="131">
        <v>0</v>
      </c>
      <c r="R410" s="131">
        <f>Q410*H410</f>
        <v>0</v>
      </c>
      <c r="S410" s="131">
        <v>0</v>
      </c>
      <c r="T410" s="132">
        <f>S410*H410</f>
        <v>0</v>
      </c>
      <c r="AR410" s="133" t="s">
        <v>133</v>
      </c>
      <c r="AT410" s="133" t="s">
        <v>129</v>
      </c>
      <c r="AU410" s="133" t="s">
        <v>83</v>
      </c>
      <c r="AY410" s="13" t="s">
        <v>127</v>
      </c>
      <c r="BE410" s="134">
        <f>IF(N410="základní",J410,0)</f>
        <v>0</v>
      </c>
      <c r="BF410" s="134">
        <f>IF(N410="snížená",J410,0)</f>
        <v>0</v>
      </c>
      <c r="BG410" s="134">
        <f>IF(N410="zákl. přenesená",J410,0)</f>
        <v>0</v>
      </c>
      <c r="BH410" s="134">
        <f>IF(N410="sníž. přenesená",J410,0)</f>
        <v>0</v>
      </c>
      <c r="BI410" s="134">
        <f>IF(N410="nulová",J410,0)</f>
        <v>0</v>
      </c>
      <c r="BJ410" s="13" t="s">
        <v>81</v>
      </c>
      <c r="BK410" s="134">
        <f>ROUND(I410*H410,2)</f>
        <v>0</v>
      </c>
      <c r="BL410" s="13" t="s">
        <v>133</v>
      </c>
      <c r="BM410" s="133" t="s">
        <v>715</v>
      </c>
    </row>
    <row r="411" spans="2:65" s="1" customFormat="1" ht="28.8">
      <c r="B411" s="25"/>
      <c r="D411" s="135" t="s">
        <v>135</v>
      </c>
      <c r="F411" s="136" t="s">
        <v>716</v>
      </c>
      <c r="L411" s="25"/>
      <c r="M411" s="137"/>
      <c r="T411" s="49"/>
      <c r="AT411" s="13" t="s">
        <v>135</v>
      </c>
      <c r="AU411" s="13" t="s">
        <v>83</v>
      </c>
    </row>
    <row r="412" spans="2:65" s="1" customFormat="1" ht="24.15" customHeight="1">
      <c r="B412" s="25"/>
      <c r="C412" s="124" t="s">
        <v>717</v>
      </c>
      <c r="D412" s="124" t="s">
        <v>129</v>
      </c>
      <c r="E412" s="125" t="s">
        <v>718</v>
      </c>
      <c r="F412" s="126" t="s">
        <v>719</v>
      </c>
      <c r="G412" s="127" t="s">
        <v>132</v>
      </c>
      <c r="H412" s="128">
        <v>2</v>
      </c>
      <c r="I412" s="128"/>
      <c r="J412" s="128">
        <f>ROUND(I412*H412,2)</f>
        <v>0</v>
      </c>
      <c r="K412" s="126" t="s">
        <v>783</v>
      </c>
      <c r="L412" s="25"/>
      <c r="M412" s="129" t="s">
        <v>1</v>
      </c>
      <c r="N412" s="130" t="s">
        <v>38</v>
      </c>
      <c r="O412" s="131">
        <v>0</v>
      </c>
      <c r="P412" s="131">
        <f>O412*H412</f>
        <v>0</v>
      </c>
      <c r="Q412" s="131">
        <v>0</v>
      </c>
      <c r="R412" s="131">
        <f>Q412*H412</f>
        <v>0</v>
      </c>
      <c r="S412" s="131">
        <v>0</v>
      </c>
      <c r="T412" s="132">
        <f>S412*H412</f>
        <v>0</v>
      </c>
      <c r="AR412" s="133" t="s">
        <v>133</v>
      </c>
      <c r="AT412" s="133" t="s">
        <v>129</v>
      </c>
      <c r="AU412" s="133" t="s">
        <v>83</v>
      </c>
      <c r="AY412" s="13" t="s">
        <v>127</v>
      </c>
      <c r="BE412" s="134">
        <f>IF(N412="základní",J412,0)</f>
        <v>0</v>
      </c>
      <c r="BF412" s="134">
        <f>IF(N412="snížená",J412,0)</f>
        <v>0</v>
      </c>
      <c r="BG412" s="134">
        <f>IF(N412="zákl. přenesená",J412,0)</f>
        <v>0</v>
      </c>
      <c r="BH412" s="134">
        <f>IF(N412="sníž. přenesená",J412,0)</f>
        <v>0</v>
      </c>
      <c r="BI412" s="134">
        <f>IF(N412="nulová",J412,0)</f>
        <v>0</v>
      </c>
      <c r="BJ412" s="13" t="s">
        <v>81</v>
      </c>
      <c r="BK412" s="134">
        <f>ROUND(I412*H412,2)</f>
        <v>0</v>
      </c>
      <c r="BL412" s="13" t="s">
        <v>133</v>
      </c>
      <c r="BM412" s="133" t="s">
        <v>720</v>
      </c>
    </row>
    <row r="413" spans="2:65" s="1" customFormat="1" ht="28.8">
      <c r="B413" s="25"/>
      <c r="D413" s="135" t="s">
        <v>135</v>
      </c>
      <c r="F413" s="136" t="s">
        <v>721</v>
      </c>
      <c r="L413" s="25"/>
      <c r="M413" s="137"/>
      <c r="T413" s="49"/>
      <c r="AT413" s="13" t="s">
        <v>135</v>
      </c>
      <c r="AU413" s="13" t="s">
        <v>83</v>
      </c>
    </row>
    <row r="414" spans="2:65" s="1" customFormat="1" ht="21.75" customHeight="1">
      <c r="B414" s="25"/>
      <c r="C414" s="124" t="s">
        <v>722</v>
      </c>
      <c r="D414" s="124" t="s">
        <v>129</v>
      </c>
      <c r="E414" s="125" t="s">
        <v>723</v>
      </c>
      <c r="F414" s="126" t="s">
        <v>724</v>
      </c>
      <c r="G414" s="127" t="s">
        <v>132</v>
      </c>
      <c r="H414" s="128">
        <v>2</v>
      </c>
      <c r="I414" s="128"/>
      <c r="J414" s="128">
        <f>ROUND(I414*H414,2)</f>
        <v>0</v>
      </c>
      <c r="K414" s="126" t="s">
        <v>783</v>
      </c>
      <c r="L414" s="25"/>
      <c r="M414" s="129" t="s">
        <v>1</v>
      </c>
      <c r="N414" s="130" t="s">
        <v>38</v>
      </c>
      <c r="O414" s="131">
        <v>0</v>
      </c>
      <c r="P414" s="131">
        <f>O414*H414</f>
        <v>0</v>
      </c>
      <c r="Q414" s="131">
        <v>0</v>
      </c>
      <c r="R414" s="131">
        <f>Q414*H414</f>
        <v>0</v>
      </c>
      <c r="S414" s="131">
        <v>0</v>
      </c>
      <c r="T414" s="132">
        <f>S414*H414</f>
        <v>0</v>
      </c>
      <c r="AR414" s="133" t="s">
        <v>133</v>
      </c>
      <c r="AT414" s="133" t="s">
        <v>129</v>
      </c>
      <c r="AU414" s="133" t="s">
        <v>83</v>
      </c>
      <c r="AY414" s="13" t="s">
        <v>127</v>
      </c>
      <c r="BE414" s="134">
        <f>IF(N414="základní",J414,0)</f>
        <v>0</v>
      </c>
      <c r="BF414" s="134">
        <f>IF(N414="snížená",J414,0)</f>
        <v>0</v>
      </c>
      <c r="BG414" s="134">
        <f>IF(N414="zákl. přenesená",J414,0)</f>
        <v>0</v>
      </c>
      <c r="BH414" s="134">
        <f>IF(N414="sníž. přenesená",J414,0)</f>
        <v>0</v>
      </c>
      <c r="BI414" s="134">
        <f>IF(N414="nulová",J414,0)</f>
        <v>0</v>
      </c>
      <c r="BJ414" s="13" t="s">
        <v>81</v>
      </c>
      <c r="BK414" s="134">
        <f>ROUND(I414*H414,2)</f>
        <v>0</v>
      </c>
      <c r="BL414" s="13" t="s">
        <v>133</v>
      </c>
      <c r="BM414" s="133" t="s">
        <v>725</v>
      </c>
    </row>
    <row r="415" spans="2:65" s="1" customFormat="1" ht="28.8">
      <c r="B415" s="25"/>
      <c r="D415" s="135" t="s">
        <v>135</v>
      </c>
      <c r="F415" s="136" t="s">
        <v>726</v>
      </c>
      <c r="L415" s="25"/>
      <c r="M415" s="137"/>
      <c r="T415" s="49"/>
      <c r="AT415" s="13" t="s">
        <v>135</v>
      </c>
      <c r="AU415" s="13" t="s">
        <v>83</v>
      </c>
    </row>
    <row r="416" spans="2:65" s="1" customFormat="1" ht="24.15" customHeight="1">
      <c r="B416" s="25"/>
      <c r="C416" s="124" t="s">
        <v>727</v>
      </c>
      <c r="D416" s="124" t="s">
        <v>129</v>
      </c>
      <c r="E416" s="125" t="s">
        <v>728</v>
      </c>
      <c r="F416" s="126" t="s">
        <v>729</v>
      </c>
      <c r="G416" s="127" t="s">
        <v>730</v>
      </c>
      <c r="H416" s="128">
        <v>1320</v>
      </c>
      <c r="I416" s="128"/>
      <c r="J416" s="128">
        <f>ROUND(I416*H416,2)</f>
        <v>0</v>
      </c>
      <c r="K416" s="126" t="s">
        <v>783</v>
      </c>
      <c r="L416" s="25"/>
      <c r="M416" s="129" t="s">
        <v>1</v>
      </c>
      <c r="N416" s="130" t="s">
        <v>38</v>
      </c>
      <c r="O416" s="131">
        <v>0</v>
      </c>
      <c r="P416" s="131">
        <f>O416*H416</f>
        <v>0</v>
      </c>
      <c r="Q416" s="131">
        <v>0</v>
      </c>
      <c r="R416" s="131">
        <f>Q416*H416</f>
        <v>0</v>
      </c>
      <c r="S416" s="131">
        <v>0</v>
      </c>
      <c r="T416" s="132">
        <f>S416*H416</f>
        <v>0</v>
      </c>
      <c r="AR416" s="133" t="s">
        <v>133</v>
      </c>
      <c r="AT416" s="133" t="s">
        <v>129</v>
      </c>
      <c r="AU416" s="133" t="s">
        <v>83</v>
      </c>
      <c r="AY416" s="13" t="s">
        <v>127</v>
      </c>
      <c r="BE416" s="134">
        <f>IF(N416="základní",J416,0)</f>
        <v>0</v>
      </c>
      <c r="BF416" s="134">
        <f>IF(N416="snížená",J416,0)</f>
        <v>0</v>
      </c>
      <c r="BG416" s="134">
        <f>IF(N416="zákl. přenesená",J416,0)</f>
        <v>0</v>
      </c>
      <c r="BH416" s="134">
        <f>IF(N416="sníž. přenesená",J416,0)</f>
        <v>0</v>
      </c>
      <c r="BI416" s="134">
        <f>IF(N416="nulová",J416,0)</f>
        <v>0</v>
      </c>
      <c r="BJ416" s="13" t="s">
        <v>81</v>
      </c>
      <c r="BK416" s="134">
        <f>ROUND(I416*H416,2)</f>
        <v>0</v>
      </c>
      <c r="BL416" s="13" t="s">
        <v>133</v>
      </c>
      <c r="BM416" s="133" t="s">
        <v>731</v>
      </c>
    </row>
    <row r="417" spans="2:65" s="1" customFormat="1" ht="28.8">
      <c r="B417" s="25"/>
      <c r="D417" s="135" t="s">
        <v>135</v>
      </c>
      <c r="F417" s="136" t="s">
        <v>732</v>
      </c>
      <c r="L417" s="25"/>
      <c r="M417" s="137"/>
      <c r="T417" s="49"/>
      <c r="AT417" s="13" t="s">
        <v>135</v>
      </c>
      <c r="AU417" s="13" t="s">
        <v>83</v>
      </c>
    </row>
    <row r="418" spans="2:65" s="1" customFormat="1" ht="19.2">
      <c r="B418" s="25"/>
      <c r="D418" s="135" t="s">
        <v>155</v>
      </c>
      <c r="F418" s="146" t="s">
        <v>733</v>
      </c>
      <c r="L418" s="25"/>
      <c r="M418" s="137"/>
      <c r="T418" s="49"/>
      <c r="AT418" s="13" t="s">
        <v>155</v>
      </c>
      <c r="AU418" s="13" t="s">
        <v>83</v>
      </c>
    </row>
    <row r="419" spans="2:65" s="1" customFormat="1" ht="24.15" customHeight="1">
      <c r="B419" s="25"/>
      <c r="C419" s="124" t="s">
        <v>734</v>
      </c>
      <c r="D419" s="124" t="s">
        <v>129</v>
      </c>
      <c r="E419" s="125" t="s">
        <v>175</v>
      </c>
      <c r="F419" s="126" t="s">
        <v>176</v>
      </c>
      <c r="G419" s="127" t="s">
        <v>177</v>
      </c>
      <c r="H419" s="128">
        <v>898</v>
      </c>
      <c r="I419" s="128"/>
      <c r="J419" s="128">
        <f>ROUND(I419*H419,2)</f>
        <v>0</v>
      </c>
      <c r="K419" s="126" t="s">
        <v>783</v>
      </c>
      <c r="L419" s="25"/>
      <c r="M419" s="129" t="s">
        <v>1</v>
      </c>
      <c r="N419" s="130" t="s">
        <v>38</v>
      </c>
      <c r="O419" s="131">
        <v>0</v>
      </c>
      <c r="P419" s="131">
        <f>O419*H419</f>
        <v>0</v>
      </c>
      <c r="Q419" s="131">
        <v>0</v>
      </c>
      <c r="R419" s="131">
        <f>Q419*H419</f>
        <v>0</v>
      </c>
      <c r="S419" s="131">
        <v>0</v>
      </c>
      <c r="T419" s="132">
        <f>S419*H419</f>
        <v>0</v>
      </c>
      <c r="AR419" s="133" t="s">
        <v>133</v>
      </c>
      <c r="AT419" s="133" t="s">
        <v>129</v>
      </c>
      <c r="AU419" s="133" t="s">
        <v>83</v>
      </c>
      <c r="AY419" s="13" t="s">
        <v>127</v>
      </c>
      <c r="BE419" s="134">
        <f>IF(N419="základní",J419,0)</f>
        <v>0</v>
      </c>
      <c r="BF419" s="134">
        <f>IF(N419="snížená",J419,0)</f>
        <v>0</v>
      </c>
      <c r="BG419" s="134">
        <f>IF(N419="zákl. přenesená",J419,0)</f>
        <v>0</v>
      </c>
      <c r="BH419" s="134">
        <f>IF(N419="sníž. přenesená",J419,0)</f>
        <v>0</v>
      </c>
      <c r="BI419" s="134">
        <f>IF(N419="nulová",J419,0)</f>
        <v>0</v>
      </c>
      <c r="BJ419" s="13" t="s">
        <v>81</v>
      </c>
      <c r="BK419" s="134">
        <f>ROUND(I419*H419,2)</f>
        <v>0</v>
      </c>
      <c r="BL419" s="13" t="s">
        <v>133</v>
      </c>
      <c r="BM419" s="133" t="s">
        <v>735</v>
      </c>
    </row>
    <row r="420" spans="2:65" s="1" customFormat="1" ht="28.8">
      <c r="B420" s="25"/>
      <c r="D420" s="135" t="s">
        <v>135</v>
      </c>
      <c r="F420" s="136" t="s">
        <v>179</v>
      </c>
      <c r="L420" s="25"/>
      <c r="M420" s="137"/>
      <c r="T420" s="49"/>
      <c r="AT420" s="13" t="s">
        <v>135</v>
      </c>
      <c r="AU420" s="13" t="s">
        <v>83</v>
      </c>
    </row>
    <row r="421" spans="2:65" s="11" customFormat="1" ht="25.95" customHeight="1">
      <c r="B421" s="113"/>
      <c r="D421" s="114" t="s">
        <v>72</v>
      </c>
      <c r="E421" s="115" t="s">
        <v>736</v>
      </c>
      <c r="F421" s="115" t="s">
        <v>737</v>
      </c>
      <c r="J421" s="116">
        <f>BK421</f>
        <v>0</v>
      </c>
      <c r="L421" s="113"/>
      <c r="M421" s="117"/>
      <c r="P421" s="118">
        <f>SUM(P422:P455)</f>
        <v>0</v>
      </c>
      <c r="R421" s="118">
        <f>SUM(R422:R455)</f>
        <v>0</v>
      </c>
      <c r="T421" s="119">
        <f>SUM(T422:T455)</f>
        <v>0</v>
      </c>
      <c r="AR421" s="114" t="s">
        <v>81</v>
      </c>
      <c r="AT421" s="120" t="s">
        <v>72</v>
      </c>
      <c r="AU421" s="120" t="s">
        <v>73</v>
      </c>
      <c r="AY421" s="114" t="s">
        <v>127</v>
      </c>
      <c r="BK421" s="121">
        <f>SUM(BK422:BK455)</f>
        <v>0</v>
      </c>
    </row>
    <row r="422" spans="2:65" s="1" customFormat="1" ht="24.15" customHeight="1">
      <c r="B422" s="25"/>
      <c r="C422" s="124" t="s">
        <v>738</v>
      </c>
      <c r="D422" s="124" t="s">
        <v>129</v>
      </c>
      <c r="E422" s="125" t="s">
        <v>739</v>
      </c>
      <c r="F422" s="126" t="s">
        <v>740</v>
      </c>
      <c r="G422" s="127" t="s">
        <v>132</v>
      </c>
      <c r="H422" s="128">
        <v>4</v>
      </c>
      <c r="I422" s="128"/>
      <c r="J422" s="128">
        <f>ROUND(I422*H422,2)</f>
        <v>0</v>
      </c>
      <c r="K422" s="126" t="s">
        <v>783</v>
      </c>
      <c r="L422" s="25"/>
      <c r="M422" s="129" t="s">
        <v>1</v>
      </c>
      <c r="N422" s="130" t="s">
        <v>38</v>
      </c>
      <c r="O422" s="131">
        <v>0</v>
      </c>
      <c r="P422" s="131">
        <f>O422*H422</f>
        <v>0</v>
      </c>
      <c r="Q422" s="131">
        <v>0</v>
      </c>
      <c r="R422" s="131">
        <f>Q422*H422</f>
        <v>0</v>
      </c>
      <c r="S422" s="131">
        <v>0</v>
      </c>
      <c r="T422" s="132">
        <f>S422*H422</f>
        <v>0</v>
      </c>
      <c r="AR422" s="133" t="s">
        <v>133</v>
      </c>
      <c r="AT422" s="133" t="s">
        <v>129</v>
      </c>
      <c r="AU422" s="133" t="s">
        <v>81</v>
      </c>
      <c r="AY422" s="13" t="s">
        <v>127</v>
      </c>
      <c r="BE422" s="134">
        <f>IF(N422="základní",J422,0)</f>
        <v>0</v>
      </c>
      <c r="BF422" s="134">
        <f>IF(N422="snížená",J422,0)</f>
        <v>0</v>
      </c>
      <c r="BG422" s="134">
        <f>IF(N422="zákl. přenesená",J422,0)</f>
        <v>0</v>
      </c>
      <c r="BH422" s="134">
        <f>IF(N422="sníž. přenesená",J422,0)</f>
        <v>0</v>
      </c>
      <c r="BI422" s="134">
        <f>IF(N422="nulová",J422,0)</f>
        <v>0</v>
      </c>
      <c r="BJ422" s="13" t="s">
        <v>81</v>
      </c>
      <c r="BK422" s="134">
        <f>ROUND(I422*H422,2)</f>
        <v>0</v>
      </c>
      <c r="BL422" s="13" t="s">
        <v>133</v>
      </c>
      <c r="BM422" s="133" t="s">
        <v>741</v>
      </c>
    </row>
    <row r="423" spans="2:65" s="1" customFormat="1" ht="67.2">
      <c r="B423" s="25"/>
      <c r="D423" s="135" t="s">
        <v>135</v>
      </c>
      <c r="F423" s="136" t="s">
        <v>742</v>
      </c>
      <c r="L423" s="25"/>
      <c r="M423" s="137"/>
      <c r="T423" s="49"/>
      <c r="AT423" s="13" t="s">
        <v>135</v>
      </c>
      <c r="AU423" s="13" t="s">
        <v>81</v>
      </c>
    </row>
    <row r="424" spans="2:65" s="1" customFormat="1" ht="24.15" customHeight="1">
      <c r="B424" s="25"/>
      <c r="C424" s="124" t="s">
        <v>743</v>
      </c>
      <c r="D424" s="124" t="s">
        <v>129</v>
      </c>
      <c r="E424" s="125" t="s">
        <v>744</v>
      </c>
      <c r="F424" s="126" t="s">
        <v>745</v>
      </c>
      <c r="G424" s="127" t="s">
        <v>132</v>
      </c>
      <c r="H424" s="128">
        <v>4</v>
      </c>
      <c r="I424" s="128"/>
      <c r="J424" s="128">
        <f>ROUND(I424*H424,2)</f>
        <v>0</v>
      </c>
      <c r="K424" s="126" t="s">
        <v>783</v>
      </c>
      <c r="L424" s="25"/>
      <c r="M424" s="129" t="s">
        <v>1</v>
      </c>
      <c r="N424" s="130" t="s">
        <v>38</v>
      </c>
      <c r="O424" s="131">
        <v>0</v>
      </c>
      <c r="P424" s="131">
        <f>O424*H424</f>
        <v>0</v>
      </c>
      <c r="Q424" s="131">
        <v>0</v>
      </c>
      <c r="R424" s="131">
        <f>Q424*H424</f>
        <v>0</v>
      </c>
      <c r="S424" s="131">
        <v>0</v>
      </c>
      <c r="T424" s="132">
        <f>S424*H424</f>
        <v>0</v>
      </c>
      <c r="AR424" s="133" t="s">
        <v>133</v>
      </c>
      <c r="AT424" s="133" t="s">
        <v>129</v>
      </c>
      <c r="AU424" s="133" t="s">
        <v>81</v>
      </c>
      <c r="AY424" s="13" t="s">
        <v>127</v>
      </c>
      <c r="BE424" s="134">
        <f>IF(N424="základní",J424,0)</f>
        <v>0</v>
      </c>
      <c r="BF424" s="134">
        <f>IF(N424="snížená",J424,0)</f>
        <v>0</v>
      </c>
      <c r="BG424" s="134">
        <f>IF(N424="zákl. přenesená",J424,0)</f>
        <v>0</v>
      </c>
      <c r="BH424" s="134">
        <f>IF(N424="sníž. přenesená",J424,0)</f>
        <v>0</v>
      </c>
      <c r="BI424" s="134">
        <f>IF(N424="nulová",J424,0)</f>
        <v>0</v>
      </c>
      <c r="BJ424" s="13" t="s">
        <v>81</v>
      </c>
      <c r="BK424" s="134">
        <f>ROUND(I424*H424,2)</f>
        <v>0</v>
      </c>
      <c r="BL424" s="13" t="s">
        <v>133</v>
      </c>
      <c r="BM424" s="133" t="s">
        <v>746</v>
      </c>
    </row>
    <row r="425" spans="2:65" s="1" customFormat="1" ht="19.2">
      <c r="B425" s="25"/>
      <c r="D425" s="135" t="s">
        <v>135</v>
      </c>
      <c r="F425" s="136" t="s">
        <v>747</v>
      </c>
      <c r="L425" s="25"/>
      <c r="M425" s="137"/>
      <c r="T425" s="49"/>
      <c r="AT425" s="13" t="s">
        <v>135</v>
      </c>
      <c r="AU425" s="13" t="s">
        <v>81</v>
      </c>
    </row>
    <row r="426" spans="2:65" s="1" customFormat="1" ht="24.15" customHeight="1">
      <c r="B426" s="25"/>
      <c r="C426" s="124" t="s">
        <v>748</v>
      </c>
      <c r="D426" s="124" t="s">
        <v>129</v>
      </c>
      <c r="E426" s="125" t="s">
        <v>749</v>
      </c>
      <c r="F426" s="126" t="s">
        <v>750</v>
      </c>
      <c r="G426" s="127" t="s">
        <v>132</v>
      </c>
      <c r="H426" s="128">
        <v>6</v>
      </c>
      <c r="I426" s="128"/>
      <c r="J426" s="128">
        <f>ROUND(I426*H426,2)</f>
        <v>0</v>
      </c>
      <c r="K426" s="126" t="s">
        <v>783</v>
      </c>
      <c r="L426" s="25"/>
      <c r="M426" s="129" t="s">
        <v>1</v>
      </c>
      <c r="N426" s="130" t="s">
        <v>38</v>
      </c>
      <c r="O426" s="131">
        <v>0</v>
      </c>
      <c r="P426" s="131">
        <f>O426*H426</f>
        <v>0</v>
      </c>
      <c r="Q426" s="131">
        <v>0</v>
      </c>
      <c r="R426" s="131">
        <f>Q426*H426</f>
        <v>0</v>
      </c>
      <c r="S426" s="131">
        <v>0</v>
      </c>
      <c r="T426" s="132">
        <f>S426*H426</f>
        <v>0</v>
      </c>
      <c r="AR426" s="133" t="s">
        <v>133</v>
      </c>
      <c r="AT426" s="133" t="s">
        <v>129</v>
      </c>
      <c r="AU426" s="133" t="s">
        <v>81</v>
      </c>
      <c r="AY426" s="13" t="s">
        <v>127</v>
      </c>
      <c r="BE426" s="134">
        <f>IF(N426="základní",J426,0)</f>
        <v>0</v>
      </c>
      <c r="BF426" s="134">
        <f>IF(N426="snížená",J426,0)</f>
        <v>0</v>
      </c>
      <c r="BG426" s="134">
        <f>IF(N426="zákl. přenesená",J426,0)</f>
        <v>0</v>
      </c>
      <c r="BH426" s="134">
        <f>IF(N426="sníž. přenesená",J426,0)</f>
        <v>0</v>
      </c>
      <c r="BI426" s="134">
        <f>IF(N426="nulová",J426,0)</f>
        <v>0</v>
      </c>
      <c r="BJ426" s="13" t="s">
        <v>81</v>
      </c>
      <c r="BK426" s="134">
        <f>ROUND(I426*H426,2)</f>
        <v>0</v>
      </c>
      <c r="BL426" s="13" t="s">
        <v>133</v>
      </c>
      <c r="BM426" s="133" t="s">
        <v>751</v>
      </c>
    </row>
    <row r="427" spans="2:65" s="1" customFormat="1" ht="19.2">
      <c r="B427" s="25"/>
      <c r="D427" s="135" t="s">
        <v>135</v>
      </c>
      <c r="F427" s="136" t="s">
        <v>750</v>
      </c>
      <c r="L427" s="25"/>
      <c r="M427" s="137"/>
      <c r="T427" s="49"/>
      <c r="AT427" s="13" t="s">
        <v>135</v>
      </c>
      <c r="AU427" s="13" t="s">
        <v>81</v>
      </c>
    </row>
    <row r="428" spans="2:65" s="1" customFormat="1" ht="24.15" customHeight="1">
      <c r="B428" s="25"/>
      <c r="C428" s="138" t="s">
        <v>752</v>
      </c>
      <c r="D428" s="138" t="s">
        <v>137</v>
      </c>
      <c r="E428" s="139" t="s">
        <v>753</v>
      </c>
      <c r="F428" s="140" t="s">
        <v>754</v>
      </c>
      <c r="G428" s="141" t="s">
        <v>132</v>
      </c>
      <c r="H428" s="142">
        <v>6</v>
      </c>
      <c r="I428" s="142"/>
      <c r="J428" s="142">
        <f>ROUND(I428*H428,2)</f>
        <v>0</v>
      </c>
      <c r="K428" s="140" t="s">
        <v>783</v>
      </c>
      <c r="L428" s="143"/>
      <c r="M428" s="144" t="s">
        <v>1</v>
      </c>
      <c r="N428" s="145" t="s">
        <v>38</v>
      </c>
      <c r="O428" s="131">
        <v>0</v>
      </c>
      <c r="P428" s="131">
        <f>O428*H428</f>
        <v>0</v>
      </c>
      <c r="Q428" s="131">
        <v>0</v>
      </c>
      <c r="R428" s="131">
        <f>Q428*H428</f>
        <v>0</v>
      </c>
      <c r="S428" s="131">
        <v>0</v>
      </c>
      <c r="T428" s="132">
        <f>S428*H428</f>
        <v>0</v>
      </c>
      <c r="AR428" s="133" t="s">
        <v>140</v>
      </c>
      <c r="AT428" s="133" t="s">
        <v>137</v>
      </c>
      <c r="AU428" s="133" t="s">
        <v>81</v>
      </c>
      <c r="AY428" s="13" t="s">
        <v>127</v>
      </c>
      <c r="BE428" s="134">
        <f>IF(N428="základní",J428,0)</f>
        <v>0</v>
      </c>
      <c r="BF428" s="134">
        <f>IF(N428="snížená",J428,0)</f>
        <v>0</v>
      </c>
      <c r="BG428" s="134">
        <f>IF(N428="zákl. přenesená",J428,0)</f>
        <v>0</v>
      </c>
      <c r="BH428" s="134">
        <f>IF(N428="sníž. přenesená",J428,0)</f>
        <v>0</v>
      </c>
      <c r="BI428" s="134">
        <f>IF(N428="nulová",J428,0)</f>
        <v>0</v>
      </c>
      <c r="BJ428" s="13" t="s">
        <v>81</v>
      </c>
      <c r="BK428" s="134">
        <f>ROUND(I428*H428,2)</f>
        <v>0</v>
      </c>
      <c r="BL428" s="13" t="s">
        <v>133</v>
      </c>
      <c r="BM428" s="133" t="s">
        <v>755</v>
      </c>
    </row>
    <row r="429" spans="2:65" s="1" customFormat="1" ht="19.2">
      <c r="B429" s="25"/>
      <c r="D429" s="135" t="s">
        <v>135</v>
      </c>
      <c r="F429" s="136" t="s">
        <v>754</v>
      </c>
      <c r="L429" s="25"/>
      <c r="M429" s="137"/>
      <c r="T429" s="49"/>
      <c r="AT429" s="13" t="s">
        <v>135</v>
      </c>
      <c r="AU429" s="13" t="s">
        <v>81</v>
      </c>
    </row>
    <row r="430" spans="2:65" s="1" customFormat="1" ht="37.799999999999997" customHeight="1">
      <c r="B430" s="25"/>
      <c r="C430" s="124" t="s">
        <v>756</v>
      </c>
      <c r="D430" s="124" t="s">
        <v>129</v>
      </c>
      <c r="E430" s="125" t="s">
        <v>757</v>
      </c>
      <c r="F430" s="126" t="s">
        <v>758</v>
      </c>
      <c r="G430" s="127" t="s">
        <v>132</v>
      </c>
      <c r="H430" s="128">
        <v>2</v>
      </c>
      <c r="I430" s="128"/>
      <c r="J430" s="128">
        <f>ROUND(I430*H430,2)</f>
        <v>0</v>
      </c>
      <c r="K430" s="126" t="s">
        <v>783</v>
      </c>
      <c r="L430" s="25"/>
      <c r="M430" s="129" t="s">
        <v>1</v>
      </c>
      <c r="N430" s="130" t="s">
        <v>38</v>
      </c>
      <c r="O430" s="131">
        <v>0</v>
      </c>
      <c r="P430" s="131">
        <f>O430*H430</f>
        <v>0</v>
      </c>
      <c r="Q430" s="131">
        <v>0</v>
      </c>
      <c r="R430" s="131">
        <f>Q430*H430</f>
        <v>0</v>
      </c>
      <c r="S430" s="131">
        <v>0</v>
      </c>
      <c r="T430" s="132">
        <f>S430*H430</f>
        <v>0</v>
      </c>
      <c r="AR430" s="133" t="s">
        <v>133</v>
      </c>
      <c r="AT430" s="133" t="s">
        <v>129</v>
      </c>
      <c r="AU430" s="133" t="s">
        <v>81</v>
      </c>
      <c r="AY430" s="13" t="s">
        <v>127</v>
      </c>
      <c r="BE430" s="134">
        <f>IF(N430="základní",J430,0)</f>
        <v>0</v>
      </c>
      <c r="BF430" s="134">
        <f>IF(N430="snížená",J430,0)</f>
        <v>0</v>
      </c>
      <c r="BG430" s="134">
        <f>IF(N430="zákl. přenesená",J430,0)</f>
        <v>0</v>
      </c>
      <c r="BH430" s="134">
        <f>IF(N430="sníž. přenesená",J430,0)</f>
        <v>0</v>
      </c>
      <c r="BI430" s="134">
        <f>IF(N430="nulová",J430,0)</f>
        <v>0</v>
      </c>
      <c r="BJ430" s="13" t="s">
        <v>81</v>
      </c>
      <c r="BK430" s="134">
        <f>ROUND(I430*H430,2)</f>
        <v>0</v>
      </c>
      <c r="BL430" s="13" t="s">
        <v>133</v>
      </c>
      <c r="BM430" s="133" t="s">
        <v>759</v>
      </c>
    </row>
    <row r="431" spans="2:65" s="1" customFormat="1" ht="67.2">
      <c r="B431" s="25"/>
      <c r="D431" s="135" t="s">
        <v>135</v>
      </c>
      <c r="F431" s="136" t="s">
        <v>760</v>
      </c>
      <c r="L431" s="25"/>
      <c r="M431" s="137"/>
      <c r="T431" s="49"/>
      <c r="AT431" s="13" t="s">
        <v>135</v>
      </c>
      <c r="AU431" s="13" t="s">
        <v>81</v>
      </c>
    </row>
    <row r="432" spans="2:65" s="1" customFormat="1" ht="33" customHeight="1">
      <c r="B432" s="25"/>
      <c r="C432" s="124" t="s">
        <v>761</v>
      </c>
      <c r="D432" s="124" t="s">
        <v>129</v>
      </c>
      <c r="E432" s="125" t="s">
        <v>762</v>
      </c>
      <c r="F432" s="126" t="s">
        <v>763</v>
      </c>
      <c r="G432" s="127" t="s">
        <v>132</v>
      </c>
      <c r="H432" s="128">
        <v>4</v>
      </c>
      <c r="I432" s="128"/>
      <c r="J432" s="128">
        <f>ROUND(I432*H432,2)</f>
        <v>0</v>
      </c>
      <c r="K432" s="126" t="s">
        <v>783</v>
      </c>
      <c r="L432" s="25"/>
      <c r="M432" s="129" t="s">
        <v>1</v>
      </c>
      <c r="N432" s="130" t="s">
        <v>38</v>
      </c>
      <c r="O432" s="131">
        <v>0</v>
      </c>
      <c r="P432" s="131">
        <f>O432*H432</f>
        <v>0</v>
      </c>
      <c r="Q432" s="131">
        <v>0</v>
      </c>
      <c r="R432" s="131">
        <f>Q432*H432</f>
        <v>0</v>
      </c>
      <c r="S432" s="131">
        <v>0</v>
      </c>
      <c r="T432" s="132">
        <f>S432*H432</f>
        <v>0</v>
      </c>
      <c r="AR432" s="133" t="s">
        <v>133</v>
      </c>
      <c r="AT432" s="133" t="s">
        <v>129</v>
      </c>
      <c r="AU432" s="133" t="s">
        <v>81</v>
      </c>
      <c r="AY432" s="13" t="s">
        <v>127</v>
      </c>
      <c r="BE432" s="134">
        <f>IF(N432="základní",J432,0)</f>
        <v>0</v>
      </c>
      <c r="BF432" s="134">
        <f>IF(N432="snížená",J432,0)</f>
        <v>0</v>
      </c>
      <c r="BG432" s="134">
        <f>IF(N432="zákl. přenesená",J432,0)</f>
        <v>0</v>
      </c>
      <c r="BH432" s="134">
        <f>IF(N432="sníž. přenesená",J432,0)</f>
        <v>0</v>
      </c>
      <c r="BI432" s="134">
        <f>IF(N432="nulová",J432,0)</f>
        <v>0</v>
      </c>
      <c r="BJ432" s="13" t="s">
        <v>81</v>
      </c>
      <c r="BK432" s="134">
        <f>ROUND(I432*H432,2)</f>
        <v>0</v>
      </c>
      <c r="BL432" s="13" t="s">
        <v>133</v>
      </c>
      <c r="BM432" s="133" t="s">
        <v>764</v>
      </c>
    </row>
    <row r="433" spans="2:65" s="1" customFormat="1" ht="19.2">
      <c r="B433" s="25"/>
      <c r="D433" s="135" t="s">
        <v>135</v>
      </c>
      <c r="F433" s="136" t="s">
        <v>763</v>
      </c>
      <c r="L433" s="25"/>
      <c r="M433" s="137"/>
      <c r="T433" s="49"/>
      <c r="AT433" s="13" t="s">
        <v>135</v>
      </c>
      <c r="AU433" s="13" t="s">
        <v>81</v>
      </c>
    </row>
    <row r="434" spans="2:65" s="1" customFormat="1" ht="55.5" customHeight="1">
      <c r="B434" s="25"/>
      <c r="C434" s="124" t="s">
        <v>765</v>
      </c>
      <c r="D434" s="124" t="s">
        <v>129</v>
      </c>
      <c r="E434" s="125" t="s">
        <v>766</v>
      </c>
      <c r="F434" s="126" t="s">
        <v>767</v>
      </c>
      <c r="G434" s="127" t="s">
        <v>132</v>
      </c>
      <c r="H434" s="128">
        <v>2</v>
      </c>
      <c r="I434" s="128"/>
      <c r="J434" s="128">
        <f>ROUND(I434*H434,2)</f>
        <v>0</v>
      </c>
      <c r="K434" s="126" t="s">
        <v>783</v>
      </c>
      <c r="L434" s="25"/>
      <c r="M434" s="129" t="s">
        <v>1</v>
      </c>
      <c r="N434" s="130" t="s">
        <v>38</v>
      </c>
      <c r="O434" s="131">
        <v>0</v>
      </c>
      <c r="P434" s="131">
        <f>O434*H434</f>
        <v>0</v>
      </c>
      <c r="Q434" s="131">
        <v>0</v>
      </c>
      <c r="R434" s="131">
        <f>Q434*H434</f>
        <v>0</v>
      </c>
      <c r="S434" s="131">
        <v>0</v>
      </c>
      <c r="T434" s="132">
        <f>S434*H434</f>
        <v>0</v>
      </c>
      <c r="AR434" s="133" t="s">
        <v>133</v>
      </c>
      <c r="AT434" s="133" t="s">
        <v>129</v>
      </c>
      <c r="AU434" s="133" t="s">
        <v>81</v>
      </c>
      <c r="AY434" s="13" t="s">
        <v>127</v>
      </c>
      <c r="BE434" s="134">
        <f>IF(N434="základní",J434,0)</f>
        <v>0</v>
      </c>
      <c r="BF434" s="134">
        <f>IF(N434="snížená",J434,0)</f>
        <v>0</v>
      </c>
      <c r="BG434" s="134">
        <f>IF(N434="zákl. přenesená",J434,0)</f>
        <v>0</v>
      </c>
      <c r="BH434" s="134">
        <f>IF(N434="sníž. přenesená",J434,0)</f>
        <v>0</v>
      </c>
      <c r="BI434" s="134">
        <f>IF(N434="nulová",J434,0)</f>
        <v>0</v>
      </c>
      <c r="BJ434" s="13" t="s">
        <v>81</v>
      </c>
      <c r="BK434" s="134">
        <f>ROUND(I434*H434,2)</f>
        <v>0</v>
      </c>
      <c r="BL434" s="13" t="s">
        <v>133</v>
      </c>
      <c r="BM434" s="133" t="s">
        <v>768</v>
      </c>
    </row>
    <row r="435" spans="2:65" s="1" customFormat="1" ht="76.8">
      <c r="B435" s="25"/>
      <c r="D435" s="135" t="s">
        <v>135</v>
      </c>
      <c r="F435" s="136" t="s">
        <v>769</v>
      </c>
      <c r="L435" s="25"/>
      <c r="M435" s="137"/>
      <c r="T435" s="49"/>
      <c r="AT435" s="13" t="s">
        <v>135</v>
      </c>
      <c r="AU435" s="13" t="s">
        <v>81</v>
      </c>
    </row>
    <row r="436" spans="2:65" s="1" customFormat="1" ht="49.05" customHeight="1">
      <c r="B436" s="25"/>
      <c r="C436" s="124" t="s">
        <v>770</v>
      </c>
      <c r="D436" s="124" t="s">
        <v>129</v>
      </c>
      <c r="E436" s="125" t="s">
        <v>771</v>
      </c>
      <c r="F436" s="126" t="s">
        <v>772</v>
      </c>
      <c r="G436" s="127" t="s">
        <v>132</v>
      </c>
      <c r="H436" s="128">
        <v>10</v>
      </c>
      <c r="I436" s="128"/>
      <c r="J436" s="128">
        <f>ROUND(I436*H436,2)</f>
        <v>0</v>
      </c>
      <c r="K436" s="126" t="s">
        <v>783</v>
      </c>
      <c r="L436" s="25"/>
      <c r="M436" s="129" t="s">
        <v>1</v>
      </c>
      <c r="N436" s="130" t="s">
        <v>38</v>
      </c>
      <c r="O436" s="131">
        <v>0</v>
      </c>
      <c r="P436" s="131">
        <f>O436*H436</f>
        <v>0</v>
      </c>
      <c r="Q436" s="131">
        <v>0</v>
      </c>
      <c r="R436" s="131">
        <f>Q436*H436</f>
        <v>0</v>
      </c>
      <c r="S436" s="131">
        <v>0</v>
      </c>
      <c r="T436" s="132">
        <f>S436*H436</f>
        <v>0</v>
      </c>
      <c r="AR436" s="133" t="s">
        <v>133</v>
      </c>
      <c r="AT436" s="133" t="s">
        <v>129</v>
      </c>
      <c r="AU436" s="133" t="s">
        <v>81</v>
      </c>
      <c r="AY436" s="13" t="s">
        <v>127</v>
      </c>
      <c r="BE436" s="134">
        <f>IF(N436="základní",J436,0)</f>
        <v>0</v>
      </c>
      <c r="BF436" s="134">
        <f>IF(N436="snížená",J436,0)</f>
        <v>0</v>
      </c>
      <c r="BG436" s="134">
        <f>IF(N436="zákl. přenesená",J436,0)</f>
        <v>0</v>
      </c>
      <c r="BH436" s="134">
        <f>IF(N436="sníž. přenesená",J436,0)</f>
        <v>0</v>
      </c>
      <c r="BI436" s="134">
        <f>IF(N436="nulová",J436,0)</f>
        <v>0</v>
      </c>
      <c r="BJ436" s="13" t="s">
        <v>81</v>
      </c>
      <c r="BK436" s="134">
        <f>ROUND(I436*H436,2)</f>
        <v>0</v>
      </c>
      <c r="BL436" s="13" t="s">
        <v>133</v>
      </c>
      <c r="BM436" s="133" t="s">
        <v>773</v>
      </c>
    </row>
    <row r="437" spans="2:65" s="1" customFormat="1" ht="28.8">
      <c r="B437" s="25"/>
      <c r="D437" s="135" t="s">
        <v>135</v>
      </c>
      <c r="F437" s="136" t="s">
        <v>772</v>
      </c>
      <c r="L437" s="25"/>
      <c r="M437" s="137"/>
      <c r="T437" s="49"/>
      <c r="AT437" s="13" t="s">
        <v>135</v>
      </c>
      <c r="AU437" s="13" t="s">
        <v>81</v>
      </c>
    </row>
    <row r="438" spans="2:65" s="1" customFormat="1" ht="33" customHeight="1">
      <c r="B438" s="25"/>
      <c r="C438" s="124" t="s">
        <v>774</v>
      </c>
      <c r="D438" s="124" t="s">
        <v>129</v>
      </c>
      <c r="E438" s="125" t="s">
        <v>775</v>
      </c>
      <c r="F438" s="126" t="s">
        <v>776</v>
      </c>
      <c r="G438" s="127" t="s">
        <v>132</v>
      </c>
      <c r="H438" s="128">
        <v>1</v>
      </c>
      <c r="I438" s="128"/>
      <c r="J438" s="128">
        <f>ROUND(I438*H438,2)</f>
        <v>0</v>
      </c>
      <c r="K438" s="126" t="s">
        <v>783</v>
      </c>
      <c r="L438" s="25"/>
      <c r="M438" s="129" t="s">
        <v>1</v>
      </c>
      <c r="N438" s="130" t="s">
        <v>38</v>
      </c>
      <c r="O438" s="131">
        <v>0</v>
      </c>
      <c r="P438" s="131">
        <f>O438*H438</f>
        <v>0</v>
      </c>
      <c r="Q438" s="131">
        <v>0</v>
      </c>
      <c r="R438" s="131">
        <f>Q438*H438</f>
        <v>0</v>
      </c>
      <c r="S438" s="131">
        <v>0</v>
      </c>
      <c r="T438" s="132">
        <f>S438*H438</f>
        <v>0</v>
      </c>
      <c r="AR438" s="133" t="s">
        <v>133</v>
      </c>
      <c r="AT438" s="133" t="s">
        <v>129</v>
      </c>
      <c r="AU438" s="133" t="s">
        <v>81</v>
      </c>
      <c r="AY438" s="13" t="s">
        <v>127</v>
      </c>
      <c r="BE438" s="134">
        <f>IF(N438="základní",J438,0)</f>
        <v>0</v>
      </c>
      <c r="BF438" s="134">
        <f>IF(N438="snížená",J438,0)</f>
        <v>0</v>
      </c>
      <c r="BG438" s="134">
        <f>IF(N438="zákl. přenesená",J438,0)</f>
        <v>0</v>
      </c>
      <c r="BH438" s="134">
        <f>IF(N438="sníž. přenesená",J438,0)</f>
        <v>0</v>
      </c>
      <c r="BI438" s="134">
        <f>IF(N438="nulová",J438,0)</f>
        <v>0</v>
      </c>
      <c r="BJ438" s="13" t="s">
        <v>81</v>
      </c>
      <c r="BK438" s="134">
        <f>ROUND(I438*H438,2)</f>
        <v>0</v>
      </c>
      <c r="BL438" s="13" t="s">
        <v>133</v>
      </c>
      <c r="BM438" s="133" t="s">
        <v>777</v>
      </c>
    </row>
    <row r="439" spans="2:65" s="1" customFormat="1" ht="28.8">
      <c r="B439" s="25"/>
      <c r="D439" s="135" t="s">
        <v>135</v>
      </c>
      <c r="F439" s="136" t="s">
        <v>778</v>
      </c>
      <c r="L439" s="25"/>
      <c r="M439" s="137"/>
      <c r="T439" s="49"/>
      <c r="AT439" s="13" t="s">
        <v>135</v>
      </c>
      <c r="AU439" s="13" t="s">
        <v>81</v>
      </c>
    </row>
    <row r="440" spans="2:65" s="1" customFormat="1" ht="37.799999999999997" customHeight="1">
      <c r="B440" s="25"/>
      <c r="C440" s="124" t="s">
        <v>779</v>
      </c>
      <c r="D440" s="124" t="s">
        <v>129</v>
      </c>
      <c r="E440" s="125" t="s">
        <v>780</v>
      </c>
      <c r="F440" s="126" t="s">
        <v>781</v>
      </c>
      <c r="G440" s="127" t="s">
        <v>782</v>
      </c>
      <c r="H440" s="128">
        <v>1740.85</v>
      </c>
      <c r="I440" s="128"/>
      <c r="J440" s="128">
        <f>ROUND(I440*H440,2)</f>
        <v>0</v>
      </c>
      <c r="K440" s="126" t="s">
        <v>783</v>
      </c>
      <c r="L440" s="25"/>
      <c r="M440" s="129" t="s">
        <v>1</v>
      </c>
      <c r="N440" s="130" t="s">
        <v>38</v>
      </c>
      <c r="O440" s="131">
        <v>0</v>
      </c>
      <c r="P440" s="131">
        <f>O440*H440</f>
        <v>0</v>
      </c>
      <c r="Q440" s="131">
        <v>0</v>
      </c>
      <c r="R440" s="131">
        <f>Q440*H440</f>
        <v>0</v>
      </c>
      <c r="S440" s="131">
        <v>0</v>
      </c>
      <c r="T440" s="132">
        <f>S440*H440</f>
        <v>0</v>
      </c>
      <c r="AR440" s="133" t="s">
        <v>133</v>
      </c>
      <c r="AT440" s="133" t="s">
        <v>129</v>
      </c>
      <c r="AU440" s="133" t="s">
        <v>81</v>
      </c>
      <c r="AY440" s="13" t="s">
        <v>127</v>
      </c>
      <c r="BE440" s="134">
        <f>IF(N440="základní",J440,0)</f>
        <v>0</v>
      </c>
      <c r="BF440" s="134">
        <f>IF(N440="snížená",J440,0)</f>
        <v>0</v>
      </c>
      <c r="BG440" s="134">
        <f>IF(N440="zákl. přenesená",J440,0)</f>
        <v>0</v>
      </c>
      <c r="BH440" s="134">
        <f>IF(N440="sníž. přenesená",J440,0)</f>
        <v>0</v>
      </c>
      <c r="BI440" s="134">
        <f>IF(N440="nulová",J440,0)</f>
        <v>0</v>
      </c>
      <c r="BJ440" s="13" t="s">
        <v>81</v>
      </c>
      <c r="BK440" s="134">
        <f>ROUND(I440*H440,2)</f>
        <v>0</v>
      </c>
      <c r="BL440" s="13" t="s">
        <v>133</v>
      </c>
      <c r="BM440" s="133" t="s">
        <v>784</v>
      </c>
    </row>
    <row r="441" spans="2:65" s="1" customFormat="1" ht="57.6">
      <c r="B441" s="25"/>
      <c r="D441" s="135" t="s">
        <v>135</v>
      </c>
      <c r="F441" s="136" t="s">
        <v>785</v>
      </c>
      <c r="L441" s="25"/>
      <c r="M441" s="137"/>
      <c r="T441" s="49"/>
      <c r="AT441" s="13" t="s">
        <v>135</v>
      </c>
      <c r="AU441" s="13" t="s">
        <v>81</v>
      </c>
    </row>
    <row r="442" spans="2:65" s="1" customFormat="1" ht="49.05" customHeight="1">
      <c r="B442" s="25"/>
      <c r="C442" s="124" t="s">
        <v>786</v>
      </c>
      <c r="D442" s="124" t="s">
        <v>129</v>
      </c>
      <c r="E442" s="125" t="s">
        <v>787</v>
      </c>
      <c r="F442" s="126" t="s">
        <v>788</v>
      </c>
      <c r="G442" s="127" t="s">
        <v>782</v>
      </c>
      <c r="H442" s="128">
        <v>800</v>
      </c>
      <c r="I442" s="128"/>
      <c r="J442" s="128">
        <f>ROUND(I442*H442,2)</f>
        <v>0</v>
      </c>
      <c r="K442" s="126" t="s">
        <v>783</v>
      </c>
      <c r="L442" s="25"/>
      <c r="M442" s="129" t="s">
        <v>1</v>
      </c>
      <c r="N442" s="130" t="s">
        <v>38</v>
      </c>
      <c r="O442" s="131">
        <v>0</v>
      </c>
      <c r="P442" s="131">
        <f>O442*H442</f>
        <v>0</v>
      </c>
      <c r="Q442" s="131">
        <v>0</v>
      </c>
      <c r="R442" s="131">
        <f>Q442*H442</f>
        <v>0</v>
      </c>
      <c r="S442" s="131">
        <v>0</v>
      </c>
      <c r="T442" s="132">
        <f>S442*H442</f>
        <v>0</v>
      </c>
      <c r="AR442" s="133" t="s">
        <v>133</v>
      </c>
      <c r="AT442" s="133" t="s">
        <v>129</v>
      </c>
      <c r="AU442" s="133" t="s">
        <v>81</v>
      </c>
      <c r="AY442" s="13" t="s">
        <v>127</v>
      </c>
      <c r="BE442" s="134">
        <f>IF(N442="základní",J442,0)</f>
        <v>0</v>
      </c>
      <c r="BF442" s="134">
        <f>IF(N442="snížená",J442,0)</f>
        <v>0</v>
      </c>
      <c r="BG442" s="134">
        <f>IF(N442="zákl. přenesená",J442,0)</f>
        <v>0</v>
      </c>
      <c r="BH442" s="134">
        <f>IF(N442="sníž. přenesená",J442,0)</f>
        <v>0</v>
      </c>
      <c r="BI442" s="134">
        <f>IF(N442="nulová",J442,0)</f>
        <v>0</v>
      </c>
      <c r="BJ442" s="13" t="s">
        <v>81</v>
      </c>
      <c r="BK442" s="134">
        <f>ROUND(I442*H442,2)</f>
        <v>0</v>
      </c>
      <c r="BL442" s="13" t="s">
        <v>133</v>
      </c>
      <c r="BM442" s="133" t="s">
        <v>789</v>
      </c>
    </row>
    <row r="443" spans="2:65" s="1" customFormat="1" ht="67.2">
      <c r="B443" s="25"/>
      <c r="D443" s="135" t="s">
        <v>135</v>
      </c>
      <c r="F443" s="136" t="s">
        <v>790</v>
      </c>
      <c r="L443" s="25"/>
      <c r="M443" s="137"/>
      <c r="T443" s="49"/>
      <c r="AT443" s="13" t="s">
        <v>135</v>
      </c>
      <c r="AU443" s="13" t="s">
        <v>81</v>
      </c>
    </row>
    <row r="444" spans="2:65" s="1" customFormat="1" ht="21.75" customHeight="1">
      <c r="B444" s="25"/>
      <c r="C444" s="124" t="s">
        <v>791</v>
      </c>
      <c r="D444" s="124" t="s">
        <v>129</v>
      </c>
      <c r="E444" s="125" t="s">
        <v>792</v>
      </c>
      <c r="F444" s="126" t="s">
        <v>793</v>
      </c>
      <c r="G444" s="127" t="s">
        <v>782</v>
      </c>
      <c r="H444" s="128">
        <v>1740.85</v>
      </c>
      <c r="I444" s="128"/>
      <c r="J444" s="128">
        <f>ROUND(I444*H444,2)</f>
        <v>0</v>
      </c>
      <c r="K444" s="126" t="s">
        <v>783</v>
      </c>
      <c r="L444" s="25"/>
      <c r="M444" s="129" t="s">
        <v>1</v>
      </c>
      <c r="N444" s="130" t="s">
        <v>38</v>
      </c>
      <c r="O444" s="131">
        <v>0</v>
      </c>
      <c r="P444" s="131">
        <f>O444*H444</f>
        <v>0</v>
      </c>
      <c r="Q444" s="131">
        <v>0</v>
      </c>
      <c r="R444" s="131">
        <f>Q444*H444</f>
        <v>0</v>
      </c>
      <c r="S444" s="131">
        <v>0</v>
      </c>
      <c r="T444" s="132">
        <f>S444*H444</f>
        <v>0</v>
      </c>
      <c r="AR444" s="133" t="s">
        <v>133</v>
      </c>
      <c r="AT444" s="133" t="s">
        <v>129</v>
      </c>
      <c r="AU444" s="133" t="s">
        <v>81</v>
      </c>
      <c r="AY444" s="13" t="s">
        <v>127</v>
      </c>
      <c r="BE444" s="134">
        <f>IF(N444="základní",J444,0)</f>
        <v>0</v>
      </c>
      <c r="BF444" s="134">
        <f>IF(N444="snížená",J444,0)</f>
        <v>0</v>
      </c>
      <c r="BG444" s="134">
        <f>IF(N444="zákl. přenesená",J444,0)</f>
        <v>0</v>
      </c>
      <c r="BH444" s="134">
        <f>IF(N444="sníž. přenesená",J444,0)</f>
        <v>0</v>
      </c>
      <c r="BI444" s="134">
        <f>IF(N444="nulová",J444,0)</f>
        <v>0</v>
      </c>
      <c r="BJ444" s="13" t="s">
        <v>81</v>
      </c>
      <c r="BK444" s="134">
        <f>ROUND(I444*H444,2)</f>
        <v>0</v>
      </c>
      <c r="BL444" s="13" t="s">
        <v>133</v>
      </c>
      <c r="BM444" s="133" t="s">
        <v>794</v>
      </c>
    </row>
    <row r="445" spans="2:65" s="1" customFormat="1" ht="57.6">
      <c r="B445" s="25"/>
      <c r="D445" s="135" t="s">
        <v>135</v>
      </c>
      <c r="F445" s="136" t="s">
        <v>795</v>
      </c>
      <c r="L445" s="25"/>
      <c r="M445" s="137"/>
      <c r="T445" s="49"/>
      <c r="AT445" s="13" t="s">
        <v>135</v>
      </c>
      <c r="AU445" s="13" t="s">
        <v>81</v>
      </c>
    </row>
    <row r="446" spans="2:65" s="1" customFormat="1" ht="24.15" customHeight="1">
      <c r="B446" s="25"/>
      <c r="C446" s="124" t="s">
        <v>796</v>
      </c>
      <c r="D446" s="124" t="s">
        <v>129</v>
      </c>
      <c r="E446" s="125" t="s">
        <v>797</v>
      </c>
      <c r="F446" s="126" t="s">
        <v>798</v>
      </c>
      <c r="G446" s="127" t="s">
        <v>782</v>
      </c>
      <c r="H446" s="128">
        <v>800</v>
      </c>
      <c r="I446" s="128"/>
      <c r="J446" s="128">
        <f>ROUND(I446*H446,2)</f>
        <v>0</v>
      </c>
      <c r="K446" s="126" t="s">
        <v>783</v>
      </c>
      <c r="L446" s="25"/>
      <c r="M446" s="129" t="s">
        <v>1</v>
      </c>
      <c r="N446" s="130" t="s">
        <v>38</v>
      </c>
      <c r="O446" s="131">
        <v>0</v>
      </c>
      <c r="P446" s="131">
        <f>O446*H446</f>
        <v>0</v>
      </c>
      <c r="Q446" s="131">
        <v>0</v>
      </c>
      <c r="R446" s="131">
        <f>Q446*H446</f>
        <v>0</v>
      </c>
      <c r="S446" s="131">
        <v>0</v>
      </c>
      <c r="T446" s="132">
        <f>S446*H446</f>
        <v>0</v>
      </c>
      <c r="AR446" s="133" t="s">
        <v>133</v>
      </c>
      <c r="AT446" s="133" t="s">
        <v>129</v>
      </c>
      <c r="AU446" s="133" t="s">
        <v>81</v>
      </c>
      <c r="AY446" s="13" t="s">
        <v>127</v>
      </c>
      <c r="BE446" s="134">
        <f>IF(N446="základní",J446,0)</f>
        <v>0</v>
      </c>
      <c r="BF446" s="134">
        <f>IF(N446="snížená",J446,0)</f>
        <v>0</v>
      </c>
      <c r="BG446" s="134">
        <f>IF(N446="zákl. přenesená",J446,0)</f>
        <v>0</v>
      </c>
      <c r="BH446" s="134">
        <f>IF(N446="sníž. přenesená",J446,0)</f>
        <v>0</v>
      </c>
      <c r="BI446" s="134">
        <f>IF(N446="nulová",J446,0)</f>
        <v>0</v>
      </c>
      <c r="BJ446" s="13" t="s">
        <v>81</v>
      </c>
      <c r="BK446" s="134">
        <f>ROUND(I446*H446,2)</f>
        <v>0</v>
      </c>
      <c r="BL446" s="13" t="s">
        <v>133</v>
      </c>
      <c r="BM446" s="133" t="s">
        <v>799</v>
      </c>
    </row>
    <row r="447" spans="2:65" s="1" customFormat="1" ht="57.6">
      <c r="B447" s="25"/>
      <c r="D447" s="135" t="s">
        <v>135</v>
      </c>
      <c r="F447" s="136" t="s">
        <v>800</v>
      </c>
      <c r="L447" s="25"/>
      <c r="M447" s="137"/>
      <c r="T447" s="49"/>
      <c r="AT447" s="13" t="s">
        <v>135</v>
      </c>
      <c r="AU447" s="13" t="s">
        <v>81</v>
      </c>
    </row>
    <row r="448" spans="2:65" s="1" customFormat="1" ht="21.75" customHeight="1">
      <c r="B448" s="25"/>
      <c r="C448" s="124" t="s">
        <v>801</v>
      </c>
      <c r="D448" s="124" t="s">
        <v>129</v>
      </c>
      <c r="E448" s="125" t="s">
        <v>802</v>
      </c>
      <c r="F448" s="126" t="s">
        <v>803</v>
      </c>
      <c r="G448" s="127" t="s">
        <v>782</v>
      </c>
      <c r="H448" s="128">
        <v>2070</v>
      </c>
      <c r="I448" s="128"/>
      <c r="J448" s="128">
        <f>ROUND(I448*H448,2)</f>
        <v>0</v>
      </c>
      <c r="K448" s="126" t="s">
        <v>783</v>
      </c>
      <c r="L448" s="25"/>
      <c r="M448" s="129" t="s">
        <v>1</v>
      </c>
      <c r="N448" s="130" t="s">
        <v>38</v>
      </c>
      <c r="O448" s="131">
        <v>0</v>
      </c>
      <c r="P448" s="131">
        <f>O448*H448</f>
        <v>0</v>
      </c>
      <c r="Q448" s="131">
        <v>0</v>
      </c>
      <c r="R448" s="131">
        <f>Q448*H448</f>
        <v>0</v>
      </c>
      <c r="S448" s="131">
        <v>0</v>
      </c>
      <c r="T448" s="132">
        <f>S448*H448</f>
        <v>0</v>
      </c>
      <c r="AR448" s="133" t="s">
        <v>133</v>
      </c>
      <c r="AT448" s="133" t="s">
        <v>129</v>
      </c>
      <c r="AU448" s="133" t="s">
        <v>81</v>
      </c>
      <c r="AY448" s="13" t="s">
        <v>127</v>
      </c>
      <c r="BE448" s="134">
        <f>IF(N448="základní",J448,0)</f>
        <v>0</v>
      </c>
      <c r="BF448" s="134">
        <f>IF(N448="snížená",J448,0)</f>
        <v>0</v>
      </c>
      <c r="BG448" s="134">
        <f>IF(N448="zákl. přenesená",J448,0)</f>
        <v>0</v>
      </c>
      <c r="BH448" s="134">
        <f>IF(N448="sníž. přenesená",J448,0)</f>
        <v>0</v>
      </c>
      <c r="BI448" s="134">
        <f>IF(N448="nulová",J448,0)</f>
        <v>0</v>
      </c>
      <c r="BJ448" s="13" t="s">
        <v>81</v>
      </c>
      <c r="BK448" s="134">
        <f>ROUND(I448*H448,2)</f>
        <v>0</v>
      </c>
      <c r="BL448" s="13" t="s">
        <v>133</v>
      </c>
      <c r="BM448" s="133" t="s">
        <v>804</v>
      </c>
    </row>
    <row r="449" spans="2:65" s="1" customFormat="1" ht="28.8">
      <c r="B449" s="25"/>
      <c r="D449" s="135" t="s">
        <v>135</v>
      </c>
      <c r="F449" s="136" t="s">
        <v>805</v>
      </c>
      <c r="L449" s="25"/>
      <c r="M449" s="137"/>
      <c r="T449" s="49"/>
      <c r="AT449" s="13" t="s">
        <v>135</v>
      </c>
      <c r="AU449" s="13" t="s">
        <v>81</v>
      </c>
    </row>
    <row r="450" spans="2:65" s="1" customFormat="1" ht="24.15" customHeight="1">
      <c r="B450" s="25"/>
      <c r="C450" s="124" t="s">
        <v>806</v>
      </c>
      <c r="D450" s="124" t="s">
        <v>129</v>
      </c>
      <c r="E450" s="125" t="s">
        <v>807</v>
      </c>
      <c r="F450" s="126" t="s">
        <v>808</v>
      </c>
      <c r="G450" s="127" t="s">
        <v>782</v>
      </c>
      <c r="H450" s="128">
        <v>800</v>
      </c>
      <c r="I450" s="128"/>
      <c r="J450" s="128">
        <f>ROUND(I450*H450,2)</f>
        <v>0</v>
      </c>
      <c r="K450" s="126" t="s">
        <v>783</v>
      </c>
      <c r="L450" s="25"/>
      <c r="M450" s="129" t="s">
        <v>1</v>
      </c>
      <c r="N450" s="130" t="s">
        <v>38</v>
      </c>
      <c r="O450" s="131">
        <v>0</v>
      </c>
      <c r="P450" s="131">
        <f>O450*H450</f>
        <v>0</v>
      </c>
      <c r="Q450" s="131">
        <v>0</v>
      </c>
      <c r="R450" s="131">
        <f>Q450*H450</f>
        <v>0</v>
      </c>
      <c r="S450" s="131">
        <v>0</v>
      </c>
      <c r="T450" s="132">
        <f>S450*H450</f>
        <v>0</v>
      </c>
      <c r="AR450" s="133" t="s">
        <v>133</v>
      </c>
      <c r="AT450" s="133" t="s">
        <v>129</v>
      </c>
      <c r="AU450" s="133" t="s">
        <v>81</v>
      </c>
      <c r="AY450" s="13" t="s">
        <v>127</v>
      </c>
      <c r="BE450" s="134">
        <f>IF(N450="základní",J450,0)</f>
        <v>0</v>
      </c>
      <c r="BF450" s="134">
        <f>IF(N450="snížená",J450,0)</f>
        <v>0</v>
      </c>
      <c r="BG450" s="134">
        <f>IF(N450="zákl. přenesená",J450,0)</f>
        <v>0</v>
      </c>
      <c r="BH450" s="134">
        <f>IF(N450="sníž. přenesená",J450,0)</f>
        <v>0</v>
      </c>
      <c r="BI450" s="134">
        <f>IF(N450="nulová",J450,0)</f>
        <v>0</v>
      </c>
      <c r="BJ450" s="13" t="s">
        <v>81</v>
      </c>
      <c r="BK450" s="134">
        <f>ROUND(I450*H450,2)</f>
        <v>0</v>
      </c>
      <c r="BL450" s="13" t="s">
        <v>133</v>
      </c>
      <c r="BM450" s="133" t="s">
        <v>809</v>
      </c>
    </row>
    <row r="451" spans="2:65" s="1" customFormat="1" ht="28.8">
      <c r="B451" s="25"/>
      <c r="D451" s="135" t="s">
        <v>135</v>
      </c>
      <c r="F451" s="136" t="s">
        <v>810</v>
      </c>
      <c r="L451" s="25"/>
      <c r="M451" s="137"/>
      <c r="T451" s="49"/>
      <c r="AT451" s="13" t="s">
        <v>135</v>
      </c>
      <c r="AU451" s="13" t="s">
        <v>81</v>
      </c>
    </row>
    <row r="452" spans="2:65" s="1" customFormat="1" ht="21.75" customHeight="1">
      <c r="B452" s="25"/>
      <c r="C452" s="124" t="s">
        <v>811</v>
      </c>
      <c r="D452" s="124" t="s">
        <v>129</v>
      </c>
      <c r="E452" s="125" t="s">
        <v>812</v>
      </c>
      <c r="F452" s="126" t="s">
        <v>813</v>
      </c>
      <c r="G452" s="127" t="s">
        <v>782</v>
      </c>
      <c r="H452" s="128">
        <v>1740.85</v>
      </c>
      <c r="I452" s="128"/>
      <c r="J452" s="128">
        <f>ROUND(I452*H452,2)</f>
        <v>0</v>
      </c>
      <c r="K452" s="126" t="s">
        <v>783</v>
      </c>
      <c r="L452" s="25"/>
      <c r="M452" s="129" t="s">
        <v>1</v>
      </c>
      <c r="N452" s="130" t="s">
        <v>38</v>
      </c>
      <c r="O452" s="131">
        <v>0</v>
      </c>
      <c r="P452" s="131">
        <f>O452*H452</f>
        <v>0</v>
      </c>
      <c r="Q452" s="131">
        <v>0</v>
      </c>
      <c r="R452" s="131">
        <f>Q452*H452</f>
        <v>0</v>
      </c>
      <c r="S452" s="131">
        <v>0</v>
      </c>
      <c r="T452" s="132">
        <f>S452*H452</f>
        <v>0</v>
      </c>
      <c r="AR452" s="133" t="s">
        <v>133</v>
      </c>
      <c r="AT452" s="133" t="s">
        <v>129</v>
      </c>
      <c r="AU452" s="133" t="s">
        <v>81</v>
      </c>
      <c r="AY452" s="13" t="s">
        <v>127</v>
      </c>
      <c r="BE452" s="134">
        <f>IF(N452="základní",J452,0)</f>
        <v>0</v>
      </c>
      <c r="BF452" s="134">
        <f>IF(N452="snížená",J452,0)</f>
        <v>0</v>
      </c>
      <c r="BG452" s="134">
        <f>IF(N452="zákl. přenesená",J452,0)</f>
        <v>0</v>
      </c>
      <c r="BH452" s="134">
        <f>IF(N452="sníž. přenesená",J452,0)</f>
        <v>0</v>
      </c>
      <c r="BI452" s="134">
        <f>IF(N452="nulová",J452,0)</f>
        <v>0</v>
      </c>
      <c r="BJ452" s="13" t="s">
        <v>81</v>
      </c>
      <c r="BK452" s="134">
        <f>ROUND(I452*H452,2)</f>
        <v>0</v>
      </c>
      <c r="BL452" s="13" t="s">
        <v>133</v>
      </c>
      <c r="BM452" s="133" t="s">
        <v>814</v>
      </c>
    </row>
    <row r="453" spans="2:65" s="1" customFormat="1" ht="67.2">
      <c r="B453" s="25"/>
      <c r="D453" s="135" t="s">
        <v>135</v>
      </c>
      <c r="F453" s="136" t="s">
        <v>815</v>
      </c>
      <c r="L453" s="25"/>
      <c r="M453" s="137"/>
      <c r="T453" s="49"/>
      <c r="AT453" s="13" t="s">
        <v>135</v>
      </c>
      <c r="AU453" s="13" t="s">
        <v>81</v>
      </c>
    </row>
    <row r="454" spans="2:65" s="1" customFormat="1" ht="16.5" customHeight="1">
      <c r="B454" s="25"/>
      <c r="C454" s="124" t="s">
        <v>816</v>
      </c>
      <c r="D454" s="124" t="s">
        <v>129</v>
      </c>
      <c r="E454" s="125" t="s">
        <v>817</v>
      </c>
      <c r="F454" s="126" t="s">
        <v>818</v>
      </c>
      <c r="G454" s="127" t="s">
        <v>782</v>
      </c>
      <c r="H454" s="128">
        <v>800</v>
      </c>
      <c r="I454" s="128"/>
      <c r="J454" s="128">
        <f>ROUND(I454*H454,2)</f>
        <v>0</v>
      </c>
      <c r="K454" s="126" t="s">
        <v>783</v>
      </c>
      <c r="L454" s="25"/>
      <c r="M454" s="129" t="s">
        <v>1</v>
      </c>
      <c r="N454" s="130" t="s">
        <v>38</v>
      </c>
      <c r="O454" s="131">
        <v>0</v>
      </c>
      <c r="P454" s="131">
        <f>O454*H454</f>
        <v>0</v>
      </c>
      <c r="Q454" s="131">
        <v>0</v>
      </c>
      <c r="R454" s="131">
        <f>Q454*H454</f>
        <v>0</v>
      </c>
      <c r="S454" s="131">
        <v>0</v>
      </c>
      <c r="T454" s="132">
        <f>S454*H454</f>
        <v>0</v>
      </c>
      <c r="AR454" s="133" t="s">
        <v>133</v>
      </c>
      <c r="AT454" s="133" t="s">
        <v>129</v>
      </c>
      <c r="AU454" s="133" t="s">
        <v>81</v>
      </c>
      <c r="AY454" s="13" t="s">
        <v>127</v>
      </c>
      <c r="BE454" s="134">
        <f>IF(N454="základní",J454,0)</f>
        <v>0</v>
      </c>
      <c r="BF454" s="134">
        <f>IF(N454="snížená",J454,0)</f>
        <v>0</v>
      </c>
      <c r="BG454" s="134">
        <f>IF(N454="zákl. přenesená",J454,0)</f>
        <v>0</v>
      </c>
      <c r="BH454" s="134">
        <f>IF(N454="sníž. přenesená",J454,0)</f>
        <v>0</v>
      </c>
      <c r="BI454" s="134">
        <f>IF(N454="nulová",J454,0)</f>
        <v>0</v>
      </c>
      <c r="BJ454" s="13" t="s">
        <v>81</v>
      </c>
      <c r="BK454" s="134">
        <f>ROUND(I454*H454,2)</f>
        <v>0</v>
      </c>
      <c r="BL454" s="13" t="s">
        <v>133</v>
      </c>
      <c r="BM454" s="133" t="s">
        <v>819</v>
      </c>
    </row>
    <row r="455" spans="2:65" s="1" customFormat="1" ht="57.6">
      <c r="B455" s="25"/>
      <c r="D455" s="135" t="s">
        <v>135</v>
      </c>
      <c r="F455" s="136" t="s">
        <v>820</v>
      </c>
      <c r="L455" s="25"/>
      <c r="M455" s="147"/>
      <c r="N455" s="148"/>
      <c r="O455" s="148"/>
      <c r="P455" s="148"/>
      <c r="Q455" s="148"/>
      <c r="R455" s="148"/>
      <c r="S455" s="148"/>
      <c r="T455" s="149"/>
      <c r="AT455" s="13" t="s">
        <v>135</v>
      </c>
      <c r="AU455" s="13" t="s">
        <v>81</v>
      </c>
    </row>
    <row r="456" spans="2:65" s="1" customFormat="1" ht="6.9" customHeight="1">
      <c r="B456" s="37"/>
      <c r="C456" s="38"/>
      <c r="D456" s="38"/>
      <c r="E456" s="38"/>
      <c r="F456" s="38"/>
      <c r="G456" s="38"/>
      <c r="H456" s="38"/>
      <c r="I456" s="38"/>
      <c r="J456" s="38"/>
      <c r="K456" s="38"/>
      <c r="L456" s="25"/>
    </row>
  </sheetData>
  <autoFilter ref="C121:K455" xr:uid="{00000000-0009-0000-0000-000001000000}"/>
  <mergeCells count="8">
    <mergeCell ref="E112:H112"/>
    <mergeCell ref="E114:H114"/>
    <mergeCell ref="L2:V2"/>
    <mergeCell ref="E7:H7"/>
    <mergeCell ref="E9:H9"/>
    <mergeCell ref="E27:H27"/>
    <mergeCell ref="E85:H85"/>
    <mergeCell ref="E87:H87"/>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B2:BM176"/>
  <sheetViews>
    <sheetView showGridLines="0" topLeftCell="A112" workbookViewId="0">
      <selection activeCell="I123" sqref="I123:I176"/>
    </sheetView>
  </sheetViews>
  <sheetFormatPr defaultRowHeight="10.199999999999999"/>
  <cols>
    <col min="1" max="1" width="8.28515625" customWidth="1"/>
    <col min="2" max="2" width="1.140625" customWidth="1"/>
    <col min="3" max="3" width="4.140625" customWidth="1"/>
    <col min="4" max="4" width="4.28515625" customWidth="1"/>
    <col min="5" max="5" width="17.140625" customWidth="1"/>
    <col min="6" max="6" width="5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150"/>
      <c r="M2" s="150"/>
      <c r="N2" s="150"/>
      <c r="O2" s="150"/>
      <c r="P2" s="150"/>
      <c r="Q2" s="150"/>
      <c r="R2" s="150"/>
      <c r="S2" s="150"/>
      <c r="T2" s="150"/>
      <c r="U2" s="150"/>
      <c r="V2" s="150"/>
      <c r="AT2" s="13" t="s">
        <v>86</v>
      </c>
    </row>
    <row r="3" spans="2:46" ht="6.9" customHeight="1">
      <c r="B3" s="14"/>
      <c r="C3" s="15"/>
      <c r="D3" s="15"/>
      <c r="E3" s="15"/>
      <c r="F3" s="15"/>
      <c r="G3" s="15"/>
      <c r="H3" s="15"/>
      <c r="I3" s="15"/>
      <c r="J3" s="15"/>
      <c r="K3" s="15"/>
      <c r="L3" s="16"/>
      <c r="AT3" s="13" t="s">
        <v>83</v>
      </c>
    </row>
    <row r="4" spans="2:46" ht="24.9" customHeight="1">
      <c r="B4" s="16"/>
      <c r="D4" s="17" t="s">
        <v>99</v>
      </c>
      <c r="L4" s="16"/>
      <c r="M4" s="81" t="s">
        <v>10</v>
      </c>
      <c r="AT4" s="13" t="s">
        <v>4</v>
      </c>
    </row>
    <row r="5" spans="2:46" ht="6.9" customHeight="1">
      <c r="B5" s="16"/>
      <c r="L5" s="16"/>
    </row>
    <row r="6" spans="2:46" ht="12" customHeight="1">
      <c r="B6" s="16"/>
      <c r="D6" s="22" t="s">
        <v>13</v>
      </c>
      <c r="L6" s="16"/>
    </row>
    <row r="7" spans="2:46" ht="16.5" customHeight="1">
      <c r="B7" s="16"/>
      <c r="E7" s="183" t="str">
        <f>'Rekapitulace stavby'!K6</f>
        <v>Obnova trakčního vedení v úseku Úpořiny - Ohníč</v>
      </c>
      <c r="F7" s="184"/>
      <c r="G7" s="184"/>
      <c r="H7" s="184"/>
      <c r="L7" s="16"/>
    </row>
    <row r="8" spans="2:46" s="1" customFormat="1" ht="12" customHeight="1">
      <c r="B8" s="25"/>
      <c r="D8" s="22" t="s">
        <v>100</v>
      </c>
      <c r="L8" s="25"/>
    </row>
    <row r="9" spans="2:46" s="1" customFormat="1" ht="16.5" customHeight="1">
      <c r="B9" s="25"/>
      <c r="E9" s="174" t="s">
        <v>821</v>
      </c>
      <c r="F9" s="185"/>
      <c r="G9" s="185"/>
      <c r="H9" s="185"/>
      <c r="L9" s="25"/>
    </row>
    <row r="10" spans="2:46" s="1" customFormat="1">
      <c r="B10" s="25"/>
      <c r="L10" s="25"/>
    </row>
    <row r="11" spans="2:46" s="1" customFormat="1" ht="12" customHeight="1">
      <c r="B11" s="25"/>
      <c r="D11" s="22" t="s">
        <v>15</v>
      </c>
      <c r="F11" s="20" t="s">
        <v>1</v>
      </c>
      <c r="I11" s="22" t="s">
        <v>16</v>
      </c>
      <c r="J11" s="20" t="s">
        <v>1</v>
      </c>
      <c r="L11" s="25"/>
    </row>
    <row r="12" spans="2:46" s="1" customFormat="1" ht="12" customHeight="1">
      <c r="B12" s="25"/>
      <c r="D12" s="22" t="s">
        <v>17</v>
      </c>
      <c r="F12" s="20" t="s">
        <v>18</v>
      </c>
      <c r="I12" s="22" t="s">
        <v>19</v>
      </c>
      <c r="J12" s="45" t="str">
        <f>'Rekapitulace stavby'!AN8</f>
        <v>10. 10. 2023</v>
      </c>
      <c r="L12" s="25"/>
    </row>
    <row r="13" spans="2:46" s="1" customFormat="1" ht="10.8" customHeight="1">
      <c r="B13" s="25"/>
      <c r="L13" s="25"/>
    </row>
    <row r="14" spans="2:46" s="1" customFormat="1" ht="12" customHeight="1">
      <c r="B14" s="25"/>
      <c r="D14" s="22" t="s">
        <v>21</v>
      </c>
      <c r="I14" s="22" t="s">
        <v>22</v>
      </c>
      <c r="J14" s="20" t="s">
        <v>1</v>
      </c>
      <c r="L14" s="25"/>
    </row>
    <row r="15" spans="2:46" s="1" customFormat="1" ht="18" customHeight="1">
      <c r="B15" s="25"/>
      <c r="E15" s="20" t="s">
        <v>18</v>
      </c>
      <c r="I15" s="22" t="s">
        <v>24</v>
      </c>
      <c r="J15" s="20" t="s">
        <v>1</v>
      </c>
      <c r="L15" s="25"/>
    </row>
    <row r="16" spans="2:46" s="1" customFormat="1" ht="6.9" customHeight="1">
      <c r="B16" s="25"/>
      <c r="L16" s="25"/>
    </row>
    <row r="17" spans="2:12" s="1" customFormat="1" ht="12" customHeight="1">
      <c r="B17" s="25"/>
      <c r="D17" s="22" t="s">
        <v>25</v>
      </c>
      <c r="I17" s="22" t="s">
        <v>22</v>
      </c>
      <c r="J17" s="20" t="s">
        <v>1</v>
      </c>
      <c r="L17" s="25"/>
    </row>
    <row r="18" spans="2:12" s="1" customFormat="1" ht="18" customHeight="1">
      <c r="B18" s="25"/>
      <c r="E18" s="20" t="s">
        <v>18</v>
      </c>
      <c r="I18" s="22" t="s">
        <v>24</v>
      </c>
      <c r="J18" s="20" t="s">
        <v>1</v>
      </c>
      <c r="L18" s="25"/>
    </row>
    <row r="19" spans="2:12" s="1" customFormat="1" ht="6.9" customHeight="1">
      <c r="B19" s="25"/>
      <c r="L19" s="25"/>
    </row>
    <row r="20" spans="2:12" s="1" customFormat="1" ht="12" customHeight="1">
      <c r="B20" s="25"/>
      <c r="D20" s="22" t="s">
        <v>27</v>
      </c>
      <c r="I20" s="22" t="s">
        <v>22</v>
      </c>
      <c r="J20" s="20" t="s">
        <v>1</v>
      </c>
      <c r="L20" s="25"/>
    </row>
    <row r="21" spans="2:12" s="1" customFormat="1" ht="18" customHeight="1">
      <c r="B21" s="25"/>
      <c r="E21" s="20" t="s">
        <v>18</v>
      </c>
      <c r="I21" s="22" t="s">
        <v>24</v>
      </c>
      <c r="J21" s="20" t="s">
        <v>1</v>
      </c>
      <c r="L21" s="25"/>
    </row>
    <row r="22" spans="2:12" s="1" customFormat="1" ht="6.9" customHeight="1">
      <c r="B22" s="25"/>
      <c r="L22" s="25"/>
    </row>
    <row r="23" spans="2:12" s="1" customFormat="1" ht="12" customHeight="1">
      <c r="B23" s="25"/>
      <c r="D23" s="22" t="s">
        <v>30</v>
      </c>
      <c r="I23" s="22" t="s">
        <v>22</v>
      </c>
      <c r="J23" s="20" t="s">
        <v>1</v>
      </c>
      <c r="L23" s="25"/>
    </row>
    <row r="24" spans="2:12" s="1" customFormat="1" ht="18" customHeight="1">
      <c r="B24" s="25"/>
      <c r="E24" s="20" t="s">
        <v>31</v>
      </c>
      <c r="I24" s="22" t="s">
        <v>24</v>
      </c>
      <c r="J24" s="20" t="s">
        <v>1</v>
      </c>
      <c r="L24" s="25"/>
    </row>
    <row r="25" spans="2:12" s="1" customFormat="1" ht="6.9" customHeight="1">
      <c r="B25" s="25"/>
      <c r="L25" s="25"/>
    </row>
    <row r="26" spans="2:12" s="1" customFormat="1" ht="12" customHeight="1">
      <c r="B26" s="25"/>
      <c r="D26" s="22" t="s">
        <v>32</v>
      </c>
      <c r="L26" s="25"/>
    </row>
    <row r="27" spans="2:12" s="7" customFormat="1" ht="16.5" customHeight="1">
      <c r="B27" s="82"/>
      <c r="E27" s="160" t="s">
        <v>1</v>
      </c>
      <c r="F27" s="160"/>
      <c r="G27" s="160"/>
      <c r="H27" s="160"/>
      <c r="L27" s="82"/>
    </row>
    <row r="28" spans="2:12" s="1" customFormat="1" ht="6.9" customHeight="1">
      <c r="B28" s="25"/>
      <c r="L28" s="25"/>
    </row>
    <row r="29" spans="2:12" s="1" customFormat="1" ht="6.9" customHeight="1">
      <c r="B29" s="25"/>
      <c r="D29" s="46"/>
      <c r="E29" s="46"/>
      <c r="F29" s="46"/>
      <c r="G29" s="46"/>
      <c r="H29" s="46"/>
      <c r="I29" s="46"/>
      <c r="J29" s="46"/>
      <c r="K29" s="46"/>
      <c r="L29" s="25"/>
    </row>
    <row r="30" spans="2:12" s="1" customFormat="1" ht="25.35" customHeight="1">
      <c r="B30" s="25"/>
      <c r="D30" s="83" t="s">
        <v>33</v>
      </c>
      <c r="J30" s="59">
        <f>ROUND(J120, 2)</f>
        <v>0</v>
      </c>
      <c r="L30" s="25"/>
    </row>
    <row r="31" spans="2:12" s="1" customFormat="1" ht="6.9" customHeight="1">
      <c r="B31" s="25"/>
      <c r="D31" s="46"/>
      <c r="E31" s="46"/>
      <c r="F31" s="46"/>
      <c r="G31" s="46"/>
      <c r="H31" s="46"/>
      <c r="I31" s="46"/>
      <c r="J31" s="46"/>
      <c r="K31" s="46"/>
      <c r="L31" s="25"/>
    </row>
    <row r="32" spans="2:12" s="1" customFormat="1" ht="14.4" customHeight="1">
      <c r="B32" s="25"/>
      <c r="F32" s="28" t="s">
        <v>35</v>
      </c>
      <c r="I32" s="28" t="s">
        <v>34</v>
      </c>
      <c r="J32" s="28" t="s">
        <v>36</v>
      </c>
      <c r="L32" s="25"/>
    </row>
    <row r="33" spans="2:12" s="1" customFormat="1" ht="14.4" customHeight="1">
      <c r="B33" s="25"/>
      <c r="D33" s="48" t="s">
        <v>37</v>
      </c>
      <c r="E33" s="22" t="s">
        <v>38</v>
      </c>
      <c r="F33" s="84">
        <f>ROUND((SUM(BE120:BE175)),  2)</f>
        <v>0</v>
      </c>
      <c r="I33" s="85">
        <v>0.21</v>
      </c>
      <c r="J33" s="84">
        <f>ROUND(((SUM(BE120:BE175))*I33),  2)</f>
        <v>0</v>
      </c>
      <c r="L33" s="25"/>
    </row>
    <row r="34" spans="2:12" s="1" customFormat="1" ht="14.4" customHeight="1">
      <c r="B34" s="25"/>
      <c r="E34" s="22" t="s">
        <v>39</v>
      </c>
      <c r="F34" s="84">
        <f>ROUND((SUM(BF120:BF175)),  2)</f>
        <v>0</v>
      </c>
      <c r="I34" s="85">
        <v>0.15</v>
      </c>
      <c r="J34" s="84">
        <f>ROUND(((SUM(BF120:BF175))*I34),  2)</f>
        <v>0</v>
      </c>
      <c r="L34" s="25"/>
    </row>
    <row r="35" spans="2:12" s="1" customFormat="1" ht="14.4" hidden="1" customHeight="1">
      <c r="B35" s="25"/>
      <c r="E35" s="22" t="s">
        <v>40</v>
      </c>
      <c r="F35" s="84">
        <f>ROUND((SUM(BG120:BG175)),  2)</f>
        <v>0</v>
      </c>
      <c r="I35" s="85">
        <v>0.21</v>
      </c>
      <c r="J35" s="84">
        <f>0</f>
        <v>0</v>
      </c>
      <c r="L35" s="25"/>
    </row>
    <row r="36" spans="2:12" s="1" customFormat="1" ht="14.4" hidden="1" customHeight="1">
      <c r="B36" s="25"/>
      <c r="E36" s="22" t="s">
        <v>41</v>
      </c>
      <c r="F36" s="84">
        <f>ROUND((SUM(BH120:BH175)),  2)</f>
        <v>0</v>
      </c>
      <c r="I36" s="85">
        <v>0.15</v>
      </c>
      <c r="J36" s="84">
        <f>0</f>
        <v>0</v>
      </c>
      <c r="L36" s="25"/>
    </row>
    <row r="37" spans="2:12" s="1" customFormat="1" ht="14.4" hidden="1" customHeight="1">
      <c r="B37" s="25"/>
      <c r="E37" s="22" t="s">
        <v>42</v>
      </c>
      <c r="F37" s="84">
        <f>ROUND((SUM(BI120:BI175)),  2)</f>
        <v>0</v>
      </c>
      <c r="I37" s="85">
        <v>0</v>
      </c>
      <c r="J37" s="84">
        <f>0</f>
        <v>0</v>
      </c>
      <c r="L37" s="25"/>
    </row>
    <row r="38" spans="2:12" s="1" customFormat="1" ht="6.9" customHeight="1">
      <c r="B38" s="25"/>
      <c r="L38" s="25"/>
    </row>
    <row r="39" spans="2:12" s="1" customFormat="1" ht="25.35" customHeight="1">
      <c r="B39" s="25"/>
      <c r="C39" s="86"/>
      <c r="D39" s="87" t="s">
        <v>43</v>
      </c>
      <c r="E39" s="50"/>
      <c r="F39" s="50"/>
      <c r="G39" s="88" t="s">
        <v>44</v>
      </c>
      <c r="H39" s="89" t="s">
        <v>45</v>
      </c>
      <c r="I39" s="50"/>
      <c r="J39" s="90">
        <f>SUM(J30:J37)</f>
        <v>0</v>
      </c>
      <c r="K39" s="91"/>
      <c r="L39" s="25"/>
    </row>
    <row r="40" spans="2:12" s="1" customFormat="1" ht="14.4" customHeight="1">
      <c r="B40" s="25"/>
      <c r="L40" s="25"/>
    </row>
    <row r="41" spans="2:12" ht="14.4" customHeight="1">
      <c r="B41" s="16"/>
      <c r="L41" s="16"/>
    </row>
    <row r="42" spans="2:12" ht="14.4" customHeight="1">
      <c r="B42" s="16"/>
      <c r="L42" s="16"/>
    </row>
    <row r="43" spans="2:12" ht="14.4" customHeight="1">
      <c r="B43" s="16"/>
      <c r="L43" s="16"/>
    </row>
    <row r="44" spans="2:12" ht="14.4" customHeight="1">
      <c r="B44" s="16"/>
      <c r="L44" s="16"/>
    </row>
    <row r="45" spans="2:12" ht="14.4" customHeight="1">
      <c r="B45" s="16"/>
      <c r="L45" s="16"/>
    </row>
    <row r="46" spans="2:12" ht="14.4" customHeight="1">
      <c r="B46" s="16"/>
      <c r="L46" s="16"/>
    </row>
    <row r="47" spans="2:12" ht="14.4" customHeight="1">
      <c r="B47" s="16"/>
      <c r="L47" s="16"/>
    </row>
    <row r="48" spans="2:12" ht="14.4" customHeight="1">
      <c r="B48" s="16"/>
      <c r="L48" s="16"/>
    </row>
    <row r="49" spans="2:12" ht="14.4" customHeight="1">
      <c r="B49" s="16"/>
      <c r="L49" s="16"/>
    </row>
    <row r="50" spans="2:12" s="1" customFormat="1" ht="14.4" customHeight="1">
      <c r="B50" s="25"/>
      <c r="D50" s="34" t="s">
        <v>46</v>
      </c>
      <c r="E50" s="35"/>
      <c r="F50" s="35"/>
      <c r="G50" s="34" t="s">
        <v>47</v>
      </c>
      <c r="H50" s="35"/>
      <c r="I50" s="35"/>
      <c r="J50" s="35"/>
      <c r="K50" s="35"/>
      <c r="L50" s="25"/>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3.2">
      <c r="B61" s="25"/>
      <c r="D61" s="36" t="s">
        <v>48</v>
      </c>
      <c r="E61" s="27"/>
      <c r="F61" s="92" t="s">
        <v>49</v>
      </c>
      <c r="G61" s="36" t="s">
        <v>48</v>
      </c>
      <c r="H61" s="27"/>
      <c r="I61" s="27"/>
      <c r="J61" s="93" t="s">
        <v>49</v>
      </c>
      <c r="K61" s="27"/>
      <c r="L61" s="25"/>
    </row>
    <row r="62" spans="2:12">
      <c r="B62" s="16"/>
      <c r="L62" s="16"/>
    </row>
    <row r="63" spans="2:12">
      <c r="B63" s="16"/>
      <c r="L63" s="16"/>
    </row>
    <row r="64" spans="2:12">
      <c r="B64" s="16"/>
      <c r="L64" s="16"/>
    </row>
    <row r="65" spans="2:12" s="1" customFormat="1" ht="13.2">
      <c r="B65" s="25"/>
      <c r="D65" s="34" t="s">
        <v>50</v>
      </c>
      <c r="E65" s="35"/>
      <c r="F65" s="35"/>
      <c r="G65" s="34" t="s">
        <v>51</v>
      </c>
      <c r="H65" s="35"/>
      <c r="I65" s="35"/>
      <c r="J65" s="35"/>
      <c r="K65" s="35"/>
      <c r="L65" s="25"/>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3.2">
      <c r="B76" s="25"/>
      <c r="D76" s="36" t="s">
        <v>48</v>
      </c>
      <c r="E76" s="27"/>
      <c r="F76" s="92" t="s">
        <v>49</v>
      </c>
      <c r="G76" s="36" t="s">
        <v>48</v>
      </c>
      <c r="H76" s="27"/>
      <c r="I76" s="27"/>
      <c r="J76" s="93" t="s">
        <v>49</v>
      </c>
      <c r="K76" s="27"/>
      <c r="L76" s="25"/>
    </row>
    <row r="77" spans="2:12" s="1" customFormat="1" ht="14.4" customHeight="1">
      <c r="B77" s="37"/>
      <c r="C77" s="38"/>
      <c r="D77" s="38"/>
      <c r="E77" s="38"/>
      <c r="F77" s="38"/>
      <c r="G77" s="38"/>
      <c r="H77" s="38"/>
      <c r="I77" s="38"/>
      <c r="J77" s="38"/>
      <c r="K77" s="38"/>
      <c r="L77" s="25"/>
    </row>
    <row r="81" spans="2:47" s="1" customFormat="1" ht="6.9" customHeight="1">
      <c r="B81" s="39"/>
      <c r="C81" s="40"/>
      <c r="D81" s="40"/>
      <c r="E81" s="40"/>
      <c r="F81" s="40"/>
      <c r="G81" s="40"/>
      <c r="H81" s="40"/>
      <c r="I81" s="40"/>
      <c r="J81" s="40"/>
      <c r="K81" s="40"/>
      <c r="L81" s="25"/>
    </row>
    <row r="82" spans="2:47" s="1" customFormat="1" ht="24.9" customHeight="1">
      <c r="B82" s="25"/>
      <c r="C82" s="17" t="s">
        <v>102</v>
      </c>
      <c r="L82" s="25"/>
    </row>
    <row r="83" spans="2:47" s="1" customFormat="1" ht="6.9" customHeight="1">
      <c r="B83" s="25"/>
      <c r="L83" s="25"/>
    </row>
    <row r="84" spans="2:47" s="1" customFormat="1" ht="12" customHeight="1">
      <c r="B84" s="25"/>
      <c r="C84" s="22" t="s">
        <v>13</v>
      </c>
      <c r="L84" s="25"/>
    </row>
    <row r="85" spans="2:47" s="1" customFormat="1" ht="16.5" customHeight="1">
      <c r="B85" s="25"/>
      <c r="E85" s="183" t="str">
        <f>E7</f>
        <v>Obnova trakčního vedení v úseku Úpořiny - Ohníč</v>
      </c>
      <c r="F85" s="184"/>
      <c r="G85" s="184"/>
      <c r="H85" s="184"/>
      <c r="L85" s="25"/>
    </row>
    <row r="86" spans="2:47" s="1" customFormat="1" ht="12" customHeight="1">
      <c r="B86" s="25"/>
      <c r="C86" s="22" t="s">
        <v>100</v>
      </c>
      <c r="L86" s="25"/>
    </row>
    <row r="87" spans="2:47" s="1" customFormat="1" ht="16.5" customHeight="1">
      <c r="B87" s="25"/>
      <c r="E87" s="174" t="str">
        <f>E9</f>
        <v>SO 01-37-01 - Oprava UKK  Úpořiny - Ohníč</v>
      </c>
      <c r="F87" s="185"/>
      <c r="G87" s="185"/>
      <c r="H87" s="185"/>
      <c r="L87" s="25"/>
    </row>
    <row r="88" spans="2:47" s="1" customFormat="1" ht="6.9" customHeight="1">
      <c r="B88" s="25"/>
      <c r="L88" s="25"/>
    </row>
    <row r="89" spans="2:47" s="1" customFormat="1" ht="12" customHeight="1">
      <c r="B89" s="25"/>
      <c r="C89" s="22" t="s">
        <v>17</v>
      </c>
      <c r="F89" s="20" t="str">
        <f>F12</f>
        <v xml:space="preserve"> </v>
      </c>
      <c r="I89" s="22" t="s">
        <v>19</v>
      </c>
      <c r="J89" s="45" t="str">
        <f>IF(J12="","",J12)</f>
        <v>10. 10. 2023</v>
      </c>
      <c r="L89" s="25"/>
    </row>
    <row r="90" spans="2:47" s="1" customFormat="1" ht="6.9" customHeight="1">
      <c r="B90" s="25"/>
      <c r="L90" s="25"/>
    </row>
    <row r="91" spans="2:47" s="1" customFormat="1" ht="15.15" customHeight="1">
      <c r="B91" s="25"/>
      <c r="C91" s="22" t="s">
        <v>21</v>
      </c>
      <c r="F91" s="20" t="str">
        <f>E15</f>
        <v xml:space="preserve"> </v>
      </c>
      <c r="I91" s="22" t="s">
        <v>27</v>
      </c>
      <c r="J91" s="23" t="str">
        <f>E21</f>
        <v xml:space="preserve"> </v>
      </c>
      <c r="L91" s="25"/>
    </row>
    <row r="92" spans="2:47" s="1" customFormat="1" ht="15.15" customHeight="1">
      <c r="B92" s="25"/>
      <c r="C92" s="22" t="s">
        <v>25</v>
      </c>
      <c r="F92" s="20" t="str">
        <f>IF(E18="","",E18)</f>
        <v xml:space="preserve"> </v>
      </c>
      <c r="I92" s="22" t="s">
        <v>30</v>
      </c>
      <c r="J92" s="23" t="str">
        <f>E24</f>
        <v>Prokopius Aleš Ing.</v>
      </c>
      <c r="L92" s="25"/>
    </row>
    <row r="93" spans="2:47" s="1" customFormat="1" ht="10.35" customHeight="1">
      <c r="B93" s="25"/>
      <c r="L93" s="25"/>
    </row>
    <row r="94" spans="2:47" s="1" customFormat="1" ht="29.25" customHeight="1">
      <c r="B94" s="25"/>
      <c r="C94" s="94" t="s">
        <v>103</v>
      </c>
      <c r="D94" s="86"/>
      <c r="E94" s="86"/>
      <c r="F94" s="86"/>
      <c r="G94" s="86"/>
      <c r="H94" s="86"/>
      <c r="I94" s="86"/>
      <c r="J94" s="95" t="s">
        <v>104</v>
      </c>
      <c r="K94" s="86"/>
      <c r="L94" s="25"/>
    </row>
    <row r="95" spans="2:47" s="1" customFormat="1" ht="10.35" customHeight="1">
      <c r="B95" s="25"/>
      <c r="L95" s="25"/>
    </row>
    <row r="96" spans="2:47" s="1" customFormat="1" ht="22.8" customHeight="1">
      <c r="B96" s="25"/>
      <c r="C96" s="96" t="s">
        <v>105</v>
      </c>
      <c r="J96" s="59">
        <f>J120</f>
        <v>0</v>
      </c>
      <c r="L96" s="25"/>
      <c r="AU96" s="13" t="s">
        <v>106</v>
      </c>
    </row>
    <row r="97" spans="2:12" s="8" customFormat="1" ht="24.9" customHeight="1">
      <c r="B97" s="97"/>
      <c r="D97" s="98" t="s">
        <v>107</v>
      </c>
      <c r="E97" s="99"/>
      <c r="F97" s="99"/>
      <c r="G97" s="99"/>
      <c r="H97" s="99"/>
      <c r="I97" s="99"/>
      <c r="J97" s="100">
        <f>J121</f>
        <v>0</v>
      </c>
      <c r="L97" s="97"/>
    </row>
    <row r="98" spans="2:12" s="9" customFormat="1" ht="19.95" customHeight="1">
      <c r="B98" s="101"/>
      <c r="D98" s="102" t="s">
        <v>110</v>
      </c>
      <c r="E98" s="103"/>
      <c r="F98" s="103"/>
      <c r="G98" s="103"/>
      <c r="H98" s="103"/>
      <c r="I98" s="103"/>
      <c r="J98" s="104">
        <f>J122</f>
        <v>0</v>
      </c>
      <c r="L98" s="101"/>
    </row>
    <row r="99" spans="2:12" s="9" customFormat="1" ht="19.95" customHeight="1">
      <c r="B99" s="101"/>
      <c r="D99" s="102" t="s">
        <v>111</v>
      </c>
      <c r="E99" s="103"/>
      <c r="F99" s="103"/>
      <c r="G99" s="103"/>
      <c r="H99" s="103"/>
      <c r="I99" s="103"/>
      <c r="J99" s="104">
        <f>J150</f>
        <v>0</v>
      </c>
      <c r="L99" s="101"/>
    </row>
    <row r="100" spans="2:12" s="8" customFormat="1" ht="24.9" customHeight="1">
      <c r="B100" s="97"/>
      <c r="D100" s="98" t="s">
        <v>112</v>
      </c>
      <c r="E100" s="99"/>
      <c r="F100" s="99"/>
      <c r="G100" s="99"/>
      <c r="H100" s="99"/>
      <c r="I100" s="99"/>
      <c r="J100" s="100">
        <f>J162</f>
        <v>0</v>
      </c>
      <c r="L100" s="97"/>
    </row>
    <row r="101" spans="2:12" s="1" customFormat="1" ht="21.75" customHeight="1">
      <c r="B101" s="25"/>
      <c r="L101" s="25"/>
    </row>
    <row r="102" spans="2:12" s="1" customFormat="1" ht="6.9" customHeight="1">
      <c r="B102" s="37"/>
      <c r="C102" s="38"/>
      <c r="D102" s="38"/>
      <c r="E102" s="38"/>
      <c r="F102" s="38"/>
      <c r="G102" s="38"/>
      <c r="H102" s="38"/>
      <c r="I102" s="38"/>
      <c r="J102" s="38"/>
      <c r="K102" s="38"/>
      <c r="L102" s="25"/>
    </row>
    <row r="106" spans="2:12" s="1" customFormat="1" ht="6.9" customHeight="1">
      <c r="B106" s="39"/>
      <c r="C106" s="40"/>
      <c r="D106" s="40"/>
      <c r="E106" s="40"/>
      <c r="F106" s="40"/>
      <c r="G106" s="40"/>
      <c r="H106" s="40"/>
      <c r="I106" s="40"/>
      <c r="J106" s="40"/>
      <c r="K106" s="40"/>
      <c r="L106" s="25"/>
    </row>
    <row r="107" spans="2:12" s="1" customFormat="1" ht="24.9" customHeight="1">
      <c r="B107" s="25"/>
      <c r="C107" s="17" t="s">
        <v>113</v>
      </c>
      <c r="L107" s="25"/>
    </row>
    <row r="108" spans="2:12" s="1" customFormat="1" ht="6.9" customHeight="1">
      <c r="B108" s="25"/>
      <c r="L108" s="25"/>
    </row>
    <row r="109" spans="2:12" s="1" customFormat="1" ht="12" customHeight="1">
      <c r="B109" s="25"/>
      <c r="C109" s="22" t="s">
        <v>13</v>
      </c>
      <c r="L109" s="25"/>
    </row>
    <row r="110" spans="2:12" s="1" customFormat="1" ht="16.5" customHeight="1">
      <c r="B110" s="25"/>
      <c r="E110" s="183" t="str">
        <f>E7</f>
        <v>Obnova trakčního vedení v úseku Úpořiny - Ohníč</v>
      </c>
      <c r="F110" s="184"/>
      <c r="G110" s="184"/>
      <c r="H110" s="184"/>
      <c r="L110" s="25"/>
    </row>
    <row r="111" spans="2:12" s="1" customFormat="1" ht="12" customHeight="1">
      <c r="B111" s="25"/>
      <c r="C111" s="22" t="s">
        <v>100</v>
      </c>
      <c r="L111" s="25"/>
    </row>
    <row r="112" spans="2:12" s="1" customFormat="1" ht="16.5" customHeight="1">
      <c r="B112" s="25"/>
      <c r="E112" s="174" t="str">
        <f>E9</f>
        <v>SO 01-37-01 - Oprava UKK  Úpořiny - Ohníč</v>
      </c>
      <c r="F112" s="185"/>
      <c r="G112" s="185"/>
      <c r="H112" s="185"/>
      <c r="L112" s="25"/>
    </row>
    <row r="113" spans="2:65" s="1" customFormat="1" ht="6.9" customHeight="1">
      <c r="B113" s="25"/>
      <c r="L113" s="25"/>
    </row>
    <row r="114" spans="2:65" s="1" customFormat="1" ht="12" customHeight="1">
      <c r="B114" s="25"/>
      <c r="C114" s="22" t="s">
        <v>17</v>
      </c>
      <c r="F114" s="20" t="str">
        <f>F12</f>
        <v xml:space="preserve"> </v>
      </c>
      <c r="I114" s="22" t="s">
        <v>19</v>
      </c>
      <c r="J114" s="45" t="str">
        <f>IF(J12="","",J12)</f>
        <v>10. 10. 2023</v>
      </c>
      <c r="L114" s="25"/>
    </row>
    <row r="115" spans="2:65" s="1" customFormat="1" ht="6.9" customHeight="1">
      <c r="B115" s="25"/>
      <c r="L115" s="25"/>
    </row>
    <row r="116" spans="2:65" s="1" customFormat="1" ht="15.15" customHeight="1">
      <c r="B116" s="25"/>
      <c r="C116" s="22" t="s">
        <v>21</v>
      </c>
      <c r="F116" s="20" t="str">
        <f>E15</f>
        <v xml:space="preserve"> </v>
      </c>
      <c r="I116" s="22" t="s">
        <v>27</v>
      </c>
      <c r="J116" s="23" t="str">
        <f>E21</f>
        <v xml:space="preserve"> </v>
      </c>
      <c r="L116" s="25"/>
    </row>
    <row r="117" spans="2:65" s="1" customFormat="1" ht="15.15" customHeight="1">
      <c r="B117" s="25"/>
      <c r="C117" s="22" t="s">
        <v>25</v>
      </c>
      <c r="F117" s="20" t="str">
        <f>IF(E18="","",E18)</f>
        <v xml:space="preserve"> </v>
      </c>
      <c r="I117" s="22" t="s">
        <v>30</v>
      </c>
      <c r="J117" s="23" t="str">
        <f>E24</f>
        <v>Prokopius Aleš Ing.</v>
      </c>
      <c r="L117" s="25"/>
    </row>
    <row r="118" spans="2:65" s="1" customFormat="1" ht="10.35" customHeight="1">
      <c r="B118" s="25"/>
      <c r="L118" s="25"/>
    </row>
    <row r="119" spans="2:65" s="10" customFormat="1" ht="29.25" customHeight="1">
      <c r="B119" s="105"/>
      <c r="C119" s="106" t="s">
        <v>114</v>
      </c>
      <c r="D119" s="107" t="s">
        <v>58</v>
      </c>
      <c r="E119" s="107" t="s">
        <v>54</v>
      </c>
      <c r="F119" s="107" t="s">
        <v>55</v>
      </c>
      <c r="G119" s="107" t="s">
        <v>115</v>
      </c>
      <c r="H119" s="107" t="s">
        <v>116</v>
      </c>
      <c r="I119" s="107" t="s">
        <v>117</v>
      </c>
      <c r="J119" s="107" t="s">
        <v>104</v>
      </c>
      <c r="K119" s="108" t="s">
        <v>118</v>
      </c>
      <c r="L119" s="105"/>
      <c r="M119" s="52" t="s">
        <v>1</v>
      </c>
      <c r="N119" s="53" t="s">
        <v>37</v>
      </c>
      <c r="O119" s="53" t="s">
        <v>119</v>
      </c>
      <c r="P119" s="53" t="s">
        <v>120</v>
      </c>
      <c r="Q119" s="53" t="s">
        <v>121</v>
      </c>
      <c r="R119" s="53" t="s">
        <v>122</v>
      </c>
      <c r="S119" s="53" t="s">
        <v>123</v>
      </c>
      <c r="T119" s="54" t="s">
        <v>124</v>
      </c>
    </row>
    <row r="120" spans="2:65" s="1" customFormat="1" ht="22.8" customHeight="1">
      <c r="B120" s="25"/>
      <c r="C120" s="57" t="s">
        <v>125</v>
      </c>
      <c r="J120" s="109">
        <f>BK120</f>
        <v>0</v>
      </c>
      <c r="L120" s="25"/>
      <c r="M120" s="55"/>
      <c r="N120" s="46"/>
      <c r="O120" s="46"/>
      <c r="P120" s="110">
        <f>P121+P162</f>
        <v>0</v>
      </c>
      <c r="Q120" s="46"/>
      <c r="R120" s="110">
        <f>R121+R162</f>
        <v>0</v>
      </c>
      <c r="S120" s="46"/>
      <c r="T120" s="111">
        <f>T121+T162</f>
        <v>0</v>
      </c>
      <c r="AT120" s="13" t="s">
        <v>72</v>
      </c>
      <c r="AU120" s="13" t="s">
        <v>106</v>
      </c>
      <c r="BK120" s="112">
        <f>BK121+BK162</f>
        <v>0</v>
      </c>
    </row>
    <row r="121" spans="2:65" s="11" customFormat="1" ht="25.95" customHeight="1">
      <c r="B121" s="113"/>
      <c r="D121" s="114" t="s">
        <v>72</v>
      </c>
      <c r="E121" s="115" t="s">
        <v>126</v>
      </c>
      <c r="F121" s="115" t="s">
        <v>126</v>
      </c>
      <c r="J121" s="116">
        <f>BK121</f>
        <v>0</v>
      </c>
      <c r="L121" s="113"/>
      <c r="M121" s="117"/>
      <c r="P121" s="118">
        <f>P122+P150</f>
        <v>0</v>
      </c>
      <c r="R121" s="118">
        <f>R122+R150</f>
        <v>0</v>
      </c>
      <c r="T121" s="119">
        <f>T122+T150</f>
        <v>0</v>
      </c>
      <c r="AR121" s="114" t="s">
        <v>81</v>
      </c>
      <c r="AT121" s="120" t="s">
        <v>72</v>
      </c>
      <c r="AU121" s="120" t="s">
        <v>73</v>
      </c>
      <c r="AY121" s="114" t="s">
        <v>127</v>
      </c>
      <c r="BK121" s="121">
        <f>BK122+BK150</f>
        <v>0</v>
      </c>
    </row>
    <row r="122" spans="2:65" s="11" customFormat="1" ht="22.8" customHeight="1">
      <c r="B122" s="113"/>
      <c r="D122" s="114" t="s">
        <v>72</v>
      </c>
      <c r="E122" s="122" t="s">
        <v>269</v>
      </c>
      <c r="F122" s="122" t="s">
        <v>1</v>
      </c>
      <c r="J122" s="123">
        <f>BK122</f>
        <v>0</v>
      </c>
      <c r="L122" s="113"/>
      <c r="M122" s="117"/>
      <c r="P122" s="118">
        <f>SUM(P123:P149)</f>
        <v>0</v>
      </c>
      <c r="R122" s="118">
        <f>SUM(R123:R149)</f>
        <v>0</v>
      </c>
      <c r="T122" s="119">
        <f>SUM(T123:T149)</f>
        <v>0</v>
      </c>
      <c r="AR122" s="114" t="s">
        <v>81</v>
      </c>
      <c r="AT122" s="120" t="s">
        <v>72</v>
      </c>
      <c r="AU122" s="120" t="s">
        <v>81</v>
      </c>
      <c r="AY122" s="114" t="s">
        <v>127</v>
      </c>
      <c r="BK122" s="121">
        <f>SUM(BK123:BK149)</f>
        <v>0</v>
      </c>
    </row>
    <row r="123" spans="2:65" s="1" customFormat="1" ht="16.5" customHeight="1">
      <c r="B123" s="25"/>
      <c r="C123" s="124" t="s">
        <v>81</v>
      </c>
      <c r="D123" s="124" t="s">
        <v>129</v>
      </c>
      <c r="E123" s="125" t="s">
        <v>822</v>
      </c>
      <c r="F123" s="126" t="s">
        <v>823</v>
      </c>
      <c r="G123" s="127" t="s">
        <v>132</v>
      </c>
      <c r="H123" s="128">
        <v>2</v>
      </c>
      <c r="I123" s="128"/>
      <c r="J123" s="128">
        <f>ROUND(I123*H123,2)</f>
        <v>0</v>
      </c>
      <c r="K123" s="126" t="s">
        <v>783</v>
      </c>
      <c r="L123" s="25"/>
      <c r="M123" s="129" t="s">
        <v>1</v>
      </c>
      <c r="N123" s="130" t="s">
        <v>38</v>
      </c>
      <c r="O123" s="131">
        <v>0</v>
      </c>
      <c r="P123" s="131">
        <f>O123*H123</f>
        <v>0</v>
      </c>
      <c r="Q123" s="131">
        <v>0</v>
      </c>
      <c r="R123" s="131">
        <f>Q123*H123</f>
        <v>0</v>
      </c>
      <c r="S123" s="131">
        <v>0</v>
      </c>
      <c r="T123" s="132">
        <f>S123*H123</f>
        <v>0</v>
      </c>
      <c r="AR123" s="133" t="s">
        <v>133</v>
      </c>
      <c r="AT123" s="133" t="s">
        <v>129</v>
      </c>
      <c r="AU123" s="133" t="s">
        <v>83</v>
      </c>
      <c r="AY123" s="13" t="s">
        <v>127</v>
      </c>
      <c r="BE123" s="134">
        <f>IF(N123="základní",J123,0)</f>
        <v>0</v>
      </c>
      <c r="BF123" s="134">
        <f>IF(N123="snížená",J123,0)</f>
        <v>0</v>
      </c>
      <c r="BG123" s="134">
        <f>IF(N123="zákl. přenesená",J123,0)</f>
        <v>0</v>
      </c>
      <c r="BH123" s="134">
        <f>IF(N123="sníž. přenesená",J123,0)</f>
        <v>0</v>
      </c>
      <c r="BI123" s="134">
        <f>IF(N123="nulová",J123,0)</f>
        <v>0</v>
      </c>
      <c r="BJ123" s="13" t="s">
        <v>81</v>
      </c>
      <c r="BK123" s="134">
        <f>ROUND(I123*H123,2)</f>
        <v>0</v>
      </c>
      <c r="BL123" s="13" t="s">
        <v>133</v>
      </c>
      <c r="BM123" s="133" t="s">
        <v>824</v>
      </c>
    </row>
    <row r="124" spans="2:65" s="1" customFormat="1" ht="38.4">
      <c r="B124" s="25"/>
      <c r="D124" s="135" t="s">
        <v>135</v>
      </c>
      <c r="F124" s="136" t="s">
        <v>825</v>
      </c>
      <c r="L124" s="25"/>
      <c r="M124" s="137"/>
      <c r="T124" s="49"/>
      <c r="AT124" s="13" t="s">
        <v>135</v>
      </c>
      <c r="AU124" s="13" t="s">
        <v>83</v>
      </c>
    </row>
    <row r="125" spans="2:65" s="1" customFormat="1" ht="21.75" customHeight="1">
      <c r="B125" s="25"/>
      <c r="C125" s="138" t="s">
        <v>83</v>
      </c>
      <c r="D125" s="138" t="s">
        <v>137</v>
      </c>
      <c r="E125" s="139" t="s">
        <v>826</v>
      </c>
      <c r="F125" s="140" t="s">
        <v>827</v>
      </c>
      <c r="G125" s="141" t="s">
        <v>132</v>
      </c>
      <c r="H125" s="142">
        <v>2</v>
      </c>
      <c r="I125" s="142"/>
      <c r="J125" s="142">
        <f>ROUND(I125*H125,2)</f>
        <v>0</v>
      </c>
      <c r="K125" s="140" t="s">
        <v>783</v>
      </c>
      <c r="L125" s="143"/>
      <c r="M125" s="144" t="s">
        <v>1</v>
      </c>
      <c r="N125" s="145" t="s">
        <v>38</v>
      </c>
      <c r="O125" s="131">
        <v>0</v>
      </c>
      <c r="P125" s="131">
        <f>O125*H125</f>
        <v>0</v>
      </c>
      <c r="Q125" s="131">
        <v>0</v>
      </c>
      <c r="R125" s="131">
        <f>Q125*H125</f>
        <v>0</v>
      </c>
      <c r="S125" s="131">
        <v>0</v>
      </c>
      <c r="T125" s="132">
        <f>S125*H125</f>
        <v>0</v>
      </c>
      <c r="AR125" s="133" t="s">
        <v>140</v>
      </c>
      <c r="AT125" s="133" t="s">
        <v>137</v>
      </c>
      <c r="AU125" s="133" t="s">
        <v>83</v>
      </c>
      <c r="AY125" s="13" t="s">
        <v>127</v>
      </c>
      <c r="BE125" s="134">
        <f>IF(N125="základní",J125,0)</f>
        <v>0</v>
      </c>
      <c r="BF125" s="134">
        <f>IF(N125="snížená",J125,0)</f>
        <v>0</v>
      </c>
      <c r="BG125" s="134">
        <f>IF(N125="zákl. přenesená",J125,0)</f>
        <v>0</v>
      </c>
      <c r="BH125" s="134">
        <f>IF(N125="sníž. přenesená",J125,0)</f>
        <v>0</v>
      </c>
      <c r="BI125" s="134">
        <f>IF(N125="nulová",J125,0)</f>
        <v>0</v>
      </c>
      <c r="BJ125" s="13" t="s">
        <v>81</v>
      </c>
      <c r="BK125" s="134">
        <f>ROUND(I125*H125,2)</f>
        <v>0</v>
      </c>
      <c r="BL125" s="13" t="s">
        <v>133</v>
      </c>
      <c r="BM125" s="133" t="s">
        <v>828</v>
      </c>
    </row>
    <row r="126" spans="2:65" s="1" customFormat="1">
      <c r="B126" s="25"/>
      <c r="D126" s="135" t="s">
        <v>135</v>
      </c>
      <c r="F126" s="136" t="s">
        <v>827</v>
      </c>
      <c r="L126" s="25"/>
      <c r="M126" s="137"/>
      <c r="T126" s="49"/>
      <c r="AT126" s="13" t="s">
        <v>135</v>
      </c>
      <c r="AU126" s="13" t="s">
        <v>83</v>
      </c>
    </row>
    <row r="127" spans="2:65" s="1" customFormat="1" ht="24.15" customHeight="1">
      <c r="B127" s="25"/>
      <c r="C127" s="124" t="s">
        <v>142</v>
      </c>
      <c r="D127" s="124" t="s">
        <v>129</v>
      </c>
      <c r="E127" s="125" t="s">
        <v>829</v>
      </c>
      <c r="F127" s="126" t="s">
        <v>830</v>
      </c>
      <c r="G127" s="127" t="s">
        <v>132</v>
      </c>
      <c r="H127" s="128">
        <v>251</v>
      </c>
      <c r="I127" s="128"/>
      <c r="J127" s="128">
        <f>ROUND(I127*H127,2)</f>
        <v>0</v>
      </c>
      <c r="K127" s="126" t="s">
        <v>783</v>
      </c>
      <c r="L127" s="25"/>
      <c r="M127" s="129" t="s">
        <v>1</v>
      </c>
      <c r="N127" s="130" t="s">
        <v>38</v>
      </c>
      <c r="O127" s="131">
        <v>0</v>
      </c>
      <c r="P127" s="131">
        <f>O127*H127</f>
        <v>0</v>
      </c>
      <c r="Q127" s="131">
        <v>0</v>
      </c>
      <c r="R127" s="131">
        <f>Q127*H127</f>
        <v>0</v>
      </c>
      <c r="S127" s="131">
        <v>0</v>
      </c>
      <c r="T127" s="132">
        <f>S127*H127</f>
        <v>0</v>
      </c>
      <c r="AR127" s="133" t="s">
        <v>133</v>
      </c>
      <c r="AT127" s="133" t="s">
        <v>129</v>
      </c>
      <c r="AU127" s="133" t="s">
        <v>83</v>
      </c>
      <c r="AY127" s="13" t="s">
        <v>127</v>
      </c>
      <c r="BE127" s="134">
        <f>IF(N127="základní",J127,0)</f>
        <v>0</v>
      </c>
      <c r="BF127" s="134">
        <f>IF(N127="snížená",J127,0)</f>
        <v>0</v>
      </c>
      <c r="BG127" s="134">
        <f>IF(N127="zákl. přenesená",J127,0)</f>
        <v>0</v>
      </c>
      <c r="BH127" s="134">
        <f>IF(N127="sníž. přenesená",J127,0)</f>
        <v>0</v>
      </c>
      <c r="BI127" s="134">
        <f>IF(N127="nulová",J127,0)</f>
        <v>0</v>
      </c>
      <c r="BJ127" s="13" t="s">
        <v>81</v>
      </c>
      <c r="BK127" s="134">
        <f>ROUND(I127*H127,2)</f>
        <v>0</v>
      </c>
      <c r="BL127" s="13" t="s">
        <v>133</v>
      </c>
      <c r="BM127" s="133" t="s">
        <v>831</v>
      </c>
    </row>
    <row r="128" spans="2:65" s="1" customFormat="1">
      <c r="B128" s="25"/>
      <c r="D128" s="135" t="s">
        <v>135</v>
      </c>
      <c r="F128" s="136" t="s">
        <v>830</v>
      </c>
      <c r="L128" s="25"/>
      <c r="M128" s="137"/>
      <c r="T128" s="49"/>
      <c r="AT128" s="13" t="s">
        <v>135</v>
      </c>
      <c r="AU128" s="13" t="s">
        <v>83</v>
      </c>
    </row>
    <row r="129" spans="2:65" s="1" customFormat="1" ht="19.2">
      <c r="B129" s="25"/>
      <c r="D129" s="135" t="s">
        <v>155</v>
      </c>
      <c r="F129" s="146" t="s">
        <v>832</v>
      </c>
      <c r="L129" s="25"/>
      <c r="M129" s="137"/>
      <c r="T129" s="49"/>
      <c r="AT129" s="13" t="s">
        <v>155</v>
      </c>
      <c r="AU129" s="13" t="s">
        <v>83</v>
      </c>
    </row>
    <row r="130" spans="2:65" s="1" customFormat="1" ht="24.15" customHeight="1">
      <c r="B130" s="25"/>
      <c r="C130" s="138" t="s">
        <v>133</v>
      </c>
      <c r="D130" s="138" t="s">
        <v>137</v>
      </c>
      <c r="E130" s="139" t="s">
        <v>833</v>
      </c>
      <c r="F130" s="140" t="s">
        <v>834</v>
      </c>
      <c r="G130" s="141" t="s">
        <v>132</v>
      </c>
      <c r="H130" s="142">
        <v>251</v>
      </c>
      <c r="I130" s="142"/>
      <c r="J130" s="142">
        <f>ROUND(I130*H130,2)</f>
        <v>0</v>
      </c>
      <c r="K130" s="140" t="s">
        <v>783</v>
      </c>
      <c r="L130" s="143"/>
      <c r="M130" s="144" t="s">
        <v>1</v>
      </c>
      <c r="N130" s="145" t="s">
        <v>38</v>
      </c>
      <c r="O130" s="131">
        <v>0</v>
      </c>
      <c r="P130" s="131">
        <f>O130*H130</f>
        <v>0</v>
      </c>
      <c r="Q130" s="131">
        <v>0</v>
      </c>
      <c r="R130" s="131">
        <f>Q130*H130</f>
        <v>0</v>
      </c>
      <c r="S130" s="131">
        <v>0</v>
      </c>
      <c r="T130" s="132">
        <f>S130*H130</f>
        <v>0</v>
      </c>
      <c r="AR130" s="133" t="s">
        <v>140</v>
      </c>
      <c r="AT130" s="133" t="s">
        <v>137</v>
      </c>
      <c r="AU130" s="133" t="s">
        <v>83</v>
      </c>
      <c r="AY130" s="13" t="s">
        <v>127</v>
      </c>
      <c r="BE130" s="134">
        <f>IF(N130="základní",J130,0)</f>
        <v>0</v>
      </c>
      <c r="BF130" s="134">
        <f>IF(N130="snížená",J130,0)</f>
        <v>0</v>
      </c>
      <c r="BG130" s="134">
        <f>IF(N130="zákl. přenesená",J130,0)</f>
        <v>0</v>
      </c>
      <c r="BH130" s="134">
        <f>IF(N130="sníž. přenesená",J130,0)</f>
        <v>0</v>
      </c>
      <c r="BI130" s="134">
        <f>IF(N130="nulová",J130,0)</f>
        <v>0</v>
      </c>
      <c r="BJ130" s="13" t="s">
        <v>81</v>
      </c>
      <c r="BK130" s="134">
        <f>ROUND(I130*H130,2)</f>
        <v>0</v>
      </c>
      <c r="BL130" s="13" t="s">
        <v>133</v>
      </c>
      <c r="BM130" s="133" t="s">
        <v>835</v>
      </c>
    </row>
    <row r="131" spans="2:65" s="1" customFormat="1" ht="19.2">
      <c r="B131" s="25"/>
      <c r="D131" s="135" t="s">
        <v>135</v>
      </c>
      <c r="F131" s="136" t="s">
        <v>834</v>
      </c>
      <c r="L131" s="25"/>
      <c r="M131" s="137"/>
      <c r="T131" s="49"/>
      <c r="AT131" s="13" t="s">
        <v>135</v>
      </c>
      <c r="AU131" s="13" t="s">
        <v>83</v>
      </c>
    </row>
    <row r="132" spans="2:65" s="1" customFormat="1" ht="24.15" customHeight="1">
      <c r="B132" s="25"/>
      <c r="C132" s="124" t="s">
        <v>151</v>
      </c>
      <c r="D132" s="124" t="s">
        <v>129</v>
      </c>
      <c r="E132" s="125" t="s">
        <v>829</v>
      </c>
      <c r="F132" s="126" t="s">
        <v>830</v>
      </c>
      <c r="G132" s="127" t="s">
        <v>132</v>
      </c>
      <c r="H132" s="128">
        <v>4</v>
      </c>
      <c r="I132" s="128"/>
      <c r="J132" s="128">
        <f>ROUND(I132*H132,2)</f>
        <v>0</v>
      </c>
      <c r="K132" s="126" t="s">
        <v>783</v>
      </c>
      <c r="L132" s="25"/>
      <c r="M132" s="129" t="s">
        <v>1</v>
      </c>
      <c r="N132" s="130" t="s">
        <v>38</v>
      </c>
      <c r="O132" s="131">
        <v>0</v>
      </c>
      <c r="P132" s="131">
        <f>O132*H132</f>
        <v>0</v>
      </c>
      <c r="Q132" s="131">
        <v>0</v>
      </c>
      <c r="R132" s="131">
        <f>Q132*H132</f>
        <v>0</v>
      </c>
      <c r="S132" s="131">
        <v>0</v>
      </c>
      <c r="T132" s="132">
        <f>S132*H132</f>
        <v>0</v>
      </c>
      <c r="AR132" s="133" t="s">
        <v>133</v>
      </c>
      <c r="AT132" s="133" t="s">
        <v>129</v>
      </c>
      <c r="AU132" s="133" t="s">
        <v>83</v>
      </c>
      <c r="AY132" s="13" t="s">
        <v>127</v>
      </c>
      <c r="BE132" s="134">
        <f>IF(N132="základní",J132,0)</f>
        <v>0</v>
      </c>
      <c r="BF132" s="134">
        <f>IF(N132="snížená",J132,0)</f>
        <v>0</v>
      </c>
      <c r="BG132" s="134">
        <f>IF(N132="zákl. přenesená",J132,0)</f>
        <v>0</v>
      </c>
      <c r="BH132" s="134">
        <f>IF(N132="sníž. přenesená",J132,0)</f>
        <v>0</v>
      </c>
      <c r="BI132" s="134">
        <f>IF(N132="nulová",J132,0)</f>
        <v>0</v>
      </c>
      <c r="BJ132" s="13" t="s">
        <v>81</v>
      </c>
      <c r="BK132" s="134">
        <f>ROUND(I132*H132,2)</f>
        <v>0</v>
      </c>
      <c r="BL132" s="13" t="s">
        <v>133</v>
      </c>
      <c r="BM132" s="133" t="s">
        <v>836</v>
      </c>
    </row>
    <row r="133" spans="2:65" s="1" customFormat="1">
      <c r="B133" s="25"/>
      <c r="D133" s="135" t="s">
        <v>135</v>
      </c>
      <c r="F133" s="136" t="s">
        <v>830</v>
      </c>
      <c r="L133" s="25"/>
      <c r="M133" s="137"/>
      <c r="T133" s="49"/>
      <c r="AT133" s="13" t="s">
        <v>135</v>
      </c>
      <c r="AU133" s="13" t="s">
        <v>83</v>
      </c>
    </row>
    <row r="134" spans="2:65" s="1" customFormat="1" ht="19.2">
      <c r="B134" s="25"/>
      <c r="D134" s="135" t="s">
        <v>155</v>
      </c>
      <c r="F134" s="146" t="s">
        <v>837</v>
      </c>
      <c r="L134" s="25"/>
      <c r="M134" s="137"/>
      <c r="T134" s="49"/>
      <c r="AT134" s="13" t="s">
        <v>155</v>
      </c>
      <c r="AU134" s="13" t="s">
        <v>83</v>
      </c>
    </row>
    <row r="135" spans="2:65" s="1" customFormat="1" ht="24.15" customHeight="1">
      <c r="B135" s="25"/>
      <c r="C135" s="124" t="s">
        <v>157</v>
      </c>
      <c r="D135" s="124" t="s">
        <v>129</v>
      </c>
      <c r="E135" s="125" t="s">
        <v>838</v>
      </c>
      <c r="F135" s="126" t="s">
        <v>839</v>
      </c>
      <c r="G135" s="127" t="s">
        <v>132</v>
      </c>
      <c r="H135" s="128">
        <v>6</v>
      </c>
      <c r="I135" s="128"/>
      <c r="J135" s="128">
        <f>ROUND(I135*H135,2)</f>
        <v>0</v>
      </c>
      <c r="K135" s="126" t="s">
        <v>783</v>
      </c>
      <c r="L135" s="25"/>
      <c r="M135" s="129" t="s">
        <v>1</v>
      </c>
      <c r="N135" s="130" t="s">
        <v>38</v>
      </c>
      <c r="O135" s="131">
        <v>0</v>
      </c>
      <c r="P135" s="131">
        <f>O135*H135</f>
        <v>0</v>
      </c>
      <c r="Q135" s="131">
        <v>0</v>
      </c>
      <c r="R135" s="131">
        <f>Q135*H135</f>
        <v>0</v>
      </c>
      <c r="S135" s="131">
        <v>0</v>
      </c>
      <c r="T135" s="132">
        <f>S135*H135</f>
        <v>0</v>
      </c>
      <c r="AR135" s="133" t="s">
        <v>133</v>
      </c>
      <c r="AT135" s="133" t="s">
        <v>129</v>
      </c>
      <c r="AU135" s="133" t="s">
        <v>83</v>
      </c>
      <c r="AY135" s="13" t="s">
        <v>127</v>
      </c>
      <c r="BE135" s="134">
        <f>IF(N135="základní",J135,0)</f>
        <v>0</v>
      </c>
      <c r="BF135" s="134">
        <f>IF(N135="snížená",J135,0)</f>
        <v>0</v>
      </c>
      <c r="BG135" s="134">
        <f>IF(N135="zákl. přenesená",J135,0)</f>
        <v>0</v>
      </c>
      <c r="BH135" s="134">
        <f>IF(N135="sníž. přenesená",J135,0)</f>
        <v>0</v>
      </c>
      <c r="BI135" s="134">
        <f>IF(N135="nulová",J135,0)</f>
        <v>0</v>
      </c>
      <c r="BJ135" s="13" t="s">
        <v>81</v>
      </c>
      <c r="BK135" s="134">
        <f>ROUND(I135*H135,2)</f>
        <v>0</v>
      </c>
      <c r="BL135" s="13" t="s">
        <v>133</v>
      </c>
      <c r="BM135" s="133" t="s">
        <v>840</v>
      </c>
    </row>
    <row r="136" spans="2:65" s="1" customFormat="1">
      <c r="B136" s="25"/>
      <c r="D136" s="135" t="s">
        <v>135</v>
      </c>
      <c r="F136" s="136" t="s">
        <v>839</v>
      </c>
      <c r="L136" s="25"/>
      <c r="M136" s="137"/>
      <c r="T136" s="49"/>
      <c r="AT136" s="13" t="s">
        <v>135</v>
      </c>
      <c r="AU136" s="13" t="s">
        <v>83</v>
      </c>
    </row>
    <row r="137" spans="2:65" s="1" customFormat="1" ht="24.15" customHeight="1">
      <c r="B137" s="25"/>
      <c r="C137" s="138" t="s">
        <v>162</v>
      </c>
      <c r="D137" s="138" t="s">
        <v>137</v>
      </c>
      <c r="E137" s="139" t="s">
        <v>841</v>
      </c>
      <c r="F137" s="140" t="s">
        <v>842</v>
      </c>
      <c r="G137" s="141" t="s">
        <v>132</v>
      </c>
      <c r="H137" s="142">
        <v>6</v>
      </c>
      <c r="I137" s="142"/>
      <c r="J137" s="142">
        <f>ROUND(I137*H137,2)</f>
        <v>0</v>
      </c>
      <c r="K137" s="140" t="s">
        <v>783</v>
      </c>
      <c r="L137" s="143"/>
      <c r="M137" s="144" t="s">
        <v>1</v>
      </c>
      <c r="N137" s="145" t="s">
        <v>38</v>
      </c>
      <c r="O137" s="131">
        <v>0</v>
      </c>
      <c r="P137" s="131">
        <f>O137*H137</f>
        <v>0</v>
      </c>
      <c r="Q137" s="131">
        <v>0</v>
      </c>
      <c r="R137" s="131">
        <f>Q137*H137</f>
        <v>0</v>
      </c>
      <c r="S137" s="131">
        <v>0</v>
      </c>
      <c r="T137" s="132">
        <f>S137*H137</f>
        <v>0</v>
      </c>
      <c r="AR137" s="133" t="s">
        <v>140</v>
      </c>
      <c r="AT137" s="133" t="s">
        <v>137</v>
      </c>
      <c r="AU137" s="133" t="s">
        <v>83</v>
      </c>
      <c r="AY137" s="13" t="s">
        <v>127</v>
      </c>
      <c r="BE137" s="134">
        <f>IF(N137="základní",J137,0)</f>
        <v>0</v>
      </c>
      <c r="BF137" s="134">
        <f>IF(N137="snížená",J137,0)</f>
        <v>0</v>
      </c>
      <c r="BG137" s="134">
        <f>IF(N137="zákl. přenesená",J137,0)</f>
        <v>0</v>
      </c>
      <c r="BH137" s="134">
        <f>IF(N137="sníž. přenesená",J137,0)</f>
        <v>0</v>
      </c>
      <c r="BI137" s="134">
        <f>IF(N137="nulová",J137,0)</f>
        <v>0</v>
      </c>
      <c r="BJ137" s="13" t="s">
        <v>81</v>
      </c>
      <c r="BK137" s="134">
        <f>ROUND(I137*H137,2)</f>
        <v>0</v>
      </c>
      <c r="BL137" s="13" t="s">
        <v>133</v>
      </c>
      <c r="BM137" s="133" t="s">
        <v>843</v>
      </c>
    </row>
    <row r="138" spans="2:65" s="1" customFormat="1" ht="19.2">
      <c r="B138" s="25"/>
      <c r="D138" s="135" t="s">
        <v>135</v>
      </c>
      <c r="F138" s="136" t="s">
        <v>842</v>
      </c>
      <c r="L138" s="25"/>
      <c r="M138" s="137"/>
      <c r="T138" s="49"/>
      <c r="AT138" s="13" t="s">
        <v>135</v>
      </c>
      <c r="AU138" s="13" t="s">
        <v>83</v>
      </c>
    </row>
    <row r="139" spans="2:65" s="1" customFormat="1" ht="21.75" customHeight="1">
      <c r="B139" s="25"/>
      <c r="C139" s="124" t="s">
        <v>140</v>
      </c>
      <c r="D139" s="124" t="s">
        <v>129</v>
      </c>
      <c r="E139" s="125" t="s">
        <v>844</v>
      </c>
      <c r="F139" s="126" t="s">
        <v>845</v>
      </c>
      <c r="G139" s="127" t="s">
        <v>132</v>
      </c>
      <c r="H139" s="128">
        <v>12</v>
      </c>
      <c r="I139" s="128"/>
      <c r="J139" s="128">
        <f>ROUND(I139*H139,2)</f>
        <v>0</v>
      </c>
      <c r="K139" s="126" t="s">
        <v>783</v>
      </c>
      <c r="L139" s="25"/>
      <c r="M139" s="129" t="s">
        <v>1</v>
      </c>
      <c r="N139" s="130" t="s">
        <v>38</v>
      </c>
      <c r="O139" s="131">
        <v>0</v>
      </c>
      <c r="P139" s="131">
        <f>O139*H139</f>
        <v>0</v>
      </c>
      <c r="Q139" s="131">
        <v>0</v>
      </c>
      <c r="R139" s="131">
        <f>Q139*H139</f>
        <v>0</v>
      </c>
      <c r="S139" s="131">
        <v>0</v>
      </c>
      <c r="T139" s="132">
        <f>S139*H139</f>
        <v>0</v>
      </c>
      <c r="AR139" s="133" t="s">
        <v>133</v>
      </c>
      <c r="AT139" s="133" t="s">
        <v>129</v>
      </c>
      <c r="AU139" s="133" t="s">
        <v>83</v>
      </c>
      <c r="AY139" s="13" t="s">
        <v>127</v>
      </c>
      <c r="BE139" s="134">
        <f>IF(N139="základní",J139,0)</f>
        <v>0</v>
      </c>
      <c r="BF139" s="134">
        <f>IF(N139="snížená",J139,0)</f>
        <v>0</v>
      </c>
      <c r="BG139" s="134">
        <f>IF(N139="zákl. přenesená",J139,0)</f>
        <v>0</v>
      </c>
      <c r="BH139" s="134">
        <f>IF(N139="sníž. přenesená",J139,0)</f>
        <v>0</v>
      </c>
      <c r="BI139" s="134">
        <f>IF(N139="nulová",J139,0)</f>
        <v>0</v>
      </c>
      <c r="BJ139" s="13" t="s">
        <v>81</v>
      </c>
      <c r="BK139" s="134">
        <f>ROUND(I139*H139,2)</f>
        <v>0</v>
      </c>
      <c r="BL139" s="13" t="s">
        <v>133</v>
      </c>
      <c r="BM139" s="133" t="s">
        <v>846</v>
      </c>
    </row>
    <row r="140" spans="2:65" s="1" customFormat="1">
      <c r="B140" s="25"/>
      <c r="D140" s="135" t="s">
        <v>135</v>
      </c>
      <c r="F140" s="136" t="s">
        <v>845</v>
      </c>
      <c r="L140" s="25"/>
      <c r="M140" s="137"/>
      <c r="T140" s="49"/>
      <c r="AT140" s="13" t="s">
        <v>135</v>
      </c>
      <c r="AU140" s="13" t="s">
        <v>83</v>
      </c>
    </row>
    <row r="141" spans="2:65" s="1" customFormat="1" ht="24.15" customHeight="1">
      <c r="B141" s="25"/>
      <c r="C141" s="138" t="s">
        <v>170</v>
      </c>
      <c r="D141" s="138" t="s">
        <v>137</v>
      </c>
      <c r="E141" s="139" t="s">
        <v>847</v>
      </c>
      <c r="F141" s="140" t="s">
        <v>848</v>
      </c>
      <c r="G141" s="141" t="s">
        <v>132</v>
      </c>
      <c r="H141" s="142">
        <v>12</v>
      </c>
      <c r="I141" s="142"/>
      <c r="J141" s="142">
        <f>ROUND(I141*H141,2)</f>
        <v>0</v>
      </c>
      <c r="K141" s="140" t="s">
        <v>783</v>
      </c>
      <c r="L141" s="143"/>
      <c r="M141" s="144" t="s">
        <v>1</v>
      </c>
      <c r="N141" s="145" t="s">
        <v>38</v>
      </c>
      <c r="O141" s="131">
        <v>0</v>
      </c>
      <c r="P141" s="131">
        <f>O141*H141</f>
        <v>0</v>
      </c>
      <c r="Q141" s="131">
        <v>0</v>
      </c>
      <c r="R141" s="131">
        <f>Q141*H141</f>
        <v>0</v>
      </c>
      <c r="S141" s="131">
        <v>0</v>
      </c>
      <c r="T141" s="132">
        <f>S141*H141</f>
        <v>0</v>
      </c>
      <c r="AR141" s="133" t="s">
        <v>140</v>
      </c>
      <c r="AT141" s="133" t="s">
        <v>137</v>
      </c>
      <c r="AU141" s="133" t="s">
        <v>83</v>
      </c>
      <c r="AY141" s="13" t="s">
        <v>127</v>
      </c>
      <c r="BE141" s="134">
        <f>IF(N141="základní",J141,0)</f>
        <v>0</v>
      </c>
      <c r="BF141" s="134">
        <f>IF(N141="snížená",J141,0)</f>
        <v>0</v>
      </c>
      <c r="BG141" s="134">
        <f>IF(N141="zákl. přenesená",J141,0)</f>
        <v>0</v>
      </c>
      <c r="BH141" s="134">
        <f>IF(N141="sníž. přenesená",J141,0)</f>
        <v>0</v>
      </c>
      <c r="BI141" s="134">
        <f>IF(N141="nulová",J141,0)</f>
        <v>0</v>
      </c>
      <c r="BJ141" s="13" t="s">
        <v>81</v>
      </c>
      <c r="BK141" s="134">
        <f>ROUND(I141*H141,2)</f>
        <v>0</v>
      </c>
      <c r="BL141" s="13" t="s">
        <v>133</v>
      </c>
      <c r="BM141" s="133" t="s">
        <v>849</v>
      </c>
    </row>
    <row r="142" spans="2:65" s="1" customFormat="1" ht="19.2">
      <c r="B142" s="25"/>
      <c r="D142" s="135" t="s">
        <v>135</v>
      </c>
      <c r="F142" s="136" t="s">
        <v>848</v>
      </c>
      <c r="L142" s="25"/>
      <c r="M142" s="137"/>
      <c r="T142" s="49"/>
      <c r="AT142" s="13" t="s">
        <v>135</v>
      </c>
      <c r="AU142" s="13" t="s">
        <v>83</v>
      </c>
    </row>
    <row r="143" spans="2:65" s="1" customFormat="1" ht="24.15" customHeight="1">
      <c r="B143" s="25"/>
      <c r="C143" s="124" t="s">
        <v>174</v>
      </c>
      <c r="D143" s="124" t="s">
        <v>129</v>
      </c>
      <c r="E143" s="125" t="s">
        <v>850</v>
      </c>
      <c r="F143" s="126" t="s">
        <v>851</v>
      </c>
      <c r="G143" s="127" t="s">
        <v>132</v>
      </c>
      <c r="H143" s="128">
        <v>8</v>
      </c>
      <c r="I143" s="128"/>
      <c r="J143" s="128">
        <f>ROUND(I143*H143,2)</f>
        <v>0</v>
      </c>
      <c r="K143" s="126" t="s">
        <v>783</v>
      </c>
      <c r="L143" s="25"/>
      <c r="M143" s="129" t="s">
        <v>1</v>
      </c>
      <c r="N143" s="130" t="s">
        <v>38</v>
      </c>
      <c r="O143" s="131">
        <v>0</v>
      </c>
      <c r="P143" s="131">
        <f>O143*H143</f>
        <v>0</v>
      </c>
      <c r="Q143" s="131">
        <v>0</v>
      </c>
      <c r="R143" s="131">
        <f>Q143*H143</f>
        <v>0</v>
      </c>
      <c r="S143" s="131">
        <v>0</v>
      </c>
      <c r="T143" s="132">
        <f>S143*H143</f>
        <v>0</v>
      </c>
      <c r="AR143" s="133" t="s">
        <v>133</v>
      </c>
      <c r="AT143" s="133" t="s">
        <v>129</v>
      </c>
      <c r="AU143" s="133" t="s">
        <v>83</v>
      </c>
      <c r="AY143" s="13" t="s">
        <v>127</v>
      </c>
      <c r="BE143" s="134">
        <f>IF(N143="základní",J143,0)</f>
        <v>0</v>
      </c>
      <c r="BF143" s="134">
        <f>IF(N143="snížená",J143,0)</f>
        <v>0</v>
      </c>
      <c r="BG143" s="134">
        <f>IF(N143="zákl. přenesená",J143,0)</f>
        <v>0</v>
      </c>
      <c r="BH143" s="134">
        <f>IF(N143="sníž. přenesená",J143,0)</f>
        <v>0</v>
      </c>
      <c r="BI143" s="134">
        <f>IF(N143="nulová",J143,0)</f>
        <v>0</v>
      </c>
      <c r="BJ143" s="13" t="s">
        <v>81</v>
      </c>
      <c r="BK143" s="134">
        <f>ROUND(I143*H143,2)</f>
        <v>0</v>
      </c>
      <c r="BL143" s="13" t="s">
        <v>133</v>
      </c>
      <c r="BM143" s="133" t="s">
        <v>852</v>
      </c>
    </row>
    <row r="144" spans="2:65" s="1" customFormat="1" ht="19.2">
      <c r="B144" s="25"/>
      <c r="D144" s="135" t="s">
        <v>135</v>
      </c>
      <c r="F144" s="136" t="s">
        <v>853</v>
      </c>
      <c r="L144" s="25"/>
      <c r="M144" s="137"/>
      <c r="T144" s="49"/>
      <c r="AT144" s="13" t="s">
        <v>135</v>
      </c>
      <c r="AU144" s="13" t="s">
        <v>83</v>
      </c>
    </row>
    <row r="145" spans="2:65" s="1" customFormat="1" ht="19.2">
      <c r="B145" s="25"/>
      <c r="D145" s="135" t="s">
        <v>155</v>
      </c>
      <c r="F145" s="146" t="s">
        <v>854</v>
      </c>
      <c r="L145" s="25"/>
      <c r="M145" s="137"/>
      <c r="T145" s="49"/>
      <c r="AT145" s="13" t="s">
        <v>155</v>
      </c>
      <c r="AU145" s="13" t="s">
        <v>83</v>
      </c>
    </row>
    <row r="146" spans="2:65" s="1" customFormat="1" ht="24.15" customHeight="1">
      <c r="B146" s="25"/>
      <c r="C146" s="124" t="s">
        <v>182</v>
      </c>
      <c r="D146" s="124" t="s">
        <v>129</v>
      </c>
      <c r="E146" s="125" t="s">
        <v>855</v>
      </c>
      <c r="F146" s="126" t="s">
        <v>856</v>
      </c>
      <c r="G146" s="127" t="s">
        <v>132</v>
      </c>
      <c r="H146" s="128">
        <v>22</v>
      </c>
      <c r="I146" s="128"/>
      <c r="J146" s="128">
        <f>ROUND(I146*H146,2)</f>
        <v>0</v>
      </c>
      <c r="K146" s="126" t="s">
        <v>783</v>
      </c>
      <c r="L146" s="25"/>
      <c r="M146" s="129" t="s">
        <v>1</v>
      </c>
      <c r="N146" s="130" t="s">
        <v>38</v>
      </c>
      <c r="O146" s="131">
        <v>0</v>
      </c>
      <c r="P146" s="131">
        <f>O146*H146</f>
        <v>0</v>
      </c>
      <c r="Q146" s="131">
        <v>0</v>
      </c>
      <c r="R146" s="131">
        <f>Q146*H146</f>
        <v>0</v>
      </c>
      <c r="S146" s="131">
        <v>0</v>
      </c>
      <c r="T146" s="132">
        <f>S146*H146</f>
        <v>0</v>
      </c>
      <c r="AR146" s="133" t="s">
        <v>133</v>
      </c>
      <c r="AT146" s="133" t="s">
        <v>129</v>
      </c>
      <c r="AU146" s="133" t="s">
        <v>83</v>
      </c>
      <c r="AY146" s="13" t="s">
        <v>127</v>
      </c>
      <c r="BE146" s="134">
        <f>IF(N146="základní",J146,0)</f>
        <v>0</v>
      </c>
      <c r="BF146" s="134">
        <f>IF(N146="snížená",J146,0)</f>
        <v>0</v>
      </c>
      <c r="BG146" s="134">
        <f>IF(N146="zákl. přenesená",J146,0)</f>
        <v>0</v>
      </c>
      <c r="BH146" s="134">
        <f>IF(N146="sníž. přenesená",J146,0)</f>
        <v>0</v>
      </c>
      <c r="BI146" s="134">
        <f>IF(N146="nulová",J146,0)</f>
        <v>0</v>
      </c>
      <c r="BJ146" s="13" t="s">
        <v>81</v>
      </c>
      <c r="BK146" s="134">
        <f>ROUND(I146*H146,2)</f>
        <v>0</v>
      </c>
      <c r="BL146" s="13" t="s">
        <v>133</v>
      </c>
      <c r="BM146" s="133" t="s">
        <v>857</v>
      </c>
    </row>
    <row r="147" spans="2:65" s="1" customFormat="1" ht="19.2">
      <c r="B147" s="25"/>
      <c r="D147" s="135" t="s">
        <v>135</v>
      </c>
      <c r="F147" s="136" t="s">
        <v>858</v>
      </c>
      <c r="L147" s="25"/>
      <c r="M147" s="137"/>
      <c r="T147" s="49"/>
      <c r="AT147" s="13" t="s">
        <v>135</v>
      </c>
      <c r="AU147" s="13" t="s">
        <v>83</v>
      </c>
    </row>
    <row r="148" spans="2:65" s="1" customFormat="1" ht="24.15" customHeight="1">
      <c r="B148" s="25"/>
      <c r="C148" s="124" t="s">
        <v>187</v>
      </c>
      <c r="D148" s="124" t="s">
        <v>129</v>
      </c>
      <c r="E148" s="125" t="s">
        <v>175</v>
      </c>
      <c r="F148" s="126" t="s">
        <v>176</v>
      </c>
      <c r="G148" s="127" t="s">
        <v>177</v>
      </c>
      <c r="H148" s="128">
        <v>4</v>
      </c>
      <c r="I148" s="128"/>
      <c r="J148" s="128">
        <f>ROUND(I148*H148,2)</f>
        <v>0</v>
      </c>
      <c r="K148" s="126" t="s">
        <v>783</v>
      </c>
      <c r="L148" s="25"/>
      <c r="M148" s="129" t="s">
        <v>1</v>
      </c>
      <c r="N148" s="130" t="s">
        <v>38</v>
      </c>
      <c r="O148" s="131">
        <v>0</v>
      </c>
      <c r="P148" s="131">
        <f>O148*H148</f>
        <v>0</v>
      </c>
      <c r="Q148" s="131">
        <v>0</v>
      </c>
      <c r="R148" s="131">
        <f>Q148*H148</f>
        <v>0</v>
      </c>
      <c r="S148" s="131">
        <v>0</v>
      </c>
      <c r="T148" s="132">
        <f>S148*H148</f>
        <v>0</v>
      </c>
      <c r="AR148" s="133" t="s">
        <v>133</v>
      </c>
      <c r="AT148" s="133" t="s">
        <v>129</v>
      </c>
      <c r="AU148" s="133" t="s">
        <v>83</v>
      </c>
      <c r="AY148" s="13" t="s">
        <v>127</v>
      </c>
      <c r="BE148" s="134">
        <f>IF(N148="základní",J148,0)</f>
        <v>0</v>
      </c>
      <c r="BF148" s="134">
        <f>IF(N148="snížená",J148,0)</f>
        <v>0</v>
      </c>
      <c r="BG148" s="134">
        <f>IF(N148="zákl. přenesená",J148,0)</f>
        <v>0</v>
      </c>
      <c r="BH148" s="134">
        <f>IF(N148="sníž. přenesená",J148,0)</f>
        <v>0</v>
      </c>
      <c r="BI148" s="134">
        <f>IF(N148="nulová",J148,0)</f>
        <v>0</v>
      </c>
      <c r="BJ148" s="13" t="s">
        <v>81</v>
      </c>
      <c r="BK148" s="134">
        <f>ROUND(I148*H148,2)</f>
        <v>0</v>
      </c>
      <c r="BL148" s="13" t="s">
        <v>133</v>
      </c>
      <c r="BM148" s="133" t="s">
        <v>859</v>
      </c>
    </row>
    <row r="149" spans="2:65" s="1" customFormat="1" ht="28.8">
      <c r="B149" s="25"/>
      <c r="D149" s="135" t="s">
        <v>135</v>
      </c>
      <c r="F149" s="136" t="s">
        <v>179</v>
      </c>
      <c r="L149" s="25"/>
      <c r="M149" s="137"/>
      <c r="T149" s="49"/>
      <c r="AT149" s="13" t="s">
        <v>135</v>
      </c>
      <c r="AU149" s="13" t="s">
        <v>83</v>
      </c>
    </row>
    <row r="150" spans="2:65" s="11" customFormat="1" ht="22.8" customHeight="1">
      <c r="B150" s="113"/>
      <c r="D150" s="114" t="s">
        <v>72</v>
      </c>
      <c r="E150" s="122" t="s">
        <v>607</v>
      </c>
      <c r="F150" s="122" t="s">
        <v>1</v>
      </c>
      <c r="J150" s="123">
        <f>BK150</f>
        <v>0</v>
      </c>
      <c r="L150" s="113"/>
      <c r="M150" s="117"/>
      <c r="P150" s="118">
        <f>SUM(P151:P161)</f>
        <v>0</v>
      </c>
      <c r="R150" s="118">
        <f>SUM(R151:R161)</f>
        <v>0</v>
      </c>
      <c r="T150" s="119">
        <f>SUM(T151:T161)</f>
        <v>0</v>
      </c>
      <c r="AR150" s="114" t="s">
        <v>81</v>
      </c>
      <c r="AT150" s="120" t="s">
        <v>72</v>
      </c>
      <c r="AU150" s="120" t="s">
        <v>81</v>
      </c>
      <c r="AY150" s="114" t="s">
        <v>127</v>
      </c>
      <c r="BK150" s="121">
        <f>SUM(BK151:BK161)</f>
        <v>0</v>
      </c>
    </row>
    <row r="151" spans="2:65" s="1" customFormat="1" ht="24.15" customHeight="1">
      <c r="B151" s="25"/>
      <c r="C151" s="124" t="s">
        <v>191</v>
      </c>
      <c r="D151" s="124" t="s">
        <v>129</v>
      </c>
      <c r="E151" s="125" t="s">
        <v>667</v>
      </c>
      <c r="F151" s="126" t="s">
        <v>668</v>
      </c>
      <c r="G151" s="127" t="s">
        <v>132</v>
      </c>
      <c r="H151" s="128">
        <v>30</v>
      </c>
      <c r="I151" s="128"/>
      <c r="J151" s="128">
        <f>ROUND(I151*H151,2)</f>
        <v>0</v>
      </c>
      <c r="K151" s="126" t="s">
        <v>783</v>
      </c>
      <c r="L151" s="25"/>
      <c r="M151" s="129" t="s">
        <v>1</v>
      </c>
      <c r="N151" s="130" t="s">
        <v>38</v>
      </c>
      <c r="O151" s="131">
        <v>0</v>
      </c>
      <c r="P151" s="131">
        <f>O151*H151</f>
        <v>0</v>
      </c>
      <c r="Q151" s="131">
        <v>0</v>
      </c>
      <c r="R151" s="131">
        <f>Q151*H151</f>
        <v>0</v>
      </c>
      <c r="S151" s="131">
        <v>0</v>
      </c>
      <c r="T151" s="132">
        <f>S151*H151</f>
        <v>0</v>
      </c>
      <c r="AR151" s="133" t="s">
        <v>133</v>
      </c>
      <c r="AT151" s="133" t="s">
        <v>129</v>
      </c>
      <c r="AU151" s="133" t="s">
        <v>83</v>
      </c>
      <c r="AY151" s="13" t="s">
        <v>127</v>
      </c>
      <c r="BE151" s="134">
        <f>IF(N151="základní",J151,0)</f>
        <v>0</v>
      </c>
      <c r="BF151" s="134">
        <f>IF(N151="snížená",J151,0)</f>
        <v>0</v>
      </c>
      <c r="BG151" s="134">
        <f>IF(N151="zákl. přenesená",J151,0)</f>
        <v>0</v>
      </c>
      <c r="BH151" s="134">
        <f>IF(N151="sníž. přenesená",J151,0)</f>
        <v>0</v>
      </c>
      <c r="BI151" s="134">
        <f>IF(N151="nulová",J151,0)</f>
        <v>0</v>
      </c>
      <c r="BJ151" s="13" t="s">
        <v>81</v>
      </c>
      <c r="BK151" s="134">
        <f>ROUND(I151*H151,2)</f>
        <v>0</v>
      </c>
      <c r="BL151" s="13" t="s">
        <v>133</v>
      </c>
      <c r="BM151" s="133" t="s">
        <v>860</v>
      </c>
    </row>
    <row r="152" spans="2:65" s="1" customFormat="1" ht="28.8">
      <c r="B152" s="25"/>
      <c r="D152" s="135" t="s">
        <v>135</v>
      </c>
      <c r="F152" s="136" t="s">
        <v>670</v>
      </c>
      <c r="L152" s="25"/>
      <c r="M152" s="137"/>
      <c r="T152" s="49"/>
      <c r="AT152" s="13" t="s">
        <v>135</v>
      </c>
      <c r="AU152" s="13" t="s">
        <v>83</v>
      </c>
    </row>
    <row r="153" spans="2:65" s="1" customFormat="1" ht="37.799999999999997" customHeight="1">
      <c r="B153" s="25"/>
      <c r="C153" s="124" t="s">
        <v>195</v>
      </c>
      <c r="D153" s="124" t="s">
        <v>129</v>
      </c>
      <c r="E153" s="125" t="s">
        <v>683</v>
      </c>
      <c r="F153" s="126" t="s">
        <v>684</v>
      </c>
      <c r="G153" s="127" t="s">
        <v>132</v>
      </c>
      <c r="H153" s="128">
        <v>18</v>
      </c>
      <c r="I153" s="128"/>
      <c r="J153" s="128">
        <f>ROUND(I153*H153,2)</f>
        <v>0</v>
      </c>
      <c r="K153" s="126" t="s">
        <v>783</v>
      </c>
      <c r="L153" s="25"/>
      <c r="M153" s="129" t="s">
        <v>1</v>
      </c>
      <c r="N153" s="130" t="s">
        <v>38</v>
      </c>
      <c r="O153" s="131">
        <v>0</v>
      </c>
      <c r="P153" s="131">
        <f>O153*H153</f>
        <v>0</v>
      </c>
      <c r="Q153" s="131">
        <v>0</v>
      </c>
      <c r="R153" s="131">
        <f>Q153*H153</f>
        <v>0</v>
      </c>
      <c r="S153" s="131">
        <v>0</v>
      </c>
      <c r="T153" s="132">
        <f>S153*H153</f>
        <v>0</v>
      </c>
      <c r="AR153" s="133" t="s">
        <v>133</v>
      </c>
      <c r="AT153" s="133" t="s">
        <v>129</v>
      </c>
      <c r="AU153" s="133" t="s">
        <v>83</v>
      </c>
      <c r="AY153" s="13" t="s">
        <v>127</v>
      </c>
      <c r="BE153" s="134">
        <f>IF(N153="základní",J153,0)</f>
        <v>0</v>
      </c>
      <c r="BF153" s="134">
        <f>IF(N153="snížená",J153,0)</f>
        <v>0</v>
      </c>
      <c r="BG153" s="134">
        <f>IF(N153="zákl. přenesená",J153,0)</f>
        <v>0</v>
      </c>
      <c r="BH153" s="134">
        <f>IF(N153="sníž. přenesená",J153,0)</f>
        <v>0</v>
      </c>
      <c r="BI153" s="134">
        <f>IF(N153="nulová",J153,0)</f>
        <v>0</v>
      </c>
      <c r="BJ153" s="13" t="s">
        <v>81</v>
      </c>
      <c r="BK153" s="134">
        <f>ROUND(I153*H153,2)</f>
        <v>0</v>
      </c>
      <c r="BL153" s="13" t="s">
        <v>133</v>
      </c>
      <c r="BM153" s="133" t="s">
        <v>861</v>
      </c>
    </row>
    <row r="154" spans="2:65" s="1" customFormat="1" ht="38.4">
      <c r="B154" s="25"/>
      <c r="D154" s="135" t="s">
        <v>135</v>
      </c>
      <c r="F154" s="136" t="s">
        <v>686</v>
      </c>
      <c r="L154" s="25"/>
      <c r="M154" s="137"/>
      <c r="T154" s="49"/>
      <c r="AT154" s="13" t="s">
        <v>135</v>
      </c>
      <c r="AU154" s="13" t="s">
        <v>83</v>
      </c>
    </row>
    <row r="155" spans="2:65" s="1" customFormat="1" ht="24.15" customHeight="1">
      <c r="B155" s="25"/>
      <c r="C155" s="124" t="s">
        <v>8</v>
      </c>
      <c r="D155" s="124" t="s">
        <v>129</v>
      </c>
      <c r="E155" s="125" t="s">
        <v>862</v>
      </c>
      <c r="F155" s="126" t="s">
        <v>863</v>
      </c>
      <c r="G155" s="127" t="s">
        <v>132</v>
      </c>
      <c r="H155" s="128">
        <v>24</v>
      </c>
      <c r="I155" s="128"/>
      <c r="J155" s="128">
        <f>ROUND(I155*H155,2)</f>
        <v>0</v>
      </c>
      <c r="K155" s="126" t="s">
        <v>783</v>
      </c>
      <c r="L155" s="25"/>
      <c r="M155" s="129" t="s">
        <v>1</v>
      </c>
      <c r="N155" s="130" t="s">
        <v>38</v>
      </c>
      <c r="O155" s="131">
        <v>0</v>
      </c>
      <c r="P155" s="131">
        <f>O155*H155</f>
        <v>0</v>
      </c>
      <c r="Q155" s="131">
        <v>0</v>
      </c>
      <c r="R155" s="131">
        <f>Q155*H155</f>
        <v>0</v>
      </c>
      <c r="S155" s="131">
        <v>0</v>
      </c>
      <c r="T155" s="132">
        <f>S155*H155</f>
        <v>0</v>
      </c>
      <c r="AR155" s="133" t="s">
        <v>133</v>
      </c>
      <c r="AT155" s="133" t="s">
        <v>129</v>
      </c>
      <c r="AU155" s="133" t="s">
        <v>83</v>
      </c>
      <c r="AY155" s="13" t="s">
        <v>127</v>
      </c>
      <c r="BE155" s="134">
        <f>IF(N155="základní",J155,0)</f>
        <v>0</v>
      </c>
      <c r="BF155" s="134">
        <f>IF(N155="snížená",J155,0)</f>
        <v>0</v>
      </c>
      <c r="BG155" s="134">
        <f>IF(N155="zákl. přenesená",J155,0)</f>
        <v>0</v>
      </c>
      <c r="BH155" s="134">
        <f>IF(N155="sníž. přenesená",J155,0)</f>
        <v>0</v>
      </c>
      <c r="BI155" s="134">
        <f>IF(N155="nulová",J155,0)</f>
        <v>0</v>
      </c>
      <c r="BJ155" s="13" t="s">
        <v>81</v>
      </c>
      <c r="BK155" s="134">
        <f>ROUND(I155*H155,2)</f>
        <v>0</v>
      </c>
      <c r="BL155" s="13" t="s">
        <v>133</v>
      </c>
      <c r="BM155" s="133" t="s">
        <v>864</v>
      </c>
    </row>
    <row r="156" spans="2:65" s="1" customFormat="1" ht="28.8">
      <c r="B156" s="25"/>
      <c r="D156" s="135" t="s">
        <v>135</v>
      </c>
      <c r="F156" s="136" t="s">
        <v>865</v>
      </c>
      <c r="L156" s="25"/>
      <c r="M156" s="137"/>
      <c r="T156" s="49"/>
      <c r="AT156" s="13" t="s">
        <v>135</v>
      </c>
      <c r="AU156" s="13" t="s">
        <v>83</v>
      </c>
    </row>
    <row r="157" spans="2:65" s="1" customFormat="1" ht="19.2">
      <c r="B157" s="25"/>
      <c r="D157" s="135" t="s">
        <v>155</v>
      </c>
      <c r="F157" s="146" t="s">
        <v>866</v>
      </c>
      <c r="L157" s="25"/>
      <c r="M157" s="137"/>
      <c r="T157" s="49"/>
      <c r="AT157" s="13" t="s">
        <v>155</v>
      </c>
      <c r="AU157" s="13" t="s">
        <v>83</v>
      </c>
    </row>
    <row r="158" spans="2:65" s="1" customFormat="1" ht="24.15" customHeight="1">
      <c r="B158" s="25"/>
      <c r="C158" s="124" t="s">
        <v>203</v>
      </c>
      <c r="D158" s="124" t="s">
        <v>129</v>
      </c>
      <c r="E158" s="125" t="s">
        <v>867</v>
      </c>
      <c r="F158" s="126" t="s">
        <v>868</v>
      </c>
      <c r="G158" s="127" t="s">
        <v>234</v>
      </c>
      <c r="H158" s="128">
        <v>8800</v>
      </c>
      <c r="I158" s="128"/>
      <c r="J158" s="128">
        <f>ROUND(I158*H158,2)</f>
        <v>0</v>
      </c>
      <c r="K158" s="126" t="s">
        <v>783</v>
      </c>
      <c r="L158" s="25"/>
      <c r="M158" s="129" t="s">
        <v>1</v>
      </c>
      <c r="N158" s="130" t="s">
        <v>38</v>
      </c>
      <c r="O158" s="131">
        <v>0</v>
      </c>
      <c r="P158" s="131">
        <f>O158*H158</f>
        <v>0</v>
      </c>
      <c r="Q158" s="131">
        <v>0</v>
      </c>
      <c r="R158" s="131">
        <f>Q158*H158</f>
        <v>0</v>
      </c>
      <c r="S158" s="131">
        <v>0</v>
      </c>
      <c r="T158" s="132">
        <f>S158*H158</f>
        <v>0</v>
      </c>
      <c r="AR158" s="133" t="s">
        <v>133</v>
      </c>
      <c r="AT158" s="133" t="s">
        <v>129</v>
      </c>
      <c r="AU158" s="133" t="s">
        <v>83</v>
      </c>
      <c r="AY158" s="13" t="s">
        <v>127</v>
      </c>
      <c r="BE158" s="134">
        <f>IF(N158="základní",J158,0)</f>
        <v>0</v>
      </c>
      <c r="BF158" s="134">
        <f>IF(N158="snížená",J158,0)</f>
        <v>0</v>
      </c>
      <c r="BG158" s="134">
        <f>IF(N158="zákl. přenesená",J158,0)</f>
        <v>0</v>
      </c>
      <c r="BH158" s="134">
        <f>IF(N158="sníž. přenesená",J158,0)</f>
        <v>0</v>
      </c>
      <c r="BI158" s="134">
        <f>IF(N158="nulová",J158,0)</f>
        <v>0</v>
      </c>
      <c r="BJ158" s="13" t="s">
        <v>81</v>
      </c>
      <c r="BK158" s="134">
        <f>ROUND(I158*H158,2)</f>
        <v>0</v>
      </c>
      <c r="BL158" s="13" t="s">
        <v>133</v>
      </c>
      <c r="BM158" s="133" t="s">
        <v>869</v>
      </c>
    </row>
    <row r="159" spans="2:65" s="1" customFormat="1" ht="28.8">
      <c r="B159" s="25"/>
      <c r="D159" s="135" t="s">
        <v>135</v>
      </c>
      <c r="F159" s="136" t="s">
        <v>870</v>
      </c>
      <c r="L159" s="25"/>
      <c r="M159" s="137"/>
      <c r="T159" s="49"/>
      <c r="AT159" s="13" t="s">
        <v>135</v>
      </c>
      <c r="AU159" s="13" t="s">
        <v>83</v>
      </c>
    </row>
    <row r="160" spans="2:65" s="1" customFormat="1" ht="24.15" customHeight="1">
      <c r="B160" s="25"/>
      <c r="C160" s="124" t="s">
        <v>207</v>
      </c>
      <c r="D160" s="124" t="s">
        <v>129</v>
      </c>
      <c r="E160" s="125" t="s">
        <v>175</v>
      </c>
      <c r="F160" s="126" t="s">
        <v>176</v>
      </c>
      <c r="G160" s="127" t="s">
        <v>177</v>
      </c>
      <c r="H160" s="128">
        <v>40</v>
      </c>
      <c r="I160" s="128"/>
      <c r="J160" s="128">
        <f>ROUND(I160*H160,2)</f>
        <v>0</v>
      </c>
      <c r="K160" s="126" t="s">
        <v>783</v>
      </c>
      <c r="L160" s="25"/>
      <c r="M160" s="129" t="s">
        <v>1</v>
      </c>
      <c r="N160" s="130" t="s">
        <v>38</v>
      </c>
      <c r="O160" s="131">
        <v>0</v>
      </c>
      <c r="P160" s="131">
        <f>O160*H160</f>
        <v>0</v>
      </c>
      <c r="Q160" s="131">
        <v>0</v>
      </c>
      <c r="R160" s="131">
        <f>Q160*H160</f>
        <v>0</v>
      </c>
      <c r="S160" s="131">
        <v>0</v>
      </c>
      <c r="T160" s="132">
        <f>S160*H160</f>
        <v>0</v>
      </c>
      <c r="AR160" s="133" t="s">
        <v>133</v>
      </c>
      <c r="AT160" s="133" t="s">
        <v>129</v>
      </c>
      <c r="AU160" s="133" t="s">
        <v>83</v>
      </c>
      <c r="AY160" s="13" t="s">
        <v>127</v>
      </c>
      <c r="BE160" s="134">
        <f>IF(N160="základní",J160,0)</f>
        <v>0</v>
      </c>
      <c r="BF160" s="134">
        <f>IF(N160="snížená",J160,0)</f>
        <v>0</v>
      </c>
      <c r="BG160" s="134">
        <f>IF(N160="zákl. přenesená",J160,0)</f>
        <v>0</v>
      </c>
      <c r="BH160" s="134">
        <f>IF(N160="sníž. přenesená",J160,0)</f>
        <v>0</v>
      </c>
      <c r="BI160" s="134">
        <f>IF(N160="nulová",J160,0)</f>
        <v>0</v>
      </c>
      <c r="BJ160" s="13" t="s">
        <v>81</v>
      </c>
      <c r="BK160" s="134">
        <f>ROUND(I160*H160,2)</f>
        <v>0</v>
      </c>
      <c r="BL160" s="13" t="s">
        <v>133</v>
      </c>
      <c r="BM160" s="133" t="s">
        <v>871</v>
      </c>
    </row>
    <row r="161" spans="2:65" s="1" customFormat="1" ht="28.8">
      <c r="B161" s="25"/>
      <c r="D161" s="135" t="s">
        <v>135</v>
      </c>
      <c r="F161" s="136" t="s">
        <v>179</v>
      </c>
      <c r="L161" s="25"/>
      <c r="M161" s="137"/>
      <c r="T161" s="49"/>
      <c r="AT161" s="13" t="s">
        <v>135</v>
      </c>
      <c r="AU161" s="13" t="s">
        <v>83</v>
      </c>
    </row>
    <row r="162" spans="2:65" s="11" customFormat="1" ht="25.95" customHeight="1">
      <c r="B162" s="113"/>
      <c r="D162" s="114" t="s">
        <v>72</v>
      </c>
      <c r="E162" s="115" t="s">
        <v>736</v>
      </c>
      <c r="F162" s="115" t="s">
        <v>737</v>
      </c>
      <c r="J162" s="116">
        <f>BK162</f>
        <v>0</v>
      </c>
      <c r="L162" s="113"/>
      <c r="M162" s="117"/>
      <c r="P162" s="118">
        <f>SUM(P163:P175)</f>
        <v>0</v>
      </c>
      <c r="R162" s="118">
        <f>SUM(R163:R175)</f>
        <v>0</v>
      </c>
      <c r="T162" s="119">
        <f>SUM(T163:T175)</f>
        <v>0</v>
      </c>
      <c r="AR162" s="114" t="s">
        <v>81</v>
      </c>
      <c r="AT162" s="120" t="s">
        <v>72</v>
      </c>
      <c r="AU162" s="120" t="s">
        <v>73</v>
      </c>
      <c r="AY162" s="114" t="s">
        <v>127</v>
      </c>
      <c r="BK162" s="121">
        <f>SUM(BK163:BK175)</f>
        <v>0</v>
      </c>
    </row>
    <row r="163" spans="2:65" s="1" customFormat="1" ht="37.799999999999997" customHeight="1">
      <c r="B163" s="25"/>
      <c r="C163" s="124" t="s">
        <v>211</v>
      </c>
      <c r="D163" s="124" t="s">
        <v>129</v>
      </c>
      <c r="E163" s="125" t="s">
        <v>757</v>
      </c>
      <c r="F163" s="126" t="s">
        <v>758</v>
      </c>
      <c r="G163" s="127" t="s">
        <v>132</v>
      </c>
      <c r="H163" s="128">
        <v>2</v>
      </c>
      <c r="I163" s="128"/>
      <c r="J163" s="128">
        <f>ROUND(I163*H163,2)</f>
        <v>0</v>
      </c>
      <c r="K163" s="126" t="s">
        <v>783</v>
      </c>
      <c r="L163" s="25"/>
      <c r="M163" s="129" t="s">
        <v>1</v>
      </c>
      <c r="N163" s="130" t="s">
        <v>38</v>
      </c>
      <c r="O163" s="131">
        <v>0</v>
      </c>
      <c r="P163" s="131">
        <f>O163*H163</f>
        <v>0</v>
      </c>
      <c r="Q163" s="131">
        <v>0</v>
      </c>
      <c r="R163" s="131">
        <f>Q163*H163</f>
        <v>0</v>
      </c>
      <c r="S163" s="131">
        <v>0</v>
      </c>
      <c r="T163" s="132">
        <f>S163*H163</f>
        <v>0</v>
      </c>
      <c r="AR163" s="133" t="s">
        <v>133</v>
      </c>
      <c r="AT163" s="133" t="s">
        <v>129</v>
      </c>
      <c r="AU163" s="133" t="s">
        <v>81</v>
      </c>
      <c r="AY163" s="13" t="s">
        <v>127</v>
      </c>
      <c r="BE163" s="134">
        <f>IF(N163="základní",J163,0)</f>
        <v>0</v>
      </c>
      <c r="BF163" s="134">
        <f>IF(N163="snížená",J163,0)</f>
        <v>0</v>
      </c>
      <c r="BG163" s="134">
        <f>IF(N163="zákl. přenesená",J163,0)</f>
        <v>0</v>
      </c>
      <c r="BH163" s="134">
        <f>IF(N163="sníž. přenesená",J163,0)</f>
        <v>0</v>
      </c>
      <c r="BI163" s="134">
        <f>IF(N163="nulová",J163,0)</f>
        <v>0</v>
      </c>
      <c r="BJ163" s="13" t="s">
        <v>81</v>
      </c>
      <c r="BK163" s="134">
        <f>ROUND(I163*H163,2)</f>
        <v>0</v>
      </c>
      <c r="BL163" s="13" t="s">
        <v>133</v>
      </c>
      <c r="BM163" s="133" t="s">
        <v>872</v>
      </c>
    </row>
    <row r="164" spans="2:65" s="1" customFormat="1" ht="67.2">
      <c r="B164" s="25"/>
      <c r="D164" s="135" t="s">
        <v>135</v>
      </c>
      <c r="F164" s="136" t="s">
        <v>760</v>
      </c>
      <c r="L164" s="25"/>
      <c r="M164" s="137"/>
      <c r="T164" s="49"/>
      <c r="AT164" s="13" t="s">
        <v>135</v>
      </c>
      <c r="AU164" s="13" t="s">
        <v>81</v>
      </c>
    </row>
    <row r="165" spans="2:65" s="1" customFormat="1" ht="33" customHeight="1">
      <c r="B165" s="25"/>
      <c r="C165" s="124" t="s">
        <v>216</v>
      </c>
      <c r="D165" s="124" t="s">
        <v>129</v>
      </c>
      <c r="E165" s="125" t="s">
        <v>762</v>
      </c>
      <c r="F165" s="126" t="s">
        <v>763</v>
      </c>
      <c r="G165" s="127" t="s">
        <v>132</v>
      </c>
      <c r="H165" s="128">
        <v>4</v>
      </c>
      <c r="I165" s="128"/>
      <c r="J165" s="128">
        <f>ROUND(I165*H165,2)</f>
        <v>0</v>
      </c>
      <c r="K165" s="126" t="s">
        <v>783</v>
      </c>
      <c r="L165" s="25"/>
      <c r="M165" s="129" t="s">
        <v>1</v>
      </c>
      <c r="N165" s="130" t="s">
        <v>38</v>
      </c>
      <c r="O165" s="131">
        <v>0</v>
      </c>
      <c r="P165" s="131">
        <f>O165*H165</f>
        <v>0</v>
      </c>
      <c r="Q165" s="131">
        <v>0</v>
      </c>
      <c r="R165" s="131">
        <f>Q165*H165</f>
        <v>0</v>
      </c>
      <c r="S165" s="131">
        <v>0</v>
      </c>
      <c r="T165" s="132">
        <f>S165*H165</f>
        <v>0</v>
      </c>
      <c r="AR165" s="133" t="s">
        <v>133</v>
      </c>
      <c r="AT165" s="133" t="s">
        <v>129</v>
      </c>
      <c r="AU165" s="133" t="s">
        <v>81</v>
      </c>
      <c r="AY165" s="13" t="s">
        <v>127</v>
      </c>
      <c r="BE165" s="134">
        <f>IF(N165="základní",J165,0)</f>
        <v>0</v>
      </c>
      <c r="BF165" s="134">
        <f>IF(N165="snížená",J165,0)</f>
        <v>0</v>
      </c>
      <c r="BG165" s="134">
        <f>IF(N165="zákl. přenesená",J165,0)</f>
        <v>0</v>
      </c>
      <c r="BH165" s="134">
        <f>IF(N165="sníž. přenesená",J165,0)</f>
        <v>0</v>
      </c>
      <c r="BI165" s="134">
        <f>IF(N165="nulová",J165,0)</f>
        <v>0</v>
      </c>
      <c r="BJ165" s="13" t="s">
        <v>81</v>
      </c>
      <c r="BK165" s="134">
        <f>ROUND(I165*H165,2)</f>
        <v>0</v>
      </c>
      <c r="BL165" s="13" t="s">
        <v>133</v>
      </c>
      <c r="BM165" s="133" t="s">
        <v>873</v>
      </c>
    </row>
    <row r="166" spans="2:65" s="1" customFormat="1" ht="19.2">
      <c r="B166" s="25"/>
      <c r="D166" s="135" t="s">
        <v>135</v>
      </c>
      <c r="F166" s="136" t="s">
        <v>763</v>
      </c>
      <c r="L166" s="25"/>
      <c r="M166" s="137"/>
      <c r="T166" s="49"/>
      <c r="AT166" s="13" t="s">
        <v>135</v>
      </c>
      <c r="AU166" s="13" t="s">
        <v>81</v>
      </c>
    </row>
    <row r="167" spans="2:65" s="1" customFormat="1" ht="55.5" customHeight="1">
      <c r="B167" s="25"/>
      <c r="C167" s="124" t="s">
        <v>220</v>
      </c>
      <c r="D167" s="124" t="s">
        <v>129</v>
      </c>
      <c r="E167" s="125" t="s">
        <v>766</v>
      </c>
      <c r="F167" s="126" t="s">
        <v>767</v>
      </c>
      <c r="G167" s="127" t="s">
        <v>132</v>
      </c>
      <c r="H167" s="128">
        <v>2</v>
      </c>
      <c r="I167" s="128"/>
      <c r="J167" s="128">
        <f>ROUND(I167*H167,2)</f>
        <v>0</v>
      </c>
      <c r="K167" s="126" t="s">
        <v>783</v>
      </c>
      <c r="L167" s="25"/>
      <c r="M167" s="129" t="s">
        <v>1</v>
      </c>
      <c r="N167" s="130" t="s">
        <v>38</v>
      </c>
      <c r="O167" s="131">
        <v>0</v>
      </c>
      <c r="P167" s="131">
        <f>O167*H167</f>
        <v>0</v>
      </c>
      <c r="Q167" s="131">
        <v>0</v>
      </c>
      <c r="R167" s="131">
        <f>Q167*H167</f>
        <v>0</v>
      </c>
      <c r="S167" s="131">
        <v>0</v>
      </c>
      <c r="T167" s="132">
        <f>S167*H167</f>
        <v>0</v>
      </c>
      <c r="AR167" s="133" t="s">
        <v>133</v>
      </c>
      <c r="AT167" s="133" t="s">
        <v>129</v>
      </c>
      <c r="AU167" s="133" t="s">
        <v>81</v>
      </c>
      <c r="AY167" s="13" t="s">
        <v>127</v>
      </c>
      <c r="BE167" s="134">
        <f>IF(N167="základní",J167,0)</f>
        <v>0</v>
      </c>
      <c r="BF167" s="134">
        <f>IF(N167="snížená",J167,0)</f>
        <v>0</v>
      </c>
      <c r="BG167" s="134">
        <f>IF(N167="zákl. přenesená",J167,0)</f>
        <v>0</v>
      </c>
      <c r="BH167" s="134">
        <f>IF(N167="sníž. přenesená",J167,0)</f>
        <v>0</v>
      </c>
      <c r="BI167" s="134">
        <f>IF(N167="nulová",J167,0)</f>
        <v>0</v>
      </c>
      <c r="BJ167" s="13" t="s">
        <v>81</v>
      </c>
      <c r="BK167" s="134">
        <f>ROUND(I167*H167,2)</f>
        <v>0</v>
      </c>
      <c r="BL167" s="13" t="s">
        <v>133</v>
      </c>
      <c r="BM167" s="133" t="s">
        <v>874</v>
      </c>
    </row>
    <row r="168" spans="2:65" s="1" customFormat="1" ht="76.8">
      <c r="B168" s="25"/>
      <c r="D168" s="135" t="s">
        <v>135</v>
      </c>
      <c r="F168" s="136" t="s">
        <v>769</v>
      </c>
      <c r="L168" s="25"/>
      <c r="M168" s="137"/>
      <c r="T168" s="49"/>
      <c r="AT168" s="13" t="s">
        <v>135</v>
      </c>
      <c r="AU168" s="13" t="s">
        <v>81</v>
      </c>
    </row>
    <row r="169" spans="2:65" s="1" customFormat="1" ht="49.05" customHeight="1">
      <c r="B169" s="25"/>
      <c r="C169" s="124" t="s">
        <v>7</v>
      </c>
      <c r="D169" s="124" t="s">
        <v>129</v>
      </c>
      <c r="E169" s="125" t="s">
        <v>771</v>
      </c>
      <c r="F169" s="126" t="s">
        <v>772</v>
      </c>
      <c r="G169" s="127" t="s">
        <v>132</v>
      </c>
      <c r="H169" s="128">
        <v>8</v>
      </c>
      <c r="I169" s="128"/>
      <c r="J169" s="128">
        <f>ROUND(I169*H169,2)</f>
        <v>0</v>
      </c>
      <c r="K169" s="126" t="s">
        <v>783</v>
      </c>
      <c r="L169" s="25"/>
      <c r="M169" s="129" t="s">
        <v>1</v>
      </c>
      <c r="N169" s="130" t="s">
        <v>38</v>
      </c>
      <c r="O169" s="131">
        <v>0</v>
      </c>
      <c r="P169" s="131">
        <f>O169*H169</f>
        <v>0</v>
      </c>
      <c r="Q169" s="131">
        <v>0</v>
      </c>
      <c r="R169" s="131">
        <f>Q169*H169</f>
        <v>0</v>
      </c>
      <c r="S169" s="131">
        <v>0</v>
      </c>
      <c r="T169" s="132">
        <f>S169*H169</f>
        <v>0</v>
      </c>
      <c r="AR169" s="133" t="s">
        <v>133</v>
      </c>
      <c r="AT169" s="133" t="s">
        <v>129</v>
      </c>
      <c r="AU169" s="133" t="s">
        <v>81</v>
      </c>
      <c r="AY169" s="13" t="s">
        <v>127</v>
      </c>
      <c r="BE169" s="134">
        <f>IF(N169="základní",J169,0)</f>
        <v>0</v>
      </c>
      <c r="BF169" s="134">
        <f>IF(N169="snížená",J169,0)</f>
        <v>0</v>
      </c>
      <c r="BG169" s="134">
        <f>IF(N169="zákl. přenesená",J169,0)</f>
        <v>0</v>
      </c>
      <c r="BH169" s="134">
        <f>IF(N169="sníž. přenesená",J169,0)</f>
        <v>0</v>
      </c>
      <c r="BI169" s="134">
        <f>IF(N169="nulová",J169,0)</f>
        <v>0</v>
      </c>
      <c r="BJ169" s="13" t="s">
        <v>81</v>
      </c>
      <c r="BK169" s="134">
        <f>ROUND(I169*H169,2)</f>
        <v>0</v>
      </c>
      <c r="BL169" s="13" t="s">
        <v>133</v>
      </c>
      <c r="BM169" s="133" t="s">
        <v>875</v>
      </c>
    </row>
    <row r="170" spans="2:65" s="1" customFormat="1" ht="28.8">
      <c r="B170" s="25"/>
      <c r="D170" s="135" t="s">
        <v>135</v>
      </c>
      <c r="F170" s="136" t="s">
        <v>772</v>
      </c>
      <c r="L170" s="25"/>
      <c r="M170" s="137"/>
      <c r="T170" s="49"/>
      <c r="AT170" s="13" t="s">
        <v>135</v>
      </c>
      <c r="AU170" s="13" t="s">
        <v>81</v>
      </c>
    </row>
    <row r="171" spans="2:65" s="1" customFormat="1" ht="16.5" customHeight="1">
      <c r="B171" s="25"/>
      <c r="C171" s="124" t="s">
        <v>227</v>
      </c>
      <c r="D171" s="124" t="s">
        <v>129</v>
      </c>
      <c r="E171" s="125" t="s">
        <v>876</v>
      </c>
      <c r="F171" s="126" t="s">
        <v>877</v>
      </c>
      <c r="G171" s="127" t="s">
        <v>132</v>
      </c>
      <c r="H171" s="128">
        <v>259</v>
      </c>
      <c r="I171" s="128"/>
      <c r="J171" s="128">
        <f>ROUND(I171*H171,2)</f>
        <v>0</v>
      </c>
      <c r="K171" s="126" t="s">
        <v>783</v>
      </c>
      <c r="L171" s="25"/>
      <c r="M171" s="129" t="s">
        <v>1</v>
      </c>
      <c r="N171" s="130" t="s">
        <v>38</v>
      </c>
      <c r="O171" s="131">
        <v>0</v>
      </c>
      <c r="P171" s="131">
        <f>O171*H171</f>
        <v>0</v>
      </c>
      <c r="Q171" s="131">
        <v>0</v>
      </c>
      <c r="R171" s="131">
        <f>Q171*H171</f>
        <v>0</v>
      </c>
      <c r="S171" s="131">
        <v>0</v>
      </c>
      <c r="T171" s="132">
        <f>S171*H171</f>
        <v>0</v>
      </c>
      <c r="AR171" s="133" t="s">
        <v>133</v>
      </c>
      <c r="AT171" s="133" t="s">
        <v>129</v>
      </c>
      <c r="AU171" s="133" t="s">
        <v>81</v>
      </c>
      <c r="AY171" s="13" t="s">
        <v>127</v>
      </c>
      <c r="BE171" s="134">
        <f>IF(N171="základní",J171,0)</f>
        <v>0</v>
      </c>
      <c r="BF171" s="134">
        <f>IF(N171="snížená",J171,0)</f>
        <v>0</v>
      </c>
      <c r="BG171" s="134">
        <f>IF(N171="zákl. přenesená",J171,0)</f>
        <v>0</v>
      </c>
      <c r="BH171" s="134">
        <f>IF(N171="sníž. přenesená",J171,0)</f>
        <v>0</v>
      </c>
      <c r="BI171" s="134">
        <f>IF(N171="nulová",J171,0)</f>
        <v>0</v>
      </c>
      <c r="BJ171" s="13" t="s">
        <v>81</v>
      </c>
      <c r="BK171" s="134">
        <f>ROUND(I171*H171,2)</f>
        <v>0</v>
      </c>
      <c r="BL171" s="13" t="s">
        <v>133</v>
      </c>
      <c r="BM171" s="133" t="s">
        <v>878</v>
      </c>
    </row>
    <row r="172" spans="2:65" s="1" customFormat="1" ht="38.4">
      <c r="B172" s="25"/>
      <c r="D172" s="135" t="s">
        <v>135</v>
      </c>
      <c r="F172" s="136" t="s">
        <v>879</v>
      </c>
      <c r="L172" s="25"/>
      <c r="M172" s="137"/>
      <c r="T172" s="49"/>
      <c r="AT172" s="13" t="s">
        <v>135</v>
      </c>
      <c r="AU172" s="13" t="s">
        <v>81</v>
      </c>
    </row>
    <row r="173" spans="2:65" s="1" customFormat="1" ht="19.2">
      <c r="B173" s="25"/>
      <c r="D173" s="135" t="s">
        <v>155</v>
      </c>
      <c r="F173" s="146" t="s">
        <v>880</v>
      </c>
      <c r="L173" s="25"/>
      <c r="M173" s="137"/>
      <c r="T173" s="49"/>
      <c r="AT173" s="13" t="s">
        <v>155</v>
      </c>
      <c r="AU173" s="13" t="s">
        <v>81</v>
      </c>
    </row>
    <row r="174" spans="2:65" s="1" customFormat="1" ht="33" customHeight="1">
      <c r="B174" s="25"/>
      <c r="C174" s="124" t="s">
        <v>231</v>
      </c>
      <c r="D174" s="124" t="s">
        <v>129</v>
      </c>
      <c r="E174" s="125" t="s">
        <v>775</v>
      </c>
      <c r="F174" s="126" t="s">
        <v>776</v>
      </c>
      <c r="G174" s="127" t="s">
        <v>132</v>
      </c>
      <c r="H174" s="128">
        <v>1</v>
      </c>
      <c r="I174" s="128"/>
      <c r="J174" s="128">
        <f>ROUND(I174*H174,2)</f>
        <v>0</v>
      </c>
      <c r="K174" s="126" t="s">
        <v>783</v>
      </c>
      <c r="L174" s="25"/>
      <c r="M174" s="129" t="s">
        <v>1</v>
      </c>
      <c r="N174" s="130" t="s">
        <v>38</v>
      </c>
      <c r="O174" s="131">
        <v>0</v>
      </c>
      <c r="P174" s="131">
        <f>O174*H174</f>
        <v>0</v>
      </c>
      <c r="Q174" s="131">
        <v>0</v>
      </c>
      <c r="R174" s="131">
        <f>Q174*H174</f>
        <v>0</v>
      </c>
      <c r="S174" s="131">
        <v>0</v>
      </c>
      <c r="T174" s="132">
        <f>S174*H174</f>
        <v>0</v>
      </c>
      <c r="AR174" s="133" t="s">
        <v>133</v>
      </c>
      <c r="AT174" s="133" t="s">
        <v>129</v>
      </c>
      <c r="AU174" s="133" t="s">
        <v>81</v>
      </c>
      <c r="AY174" s="13" t="s">
        <v>127</v>
      </c>
      <c r="BE174" s="134">
        <f>IF(N174="základní",J174,0)</f>
        <v>0</v>
      </c>
      <c r="BF174" s="134">
        <f>IF(N174="snížená",J174,0)</f>
        <v>0</v>
      </c>
      <c r="BG174" s="134">
        <f>IF(N174="zákl. přenesená",J174,0)</f>
        <v>0</v>
      </c>
      <c r="BH174" s="134">
        <f>IF(N174="sníž. přenesená",J174,0)</f>
        <v>0</v>
      </c>
      <c r="BI174" s="134">
        <f>IF(N174="nulová",J174,0)</f>
        <v>0</v>
      </c>
      <c r="BJ174" s="13" t="s">
        <v>81</v>
      </c>
      <c r="BK174" s="134">
        <f>ROUND(I174*H174,2)</f>
        <v>0</v>
      </c>
      <c r="BL174" s="13" t="s">
        <v>133</v>
      </c>
      <c r="BM174" s="133" t="s">
        <v>881</v>
      </c>
    </row>
    <row r="175" spans="2:65" s="1" customFormat="1" ht="28.8">
      <c r="B175" s="25"/>
      <c r="D175" s="135" t="s">
        <v>135</v>
      </c>
      <c r="F175" s="136" t="s">
        <v>778</v>
      </c>
      <c r="L175" s="25"/>
      <c r="M175" s="147"/>
      <c r="N175" s="148"/>
      <c r="O175" s="148"/>
      <c r="P175" s="148"/>
      <c r="Q175" s="148"/>
      <c r="R175" s="148"/>
      <c r="S175" s="148"/>
      <c r="T175" s="149"/>
      <c r="AT175" s="13" t="s">
        <v>135</v>
      </c>
      <c r="AU175" s="13" t="s">
        <v>81</v>
      </c>
    </row>
    <row r="176" spans="2:65" s="1" customFormat="1" ht="6.9" customHeight="1">
      <c r="B176" s="37"/>
      <c r="C176" s="38"/>
      <c r="D176" s="38"/>
      <c r="E176" s="38"/>
      <c r="F176" s="38"/>
      <c r="G176" s="38"/>
      <c r="H176" s="38"/>
      <c r="I176" s="38"/>
      <c r="J176" s="38"/>
      <c r="K176" s="38"/>
      <c r="L176" s="25"/>
    </row>
  </sheetData>
  <autoFilter ref="C119:K175" xr:uid="{00000000-0009-0000-0000-000002000000}"/>
  <mergeCells count="8">
    <mergeCell ref="E110:H110"/>
    <mergeCell ref="E112:H112"/>
    <mergeCell ref="L2:V2"/>
    <mergeCell ref="E7:H7"/>
    <mergeCell ref="E9:H9"/>
    <mergeCell ref="E27:H27"/>
    <mergeCell ref="E85:H85"/>
    <mergeCell ref="E87:H87"/>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B2:BM663"/>
  <sheetViews>
    <sheetView showGridLines="0" topLeftCell="A115" workbookViewId="0">
      <selection activeCell="I126" sqref="I126:I663"/>
    </sheetView>
  </sheetViews>
  <sheetFormatPr defaultRowHeight="10.199999999999999"/>
  <cols>
    <col min="1" max="1" width="8.28515625" customWidth="1"/>
    <col min="2" max="2" width="1.140625" customWidth="1"/>
    <col min="3" max="3" width="4.140625" customWidth="1"/>
    <col min="4" max="4" width="4.28515625" customWidth="1"/>
    <col min="5" max="5" width="17.140625" customWidth="1"/>
    <col min="6" max="6" width="5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150"/>
      <c r="M2" s="150"/>
      <c r="N2" s="150"/>
      <c r="O2" s="150"/>
      <c r="P2" s="150"/>
      <c r="Q2" s="150"/>
      <c r="R2" s="150"/>
      <c r="S2" s="150"/>
      <c r="T2" s="150"/>
      <c r="U2" s="150"/>
      <c r="V2" s="150"/>
      <c r="AT2" s="13" t="s">
        <v>89</v>
      </c>
    </row>
    <row r="3" spans="2:46" ht="6.9" customHeight="1">
      <c r="B3" s="14"/>
      <c r="C3" s="15"/>
      <c r="D3" s="15"/>
      <c r="E3" s="15"/>
      <c r="F3" s="15"/>
      <c r="G3" s="15"/>
      <c r="H3" s="15"/>
      <c r="I3" s="15"/>
      <c r="J3" s="15"/>
      <c r="K3" s="15"/>
      <c r="L3" s="16"/>
      <c r="AT3" s="13" t="s">
        <v>83</v>
      </c>
    </row>
    <row r="4" spans="2:46" ht="24.9" customHeight="1">
      <c r="B4" s="16"/>
      <c r="D4" s="17" t="s">
        <v>99</v>
      </c>
      <c r="L4" s="16"/>
      <c r="M4" s="81" t="s">
        <v>10</v>
      </c>
      <c r="AT4" s="13" t="s">
        <v>4</v>
      </c>
    </row>
    <row r="5" spans="2:46" ht="6.9" customHeight="1">
      <c r="B5" s="16"/>
      <c r="L5" s="16"/>
    </row>
    <row r="6" spans="2:46" ht="12" customHeight="1">
      <c r="B6" s="16"/>
      <c r="D6" s="22" t="s">
        <v>13</v>
      </c>
      <c r="L6" s="16"/>
    </row>
    <row r="7" spans="2:46" ht="16.5" customHeight="1">
      <c r="B7" s="16"/>
      <c r="E7" s="183" t="str">
        <f>'Rekapitulace stavby'!K6</f>
        <v>Obnova trakčního vedení v úseku Úpořiny - Ohníč</v>
      </c>
      <c r="F7" s="184"/>
      <c r="G7" s="184"/>
      <c r="H7" s="184"/>
      <c r="L7" s="16"/>
    </row>
    <row r="8" spans="2:46" s="1" customFormat="1" ht="12" customHeight="1">
      <c r="B8" s="25"/>
      <c r="D8" s="22" t="s">
        <v>100</v>
      </c>
      <c r="L8" s="25"/>
    </row>
    <row r="9" spans="2:46" s="1" customFormat="1" ht="16.5" customHeight="1">
      <c r="B9" s="25"/>
      <c r="E9" s="174" t="s">
        <v>882</v>
      </c>
      <c r="F9" s="185"/>
      <c r="G9" s="185"/>
      <c r="H9" s="185"/>
      <c r="L9" s="25"/>
    </row>
    <row r="10" spans="2:46" s="1" customFormat="1">
      <c r="B10" s="25"/>
      <c r="L10" s="25"/>
    </row>
    <row r="11" spans="2:46" s="1" customFormat="1" ht="12" customHeight="1">
      <c r="B11" s="25"/>
      <c r="D11" s="22" t="s">
        <v>15</v>
      </c>
      <c r="F11" s="20" t="s">
        <v>1</v>
      </c>
      <c r="I11" s="22" t="s">
        <v>16</v>
      </c>
      <c r="J11" s="20" t="s">
        <v>1</v>
      </c>
      <c r="L11" s="25"/>
    </row>
    <row r="12" spans="2:46" s="1" customFormat="1" ht="12" customHeight="1">
      <c r="B12" s="25"/>
      <c r="D12" s="22" t="s">
        <v>17</v>
      </c>
      <c r="F12" s="20" t="s">
        <v>18</v>
      </c>
      <c r="I12" s="22" t="s">
        <v>19</v>
      </c>
      <c r="J12" s="45" t="str">
        <f>'Rekapitulace stavby'!AN8</f>
        <v>10. 10. 2023</v>
      </c>
      <c r="L12" s="25"/>
    </row>
    <row r="13" spans="2:46" s="1" customFormat="1" ht="10.8" customHeight="1">
      <c r="B13" s="25"/>
      <c r="L13" s="25"/>
    </row>
    <row r="14" spans="2:46" s="1" customFormat="1" ht="12" customHeight="1">
      <c r="B14" s="25"/>
      <c r="D14" s="22" t="s">
        <v>21</v>
      </c>
      <c r="I14" s="22" t="s">
        <v>22</v>
      </c>
      <c r="J14" s="20" t="s">
        <v>1</v>
      </c>
      <c r="L14" s="25"/>
    </row>
    <row r="15" spans="2:46" s="1" customFormat="1" ht="18" customHeight="1">
      <c r="B15" s="25"/>
      <c r="E15" s="20" t="s">
        <v>18</v>
      </c>
      <c r="I15" s="22" t="s">
        <v>24</v>
      </c>
      <c r="J15" s="20" t="s">
        <v>1</v>
      </c>
      <c r="L15" s="25"/>
    </row>
    <row r="16" spans="2:46" s="1" customFormat="1" ht="6.9" customHeight="1">
      <c r="B16" s="25"/>
      <c r="L16" s="25"/>
    </row>
    <row r="17" spans="2:12" s="1" customFormat="1" ht="12" customHeight="1">
      <c r="B17" s="25"/>
      <c r="D17" s="22" t="s">
        <v>25</v>
      </c>
      <c r="I17" s="22" t="s">
        <v>22</v>
      </c>
      <c r="J17" s="20" t="s">
        <v>1</v>
      </c>
      <c r="L17" s="25"/>
    </row>
    <row r="18" spans="2:12" s="1" customFormat="1" ht="18" customHeight="1">
      <c r="B18" s="25"/>
      <c r="E18" s="20" t="s">
        <v>18</v>
      </c>
      <c r="I18" s="22" t="s">
        <v>24</v>
      </c>
      <c r="J18" s="20" t="s">
        <v>1</v>
      </c>
      <c r="L18" s="25"/>
    </row>
    <row r="19" spans="2:12" s="1" customFormat="1" ht="6.9" customHeight="1">
      <c r="B19" s="25"/>
      <c r="L19" s="25"/>
    </row>
    <row r="20" spans="2:12" s="1" customFormat="1" ht="12" customHeight="1">
      <c r="B20" s="25"/>
      <c r="D20" s="22" t="s">
        <v>27</v>
      </c>
      <c r="I20" s="22" t="s">
        <v>22</v>
      </c>
      <c r="J20" s="20" t="s">
        <v>1</v>
      </c>
      <c r="L20" s="25"/>
    </row>
    <row r="21" spans="2:12" s="1" customFormat="1" ht="18" customHeight="1">
      <c r="B21" s="25"/>
      <c r="E21" s="20" t="s">
        <v>18</v>
      </c>
      <c r="I21" s="22" t="s">
        <v>24</v>
      </c>
      <c r="J21" s="20" t="s">
        <v>1</v>
      </c>
      <c r="L21" s="25"/>
    </row>
    <row r="22" spans="2:12" s="1" customFormat="1" ht="6.9" customHeight="1">
      <c r="B22" s="25"/>
      <c r="L22" s="25"/>
    </row>
    <row r="23" spans="2:12" s="1" customFormat="1" ht="12" customHeight="1">
      <c r="B23" s="25"/>
      <c r="D23" s="22" t="s">
        <v>30</v>
      </c>
      <c r="I23" s="22" t="s">
        <v>22</v>
      </c>
      <c r="J23" s="20" t="s">
        <v>1</v>
      </c>
      <c r="L23" s="25"/>
    </row>
    <row r="24" spans="2:12" s="1" customFormat="1" ht="18" customHeight="1">
      <c r="B24" s="25"/>
      <c r="E24" s="20" t="s">
        <v>31</v>
      </c>
      <c r="I24" s="22" t="s">
        <v>24</v>
      </c>
      <c r="J24" s="20" t="s">
        <v>1</v>
      </c>
      <c r="L24" s="25"/>
    </row>
    <row r="25" spans="2:12" s="1" customFormat="1" ht="6.9" customHeight="1">
      <c r="B25" s="25"/>
      <c r="L25" s="25"/>
    </row>
    <row r="26" spans="2:12" s="1" customFormat="1" ht="12" customHeight="1">
      <c r="B26" s="25"/>
      <c r="D26" s="22" t="s">
        <v>32</v>
      </c>
      <c r="L26" s="25"/>
    </row>
    <row r="27" spans="2:12" s="7" customFormat="1" ht="16.5" customHeight="1">
      <c r="B27" s="82"/>
      <c r="E27" s="160" t="s">
        <v>1</v>
      </c>
      <c r="F27" s="160"/>
      <c r="G27" s="160"/>
      <c r="H27" s="160"/>
      <c r="L27" s="82"/>
    </row>
    <row r="28" spans="2:12" s="1" customFormat="1" ht="6.9" customHeight="1">
      <c r="B28" s="25"/>
      <c r="L28" s="25"/>
    </row>
    <row r="29" spans="2:12" s="1" customFormat="1" ht="6.9" customHeight="1">
      <c r="B29" s="25"/>
      <c r="D29" s="46"/>
      <c r="E29" s="46"/>
      <c r="F29" s="46"/>
      <c r="G29" s="46"/>
      <c r="H29" s="46"/>
      <c r="I29" s="46"/>
      <c r="J29" s="46"/>
      <c r="K29" s="46"/>
      <c r="L29" s="25"/>
    </row>
    <row r="30" spans="2:12" s="1" customFormat="1" ht="25.35" customHeight="1">
      <c r="B30" s="25"/>
      <c r="D30" s="83" t="s">
        <v>33</v>
      </c>
      <c r="J30" s="59">
        <f>ROUND(J123, 2)</f>
        <v>0</v>
      </c>
      <c r="L30" s="25"/>
    </row>
    <row r="31" spans="2:12" s="1" customFormat="1" ht="6.9" customHeight="1">
      <c r="B31" s="25"/>
      <c r="D31" s="46"/>
      <c r="E31" s="46"/>
      <c r="F31" s="46"/>
      <c r="G31" s="46"/>
      <c r="H31" s="46"/>
      <c r="I31" s="46"/>
      <c r="J31" s="46"/>
      <c r="K31" s="46"/>
      <c r="L31" s="25"/>
    </row>
    <row r="32" spans="2:12" s="1" customFormat="1" ht="14.4" customHeight="1">
      <c r="B32" s="25"/>
      <c r="F32" s="28" t="s">
        <v>35</v>
      </c>
      <c r="I32" s="28" t="s">
        <v>34</v>
      </c>
      <c r="J32" s="28" t="s">
        <v>36</v>
      </c>
      <c r="L32" s="25"/>
    </row>
    <row r="33" spans="2:12" s="1" customFormat="1" ht="14.4" customHeight="1">
      <c r="B33" s="25"/>
      <c r="D33" s="48" t="s">
        <v>37</v>
      </c>
      <c r="E33" s="22" t="s">
        <v>38</v>
      </c>
      <c r="F33" s="84">
        <f>ROUND((SUM(BE123:BE662)),  2)</f>
        <v>0</v>
      </c>
      <c r="I33" s="85">
        <v>0.21</v>
      </c>
      <c r="J33" s="84">
        <f>ROUND(((SUM(BE123:BE662))*I33),  2)</f>
        <v>0</v>
      </c>
      <c r="L33" s="25"/>
    </row>
    <row r="34" spans="2:12" s="1" customFormat="1" ht="14.4" customHeight="1">
      <c r="B34" s="25"/>
      <c r="E34" s="22" t="s">
        <v>39</v>
      </c>
      <c r="F34" s="84">
        <f>ROUND((SUM(BF123:BF662)),  2)</f>
        <v>0</v>
      </c>
      <c r="I34" s="85">
        <v>0.15</v>
      </c>
      <c r="J34" s="84">
        <f>ROUND(((SUM(BF123:BF662))*I34),  2)</f>
        <v>0</v>
      </c>
      <c r="L34" s="25"/>
    </row>
    <row r="35" spans="2:12" s="1" customFormat="1" ht="14.4" hidden="1" customHeight="1">
      <c r="B35" s="25"/>
      <c r="E35" s="22" t="s">
        <v>40</v>
      </c>
      <c r="F35" s="84">
        <f>ROUND((SUM(BG123:BG662)),  2)</f>
        <v>0</v>
      </c>
      <c r="I35" s="85">
        <v>0.21</v>
      </c>
      <c r="J35" s="84">
        <f>0</f>
        <v>0</v>
      </c>
      <c r="L35" s="25"/>
    </row>
    <row r="36" spans="2:12" s="1" customFormat="1" ht="14.4" hidden="1" customHeight="1">
      <c r="B36" s="25"/>
      <c r="E36" s="22" t="s">
        <v>41</v>
      </c>
      <c r="F36" s="84">
        <f>ROUND((SUM(BH123:BH662)),  2)</f>
        <v>0</v>
      </c>
      <c r="I36" s="85">
        <v>0.15</v>
      </c>
      <c r="J36" s="84">
        <f>0</f>
        <v>0</v>
      </c>
      <c r="L36" s="25"/>
    </row>
    <row r="37" spans="2:12" s="1" customFormat="1" ht="14.4" hidden="1" customHeight="1">
      <c r="B37" s="25"/>
      <c r="E37" s="22" t="s">
        <v>42</v>
      </c>
      <c r="F37" s="84">
        <f>ROUND((SUM(BI123:BI662)),  2)</f>
        <v>0</v>
      </c>
      <c r="I37" s="85">
        <v>0</v>
      </c>
      <c r="J37" s="84">
        <f>0</f>
        <v>0</v>
      </c>
      <c r="L37" s="25"/>
    </row>
    <row r="38" spans="2:12" s="1" customFormat="1" ht="6.9" customHeight="1">
      <c r="B38" s="25"/>
      <c r="L38" s="25"/>
    </row>
    <row r="39" spans="2:12" s="1" customFormat="1" ht="25.35" customHeight="1">
      <c r="B39" s="25"/>
      <c r="C39" s="86"/>
      <c r="D39" s="87" t="s">
        <v>43</v>
      </c>
      <c r="E39" s="50"/>
      <c r="F39" s="50"/>
      <c r="G39" s="88" t="s">
        <v>44</v>
      </c>
      <c r="H39" s="89" t="s">
        <v>45</v>
      </c>
      <c r="I39" s="50"/>
      <c r="J39" s="90">
        <f>SUM(J30:J37)</f>
        <v>0</v>
      </c>
      <c r="K39" s="91"/>
      <c r="L39" s="25"/>
    </row>
    <row r="40" spans="2:12" s="1" customFormat="1" ht="14.4" customHeight="1">
      <c r="B40" s="25"/>
      <c r="L40" s="25"/>
    </row>
    <row r="41" spans="2:12" ht="14.4" customHeight="1">
      <c r="B41" s="16"/>
      <c r="L41" s="16"/>
    </row>
    <row r="42" spans="2:12" ht="14.4" customHeight="1">
      <c r="B42" s="16"/>
      <c r="L42" s="16"/>
    </row>
    <row r="43" spans="2:12" ht="14.4" customHeight="1">
      <c r="B43" s="16"/>
      <c r="L43" s="16"/>
    </row>
    <row r="44" spans="2:12" ht="14.4" customHeight="1">
      <c r="B44" s="16"/>
      <c r="L44" s="16"/>
    </row>
    <row r="45" spans="2:12" ht="14.4" customHeight="1">
      <c r="B45" s="16"/>
      <c r="L45" s="16"/>
    </row>
    <row r="46" spans="2:12" ht="14.4" customHeight="1">
      <c r="B46" s="16"/>
      <c r="L46" s="16"/>
    </row>
    <row r="47" spans="2:12" ht="14.4" customHeight="1">
      <c r="B47" s="16"/>
      <c r="L47" s="16"/>
    </row>
    <row r="48" spans="2:12" ht="14.4" customHeight="1">
      <c r="B48" s="16"/>
      <c r="L48" s="16"/>
    </row>
    <row r="49" spans="2:12" ht="14.4" customHeight="1">
      <c r="B49" s="16"/>
      <c r="L49" s="16"/>
    </row>
    <row r="50" spans="2:12" s="1" customFormat="1" ht="14.4" customHeight="1">
      <c r="B50" s="25"/>
      <c r="D50" s="34" t="s">
        <v>46</v>
      </c>
      <c r="E50" s="35"/>
      <c r="F50" s="35"/>
      <c r="G50" s="34" t="s">
        <v>47</v>
      </c>
      <c r="H50" s="35"/>
      <c r="I50" s="35"/>
      <c r="J50" s="35"/>
      <c r="K50" s="35"/>
      <c r="L50" s="25"/>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3.2">
      <c r="B61" s="25"/>
      <c r="D61" s="36" t="s">
        <v>48</v>
      </c>
      <c r="E61" s="27"/>
      <c r="F61" s="92" t="s">
        <v>49</v>
      </c>
      <c r="G61" s="36" t="s">
        <v>48</v>
      </c>
      <c r="H61" s="27"/>
      <c r="I61" s="27"/>
      <c r="J61" s="93" t="s">
        <v>49</v>
      </c>
      <c r="K61" s="27"/>
      <c r="L61" s="25"/>
    </row>
    <row r="62" spans="2:12">
      <c r="B62" s="16"/>
      <c r="L62" s="16"/>
    </row>
    <row r="63" spans="2:12">
      <c r="B63" s="16"/>
      <c r="L63" s="16"/>
    </row>
    <row r="64" spans="2:12">
      <c r="B64" s="16"/>
      <c r="L64" s="16"/>
    </row>
    <row r="65" spans="2:12" s="1" customFormat="1" ht="13.2">
      <c r="B65" s="25"/>
      <c r="D65" s="34" t="s">
        <v>50</v>
      </c>
      <c r="E65" s="35"/>
      <c r="F65" s="35"/>
      <c r="G65" s="34" t="s">
        <v>51</v>
      </c>
      <c r="H65" s="35"/>
      <c r="I65" s="35"/>
      <c r="J65" s="35"/>
      <c r="K65" s="35"/>
      <c r="L65" s="25"/>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3.2">
      <c r="B76" s="25"/>
      <c r="D76" s="36" t="s">
        <v>48</v>
      </c>
      <c r="E76" s="27"/>
      <c r="F76" s="92" t="s">
        <v>49</v>
      </c>
      <c r="G76" s="36" t="s">
        <v>48</v>
      </c>
      <c r="H76" s="27"/>
      <c r="I76" s="27"/>
      <c r="J76" s="93" t="s">
        <v>49</v>
      </c>
      <c r="K76" s="27"/>
      <c r="L76" s="25"/>
    </row>
    <row r="77" spans="2:12" s="1" customFormat="1" ht="14.4" customHeight="1">
      <c r="B77" s="37"/>
      <c r="C77" s="38"/>
      <c r="D77" s="38"/>
      <c r="E77" s="38"/>
      <c r="F77" s="38"/>
      <c r="G77" s="38"/>
      <c r="H77" s="38"/>
      <c r="I77" s="38"/>
      <c r="J77" s="38"/>
      <c r="K77" s="38"/>
      <c r="L77" s="25"/>
    </row>
    <row r="81" spans="2:47" s="1" customFormat="1" ht="6.9" customHeight="1">
      <c r="B81" s="39"/>
      <c r="C81" s="40"/>
      <c r="D81" s="40"/>
      <c r="E81" s="40"/>
      <c r="F81" s="40"/>
      <c r="G81" s="40"/>
      <c r="H81" s="40"/>
      <c r="I81" s="40"/>
      <c r="J81" s="40"/>
      <c r="K81" s="40"/>
      <c r="L81" s="25"/>
    </row>
    <row r="82" spans="2:47" s="1" customFormat="1" ht="24.9" customHeight="1">
      <c r="B82" s="25"/>
      <c r="C82" s="17" t="s">
        <v>102</v>
      </c>
      <c r="L82" s="25"/>
    </row>
    <row r="83" spans="2:47" s="1" customFormat="1" ht="6.9" customHeight="1">
      <c r="B83" s="25"/>
      <c r="L83" s="25"/>
    </row>
    <row r="84" spans="2:47" s="1" customFormat="1" ht="12" customHeight="1">
      <c r="B84" s="25"/>
      <c r="C84" s="22" t="s">
        <v>13</v>
      </c>
      <c r="L84" s="25"/>
    </row>
    <row r="85" spans="2:47" s="1" customFormat="1" ht="16.5" customHeight="1">
      <c r="B85" s="25"/>
      <c r="E85" s="183" t="str">
        <f>E7</f>
        <v>Obnova trakčního vedení v úseku Úpořiny - Ohníč</v>
      </c>
      <c r="F85" s="184"/>
      <c r="G85" s="184"/>
      <c r="H85" s="184"/>
      <c r="L85" s="25"/>
    </row>
    <row r="86" spans="2:47" s="1" customFormat="1" ht="12" customHeight="1">
      <c r="B86" s="25"/>
      <c r="C86" s="22" t="s">
        <v>100</v>
      </c>
      <c r="L86" s="25"/>
    </row>
    <row r="87" spans="2:47" s="1" customFormat="1" ht="16.5" customHeight="1">
      <c r="B87" s="25"/>
      <c r="E87" s="174" t="str">
        <f>E9</f>
        <v xml:space="preserve">SO 02-31-01 - Oprava TV ŽST Ohníč  </v>
      </c>
      <c r="F87" s="185"/>
      <c r="G87" s="185"/>
      <c r="H87" s="185"/>
      <c r="L87" s="25"/>
    </row>
    <row r="88" spans="2:47" s="1" customFormat="1" ht="6.9" customHeight="1">
      <c r="B88" s="25"/>
      <c r="L88" s="25"/>
    </row>
    <row r="89" spans="2:47" s="1" customFormat="1" ht="12" customHeight="1">
      <c r="B89" s="25"/>
      <c r="C89" s="22" t="s">
        <v>17</v>
      </c>
      <c r="F89" s="20" t="str">
        <f>F12</f>
        <v xml:space="preserve"> </v>
      </c>
      <c r="I89" s="22" t="s">
        <v>19</v>
      </c>
      <c r="J89" s="45" t="str">
        <f>IF(J12="","",J12)</f>
        <v>10. 10. 2023</v>
      </c>
      <c r="L89" s="25"/>
    </row>
    <row r="90" spans="2:47" s="1" customFormat="1" ht="6.9" customHeight="1">
      <c r="B90" s="25"/>
      <c r="L90" s="25"/>
    </row>
    <row r="91" spans="2:47" s="1" customFormat="1" ht="15.15" customHeight="1">
      <c r="B91" s="25"/>
      <c r="C91" s="22" t="s">
        <v>21</v>
      </c>
      <c r="F91" s="20" t="str">
        <f>E15</f>
        <v xml:space="preserve"> </v>
      </c>
      <c r="I91" s="22" t="s">
        <v>27</v>
      </c>
      <c r="J91" s="23" t="str">
        <f>E21</f>
        <v xml:space="preserve"> </v>
      </c>
      <c r="L91" s="25"/>
    </row>
    <row r="92" spans="2:47" s="1" customFormat="1" ht="15.15" customHeight="1">
      <c r="B92" s="25"/>
      <c r="C92" s="22" t="s">
        <v>25</v>
      </c>
      <c r="F92" s="20" t="str">
        <f>IF(E18="","",E18)</f>
        <v xml:space="preserve"> </v>
      </c>
      <c r="I92" s="22" t="s">
        <v>30</v>
      </c>
      <c r="J92" s="23" t="str">
        <f>E24</f>
        <v>Prokopius Aleš Ing.</v>
      </c>
      <c r="L92" s="25"/>
    </row>
    <row r="93" spans="2:47" s="1" customFormat="1" ht="10.35" customHeight="1">
      <c r="B93" s="25"/>
      <c r="L93" s="25"/>
    </row>
    <row r="94" spans="2:47" s="1" customFormat="1" ht="29.25" customHeight="1">
      <c r="B94" s="25"/>
      <c r="C94" s="94" t="s">
        <v>103</v>
      </c>
      <c r="D94" s="86"/>
      <c r="E94" s="86"/>
      <c r="F94" s="86"/>
      <c r="G94" s="86"/>
      <c r="H94" s="86"/>
      <c r="I94" s="86"/>
      <c r="J94" s="95" t="s">
        <v>104</v>
      </c>
      <c r="K94" s="86"/>
      <c r="L94" s="25"/>
    </row>
    <row r="95" spans="2:47" s="1" customFormat="1" ht="10.35" customHeight="1">
      <c r="B95" s="25"/>
      <c r="L95" s="25"/>
    </row>
    <row r="96" spans="2:47" s="1" customFormat="1" ht="22.8" customHeight="1">
      <c r="B96" s="25"/>
      <c r="C96" s="96" t="s">
        <v>105</v>
      </c>
      <c r="J96" s="59">
        <f>J123</f>
        <v>0</v>
      </c>
      <c r="L96" s="25"/>
      <c r="AU96" s="13" t="s">
        <v>106</v>
      </c>
    </row>
    <row r="97" spans="2:12" s="8" customFormat="1" ht="24.9" customHeight="1">
      <c r="B97" s="97"/>
      <c r="D97" s="98" t="s">
        <v>107</v>
      </c>
      <c r="E97" s="99"/>
      <c r="F97" s="99"/>
      <c r="G97" s="99"/>
      <c r="H97" s="99"/>
      <c r="I97" s="99"/>
      <c r="J97" s="100">
        <f>J124</f>
        <v>0</v>
      </c>
      <c r="L97" s="97"/>
    </row>
    <row r="98" spans="2:12" s="9" customFormat="1" ht="19.95" customHeight="1">
      <c r="B98" s="101"/>
      <c r="D98" s="102" t="s">
        <v>108</v>
      </c>
      <c r="E98" s="103"/>
      <c r="F98" s="103"/>
      <c r="G98" s="103"/>
      <c r="H98" s="103"/>
      <c r="I98" s="103"/>
      <c r="J98" s="104">
        <f>J125</f>
        <v>0</v>
      </c>
      <c r="L98" s="101"/>
    </row>
    <row r="99" spans="2:12" s="9" customFormat="1" ht="19.95" customHeight="1">
      <c r="B99" s="101"/>
      <c r="D99" s="102" t="s">
        <v>109</v>
      </c>
      <c r="E99" s="103"/>
      <c r="F99" s="103"/>
      <c r="G99" s="103"/>
      <c r="H99" s="103"/>
      <c r="I99" s="103"/>
      <c r="J99" s="104">
        <f>J153</f>
        <v>0</v>
      </c>
      <c r="L99" s="101"/>
    </row>
    <row r="100" spans="2:12" s="9" customFormat="1" ht="19.95" customHeight="1">
      <c r="B100" s="101"/>
      <c r="D100" s="102" t="s">
        <v>110</v>
      </c>
      <c r="E100" s="103"/>
      <c r="F100" s="103"/>
      <c r="G100" s="103"/>
      <c r="H100" s="103"/>
      <c r="I100" s="103"/>
      <c r="J100" s="104">
        <f>J228</f>
        <v>0</v>
      </c>
      <c r="L100" s="101"/>
    </row>
    <row r="101" spans="2:12" s="9" customFormat="1" ht="19.95" customHeight="1">
      <c r="B101" s="101"/>
      <c r="D101" s="102" t="s">
        <v>111</v>
      </c>
      <c r="E101" s="103"/>
      <c r="F101" s="103"/>
      <c r="G101" s="103"/>
      <c r="H101" s="103"/>
      <c r="I101" s="103"/>
      <c r="J101" s="104">
        <f>J537</f>
        <v>0</v>
      </c>
      <c r="L101" s="101"/>
    </row>
    <row r="102" spans="2:12" s="9" customFormat="1" ht="19.95" customHeight="1">
      <c r="B102" s="101"/>
      <c r="D102" s="102" t="s">
        <v>883</v>
      </c>
      <c r="E102" s="103"/>
      <c r="F102" s="103"/>
      <c r="G102" s="103"/>
      <c r="H102" s="103"/>
      <c r="I102" s="103"/>
      <c r="J102" s="104">
        <f>J617</f>
        <v>0</v>
      </c>
      <c r="L102" s="101"/>
    </row>
    <row r="103" spans="2:12" s="8" customFormat="1" ht="24.9" customHeight="1">
      <c r="B103" s="97"/>
      <c r="D103" s="98" t="s">
        <v>112</v>
      </c>
      <c r="E103" s="99"/>
      <c r="F103" s="99"/>
      <c r="G103" s="99"/>
      <c r="H103" s="99"/>
      <c r="I103" s="99"/>
      <c r="J103" s="100">
        <f>J622</f>
        <v>0</v>
      </c>
      <c r="L103" s="97"/>
    </row>
    <row r="104" spans="2:12" s="1" customFormat="1" ht="21.75" customHeight="1">
      <c r="B104" s="25"/>
      <c r="L104" s="25"/>
    </row>
    <row r="105" spans="2:12" s="1" customFormat="1" ht="6.9" customHeight="1">
      <c r="B105" s="37"/>
      <c r="C105" s="38"/>
      <c r="D105" s="38"/>
      <c r="E105" s="38"/>
      <c r="F105" s="38"/>
      <c r="G105" s="38"/>
      <c r="H105" s="38"/>
      <c r="I105" s="38"/>
      <c r="J105" s="38"/>
      <c r="K105" s="38"/>
      <c r="L105" s="25"/>
    </row>
    <row r="109" spans="2:12" s="1" customFormat="1" ht="6.9" customHeight="1">
      <c r="B109" s="39"/>
      <c r="C109" s="40"/>
      <c r="D109" s="40"/>
      <c r="E109" s="40"/>
      <c r="F109" s="40"/>
      <c r="G109" s="40"/>
      <c r="H109" s="40"/>
      <c r="I109" s="40"/>
      <c r="J109" s="40"/>
      <c r="K109" s="40"/>
      <c r="L109" s="25"/>
    </row>
    <row r="110" spans="2:12" s="1" customFormat="1" ht="24.9" customHeight="1">
      <c r="B110" s="25"/>
      <c r="C110" s="17" t="s">
        <v>113</v>
      </c>
      <c r="L110" s="25"/>
    </row>
    <row r="111" spans="2:12" s="1" customFormat="1" ht="6.9" customHeight="1">
      <c r="B111" s="25"/>
      <c r="L111" s="25"/>
    </row>
    <row r="112" spans="2:12" s="1" customFormat="1" ht="12" customHeight="1">
      <c r="B112" s="25"/>
      <c r="C112" s="22" t="s">
        <v>13</v>
      </c>
      <c r="L112" s="25"/>
    </row>
    <row r="113" spans="2:65" s="1" customFormat="1" ht="16.5" customHeight="1">
      <c r="B113" s="25"/>
      <c r="E113" s="183" t="str">
        <f>E7</f>
        <v>Obnova trakčního vedení v úseku Úpořiny - Ohníč</v>
      </c>
      <c r="F113" s="184"/>
      <c r="G113" s="184"/>
      <c r="H113" s="184"/>
      <c r="L113" s="25"/>
    </row>
    <row r="114" spans="2:65" s="1" customFormat="1" ht="12" customHeight="1">
      <c r="B114" s="25"/>
      <c r="C114" s="22" t="s">
        <v>100</v>
      </c>
      <c r="L114" s="25"/>
    </row>
    <row r="115" spans="2:65" s="1" customFormat="1" ht="16.5" customHeight="1">
      <c r="B115" s="25"/>
      <c r="E115" s="174" t="str">
        <f>E9</f>
        <v xml:space="preserve">SO 02-31-01 - Oprava TV ŽST Ohníč  </v>
      </c>
      <c r="F115" s="185"/>
      <c r="G115" s="185"/>
      <c r="H115" s="185"/>
      <c r="L115" s="25"/>
    </row>
    <row r="116" spans="2:65" s="1" customFormat="1" ht="6.9" customHeight="1">
      <c r="B116" s="25"/>
      <c r="L116" s="25"/>
    </row>
    <row r="117" spans="2:65" s="1" customFormat="1" ht="12" customHeight="1">
      <c r="B117" s="25"/>
      <c r="C117" s="22" t="s">
        <v>17</v>
      </c>
      <c r="F117" s="20" t="str">
        <f>F12</f>
        <v xml:space="preserve"> </v>
      </c>
      <c r="I117" s="22" t="s">
        <v>19</v>
      </c>
      <c r="J117" s="45" t="str">
        <f>IF(J12="","",J12)</f>
        <v>10. 10. 2023</v>
      </c>
      <c r="L117" s="25"/>
    </row>
    <row r="118" spans="2:65" s="1" customFormat="1" ht="6.9" customHeight="1">
      <c r="B118" s="25"/>
      <c r="L118" s="25"/>
    </row>
    <row r="119" spans="2:65" s="1" customFormat="1" ht="15.15" customHeight="1">
      <c r="B119" s="25"/>
      <c r="C119" s="22" t="s">
        <v>21</v>
      </c>
      <c r="F119" s="20" t="str">
        <f>E15</f>
        <v xml:space="preserve"> </v>
      </c>
      <c r="I119" s="22" t="s">
        <v>27</v>
      </c>
      <c r="J119" s="23" t="str">
        <f>E21</f>
        <v xml:space="preserve"> </v>
      </c>
      <c r="L119" s="25"/>
    </row>
    <row r="120" spans="2:65" s="1" customFormat="1" ht="15.15" customHeight="1">
      <c r="B120" s="25"/>
      <c r="C120" s="22" t="s">
        <v>25</v>
      </c>
      <c r="F120" s="20" t="str">
        <f>IF(E18="","",E18)</f>
        <v xml:space="preserve"> </v>
      </c>
      <c r="I120" s="22" t="s">
        <v>30</v>
      </c>
      <c r="J120" s="23" t="str">
        <f>E24</f>
        <v>Prokopius Aleš Ing.</v>
      </c>
      <c r="L120" s="25"/>
    </row>
    <row r="121" spans="2:65" s="1" customFormat="1" ht="10.35" customHeight="1">
      <c r="B121" s="25"/>
      <c r="L121" s="25"/>
    </row>
    <row r="122" spans="2:65" s="10" customFormat="1" ht="29.25" customHeight="1">
      <c r="B122" s="105"/>
      <c r="C122" s="106" t="s">
        <v>114</v>
      </c>
      <c r="D122" s="107" t="s">
        <v>58</v>
      </c>
      <c r="E122" s="107" t="s">
        <v>54</v>
      </c>
      <c r="F122" s="107" t="s">
        <v>55</v>
      </c>
      <c r="G122" s="107" t="s">
        <v>115</v>
      </c>
      <c r="H122" s="107" t="s">
        <v>116</v>
      </c>
      <c r="I122" s="107" t="s">
        <v>117</v>
      </c>
      <c r="J122" s="107" t="s">
        <v>104</v>
      </c>
      <c r="K122" s="108" t="s">
        <v>118</v>
      </c>
      <c r="L122" s="105"/>
      <c r="M122" s="52" t="s">
        <v>1</v>
      </c>
      <c r="N122" s="53" t="s">
        <v>37</v>
      </c>
      <c r="O122" s="53" t="s">
        <v>119</v>
      </c>
      <c r="P122" s="53" t="s">
        <v>120</v>
      </c>
      <c r="Q122" s="53" t="s">
        <v>121</v>
      </c>
      <c r="R122" s="53" t="s">
        <v>122</v>
      </c>
      <c r="S122" s="53" t="s">
        <v>123</v>
      </c>
      <c r="T122" s="54" t="s">
        <v>124</v>
      </c>
    </row>
    <row r="123" spans="2:65" s="1" customFormat="1" ht="22.8" customHeight="1">
      <c r="B123" s="25"/>
      <c r="C123" s="57" t="s">
        <v>125</v>
      </c>
      <c r="J123" s="109">
        <f>BK123</f>
        <v>0</v>
      </c>
      <c r="L123" s="25"/>
      <c r="M123" s="55"/>
      <c r="N123" s="46"/>
      <c r="O123" s="46"/>
      <c r="P123" s="110">
        <f>P124+P622</f>
        <v>0</v>
      </c>
      <c r="Q123" s="46"/>
      <c r="R123" s="110">
        <f>R124+R622</f>
        <v>0</v>
      </c>
      <c r="S123" s="46"/>
      <c r="T123" s="111">
        <f>T124+T622</f>
        <v>0</v>
      </c>
      <c r="AT123" s="13" t="s">
        <v>72</v>
      </c>
      <c r="AU123" s="13" t="s">
        <v>106</v>
      </c>
      <c r="BK123" s="112">
        <f>BK124+BK622</f>
        <v>0</v>
      </c>
    </row>
    <row r="124" spans="2:65" s="11" customFormat="1" ht="25.95" customHeight="1">
      <c r="B124" s="113"/>
      <c r="D124" s="114" t="s">
        <v>72</v>
      </c>
      <c r="E124" s="115" t="s">
        <v>126</v>
      </c>
      <c r="F124" s="115" t="s">
        <v>126</v>
      </c>
      <c r="J124" s="116">
        <f>BK124</f>
        <v>0</v>
      </c>
      <c r="L124" s="113"/>
      <c r="M124" s="117"/>
      <c r="P124" s="118">
        <f>P125+P153+P228+P537+P617</f>
        <v>0</v>
      </c>
      <c r="R124" s="118">
        <f>R125+R153+R228+R537+R617</f>
        <v>0</v>
      </c>
      <c r="T124" s="119">
        <f>T125+T153+T228+T537+T617</f>
        <v>0</v>
      </c>
      <c r="AR124" s="114" t="s">
        <v>81</v>
      </c>
      <c r="AT124" s="120" t="s">
        <v>72</v>
      </c>
      <c r="AU124" s="120" t="s">
        <v>73</v>
      </c>
      <c r="AY124" s="114" t="s">
        <v>127</v>
      </c>
      <c r="BK124" s="121">
        <f>BK125+BK153+BK228+BK537+BK617</f>
        <v>0</v>
      </c>
    </row>
    <row r="125" spans="2:65" s="11" customFormat="1" ht="22.8" customHeight="1">
      <c r="B125" s="113"/>
      <c r="D125" s="114" t="s">
        <v>72</v>
      </c>
      <c r="E125" s="122" t="s">
        <v>128</v>
      </c>
      <c r="F125" s="122" t="s">
        <v>1</v>
      </c>
      <c r="J125" s="123">
        <f>BK125</f>
        <v>0</v>
      </c>
      <c r="L125" s="113"/>
      <c r="M125" s="117"/>
      <c r="P125" s="118">
        <f>SUM(P126:P152)</f>
        <v>0</v>
      </c>
      <c r="R125" s="118">
        <f>SUM(R126:R152)</f>
        <v>0</v>
      </c>
      <c r="T125" s="119">
        <f>SUM(T126:T152)</f>
        <v>0</v>
      </c>
      <c r="AR125" s="114" t="s">
        <v>81</v>
      </c>
      <c r="AT125" s="120" t="s">
        <v>72</v>
      </c>
      <c r="AU125" s="120" t="s">
        <v>81</v>
      </c>
      <c r="AY125" s="114" t="s">
        <v>127</v>
      </c>
      <c r="BK125" s="121">
        <f>SUM(BK126:BK152)</f>
        <v>0</v>
      </c>
    </row>
    <row r="126" spans="2:65" s="1" customFormat="1" ht="16.5" customHeight="1">
      <c r="B126" s="25"/>
      <c r="C126" s="124" t="s">
        <v>81</v>
      </c>
      <c r="D126" s="124" t="s">
        <v>129</v>
      </c>
      <c r="E126" s="125" t="s">
        <v>130</v>
      </c>
      <c r="F126" s="126" t="s">
        <v>131</v>
      </c>
      <c r="G126" s="127" t="s">
        <v>132</v>
      </c>
      <c r="H126" s="128">
        <v>80</v>
      </c>
      <c r="I126" s="128"/>
      <c r="J126" s="128">
        <f>ROUND(I126*H126,2)</f>
        <v>0</v>
      </c>
      <c r="K126" s="126" t="s">
        <v>783</v>
      </c>
      <c r="L126" s="25"/>
      <c r="M126" s="129" t="s">
        <v>1</v>
      </c>
      <c r="N126" s="130" t="s">
        <v>38</v>
      </c>
      <c r="O126" s="131">
        <v>0</v>
      </c>
      <c r="P126" s="131">
        <f>O126*H126</f>
        <v>0</v>
      </c>
      <c r="Q126" s="131">
        <v>0</v>
      </c>
      <c r="R126" s="131">
        <f>Q126*H126</f>
        <v>0</v>
      </c>
      <c r="S126" s="131">
        <v>0</v>
      </c>
      <c r="T126" s="132">
        <f>S126*H126</f>
        <v>0</v>
      </c>
      <c r="AR126" s="133" t="s">
        <v>133</v>
      </c>
      <c r="AT126" s="133" t="s">
        <v>129</v>
      </c>
      <c r="AU126" s="133" t="s">
        <v>83</v>
      </c>
      <c r="AY126" s="13" t="s">
        <v>127</v>
      </c>
      <c r="BE126" s="134">
        <f>IF(N126="základní",J126,0)</f>
        <v>0</v>
      </c>
      <c r="BF126" s="134">
        <f>IF(N126="snížená",J126,0)</f>
        <v>0</v>
      </c>
      <c r="BG126" s="134">
        <f>IF(N126="zákl. přenesená",J126,0)</f>
        <v>0</v>
      </c>
      <c r="BH126" s="134">
        <f>IF(N126="sníž. přenesená",J126,0)</f>
        <v>0</v>
      </c>
      <c r="BI126" s="134">
        <f>IF(N126="nulová",J126,0)</f>
        <v>0</v>
      </c>
      <c r="BJ126" s="13" t="s">
        <v>81</v>
      </c>
      <c r="BK126" s="134">
        <f>ROUND(I126*H126,2)</f>
        <v>0</v>
      </c>
      <c r="BL126" s="13" t="s">
        <v>133</v>
      </c>
      <c r="BM126" s="133" t="s">
        <v>884</v>
      </c>
    </row>
    <row r="127" spans="2:65" s="1" customFormat="1" ht="38.4">
      <c r="B127" s="25"/>
      <c r="D127" s="135" t="s">
        <v>135</v>
      </c>
      <c r="F127" s="136" t="s">
        <v>136</v>
      </c>
      <c r="L127" s="25"/>
      <c r="M127" s="137"/>
      <c r="T127" s="49"/>
      <c r="AT127" s="13" t="s">
        <v>135</v>
      </c>
      <c r="AU127" s="13" t="s">
        <v>83</v>
      </c>
    </row>
    <row r="128" spans="2:65" s="1" customFormat="1" ht="19.2">
      <c r="B128" s="25"/>
      <c r="D128" s="135" t="s">
        <v>155</v>
      </c>
      <c r="F128" s="146" t="s">
        <v>885</v>
      </c>
      <c r="L128" s="25"/>
      <c r="M128" s="137"/>
      <c r="T128" s="49"/>
      <c r="AT128" s="13" t="s">
        <v>155</v>
      </c>
      <c r="AU128" s="13" t="s">
        <v>83</v>
      </c>
    </row>
    <row r="129" spans="2:65" s="1" customFormat="1" ht="24.15" customHeight="1">
      <c r="B129" s="25"/>
      <c r="C129" s="138" t="s">
        <v>83</v>
      </c>
      <c r="D129" s="138" t="s">
        <v>137</v>
      </c>
      <c r="E129" s="139" t="s">
        <v>138</v>
      </c>
      <c r="F129" s="140" t="s">
        <v>139</v>
      </c>
      <c r="G129" s="141" t="s">
        <v>132</v>
      </c>
      <c r="H129" s="142">
        <v>80</v>
      </c>
      <c r="I129" s="142"/>
      <c r="J129" s="142">
        <f>ROUND(I129*H129,2)</f>
        <v>0</v>
      </c>
      <c r="K129" s="140" t="s">
        <v>783</v>
      </c>
      <c r="L129" s="143"/>
      <c r="M129" s="144" t="s">
        <v>1</v>
      </c>
      <c r="N129" s="145" t="s">
        <v>38</v>
      </c>
      <c r="O129" s="131">
        <v>0</v>
      </c>
      <c r="P129" s="131">
        <f>O129*H129</f>
        <v>0</v>
      </c>
      <c r="Q129" s="131">
        <v>0</v>
      </c>
      <c r="R129" s="131">
        <f>Q129*H129</f>
        <v>0</v>
      </c>
      <c r="S129" s="131">
        <v>0</v>
      </c>
      <c r="T129" s="132">
        <f>S129*H129</f>
        <v>0</v>
      </c>
      <c r="AR129" s="133" t="s">
        <v>140</v>
      </c>
      <c r="AT129" s="133" t="s">
        <v>137</v>
      </c>
      <c r="AU129" s="133" t="s">
        <v>83</v>
      </c>
      <c r="AY129" s="13" t="s">
        <v>127</v>
      </c>
      <c r="BE129" s="134">
        <f>IF(N129="základní",J129,0)</f>
        <v>0</v>
      </c>
      <c r="BF129" s="134">
        <f>IF(N129="snížená",J129,0)</f>
        <v>0</v>
      </c>
      <c r="BG129" s="134">
        <f>IF(N129="zákl. přenesená",J129,0)</f>
        <v>0</v>
      </c>
      <c r="BH129" s="134">
        <f>IF(N129="sníž. přenesená",J129,0)</f>
        <v>0</v>
      </c>
      <c r="BI129" s="134">
        <f>IF(N129="nulová",J129,0)</f>
        <v>0</v>
      </c>
      <c r="BJ129" s="13" t="s">
        <v>81</v>
      </c>
      <c r="BK129" s="134">
        <f>ROUND(I129*H129,2)</f>
        <v>0</v>
      </c>
      <c r="BL129" s="13" t="s">
        <v>133</v>
      </c>
      <c r="BM129" s="133" t="s">
        <v>886</v>
      </c>
    </row>
    <row r="130" spans="2:65" s="1" customFormat="1" ht="19.2">
      <c r="B130" s="25"/>
      <c r="D130" s="135" t="s">
        <v>135</v>
      </c>
      <c r="F130" s="136" t="s">
        <v>139</v>
      </c>
      <c r="L130" s="25"/>
      <c r="M130" s="137"/>
      <c r="T130" s="49"/>
      <c r="AT130" s="13" t="s">
        <v>135</v>
      </c>
      <c r="AU130" s="13" t="s">
        <v>83</v>
      </c>
    </row>
    <row r="131" spans="2:65" s="1" customFormat="1" ht="37.799999999999997" customHeight="1">
      <c r="B131" s="25"/>
      <c r="C131" s="124" t="s">
        <v>142</v>
      </c>
      <c r="D131" s="124" t="s">
        <v>129</v>
      </c>
      <c r="E131" s="125" t="s">
        <v>143</v>
      </c>
      <c r="F131" s="126" t="s">
        <v>144</v>
      </c>
      <c r="G131" s="127" t="s">
        <v>145</v>
      </c>
      <c r="H131" s="128">
        <v>494.1</v>
      </c>
      <c r="I131" s="128"/>
      <c r="J131" s="128">
        <f>ROUND(I131*H131,2)</f>
        <v>0</v>
      </c>
      <c r="K131" s="126" t="s">
        <v>783</v>
      </c>
      <c r="L131" s="25"/>
      <c r="M131" s="129" t="s">
        <v>1</v>
      </c>
      <c r="N131" s="130" t="s">
        <v>38</v>
      </c>
      <c r="O131" s="131">
        <v>0</v>
      </c>
      <c r="P131" s="131">
        <f>O131*H131</f>
        <v>0</v>
      </c>
      <c r="Q131" s="131">
        <v>0</v>
      </c>
      <c r="R131" s="131">
        <f>Q131*H131</f>
        <v>0</v>
      </c>
      <c r="S131" s="131">
        <v>0</v>
      </c>
      <c r="T131" s="132">
        <f>S131*H131</f>
        <v>0</v>
      </c>
      <c r="AR131" s="133" t="s">
        <v>133</v>
      </c>
      <c r="AT131" s="133" t="s">
        <v>129</v>
      </c>
      <c r="AU131" s="133" t="s">
        <v>83</v>
      </c>
      <c r="AY131" s="13" t="s">
        <v>127</v>
      </c>
      <c r="BE131" s="134">
        <f>IF(N131="základní",J131,0)</f>
        <v>0</v>
      </c>
      <c r="BF131" s="134">
        <f>IF(N131="snížená",J131,0)</f>
        <v>0</v>
      </c>
      <c r="BG131" s="134">
        <f>IF(N131="zákl. přenesená",J131,0)</f>
        <v>0</v>
      </c>
      <c r="BH131" s="134">
        <f>IF(N131="sníž. přenesená",J131,0)</f>
        <v>0</v>
      </c>
      <c r="BI131" s="134">
        <f>IF(N131="nulová",J131,0)</f>
        <v>0</v>
      </c>
      <c r="BJ131" s="13" t="s">
        <v>81</v>
      </c>
      <c r="BK131" s="134">
        <f>ROUND(I131*H131,2)</f>
        <v>0</v>
      </c>
      <c r="BL131" s="13" t="s">
        <v>133</v>
      </c>
      <c r="BM131" s="133" t="s">
        <v>887</v>
      </c>
    </row>
    <row r="132" spans="2:65" s="1" customFormat="1" ht="57.6">
      <c r="B132" s="25"/>
      <c r="D132" s="135" t="s">
        <v>135</v>
      </c>
      <c r="F132" s="136" t="s">
        <v>147</v>
      </c>
      <c r="L132" s="25"/>
      <c r="M132" s="137"/>
      <c r="T132" s="49"/>
      <c r="AT132" s="13" t="s">
        <v>135</v>
      </c>
      <c r="AU132" s="13" t="s">
        <v>83</v>
      </c>
    </row>
    <row r="133" spans="2:65" s="1" customFormat="1" ht="19.2">
      <c r="B133" s="25"/>
      <c r="D133" s="135" t="s">
        <v>155</v>
      </c>
      <c r="F133" s="146" t="s">
        <v>888</v>
      </c>
      <c r="L133" s="25"/>
      <c r="M133" s="137"/>
      <c r="T133" s="49"/>
      <c r="AT133" s="13" t="s">
        <v>155</v>
      </c>
      <c r="AU133" s="13" t="s">
        <v>83</v>
      </c>
    </row>
    <row r="134" spans="2:65" s="1" customFormat="1" ht="24.15" customHeight="1">
      <c r="B134" s="25"/>
      <c r="C134" s="138" t="s">
        <v>133</v>
      </c>
      <c r="D134" s="138" t="s">
        <v>137</v>
      </c>
      <c r="E134" s="139" t="s">
        <v>148</v>
      </c>
      <c r="F134" s="140" t="s">
        <v>149</v>
      </c>
      <c r="G134" s="141" t="s">
        <v>145</v>
      </c>
      <c r="H134" s="142">
        <v>494.1</v>
      </c>
      <c r="I134" s="142"/>
      <c r="J134" s="142">
        <f>ROUND(I134*H134,2)</f>
        <v>0</v>
      </c>
      <c r="K134" s="140" t="s">
        <v>783</v>
      </c>
      <c r="L134" s="143"/>
      <c r="M134" s="144" t="s">
        <v>1</v>
      </c>
      <c r="N134" s="145" t="s">
        <v>38</v>
      </c>
      <c r="O134" s="131">
        <v>0</v>
      </c>
      <c r="P134" s="131">
        <f>O134*H134</f>
        <v>0</v>
      </c>
      <c r="Q134" s="131">
        <v>0</v>
      </c>
      <c r="R134" s="131">
        <f>Q134*H134</f>
        <v>0</v>
      </c>
      <c r="S134" s="131">
        <v>0</v>
      </c>
      <c r="T134" s="132">
        <f>S134*H134</f>
        <v>0</v>
      </c>
      <c r="AR134" s="133" t="s">
        <v>140</v>
      </c>
      <c r="AT134" s="133" t="s">
        <v>137</v>
      </c>
      <c r="AU134" s="133" t="s">
        <v>83</v>
      </c>
      <c r="AY134" s="13" t="s">
        <v>127</v>
      </c>
      <c r="BE134" s="134">
        <f>IF(N134="základní",J134,0)</f>
        <v>0</v>
      </c>
      <c r="BF134" s="134">
        <f>IF(N134="snížená",J134,0)</f>
        <v>0</v>
      </c>
      <c r="BG134" s="134">
        <f>IF(N134="zákl. přenesená",J134,0)</f>
        <v>0</v>
      </c>
      <c r="BH134" s="134">
        <f>IF(N134="sníž. přenesená",J134,0)</f>
        <v>0</v>
      </c>
      <c r="BI134" s="134">
        <f>IF(N134="nulová",J134,0)</f>
        <v>0</v>
      </c>
      <c r="BJ134" s="13" t="s">
        <v>81</v>
      </c>
      <c r="BK134" s="134">
        <f>ROUND(I134*H134,2)</f>
        <v>0</v>
      </c>
      <c r="BL134" s="13" t="s">
        <v>133</v>
      </c>
      <c r="BM134" s="133" t="s">
        <v>889</v>
      </c>
    </row>
    <row r="135" spans="2:65" s="1" customFormat="1">
      <c r="B135" s="25"/>
      <c r="D135" s="135" t="s">
        <v>135</v>
      </c>
      <c r="F135" s="136" t="s">
        <v>149</v>
      </c>
      <c r="L135" s="25"/>
      <c r="M135" s="137"/>
      <c r="T135" s="49"/>
      <c r="AT135" s="13" t="s">
        <v>135</v>
      </c>
      <c r="AU135" s="13" t="s">
        <v>83</v>
      </c>
    </row>
    <row r="136" spans="2:65" s="1" customFormat="1" ht="24.15" customHeight="1">
      <c r="B136" s="25"/>
      <c r="C136" s="138" t="s">
        <v>151</v>
      </c>
      <c r="D136" s="138" t="s">
        <v>137</v>
      </c>
      <c r="E136" s="139" t="s">
        <v>152</v>
      </c>
      <c r="F136" s="140" t="s">
        <v>153</v>
      </c>
      <c r="G136" s="141" t="s">
        <v>132</v>
      </c>
      <c r="H136" s="142">
        <v>170</v>
      </c>
      <c r="I136" s="142"/>
      <c r="J136" s="142">
        <f>ROUND(I136*H136,2)</f>
        <v>0</v>
      </c>
      <c r="K136" s="140" t="s">
        <v>783</v>
      </c>
      <c r="L136" s="143"/>
      <c r="M136" s="144" t="s">
        <v>1</v>
      </c>
      <c r="N136" s="145" t="s">
        <v>38</v>
      </c>
      <c r="O136" s="131">
        <v>0</v>
      </c>
      <c r="P136" s="131">
        <f>O136*H136</f>
        <v>0</v>
      </c>
      <c r="Q136" s="131">
        <v>0</v>
      </c>
      <c r="R136" s="131">
        <f>Q136*H136</f>
        <v>0</v>
      </c>
      <c r="S136" s="131">
        <v>0</v>
      </c>
      <c r="T136" s="132">
        <f>S136*H136</f>
        <v>0</v>
      </c>
      <c r="AR136" s="133" t="s">
        <v>140</v>
      </c>
      <c r="AT136" s="133" t="s">
        <v>137</v>
      </c>
      <c r="AU136" s="133" t="s">
        <v>83</v>
      </c>
      <c r="AY136" s="13" t="s">
        <v>127</v>
      </c>
      <c r="BE136" s="134">
        <f>IF(N136="základní",J136,0)</f>
        <v>0</v>
      </c>
      <c r="BF136" s="134">
        <f>IF(N136="snížená",J136,0)</f>
        <v>0</v>
      </c>
      <c r="BG136" s="134">
        <f>IF(N136="zákl. přenesená",J136,0)</f>
        <v>0</v>
      </c>
      <c r="BH136" s="134">
        <f>IF(N136="sníž. přenesená",J136,0)</f>
        <v>0</v>
      </c>
      <c r="BI136" s="134">
        <f>IF(N136="nulová",J136,0)</f>
        <v>0</v>
      </c>
      <c r="BJ136" s="13" t="s">
        <v>81</v>
      </c>
      <c r="BK136" s="134">
        <f>ROUND(I136*H136,2)</f>
        <v>0</v>
      </c>
      <c r="BL136" s="13" t="s">
        <v>133</v>
      </c>
      <c r="BM136" s="133" t="s">
        <v>890</v>
      </c>
    </row>
    <row r="137" spans="2:65" s="1" customFormat="1">
      <c r="B137" s="25"/>
      <c r="D137" s="135" t="s">
        <v>135</v>
      </c>
      <c r="F137" s="136" t="s">
        <v>153</v>
      </c>
      <c r="L137" s="25"/>
      <c r="M137" s="137"/>
      <c r="T137" s="49"/>
      <c r="AT137" s="13" t="s">
        <v>135</v>
      </c>
      <c r="AU137" s="13" t="s">
        <v>83</v>
      </c>
    </row>
    <row r="138" spans="2:65" s="1" customFormat="1" ht="19.2">
      <c r="B138" s="25"/>
      <c r="D138" s="135" t="s">
        <v>155</v>
      </c>
      <c r="F138" s="146" t="s">
        <v>891</v>
      </c>
      <c r="L138" s="25"/>
      <c r="M138" s="137"/>
      <c r="T138" s="49"/>
      <c r="AT138" s="13" t="s">
        <v>155</v>
      </c>
      <c r="AU138" s="13" t="s">
        <v>83</v>
      </c>
    </row>
    <row r="139" spans="2:65" s="1" customFormat="1" ht="24.15" customHeight="1">
      <c r="B139" s="25"/>
      <c r="C139" s="138" t="s">
        <v>157</v>
      </c>
      <c r="D139" s="138" t="s">
        <v>137</v>
      </c>
      <c r="E139" s="139" t="s">
        <v>158</v>
      </c>
      <c r="F139" s="140" t="s">
        <v>159</v>
      </c>
      <c r="G139" s="141" t="s">
        <v>132</v>
      </c>
      <c r="H139" s="142">
        <v>286</v>
      </c>
      <c r="I139" s="142"/>
      <c r="J139" s="142">
        <f>ROUND(I139*H139,2)</f>
        <v>0</v>
      </c>
      <c r="K139" s="140" t="s">
        <v>783</v>
      </c>
      <c r="L139" s="143"/>
      <c r="M139" s="144" t="s">
        <v>1</v>
      </c>
      <c r="N139" s="145" t="s">
        <v>38</v>
      </c>
      <c r="O139" s="131">
        <v>0</v>
      </c>
      <c r="P139" s="131">
        <f>O139*H139</f>
        <v>0</v>
      </c>
      <c r="Q139" s="131">
        <v>0</v>
      </c>
      <c r="R139" s="131">
        <f>Q139*H139</f>
        <v>0</v>
      </c>
      <c r="S139" s="131">
        <v>0</v>
      </c>
      <c r="T139" s="132">
        <f>S139*H139</f>
        <v>0</v>
      </c>
      <c r="AR139" s="133" t="s">
        <v>140</v>
      </c>
      <c r="AT139" s="133" t="s">
        <v>137</v>
      </c>
      <c r="AU139" s="133" t="s">
        <v>83</v>
      </c>
      <c r="AY139" s="13" t="s">
        <v>127</v>
      </c>
      <c r="BE139" s="134">
        <f>IF(N139="základní",J139,0)</f>
        <v>0</v>
      </c>
      <c r="BF139" s="134">
        <f>IF(N139="snížená",J139,0)</f>
        <v>0</v>
      </c>
      <c r="BG139" s="134">
        <f>IF(N139="zákl. přenesená",J139,0)</f>
        <v>0</v>
      </c>
      <c r="BH139" s="134">
        <f>IF(N139="sníž. přenesená",J139,0)</f>
        <v>0</v>
      </c>
      <c r="BI139" s="134">
        <f>IF(N139="nulová",J139,0)</f>
        <v>0</v>
      </c>
      <c r="BJ139" s="13" t="s">
        <v>81</v>
      </c>
      <c r="BK139" s="134">
        <f>ROUND(I139*H139,2)</f>
        <v>0</v>
      </c>
      <c r="BL139" s="13" t="s">
        <v>133</v>
      </c>
      <c r="BM139" s="133" t="s">
        <v>892</v>
      </c>
    </row>
    <row r="140" spans="2:65" s="1" customFormat="1" ht="19.2">
      <c r="B140" s="25"/>
      <c r="D140" s="135" t="s">
        <v>135</v>
      </c>
      <c r="F140" s="136" t="s">
        <v>159</v>
      </c>
      <c r="L140" s="25"/>
      <c r="M140" s="137"/>
      <c r="T140" s="49"/>
      <c r="AT140" s="13" t="s">
        <v>135</v>
      </c>
      <c r="AU140" s="13" t="s">
        <v>83</v>
      </c>
    </row>
    <row r="141" spans="2:65" s="1" customFormat="1" ht="19.2">
      <c r="B141" s="25"/>
      <c r="D141" s="135" t="s">
        <v>155</v>
      </c>
      <c r="F141" s="146" t="s">
        <v>893</v>
      </c>
      <c r="L141" s="25"/>
      <c r="M141" s="137"/>
      <c r="T141" s="49"/>
      <c r="AT141" s="13" t="s">
        <v>155</v>
      </c>
      <c r="AU141" s="13" t="s">
        <v>83</v>
      </c>
    </row>
    <row r="142" spans="2:65" s="1" customFormat="1" ht="21.75" customHeight="1">
      <c r="B142" s="25"/>
      <c r="C142" s="138" t="s">
        <v>162</v>
      </c>
      <c r="D142" s="138" t="s">
        <v>137</v>
      </c>
      <c r="E142" s="139" t="s">
        <v>163</v>
      </c>
      <c r="F142" s="140" t="s">
        <v>164</v>
      </c>
      <c r="G142" s="141" t="s">
        <v>132</v>
      </c>
      <c r="H142" s="142">
        <v>48</v>
      </c>
      <c r="I142" s="142"/>
      <c r="J142" s="142">
        <f>ROUND(I142*H142,2)</f>
        <v>0</v>
      </c>
      <c r="K142" s="140" t="s">
        <v>783</v>
      </c>
      <c r="L142" s="143"/>
      <c r="M142" s="144" t="s">
        <v>1</v>
      </c>
      <c r="N142" s="145" t="s">
        <v>38</v>
      </c>
      <c r="O142" s="131">
        <v>0</v>
      </c>
      <c r="P142" s="131">
        <f>O142*H142</f>
        <v>0</v>
      </c>
      <c r="Q142" s="131">
        <v>0</v>
      </c>
      <c r="R142" s="131">
        <f>Q142*H142</f>
        <v>0</v>
      </c>
      <c r="S142" s="131">
        <v>0</v>
      </c>
      <c r="T142" s="132">
        <f>S142*H142</f>
        <v>0</v>
      </c>
      <c r="AR142" s="133" t="s">
        <v>140</v>
      </c>
      <c r="AT142" s="133" t="s">
        <v>137</v>
      </c>
      <c r="AU142" s="133" t="s">
        <v>83</v>
      </c>
      <c r="AY142" s="13" t="s">
        <v>127</v>
      </c>
      <c r="BE142" s="134">
        <f>IF(N142="základní",J142,0)</f>
        <v>0</v>
      </c>
      <c r="BF142" s="134">
        <f>IF(N142="snížená",J142,0)</f>
        <v>0</v>
      </c>
      <c r="BG142" s="134">
        <f>IF(N142="zákl. přenesená",J142,0)</f>
        <v>0</v>
      </c>
      <c r="BH142" s="134">
        <f>IF(N142="sníž. přenesená",J142,0)</f>
        <v>0</v>
      </c>
      <c r="BI142" s="134">
        <f>IF(N142="nulová",J142,0)</f>
        <v>0</v>
      </c>
      <c r="BJ142" s="13" t="s">
        <v>81</v>
      </c>
      <c r="BK142" s="134">
        <f>ROUND(I142*H142,2)</f>
        <v>0</v>
      </c>
      <c r="BL142" s="13" t="s">
        <v>133</v>
      </c>
      <c r="BM142" s="133" t="s">
        <v>894</v>
      </c>
    </row>
    <row r="143" spans="2:65" s="1" customFormat="1">
      <c r="B143" s="25"/>
      <c r="D143" s="135" t="s">
        <v>135</v>
      </c>
      <c r="F143" s="136" t="s">
        <v>164</v>
      </c>
      <c r="L143" s="25"/>
      <c r="M143" s="137"/>
      <c r="T143" s="49"/>
      <c r="AT143" s="13" t="s">
        <v>135</v>
      </c>
      <c r="AU143" s="13" t="s">
        <v>83</v>
      </c>
    </row>
    <row r="144" spans="2:65" s="1" customFormat="1" ht="24.15" customHeight="1">
      <c r="B144" s="25"/>
      <c r="C144" s="138" t="s">
        <v>140</v>
      </c>
      <c r="D144" s="138" t="s">
        <v>137</v>
      </c>
      <c r="E144" s="139" t="s">
        <v>895</v>
      </c>
      <c r="F144" s="140" t="s">
        <v>896</v>
      </c>
      <c r="G144" s="141" t="s">
        <v>234</v>
      </c>
      <c r="H144" s="142">
        <v>18</v>
      </c>
      <c r="I144" s="142"/>
      <c r="J144" s="142">
        <f>ROUND(I144*H144,2)</f>
        <v>0</v>
      </c>
      <c r="K144" s="140" t="s">
        <v>783</v>
      </c>
      <c r="L144" s="143"/>
      <c r="M144" s="144" t="s">
        <v>1</v>
      </c>
      <c r="N144" s="145" t="s">
        <v>38</v>
      </c>
      <c r="O144" s="131">
        <v>0</v>
      </c>
      <c r="P144" s="131">
        <f>O144*H144</f>
        <v>0</v>
      </c>
      <c r="Q144" s="131">
        <v>0</v>
      </c>
      <c r="R144" s="131">
        <f>Q144*H144</f>
        <v>0</v>
      </c>
      <c r="S144" s="131">
        <v>0</v>
      </c>
      <c r="T144" s="132">
        <f>S144*H144</f>
        <v>0</v>
      </c>
      <c r="AR144" s="133" t="s">
        <v>140</v>
      </c>
      <c r="AT144" s="133" t="s">
        <v>137</v>
      </c>
      <c r="AU144" s="133" t="s">
        <v>83</v>
      </c>
      <c r="AY144" s="13" t="s">
        <v>127</v>
      </c>
      <c r="BE144" s="134">
        <f>IF(N144="základní",J144,0)</f>
        <v>0</v>
      </c>
      <c r="BF144" s="134">
        <f>IF(N144="snížená",J144,0)</f>
        <v>0</v>
      </c>
      <c r="BG144" s="134">
        <f>IF(N144="zákl. přenesená",J144,0)</f>
        <v>0</v>
      </c>
      <c r="BH144" s="134">
        <f>IF(N144="sníž. přenesená",J144,0)</f>
        <v>0</v>
      </c>
      <c r="BI144" s="134">
        <f>IF(N144="nulová",J144,0)</f>
        <v>0</v>
      </c>
      <c r="BJ144" s="13" t="s">
        <v>81</v>
      </c>
      <c r="BK144" s="134">
        <f>ROUND(I144*H144,2)</f>
        <v>0</v>
      </c>
      <c r="BL144" s="13" t="s">
        <v>133</v>
      </c>
      <c r="BM144" s="133" t="s">
        <v>897</v>
      </c>
    </row>
    <row r="145" spans="2:65" s="1" customFormat="1" ht="19.2">
      <c r="B145" s="25"/>
      <c r="D145" s="135" t="s">
        <v>135</v>
      </c>
      <c r="F145" s="136" t="s">
        <v>896</v>
      </c>
      <c r="L145" s="25"/>
      <c r="M145" s="137"/>
      <c r="T145" s="49"/>
      <c r="AT145" s="13" t="s">
        <v>135</v>
      </c>
      <c r="AU145" s="13" t="s">
        <v>83</v>
      </c>
    </row>
    <row r="146" spans="2:65" s="1" customFormat="1" ht="19.2">
      <c r="B146" s="25"/>
      <c r="D146" s="135" t="s">
        <v>155</v>
      </c>
      <c r="F146" s="146" t="s">
        <v>898</v>
      </c>
      <c r="L146" s="25"/>
      <c r="M146" s="137"/>
      <c r="T146" s="49"/>
      <c r="AT146" s="13" t="s">
        <v>155</v>
      </c>
      <c r="AU146" s="13" t="s">
        <v>83</v>
      </c>
    </row>
    <row r="147" spans="2:65" s="1" customFormat="1" ht="16.5" customHeight="1">
      <c r="B147" s="25"/>
      <c r="C147" s="124" t="s">
        <v>170</v>
      </c>
      <c r="D147" s="124" t="s">
        <v>129</v>
      </c>
      <c r="E147" s="125" t="s">
        <v>899</v>
      </c>
      <c r="F147" s="126" t="s">
        <v>900</v>
      </c>
      <c r="G147" s="127" t="s">
        <v>132</v>
      </c>
      <c r="H147" s="128">
        <v>8</v>
      </c>
      <c r="I147" s="128"/>
      <c r="J147" s="128">
        <f>ROUND(I147*H147,2)</f>
        <v>0</v>
      </c>
      <c r="K147" s="126" t="s">
        <v>783</v>
      </c>
      <c r="L147" s="25"/>
      <c r="M147" s="129" t="s">
        <v>1</v>
      </c>
      <c r="N147" s="130" t="s">
        <v>38</v>
      </c>
      <c r="O147" s="131">
        <v>0</v>
      </c>
      <c r="P147" s="131">
        <f>O147*H147</f>
        <v>0</v>
      </c>
      <c r="Q147" s="131">
        <v>0</v>
      </c>
      <c r="R147" s="131">
        <f>Q147*H147</f>
        <v>0</v>
      </c>
      <c r="S147" s="131">
        <v>0</v>
      </c>
      <c r="T147" s="132">
        <f>S147*H147</f>
        <v>0</v>
      </c>
      <c r="AR147" s="133" t="s">
        <v>133</v>
      </c>
      <c r="AT147" s="133" t="s">
        <v>129</v>
      </c>
      <c r="AU147" s="133" t="s">
        <v>83</v>
      </c>
      <c r="AY147" s="13" t="s">
        <v>127</v>
      </c>
      <c r="BE147" s="134">
        <f>IF(N147="základní",J147,0)</f>
        <v>0</v>
      </c>
      <c r="BF147" s="134">
        <f>IF(N147="snížená",J147,0)</f>
        <v>0</v>
      </c>
      <c r="BG147" s="134">
        <f>IF(N147="zákl. přenesená",J147,0)</f>
        <v>0</v>
      </c>
      <c r="BH147" s="134">
        <f>IF(N147="sníž. přenesená",J147,0)</f>
        <v>0</v>
      </c>
      <c r="BI147" s="134">
        <f>IF(N147="nulová",J147,0)</f>
        <v>0</v>
      </c>
      <c r="BJ147" s="13" t="s">
        <v>81</v>
      </c>
      <c r="BK147" s="134">
        <f>ROUND(I147*H147,2)</f>
        <v>0</v>
      </c>
      <c r="BL147" s="13" t="s">
        <v>133</v>
      </c>
      <c r="BM147" s="133" t="s">
        <v>901</v>
      </c>
    </row>
    <row r="148" spans="2:65" s="1" customFormat="1">
      <c r="B148" s="25"/>
      <c r="D148" s="135" t="s">
        <v>135</v>
      </c>
      <c r="F148" s="136" t="s">
        <v>900</v>
      </c>
      <c r="L148" s="25"/>
      <c r="M148" s="137"/>
      <c r="T148" s="49"/>
      <c r="AT148" s="13" t="s">
        <v>135</v>
      </c>
      <c r="AU148" s="13" t="s">
        <v>83</v>
      </c>
    </row>
    <row r="149" spans="2:65" s="1" customFormat="1" ht="16.5" customHeight="1">
      <c r="B149" s="25"/>
      <c r="C149" s="138" t="s">
        <v>174</v>
      </c>
      <c r="D149" s="138" t="s">
        <v>137</v>
      </c>
      <c r="E149" s="139" t="s">
        <v>902</v>
      </c>
      <c r="F149" s="140" t="s">
        <v>903</v>
      </c>
      <c r="G149" s="141" t="s">
        <v>132</v>
      </c>
      <c r="H149" s="142">
        <v>8</v>
      </c>
      <c r="I149" s="142"/>
      <c r="J149" s="142">
        <f>ROUND(I149*H149,2)</f>
        <v>0</v>
      </c>
      <c r="K149" s="140" t="s">
        <v>783</v>
      </c>
      <c r="L149" s="143"/>
      <c r="M149" s="144" t="s">
        <v>1</v>
      </c>
      <c r="N149" s="145" t="s">
        <v>38</v>
      </c>
      <c r="O149" s="131">
        <v>0</v>
      </c>
      <c r="P149" s="131">
        <f>O149*H149</f>
        <v>0</v>
      </c>
      <c r="Q149" s="131">
        <v>0</v>
      </c>
      <c r="R149" s="131">
        <f>Q149*H149</f>
        <v>0</v>
      </c>
      <c r="S149" s="131">
        <v>0</v>
      </c>
      <c r="T149" s="132">
        <f>S149*H149</f>
        <v>0</v>
      </c>
      <c r="AR149" s="133" t="s">
        <v>140</v>
      </c>
      <c r="AT149" s="133" t="s">
        <v>137</v>
      </c>
      <c r="AU149" s="133" t="s">
        <v>83</v>
      </c>
      <c r="AY149" s="13" t="s">
        <v>127</v>
      </c>
      <c r="BE149" s="134">
        <f>IF(N149="základní",J149,0)</f>
        <v>0</v>
      </c>
      <c r="BF149" s="134">
        <f>IF(N149="snížená",J149,0)</f>
        <v>0</v>
      </c>
      <c r="BG149" s="134">
        <f>IF(N149="zákl. přenesená",J149,0)</f>
        <v>0</v>
      </c>
      <c r="BH149" s="134">
        <f>IF(N149="sníž. přenesená",J149,0)</f>
        <v>0</v>
      </c>
      <c r="BI149" s="134">
        <f>IF(N149="nulová",J149,0)</f>
        <v>0</v>
      </c>
      <c r="BJ149" s="13" t="s">
        <v>81</v>
      </c>
      <c r="BK149" s="134">
        <f>ROUND(I149*H149,2)</f>
        <v>0</v>
      </c>
      <c r="BL149" s="13" t="s">
        <v>133</v>
      </c>
      <c r="BM149" s="133" t="s">
        <v>904</v>
      </c>
    </row>
    <row r="150" spans="2:65" s="1" customFormat="1">
      <c r="B150" s="25"/>
      <c r="D150" s="135" t="s">
        <v>135</v>
      </c>
      <c r="F150" s="136" t="s">
        <v>903</v>
      </c>
      <c r="L150" s="25"/>
      <c r="M150" s="137"/>
      <c r="T150" s="49"/>
      <c r="AT150" s="13" t="s">
        <v>135</v>
      </c>
      <c r="AU150" s="13" t="s">
        <v>83</v>
      </c>
    </row>
    <row r="151" spans="2:65" s="1" customFormat="1" ht="24.15" customHeight="1">
      <c r="B151" s="25"/>
      <c r="C151" s="124" t="s">
        <v>182</v>
      </c>
      <c r="D151" s="124" t="s">
        <v>129</v>
      </c>
      <c r="E151" s="125" t="s">
        <v>175</v>
      </c>
      <c r="F151" s="126" t="s">
        <v>176</v>
      </c>
      <c r="G151" s="127" t="s">
        <v>177</v>
      </c>
      <c r="H151" s="128">
        <v>595</v>
      </c>
      <c r="I151" s="128"/>
      <c r="J151" s="128">
        <f>ROUND(I151*H151,2)</f>
        <v>0</v>
      </c>
      <c r="K151" s="126" t="s">
        <v>783</v>
      </c>
      <c r="L151" s="25"/>
      <c r="M151" s="129" t="s">
        <v>1</v>
      </c>
      <c r="N151" s="130" t="s">
        <v>38</v>
      </c>
      <c r="O151" s="131">
        <v>0</v>
      </c>
      <c r="P151" s="131">
        <f>O151*H151</f>
        <v>0</v>
      </c>
      <c r="Q151" s="131">
        <v>0</v>
      </c>
      <c r="R151" s="131">
        <f>Q151*H151</f>
        <v>0</v>
      </c>
      <c r="S151" s="131">
        <v>0</v>
      </c>
      <c r="T151" s="132">
        <f>S151*H151</f>
        <v>0</v>
      </c>
      <c r="AR151" s="133" t="s">
        <v>133</v>
      </c>
      <c r="AT151" s="133" t="s">
        <v>129</v>
      </c>
      <c r="AU151" s="133" t="s">
        <v>83</v>
      </c>
      <c r="AY151" s="13" t="s">
        <v>127</v>
      </c>
      <c r="BE151" s="134">
        <f>IF(N151="základní",J151,0)</f>
        <v>0</v>
      </c>
      <c r="BF151" s="134">
        <f>IF(N151="snížená",J151,0)</f>
        <v>0</v>
      </c>
      <c r="BG151" s="134">
        <f>IF(N151="zákl. přenesená",J151,0)</f>
        <v>0</v>
      </c>
      <c r="BH151" s="134">
        <f>IF(N151="sníž. přenesená",J151,0)</f>
        <v>0</v>
      </c>
      <c r="BI151" s="134">
        <f>IF(N151="nulová",J151,0)</f>
        <v>0</v>
      </c>
      <c r="BJ151" s="13" t="s">
        <v>81</v>
      </c>
      <c r="BK151" s="134">
        <f>ROUND(I151*H151,2)</f>
        <v>0</v>
      </c>
      <c r="BL151" s="13" t="s">
        <v>133</v>
      </c>
      <c r="BM151" s="133" t="s">
        <v>905</v>
      </c>
    </row>
    <row r="152" spans="2:65" s="1" customFormat="1" ht="28.8">
      <c r="B152" s="25"/>
      <c r="D152" s="135" t="s">
        <v>135</v>
      </c>
      <c r="F152" s="136" t="s">
        <v>179</v>
      </c>
      <c r="L152" s="25"/>
      <c r="M152" s="137"/>
      <c r="T152" s="49"/>
      <c r="AT152" s="13" t="s">
        <v>135</v>
      </c>
      <c r="AU152" s="13" t="s">
        <v>83</v>
      </c>
    </row>
    <row r="153" spans="2:65" s="11" customFormat="1" ht="22.8" customHeight="1">
      <c r="B153" s="113"/>
      <c r="D153" s="114" t="s">
        <v>72</v>
      </c>
      <c r="E153" s="122" t="s">
        <v>181</v>
      </c>
      <c r="F153" s="122" t="s">
        <v>1</v>
      </c>
      <c r="J153" s="123">
        <f>BK153</f>
        <v>0</v>
      </c>
      <c r="L153" s="113"/>
      <c r="M153" s="117"/>
      <c r="P153" s="118">
        <f>SUM(P154:P227)</f>
        <v>0</v>
      </c>
      <c r="R153" s="118">
        <f>SUM(R154:R227)</f>
        <v>0</v>
      </c>
      <c r="T153" s="119">
        <f>SUM(T154:T227)</f>
        <v>0</v>
      </c>
      <c r="AR153" s="114" t="s">
        <v>81</v>
      </c>
      <c r="AT153" s="120" t="s">
        <v>72</v>
      </c>
      <c r="AU153" s="120" t="s">
        <v>81</v>
      </c>
      <c r="AY153" s="114" t="s">
        <v>127</v>
      </c>
      <c r="BK153" s="121">
        <f>SUM(BK154:BK227)</f>
        <v>0</v>
      </c>
    </row>
    <row r="154" spans="2:65" s="1" customFormat="1" ht="24.15" customHeight="1">
      <c r="B154" s="25"/>
      <c r="C154" s="124" t="s">
        <v>187</v>
      </c>
      <c r="D154" s="124" t="s">
        <v>129</v>
      </c>
      <c r="E154" s="125" t="s">
        <v>906</v>
      </c>
      <c r="F154" s="126" t="s">
        <v>907</v>
      </c>
      <c r="G154" s="127" t="s">
        <v>132</v>
      </c>
      <c r="H154" s="128">
        <v>10</v>
      </c>
      <c r="I154" s="128"/>
      <c r="J154" s="128">
        <f>ROUND(I154*H154,2)</f>
        <v>0</v>
      </c>
      <c r="K154" s="126" t="s">
        <v>783</v>
      </c>
      <c r="L154" s="25"/>
      <c r="M154" s="129" t="s">
        <v>1</v>
      </c>
      <c r="N154" s="130" t="s">
        <v>38</v>
      </c>
      <c r="O154" s="131">
        <v>0</v>
      </c>
      <c r="P154" s="131">
        <f>O154*H154</f>
        <v>0</v>
      </c>
      <c r="Q154" s="131">
        <v>0</v>
      </c>
      <c r="R154" s="131">
        <f>Q154*H154</f>
        <v>0</v>
      </c>
      <c r="S154" s="131">
        <v>0</v>
      </c>
      <c r="T154" s="132">
        <f>S154*H154</f>
        <v>0</v>
      </c>
      <c r="AR154" s="133" t="s">
        <v>133</v>
      </c>
      <c r="AT154" s="133" t="s">
        <v>129</v>
      </c>
      <c r="AU154" s="133" t="s">
        <v>83</v>
      </c>
      <c r="AY154" s="13" t="s">
        <v>127</v>
      </c>
      <c r="BE154" s="134">
        <f>IF(N154="základní",J154,0)</f>
        <v>0</v>
      </c>
      <c r="BF154" s="134">
        <f>IF(N154="snížená",J154,0)</f>
        <v>0</v>
      </c>
      <c r="BG154" s="134">
        <f>IF(N154="zákl. přenesená",J154,0)</f>
        <v>0</v>
      </c>
      <c r="BH154" s="134">
        <f>IF(N154="sníž. přenesená",J154,0)</f>
        <v>0</v>
      </c>
      <c r="BI154" s="134">
        <f>IF(N154="nulová",J154,0)</f>
        <v>0</v>
      </c>
      <c r="BJ154" s="13" t="s">
        <v>81</v>
      </c>
      <c r="BK154" s="134">
        <f>ROUND(I154*H154,2)</f>
        <v>0</v>
      </c>
      <c r="BL154" s="13" t="s">
        <v>133</v>
      </c>
      <c r="BM154" s="133" t="s">
        <v>908</v>
      </c>
    </row>
    <row r="155" spans="2:65" s="1" customFormat="1" ht="19.2">
      <c r="B155" s="25"/>
      <c r="D155" s="135" t="s">
        <v>135</v>
      </c>
      <c r="F155" s="136" t="s">
        <v>909</v>
      </c>
      <c r="L155" s="25"/>
      <c r="M155" s="137"/>
      <c r="T155" s="49"/>
      <c r="AT155" s="13" t="s">
        <v>135</v>
      </c>
      <c r="AU155" s="13" t="s">
        <v>83</v>
      </c>
    </row>
    <row r="156" spans="2:65" s="1" customFormat="1" ht="33" customHeight="1">
      <c r="B156" s="25"/>
      <c r="C156" s="138" t="s">
        <v>191</v>
      </c>
      <c r="D156" s="138" t="s">
        <v>137</v>
      </c>
      <c r="E156" s="139" t="s">
        <v>910</v>
      </c>
      <c r="F156" s="140" t="s">
        <v>911</v>
      </c>
      <c r="G156" s="141" t="s">
        <v>132</v>
      </c>
      <c r="H156" s="142">
        <v>2</v>
      </c>
      <c r="I156" s="142"/>
      <c r="J156" s="142">
        <f>ROUND(I156*H156,2)</f>
        <v>0</v>
      </c>
      <c r="K156" s="140" t="s">
        <v>783</v>
      </c>
      <c r="L156" s="143"/>
      <c r="M156" s="144" t="s">
        <v>1</v>
      </c>
      <c r="N156" s="145" t="s">
        <v>38</v>
      </c>
      <c r="O156" s="131">
        <v>0</v>
      </c>
      <c r="P156" s="131">
        <f>O156*H156</f>
        <v>0</v>
      </c>
      <c r="Q156" s="131">
        <v>0</v>
      </c>
      <c r="R156" s="131">
        <f>Q156*H156</f>
        <v>0</v>
      </c>
      <c r="S156" s="131">
        <v>0</v>
      </c>
      <c r="T156" s="132">
        <f>S156*H156</f>
        <v>0</v>
      </c>
      <c r="AR156" s="133" t="s">
        <v>140</v>
      </c>
      <c r="AT156" s="133" t="s">
        <v>137</v>
      </c>
      <c r="AU156" s="133" t="s">
        <v>83</v>
      </c>
      <c r="AY156" s="13" t="s">
        <v>127</v>
      </c>
      <c r="BE156" s="134">
        <f>IF(N156="základní",J156,0)</f>
        <v>0</v>
      </c>
      <c r="BF156" s="134">
        <f>IF(N156="snížená",J156,0)</f>
        <v>0</v>
      </c>
      <c r="BG156" s="134">
        <f>IF(N156="zákl. přenesená",J156,0)</f>
        <v>0</v>
      </c>
      <c r="BH156" s="134">
        <f>IF(N156="sníž. přenesená",J156,0)</f>
        <v>0</v>
      </c>
      <c r="BI156" s="134">
        <f>IF(N156="nulová",J156,0)</f>
        <v>0</v>
      </c>
      <c r="BJ156" s="13" t="s">
        <v>81</v>
      </c>
      <c r="BK156" s="134">
        <f>ROUND(I156*H156,2)</f>
        <v>0</v>
      </c>
      <c r="BL156" s="13" t="s">
        <v>133</v>
      </c>
      <c r="BM156" s="133" t="s">
        <v>912</v>
      </c>
    </row>
    <row r="157" spans="2:65" s="1" customFormat="1" ht="19.2">
      <c r="B157" s="25"/>
      <c r="D157" s="135" t="s">
        <v>135</v>
      </c>
      <c r="F157" s="136" t="s">
        <v>911</v>
      </c>
      <c r="L157" s="25"/>
      <c r="M157" s="137"/>
      <c r="T157" s="49"/>
      <c r="AT157" s="13" t="s">
        <v>135</v>
      </c>
      <c r="AU157" s="13" t="s">
        <v>83</v>
      </c>
    </row>
    <row r="158" spans="2:65" s="1" customFormat="1" ht="19.2">
      <c r="B158" s="25"/>
      <c r="D158" s="135" t="s">
        <v>155</v>
      </c>
      <c r="F158" s="146" t="s">
        <v>913</v>
      </c>
      <c r="L158" s="25"/>
      <c r="M158" s="137"/>
      <c r="T158" s="49"/>
      <c r="AT158" s="13" t="s">
        <v>155</v>
      </c>
      <c r="AU158" s="13" t="s">
        <v>83</v>
      </c>
    </row>
    <row r="159" spans="2:65" s="1" customFormat="1" ht="33" customHeight="1">
      <c r="B159" s="25"/>
      <c r="C159" s="138" t="s">
        <v>195</v>
      </c>
      <c r="D159" s="138" t="s">
        <v>137</v>
      </c>
      <c r="E159" s="139" t="s">
        <v>914</v>
      </c>
      <c r="F159" s="140" t="s">
        <v>915</v>
      </c>
      <c r="G159" s="141" t="s">
        <v>132</v>
      </c>
      <c r="H159" s="142">
        <v>8</v>
      </c>
      <c r="I159" s="142"/>
      <c r="J159" s="142">
        <f>ROUND(I159*H159,2)</f>
        <v>0</v>
      </c>
      <c r="K159" s="140" t="s">
        <v>783</v>
      </c>
      <c r="L159" s="143"/>
      <c r="M159" s="144" t="s">
        <v>1</v>
      </c>
      <c r="N159" s="145" t="s">
        <v>38</v>
      </c>
      <c r="O159" s="131">
        <v>0</v>
      </c>
      <c r="P159" s="131">
        <f>O159*H159</f>
        <v>0</v>
      </c>
      <c r="Q159" s="131">
        <v>0</v>
      </c>
      <c r="R159" s="131">
        <f>Q159*H159</f>
        <v>0</v>
      </c>
      <c r="S159" s="131">
        <v>0</v>
      </c>
      <c r="T159" s="132">
        <f>S159*H159</f>
        <v>0</v>
      </c>
      <c r="AR159" s="133" t="s">
        <v>140</v>
      </c>
      <c r="AT159" s="133" t="s">
        <v>137</v>
      </c>
      <c r="AU159" s="133" t="s">
        <v>83</v>
      </c>
      <c r="AY159" s="13" t="s">
        <v>127</v>
      </c>
      <c r="BE159" s="134">
        <f>IF(N159="základní",J159,0)</f>
        <v>0</v>
      </c>
      <c r="BF159" s="134">
        <f>IF(N159="snížená",J159,0)</f>
        <v>0</v>
      </c>
      <c r="BG159" s="134">
        <f>IF(N159="zákl. přenesená",J159,0)</f>
        <v>0</v>
      </c>
      <c r="BH159" s="134">
        <f>IF(N159="sníž. přenesená",J159,0)</f>
        <v>0</v>
      </c>
      <c r="BI159" s="134">
        <f>IF(N159="nulová",J159,0)</f>
        <v>0</v>
      </c>
      <c r="BJ159" s="13" t="s">
        <v>81</v>
      </c>
      <c r="BK159" s="134">
        <f>ROUND(I159*H159,2)</f>
        <v>0</v>
      </c>
      <c r="BL159" s="13" t="s">
        <v>133</v>
      </c>
      <c r="BM159" s="133" t="s">
        <v>916</v>
      </c>
    </row>
    <row r="160" spans="2:65" s="1" customFormat="1" ht="19.2">
      <c r="B160" s="25"/>
      <c r="D160" s="135" t="s">
        <v>135</v>
      </c>
      <c r="F160" s="136" t="s">
        <v>915</v>
      </c>
      <c r="L160" s="25"/>
      <c r="M160" s="137"/>
      <c r="T160" s="49"/>
      <c r="AT160" s="13" t="s">
        <v>135</v>
      </c>
      <c r="AU160" s="13" t="s">
        <v>83</v>
      </c>
    </row>
    <row r="161" spans="2:65" s="1" customFormat="1" ht="19.2">
      <c r="B161" s="25"/>
      <c r="D161" s="135" t="s">
        <v>155</v>
      </c>
      <c r="F161" s="146" t="s">
        <v>917</v>
      </c>
      <c r="L161" s="25"/>
      <c r="M161" s="137"/>
      <c r="T161" s="49"/>
      <c r="AT161" s="13" t="s">
        <v>155</v>
      </c>
      <c r="AU161" s="13" t="s">
        <v>83</v>
      </c>
    </row>
    <row r="162" spans="2:65" s="1" customFormat="1" ht="24.15" customHeight="1">
      <c r="B162" s="25"/>
      <c r="C162" s="124" t="s">
        <v>8</v>
      </c>
      <c r="D162" s="124" t="s">
        <v>129</v>
      </c>
      <c r="E162" s="125" t="s">
        <v>183</v>
      </c>
      <c r="F162" s="126" t="s">
        <v>184</v>
      </c>
      <c r="G162" s="127" t="s">
        <v>132</v>
      </c>
      <c r="H162" s="128">
        <v>7</v>
      </c>
      <c r="I162" s="128"/>
      <c r="J162" s="128">
        <f>ROUND(I162*H162,2)</f>
        <v>0</v>
      </c>
      <c r="K162" s="126" t="s">
        <v>783</v>
      </c>
      <c r="L162" s="25"/>
      <c r="M162" s="129" t="s">
        <v>1</v>
      </c>
      <c r="N162" s="130" t="s">
        <v>38</v>
      </c>
      <c r="O162" s="131">
        <v>0</v>
      </c>
      <c r="P162" s="131">
        <f>O162*H162</f>
        <v>0</v>
      </c>
      <c r="Q162" s="131">
        <v>0</v>
      </c>
      <c r="R162" s="131">
        <f>Q162*H162</f>
        <v>0</v>
      </c>
      <c r="S162" s="131">
        <v>0</v>
      </c>
      <c r="T162" s="132">
        <f>S162*H162</f>
        <v>0</v>
      </c>
      <c r="AR162" s="133" t="s">
        <v>133</v>
      </c>
      <c r="AT162" s="133" t="s">
        <v>129</v>
      </c>
      <c r="AU162" s="133" t="s">
        <v>83</v>
      </c>
      <c r="AY162" s="13" t="s">
        <v>127</v>
      </c>
      <c r="BE162" s="134">
        <f>IF(N162="základní",J162,0)</f>
        <v>0</v>
      </c>
      <c r="BF162" s="134">
        <f>IF(N162="snížená",J162,0)</f>
        <v>0</v>
      </c>
      <c r="BG162" s="134">
        <f>IF(N162="zákl. přenesená",J162,0)</f>
        <v>0</v>
      </c>
      <c r="BH162" s="134">
        <f>IF(N162="sníž. přenesená",J162,0)</f>
        <v>0</v>
      </c>
      <c r="BI162" s="134">
        <f>IF(N162="nulová",J162,0)</f>
        <v>0</v>
      </c>
      <c r="BJ162" s="13" t="s">
        <v>81</v>
      </c>
      <c r="BK162" s="134">
        <f>ROUND(I162*H162,2)</f>
        <v>0</v>
      </c>
      <c r="BL162" s="13" t="s">
        <v>133</v>
      </c>
      <c r="BM162" s="133" t="s">
        <v>918</v>
      </c>
    </row>
    <row r="163" spans="2:65" s="1" customFormat="1" ht="19.2">
      <c r="B163" s="25"/>
      <c r="D163" s="135" t="s">
        <v>135</v>
      </c>
      <c r="F163" s="136" t="s">
        <v>186</v>
      </c>
      <c r="L163" s="25"/>
      <c r="M163" s="137"/>
      <c r="T163" s="49"/>
      <c r="AT163" s="13" t="s">
        <v>135</v>
      </c>
      <c r="AU163" s="13" t="s">
        <v>83</v>
      </c>
    </row>
    <row r="164" spans="2:65" s="1" customFormat="1" ht="24.15" customHeight="1">
      <c r="B164" s="25"/>
      <c r="C164" s="138" t="s">
        <v>203</v>
      </c>
      <c r="D164" s="138" t="s">
        <v>137</v>
      </c>
      <c r="E164" s="139" t="s">
        <v>919</v>
      </c>
      <c r="F164" s="140" t="s">
        <v>920</v>
      </c>
      <c r="G164" s="141" t="s">
        <v>132</v>
      </c>
      <c r="H164" s="142">
        <v>2</v>
      </c>
      <c r="I164" s="142"/>
      <c r="J164" s="142">
        <f>ROUND(I164*H164,2)</f>
        <v>0</v>
      </c>
      <c r="K164" s="140" t="s">
        <v>783</v>
      </c>
      <c r="L164" s="143"/>
      <c r="M164" s="144" t="s">
        <v>1</v>
      </c>
      <c r="N164" s="145" t="s">
        <v>38</v>
      </c>
      <c r="O164" s="131">
        <v>0</v>
      </c>
      <c r="P164" s="131">
        <f>O164*H164</f>
        <v>0</v>
      </c>
      <c r="Q164" s="131">
        <v>0</v>
      </c>
      <c r="R164" s="131">
        <f>Q164*H164</f>
        <v>0</v>
      </c>
      <c r="S164" s="131">
        <v>0</v>
      </c>
      <c r="T164" s="132">
        <f>S164*H164</f>
        <v>0</v>
      </c>
      <c r="AR164" s="133" t="s">
        <v>140</v>
      </c>
      <c r="AT164" s="133" t="s">
        <v>137</v>
      </c>
      <c r="AU164" s="133" t="s">
        <v>83</v>
      </c>
      <c r="AY164" s="13" t="s">
        <v>127</v>
      </c>
      <c r="BE164" s="134">
        <f>IF(N164="základní",J164,0)</f>
        <v>0</v>
      </c>
      <c r="BF164" s="134">
        <f>IF(N164="snížená",J164,0)</f>
        <v>0</v>
      </c>
      <c r="BG164" s="134">
        <f>IF(N164="zákl. přenesená",J164,0)</f>
        <v>0</v>
      </c>
      <c r="BH164" s="134">
        <f>IF(N164="sníž. přenesená",J164,0)</f>
        <v>0</v>
      </c>
      <c r="BI164" s="134">
        <f>IF(N164="nulová",J164,0)</f>
        <v>0</v>
      </c>
      <c r="BJ164" s="13" t="s">
        <v>81</v>
      </c>
      <c r="BK164" s="134">
        <f>ROUND(I164*H164,2)</f>
        <v>0</v>
      </c>
      <c r="BL164" s="13" t="s">
        <v>133</v>
      </c>
      <c r="BM164" s="133" t="s">
        <v>921</v>
      </c>
    </row>
    <row r="165" spans="2:65" s="1" customFormat="1" ht="19.2">
      <c r="B165" s="25"/>
      <c r="D165" s="135" t="s">
        <v>135</v>
      </c>
      <c r="F165" s="136" t="s">
        <v>920</v>
      </c>
      <c r="L165" s="25"/>
      <c r="M165" s="137"/>
      <c r="T165" s="49"/>
      <c r="AT165" s="13" t="s">
        <v>135</v>
      </c>
      <c r="AU165" s="13" t="s">
        <v>83</v>
      </c>
    </row>
    <row r="166" spans="2:65" s="1" customFormat="1" ht="33" customHeight="1">
      <c r="B166" s="25"/>
      <c r="C166" s="138" t="s">
        <v>207</v>
      </c>
      <c r="D166" s="138" t="s">
        <v>137</v>
      </c>
      <c r="E166" s="139" t="s">
        <v>922</v>
      </c>
      <c r="F166" s="140" t="s">
        <v>923</v>
      </c>
      <c r="G166" s="141" t="s">
        <v>132</v>
      </c>
      <c r="H166" s="142">
        <v>1</v>
      </c>
      <c r="I166" s="142"/>
      <c r="J166" s="142">
        <f>ROUND(I166*H166,2)</f>
        <v>0</v>
      </c>
      <c r="K166" s="140" t="s">
        <v>783</v>
      </c>
      <c r="L166" s="143"/>
      <c r="M166" s="144" t="s">
        <v>1</v>
      </c>
      <c r="N166" s="145" t="s">
        <v>38</v>
      </c>
      <c r="O166" s="131">
        <v>0</v>
      </c>
      <c r="P166" s="131">
        <f>O166*H166</f>
        <v>0</v>
      </c>
      <c r="Q166" s="131">
        <v>0</v>
      </c>
      <c r="R166" s="131">
        <f>Q166*H166</f>
        <v>0</v>
      </c>
      <c r="S166" s="131">
        <v>0</v>
      </c>
      <c r="T166" s="132">
        <f>S166*H166</f>
        <v>0</v>
      </c>
      <c r="AR166" s="133" t="s">
        <v>140</v>
      </c>
      <c r="AT166" s="133" t="s">
        <v>137</v>
      </c>
      <c r="AU166" s="133" t="s">
        <v>83</v>
      </c>
      <c r="AY166" s="13" t="s">
        <v>127</v>
      </c>
      <c r="BE166" s="134">
        <f>IF(N166="základní",J166,0)</f>
        <v>0</v>
      </c>
      <c r="BF166" s="134">
        <f>IF(N166="snížená",J166,0)</f>
        <v>0</v>
      </c>
      <c r="BG166" s="134">
        <f>IF(N166="zákl. přenesená",J166,0)</f>
        <v>0</v>
      </c>
      <c r="BH166" s="134">
        <f>IF(N166="sníž. přenesená",J166,0)</f>
        <v>0</v>
      </c>
      <c r="BI166" s="134">
        <f>IF(N166="nulová",J166,0)</f>
        <v>0</v>
      </c>
      <c r="BJ166" s="13" t="s">
        <v>81</v>
      </c>
      <c r="BK166" s="134">
        <f>ROUND(I166*H166,2)</f>
        <v>0</v>
      </c>
      <c r="BL166" s="13" t="s">
        <v>133</v>
      </c>
      <c r="BM166" s="133" t="s">
        <v>924</v>
      </c>
    </row>
    <row r="167" spans="2:65" s="1" customFormat="1" ht="19.2">
      <c r="B167" s="25"/>
      <c r="D167" s="135" t="s">
        <v>135</v>
      </c>
      <c r="F167" s="136" t="s">
        <v>923</v>
      </c>
      <c r="L167" s="25"/>
      <c r="M167" s="137"/>
      <c r="T167" s="49"/>
      <c r="AT167" s="13" t="s">
        <v>135</v>
      </c>
      <c r="AU167" s="13" t="s">
        <v>83</v>
      </c>
    </row>
    <row r="168" spans="2:65" s="1" customFormat="1" ht="24.15" customHeight="1">
      <c r="B168" s="25"/>
      <c r="C168" s="138" t="s">
        <v>211</v>
      </c>
      <c r="D168" s="138" t="s">
        <v>137</v>
      </c>
      <c r="E168" s="139" t="s">
        <v>188</v>
      </c>
      <c r="F168" s="140" t="s">
        <v>189</v>
      </c>
      <c r="G168" s="141" t="s">
        <v>132</v>
      </c>
      <c r="H168" s="142">
        <v>2</v>
      </c>
      <c r="I168" s="142"/>
      <c r="J168" s="142">
        <f>ROUND(I168*H168,2)</f>
        <v>0</v>
      </c>
      <c r="K168" s="140" t="s">
        <v>783</v>
      </c>
      <c r="L168" s="143"/>
      <c r="M168" s="144" t="s">
        <v>1</v>
      </c>
      <c r="N168" s="145" t="s">
        <v>38</v>
      </c>
      <c r="O168" s="131">
        <v>0</v>
      </c>
      <c r="P168" s="131">
        <f>O168*H168</f>
        <v>0</v>
      </c>
      <c r="Q168" s="131">
        <v>0</v>
      </c>
      <c r="R168" s="131">
        <f>Q168*H168</f>
        <v>0</v>
      </c>
      <c r="S168" s="131">
        <v>0</v>
      </c>
      <c r="T168" s="132">
        <f>S168*H168</f>
        <v>0</v>
      </c>
      <c r="AR168" s="133" t="s">
        <v>140</v>
      </c>
      <c r="AT168" s="133" t="s">
        <v>137</v>
      </c>
      <c r="AU168" s="133" t="s">
        <v>83</v>
      </c>
      <c r="AY168" s="13" t="s">
        <v>127</v>
      </c>
      <c r="BE168" s="134">
        <f>IF(N168="základní",J168,0)</f>
        <v>0</v>
      </c>
      <c r="BF168" s="134">
        <f>IF(N168="snížená",J168,0)</f>
        <v>0</v>
      </c>
      <c r="BG168" s="134">
        <f>IF(N168="zákl. přenesená",J168,0)</f>
        <v>0</v>
      </c>
      <c r="BH168" s="134">
        <f>IF(N168="sníž. přenesená",J168,0)</f>
        <v>0</v>
      </c>
      <c r="BI168" s="134">
        <f>IF(N168="nulová",J168,0)</f>
        <v>0</v>
      </c>
      <c r="BJ168" s="13" t="s">
        <v>81</v>
      </c>
      <c r="BK168" s="134">
        <f>ROUND(I168*H168,2)</f>
        <v>0</v>
      </c>
      <c r="BL168" s="13" t="s">
        <v>133</v>
      </c>
      <c r="BM168" s="133" t="s">
        <v>925</v>
      </c>
    </row>
    <row r="169" spans="2:65" s="1" customFormat="1" ht="19.2">
      <c r="B169" s="25"/>
      <c r="D169" s="135" t="s">
        <v>135</v>
      </c>
      <c r="F169" s="136" t="s">
        <v>189</v>
      </c>
      <c r="L169" s="25"/>
      <c r="M169" s="137"/>
      <c r="T169" s="49"/>
      <c r="AT169" s="13" t="s">
        <v>135</v>
      </c>
      <c r="AU169" s="13" t="s">
        <v>83</v>
      </c>
    </row>
    <row r="170" spans="2:65" s="1" customFormat="1" ht="24.15" customHeight="1">
      <c r="B170" s="25"/>
      <c r="C170" s="138" t="s">
        <v>216</v>
      </c>
      <c r="D170" s="138" t="s">
        <v>137</v>
      </c>
      <c r="E170" s="139" t="s">
        <v>192</v>
      </c>
      <c r="F170" s="140" t="s">
        <v>193</v>
      </c>
      <c r="G170" s="141" t="s">
        <v>132</v>
      </c>
      <c r="H170" s="142">
        <v>1</v>
      </c>
      <c r="I170" s="142"/>
      <c r="J170" s="142">
        <f>ROUND(I170*H170,2)</f>
        <v>0</v>
      </c>
      <c r="K170" s="140" t="s">
        <v>783</v>
      </c>
      <c r="L170" s="143"/>
      <c r="M170" s="144" t="s">
        <v>1</v>
      </c>
      <c r="N170" s="145" t="s">
        <v>38</v>
      </c>
      <c r="O170" s="131">
        <v>0</v>
      </c>
      <c r="P170" s="131">
        <f>O170*H170</f>
        <v>0</v>
      </c>
      <c r="Q170" s="131">
        <v>0</v>
      </c>
      <c r="R170" s="131">
        <f>Q170*H170</f>
        <v>0</v>
      </c>
      <c r="S170" s="131">
        <v>0</v>
      </c>
      <c r="T170" s="132">
        <f>S170*H170</f>
        <v>0</v>
      </c>
      <c r="AR170" s="133" t="s">
        <v>140</v>
      </c>
      <c r="AT170" s="133" t="s">
        <v>137</v>
      </c>
      <c r="AU170" s="133" t="s">
        <v>83</v>
      </c>
      <c r="AY170" s="13" t="s">
        <v>127</v>
      </c>
      <c r="BE170" s="134">
        <f>IF(N170="základní",J170,0)</f>
        <v>0</v>
      </c>
      <c r="BF170" s="134">
        <f>IF(N170="snížená",J170,0)</f>
        <v>0</v>
      </c>
      <c r="BG170" s="134">
        <f>IF(N170="zákl. přenesená",J170,0)</f>
        <v>0</v>
      </c>
      <c r="BH170" s="134">
        <f>IF(N170="sníž. přenesená",J170,0)</f>
        <v>0</v>
      </c>
      <c r="BI170" s="134">
        <f>IF(N170="nulová",J170,0)</f>
        <v>0</v>
      </c>
      <c r="BJ170" s="13" t="s">
        <v>81</v>
      </c>
      <c r="BK170" s="134">
        <f>ROUND(I170*H170,2)</f>
        <v>0</v>
      </c>
      <c r="BL170" s="13" t="s">
        <v>133</v>
      </c>
      <c r="BM170" s="133" t="s">
        <v>926</v>
      </c>
    </row>
    <row r="171" spans="2:65" s="1" customFormat="1" ht="19.2">
      <c r="B171" s="25"/>
      <c r="D171" s="135" t="s">
        <v>135</v>
      </c>
      <c r="F171" s="136" t="s">
        <v>193</v>
      </c>
      <c r="L171" s="25"/>
      <c r="M171" s="137"/>
      <c r="T171" s="49"/>
      <c r="AT171" s="13" t="s">
        <v>135</v>
      </c>
      <c r="AU171" s="13" t="s">
        <v>83</v>
      </c>
    </row>
    <row r="172" spans="2:65" s="1" customFormat="1" ht="33" customHeight="1">
      <c r="B172" s="25"/>
      <c r="C172" s="138" t="s">
        <v>220</v>
      </c>
      <c r="D172" s="138" t="s">
        <v>137</v>
      </c>
      <c r="E172" s="139" t="s">
        <v>196</v>
      </c>
      <c r="F172" s="140" t="s">
        <v>927</v>
      </c>
      <c r="G172" s="141" t="s">
        <v>132</v>
      </c>
      <c r="H172" s="142">
        <v>1</v>
      </c>
      <c r="I172" s="142"/>
      <c r="J172" s="142">
        <f>ROUND(I172*H172,2)</f>
        <v>0</v>
      </c>
      <c r="K172" s="140" t="s">
        <v>783</v>
      </c>
      <c r="L172" s="143"/>
      <c r="M172" s="144" t="s">
        <v>1</v>
      </c>
      <c r="N172" s="145" t="s">
        <v>38</v>
      </c>
      <c r="O172" s="131">
        <v>0</v>
      </c>
      <c r="P172" s="131">
        <f>O172*H172</f>
        <v>0</v>
      </c>
      <c r="Q172" s="131">
        <v>0</v>
      </c>
      <c r="R172" s="131">
        <f>Q172*H172</f>
        <v>0</v>
      </c>
      <c r="S172" s="131">
        <v>0</v>
      </c>
      <c r="T172" s="132">
        <f>S172*H172</f>
        <v>0</v>
      </c>
      <c r="AR172" s="133" t="s">
        <v>140</v>
      </c>
      <c r="AT172" s="133" t="s">
        <v>137</v>
      </c>
      <c r="AU172" s="133" t="s">
        <v>83</v>
      </c>
      <c r="AY172" s="13" t="s">
        <v>127</v>
      </c>
      <c r="BE172" s="134">
        <f>IF(N172="základní",J172,0)</f>
        <v>0</v>
      </c>
      <c r="BF172" s="134">
        <f>IF(N172="snížená",J172,0)</f>
        <v>0</v>
      </c>
      <c r="BG172" s="134">
        <f>IF(N172="zákl. přenesená",J172,0)</f>
        <v>0</v>
      </c>
      <c r="BH172" s="134">
        <f>IF(N172="sníž. přenesená",J172,0)</f>
        <v>0</v>
      </c>
      <c r="BI172" s="134">
        <f>IF(N172="nulová",J172,0)</f>
        <v>0</v>
      </c>
      <c r="BJ172" s="13" t="s">
        <v>81</v>
      </c>
      <c r="BK172" s="134">
        <f>ROUND(I172*H172,2)</f>
        <v>0</v>
      </c>
      <c r="BL172" s="13" t="s">
        <v>133</v>
      </c>
      <c r="BM172" s="133" t="s">
        <v>928</v>
      </c>
    </row>
    <row r="173" spans="2:65" s="1" customFormat="1" ht="19.2">
      <c r="B173" s="25"/>
      <c r="D173" s="135" t="s">
        <v>135</v>
      </c>
      <c r="F173" s="136" t="s">
        <v>927</v>
      </c>
      <c r="L173" s="25"/>
      <c r="M173" s="137"/>
      <c r="T173" s="49"/>
      <c r="AT173" s="13" t="s">
        <v>135</v>
      </c>
      <c r="AU173" s="13" t="s">
        <v>83</v>
      </c>
    </row>
    <row r="174" spans="2:65" s="1" customFormat="1" ht="24.15" customHeight="1">
      <c r="B174" s="25"/>
      <c r="C174" s="124" t="s">
        <v>7</v>
      </c>
      <c r="D174" s="124" t="s">
        <v>129</v>
      </c>
      <c r="E174" s="125" t="s">
        <v>929</v>
      </c>
      <c r="F174" s="126" t="s">
        <v>930</v>
      </c>
      <c r="G174" s="127" t="s">
        <v>132</v>
      </c>
      <c r="H174" s="128">
        <v>7</v>
      </c>
      <c r="I174" s="128"/>
      <c r="J174" s="128">
        <f>ROUND(I174*H174,2)</f>
        <v>0</v>
      </c>
      <c r="K174" s="126" t="s">
        <v>783</v>
      </c>
      <c r="L174" s="25"/>
      <c r="M174" s="129" t="s">
        <v>1</v>
      </c>
      <c r="N174" s="130" t="s">
        <v>38</v>
      </c>
      <c r="O174" s="131">
        <v>0</v>
      </c>
      <c r="P174" s="131">
        <f>O174*H174</f>
        <v>0</v>
      </c>
      <c r="Q174" s="131">
        <v>0</v>
      </c>
      <c r="R174" s="131">
        <f>Q174*H174</f>
        <v>0</v>
      </c>
      <c r="S174" s="131">
        <v>0</v>
      </c>
      <c r="T174" s="132">
        <f>S174*H174</f>
        <v>0</v>
      </c>
      <c r="AR174" s="133" t="s">
        <v>133</v>
      </c>
      <c r="AT174" s="133" t="s">
        <v>129</v>
      </c>
      <c r="AU174" s="133" t="s">
        <v>83</v>
      </c>
      <c r="AY174" s="13" t="s">
        <v>127</v>
      </c>
      <c r="BE174" s="134">
        <f>IF(N174="základní",J174,0)</f>
        <v>0</v>
      </c>
      <c r="BF174" s="134">
        <f>IF(N174="snížená",J174,0)</f>
        <v>0</v>
      </c>
      <c r="BG174" s="134">
        <f>IF(N174="zákl. přenesená",J174,0)</f>
        <v>0</v>
      </c>
      <c r="BH174" s="134">
        <f>IF(N174="sníž. přenesená",J174,0)</f>
        <v>0</v>
      </c>
      <c r="BI174" s="134">
        <f>IF(N174="nulová",J174,0)</f>
        <v>0</v>
      </c>
      <c r="BJ174" s="13" t="s">
        <v>81</v>
      </c>
      <c r="BK174" s="134">
        <f>ROUND(I174*H174,2)</f>
        <v>0</v>
      </c>
      <c r="BL174" s="13" t="s">
        <v>133</v>
      </c>
      <c r="BM174" s="133" t="s">
        <v>931</v>
      </c>
    </row>
    <row r="175" spans="2:65" s="1" customFormat="1" ht="19.2">
      <c r="B175" s="25"/>
      <c r="D175" s="135" t="s">
        <v>135</v>
      </c>
      <c r="F175" s="136" t="s">
        <v>932</v>
      </c>
      <c r="L175" s="25"/>
      <c r="M175" s="137"/>
      <c r="T175" s="49"/>
      <c r="AT175" s="13" t="s">
        <v>135</v>
      </c>
      <c r="AU175" s="13" t="s">
        <v>83</v>
      </c>
    </row>
    <row r="176" spans="2:65" s="1" customFormat="1" ht="33" customHeight="1">
      <c r="B176" s="25"/>
      <c r="C176" s="138" t="s">
        <v>227</v>
      </c>
      <c r="D176" s="138" t="s">
        <v>137</v>
      </c>
      <c r="E176" s="139" t="s">
        <v>933</v>
      </c>
      <c r="F176" s="140" t="s">
        <v>934</v>
      </c>
      <c r="G176" s="141" t="s">
        <v>132</v>
      </c>
      <c r="H176" s="142">
        <v>3</v>
      </c>
      <c r="I176" s="142"/>
      <c r="J176" s="142">
        <f>ROUND(I176*H176,2)</f>
        <v>0</v>
      </c>
      <c r="K176" s="140" t="s">
        <v>783</v>
      </c>
      <c r="L176" s="143"/>
      <c r="M176" s="144" t="s">
        <v>1</v>
      </c>
      <c r="N176" s="145" t="s">
        <v>38</v>
      </c>
      <c r="O176" s="131">
        <v>0</v>
      </c>
      <c r="P176" s="131">
        <f>O176*H176</f>
        <v>0</v>
      </c>
      <c r="Q176" s="131">
        <v>0</v>
      </c>
      <c r="R176" s="131">
        <f>Q176*H176</f>
        <v>0</v>
      </c>
      <c r="S176" s="131">
        <v>0</v>
      </c>
      <c r="T176" s="132">
        <f>S176*H176</f>
        <v>0</v>
      </c>
      <c r="AR176" s="133" t="s">
        <v>140</v>
      </c>
      <c r="AT176" s="133" t="s">
        <v>137</v>
      </c>
      <c r="AU176" s="133" t="s">
        <v>83</v>
      </c>
      <c r="AY176" s="13" t="s">
        <v>127</v>
      </c>
      <c r="BE176" s="134">
        <f>IF(N176="základní",J176,0)</f>
        <v>0</v>
      </c>
      <c r="BF176" s="134">
        <f>IF(N176="snížená",J176,0)</f>
        <v>0</v>
      </c>
      <c r="BG176" s="134">
        <f>IF(N176="zákl. přenesená",J176,0)</f>
        <v>0</v>
      </c>
      <c r="BH176" s="134">
        <f>IF(N176="sníž. přenesená",J176,0)</f>
        <v>0</v>
      </c>
      <c r="BI176" s="134">
        <f>IF(N176="nulová",J176,0)</f>
        <v>0</v>
      </c>
      <c r="BJ176" s="13" t="s">
        <v>81</v>
      </c>
      <c r="BK176" s="134">
        <f>ROUND(I176*H176,2)</f>
        <v>0</v>
      </c>
      <c r="BL176" s="13" t="s">
        <v>133</v>
      </c>
      <c r="BM176" s="133" t="s">
        <v>935</v>
      </c>
    </row>
    <row r="177" spans="2:65" s="1" customFormat="1" ht="19.2">
      <c r="B177" s="25"/>
      <c r="D177" s="135" t="s">
        <v>135</v>
      </c>
      <c r="F177" s="136" t="s">
        <v>934</v>
      </c>
      <c r="L177" s="25"/>
      <c r="M177" s="137"/>
      <c r="T177" s="49"/>
      <c r="AT177" s="13" t="s">
        <v>135</v>
      </c>
      <c r="AU177" s="13" t="s">
        <v>83</v>
      </c>
    </row>
    <row r="178" spans="2:65" s="1" customFormat="1" ht="33" customHeight="1">
      <c r="B178" s="25"/>
      <c r="C178" s="138" t="s">
        <v>231</v>
      </c>
      <c r="D178" s="138" t="s">
        <v>137</v>
      </c>
      <c r="E178" s="139" t="s">
        <v>936</v>
      </c>
      <c r="F178" s="140" t="s">
        <v>937</v>
      </c>
      <c r="G178" s="141" t="s">
        <v>132</v>
      </c>
      <c r="H178" s="142">
        <v>4</v>
      </c>
      <c r="I178" s="142"/>
      <c r="J178" s="142">
        <f>ROUND(I178*H178,2)</f>
        <v>0</v>
      </c>
      <c r="K178" s="140" t="s">
        <v>783</v>
      </c>
      <c r="L178" s="143"/>
      <c r="M178" s="144" t="s">
        <v>1</v>
      </c>
      <c r="N178" s="145" t="s">
        <v>38</v>
      </c>
      <c r="O178" s="131">
        <v>0</v>
      </c>
      <c r="P178" s="131">
        <f>O178*H178</f>
        <v>0</v>
      </c>
      <c r="Q178" s="131">
        <v>0</v>
      </c>
      <c r="R178" s="131">
        <f>Q178*H178</f>
        <v>0</v>
      </c>
      <c r="S178" s="131">
        <v>0</v>
      </c>
      <c r="T178" s="132">
        <f>S178*H178</f>
        <v>0</v>
      </c>
      <c r="AR178" s="133" t="s">
        <v>140</v>
      </c>
      <c r="AT178" s="133" t="s">
        <v>137</v>
      </c>
      <c r="AU178" s="133" t="s">
        <v>83</v>
      </c>
      <c r="AY178" s="13" t="s">
        <v>127</v>
      </c>
      <c r="BE178" s="134">
        <f>IF(N178="základní",J178,0)</f>
        <v>0</v>
      </c>
      <c r="BF178" s="134">
        <f>IF(N178="snížená",J178,0)</f>
        <v>0</v>
      </c>
      <c r="BG178" s="134">
        <f>IF(N178="zákl. přenesená",J178,0)</f>
        <v>0</v>
      </c>
      <c r="BH178" s="134">
        <f>IF(N178="sníž. přenesená",J178,0)</f>
        <v>0</v>
      </c>
      <c r="BI178" s="134">
        <f>IF(N178="nulová",J178,0)</f>
        <v>0</v>
      </c>
      <c r="BJ178" s="13" t="s">
        <v>81</v>
      </c>
      <c r="BK178" s="134">
        <f>ROUND(I178*H178,2)</f>
        <v>0</v>
      </c>
      <c r="BL178" s="13" t="s">
        <v>133</v>
      </c>
      <c r="BM178" s="133" t="s">
        <v>938</v>
      </c>
    </row>
    <row r="179" spans="2:65" s="1" customFormat="1" ht="19.2">
      <c r="B179" s="25"/>
      <c r="D179" s="135" t="s">
        <v>135</v>
      </c>
      <c r="F179" s="136" t="s">
        <v>937</v>
      </c>
      <c r="L179" s="25"/>
      <c r="M179" s="137"/>
      <c r="T179" s="49"/>
      <c r="AT179" s="13" t="s">
        <v>135</v>
      </c>
      <c r="AU179" s="13" t="s">
        <v>83</v>
      </c>
    </row>
    <row r="180" spans="2:65" s="1" customFormat="1" ht="21.75" customHeight="1">
      <c r="B180" s="25"/>
      <c r="C180" s="124" t="s">
        <v>237</v>
      </c>
      <c r="D180" s="124" t="s">
        <v>129</v>
      </c>
      <c r="E180" s="125" t="s">
        <v>199</v>
      </c>
      <c r="F180" s="126" t="s">
        <v>200</v>
      </c>
      <c r="G180" s="127" t="s">
        <v>132</v>
      </c>
      <c r="H180" s="128">
        <v>34</v>
      </c>
      <c r="I180" s="128"/>
      <c r="J180" s="128">
        <f>ROUND(I180*H180,2)</f>
        <v>0</v>
      </c>
      <c r="K180" s="126" t="s">
        <v>783</v>
      </c>
      <c r="L180" s="25"/>
      <c r="M180" s="129" t="s">
        <v>1</v>
      </c>
      <c r="N180" s="130" t="s">
        <v>38</v>
      </c>
      <c r="O180" s="131">
        <v>0</v>
      </c>
      <c r="P180" s="131">
        <f>O180*H180</f>
        <v>0</v>
      </c>
      <c r="Q180" s="131">
        <v>0</v>
      </c>
      <c r="R180" s="131">
        <f>Q180*H180</f>
        <v>0</v>
      </c>
      <c r="S180" s="131">
        <v>0</v>
      </c>
      <c r="T180" s="132">
        <f>S180*H180</f>
        <v>0</v>
      </c>
      <c r="AR180" s="133" t="s">
        <v>133</v>
      </c>
      <c r="AT180" s="133" t="s">
        <v>129</v>
      </c>
      <c r="AU180" s="133" t="s">
        <v>83</v>
      </c>
      <c r="AY180" s="13" t="s">
        <v>127</v>
      </c>
      <c r="BE180" s="134">
        <f>IF(N180="základní",J180,0)</f>
        <v>0</v>
      </c>
      <c r="BF180" s="134">
        <f>IF(N180="snížená",J180,0)</f>
        <v>0</v>
      </c>
      <c r="BG180" s="134">
        <f>IF(N180="zákl. přenesená",J180,0)</f>
        <v>0</v>
      </c>
      <c r="BH180" s="134">
        <f>IF(N180="sníž. přenesená",J180,0)</f>
        <v>0</v>
      </c>
      <c r="BI180" s="134">
        <f>IF(N180="nulová",J180,0)</f>
        <v>0</v>
      </c>
      <c r="BJ180" s="13" t="s">
        <v>81</v>
      </c>
      <c r="BK180" s="134">
        <f>ROUND(I180*H180,2)</f>
        <v>0</v>
      </c>
      <c r="BL180" s="13" t="s">
        <v>133</v>
      </c>
      <c r="BM180" s="133" t="s">
        <v>939</v>
      </c>
    </row>
    <row r="181" spans="2:65" s="1" customFormat="1" ht="19.2">
      <c r="B181" s="25"/>
      <c r="D181" s="135" t="s">
        <v>135</v>
      </c>
      <c r="F181" s="136" t="s">
        <v>202</v>
      </c>
      <c r="L181" s="25"/>
      <c r="M181" s="137"/>
      <c r="T181" s="49"/>
      <c r="AT181" s="13" t="s">
        <v>135</v>
      </c>
      <c r="AU181" s="13" t="s">
        <v>83</v>
      </c>
    </row>
    <row r="182" spans="2:65" s="1" customFormat="1" ht="24.15" customHeight="1">
      <c r="B182" s="25"/>
      <c r="C182" s="138" t="s">
        <v>241</v>
      </c>
      <c r="D182" s="138" t="s">
        <v>137</v>
      </c>
      <c r="E182" s="139" t="s">
        <v>204</v>
      </c>
      <c r="F182" s="140" t="s">
        <v>205</v>
      </c>
      <c r="G182" s="141" t="s">
        <v>132</v>
      </c>
      <c r="H182" s="142">
        <v>6</v>
      </c>
      <c r="I182" s="142"/>
      <c r="J182" s="142">
        <f>ROUND(I182*H182,2)</f>
        <v>0</v>
      </c>
      <c r="K182" s="140" t="s">
        <v>783</v>
      </c>
      <c r="L182" s="143"/>
      <c r="M182" s="144" t="s">
        <v>1</v>
      </c>
      <c r="N182" s="145" t="s">
        <v>38</v>
      </c>
      <c r="O182" s="131">
        <v>0</v>
      </c>
      <c r="P182" s="131">
        <f>O182*H182</f>
        <v>0</v>
      </c>
      <c r="Q182" s="131">
        <v>0</v>
      </c>
      <c r="R182" s="131">
        <f>Q182*H182</f>
        <v>0</v>
      </c>
      <c r="S182" s="131">
        <v>0</v>
      </c>
      <c r="T182" s="132">
        <f>S182*H182</f>
        <v>0</v>
      </c>
      <c r="AR182" s="133" t="s">
        <v>140</v>
      </c>
      <c r="AT182" s="133" t="s">
        <v>137</v>
      </c>
      <c r="AU182" s="133" t="s">
        <v>83</v>
      </c>
      <c r="AY182" s="13" t="s">
        <v>127</v>
      </c>
      <c r="BE182" s="134">
        <f>IF(N182="základní",J182,0)</f>
        <v>0</v>
      </c>
      <c r="BF182" s="134">
        <f>IF(N182="snížená",J182,0)</f>
        <v>0</v>
      </c>
      <c r="BG182" s="134">
        <f>IF(N182="zákl. přenesená",J182,0)</f>
        <v>0</v>
      </c>
      <c r="BH182" s="134">
        <f>IF(N182="sníž. přenesená",J182,0)</f>
        <v>0</v>
      </c>
      <c r="BI182" s="134">
        <f>IF(N182="nulová",J182,0)</f>
        <v>0</v>
      </c>
      <c r="BJ182" s="13" t="s">
        <v>81</v>
      </c>
      <c r="BK182" s="134">
        <f>ROUND(I182*H182,2)</f>
        <v>0</v>
      </c>
      <c r="BL182" s="13" t="s">
        <v>133</v>
      </c>
      <c r="BM182" s="133" t="s">
        <v>940</v>
      </c>
    </row>
    <row r="183" spans="2:65" s="1" customFormat="1">
      <c r="B183" s="25"/>
      <c r="D183" s="135" t="s">
        <v>135</v>
      </c>
      <c r="F183" s="136" t="s">
        <v>205</v>
      </c>
      <c r="L183" s="25"/>
      <c r="M183" s="137"/>
      <c r="T183" s="49"/>
      <c r="AT183" s="13" t="s">
        <v>135</v>
      </c>
      <c r="AU183" s="13" t="s">
        <v>83</v>
      </c>
    </row>
    <row r="184" spans="2:65" s="1" customFormat="1" ht="24.15" customHeight="1">
      <c r="B184" s="25"/>
      <c r="C184" s="138" t="s">
        <v>245</v>
      </c>
      <c r="D184" s="138" t="s">
        <v>137</v>
      </c>
      <c r="E184" s="139" t="s">
        <v>208</v>
      </c>
      <c r="F184" s="140" t="s">
        <v>209</v>
      </c>
      <c r="G184" s="141" t="s">
        <v>132</v>
      </c>
      <c r="H184" s="142">
        <v>28</v>
      </c>
      <c r="I184" s="142"/>
      <c r="J184" s="142">
        <f>ROUND(I184*H184,2)</f>
        <v>0</v>
      </c>
      <c r="K184" s="140" t="s">
        <v>783</v>
      </c>
      <c r="L184" s="143"/>
      <c r="M184" s="144" t="s">
        <v>1</v>
      </c>
      <c r="N184" s="145" t="s">
        <v>38</v>
      </c>
      <c r="O184" s="131">
        <v>0</v>
      </c>
      <c r="P184" s="131">
        <f>O184*H184</f>
        <v>0</v>
      </c>
      <c r="Q184" s="131">
        <v>0</v>
      </c>
      <c r="R184" s="131">
        <f>Q184*H184</f>
        <v>0</v>
      </c>
      <c r="S184" s="131">
        <v>0</v>
      </c>
      <c r="T184" s="132">
        <f>S184*H184</f>
        <v>0</v>
      </c>
      <c r="AR184" s="133" t="s">
        <v>140</v>
      </c>
      <c r="AT184" s="133" t="s">
        <v>137</v>
      </c>
      <c r="AU184" s="133" t="s">
        <v>83</v>
      </c>
      <c r="AY184" s="13" t="s">
        <v>127</v>
      </c>
      <c r="BE184" s="134">
        <f>IF(N184="základní",J184,0)</f>
        <v>0</v>
      </c>
      <c r="BF184" s="134">
        <f>IF(N184="snížená",J184,0)</f>
        <v>0</v>
      </c>
      <c r="BG184" s="134">
        <f>IF(N184="zákl. přenesená",J184,0)</f>
        <v>0</v>
      </c>
      <c r="BH184" s="134">
        <f>IF(N184="sníž. přenesená",J184,0)</f>
        <v>0</v>
      </c>
      <c r="BI184" s="134">
        <f>IF(N184="nulová",J184,0)</f>
        <v>0</v>
      </c>
      <c r="BJ184" s="13" t="s">
        <v>81</v>
      </c>
      <c r="BK184" s="134">
        <f>ROUND(I184*H184,2)</f>
        <v>0</v>
      </c>
      <c r="BL184" s="13" t="s">
        <v>133</v>
      </c>
      <c r="BM184" s="133" t="s">
        <v>941</v>
      </c>
    </row>
    <row r="185" spans="2:65" s="1" customFormat="1">
      <c r="B185" s="25"/>
      <c r="D185" s="135" t="s">
        <v>135</v>
      </c>
      <c r="F185" s="136" t="s">
        <v>209</v>
      </c>
      <c r="L185" s="25"/>
      <c r="M185" s="137"/>
      <c r="T185" s="49"/>
      <c r="AT185" s="13" t="s">
        <v>135</v>
      </c>
      <c r="AU185" s="13" t="s">
        <v>83</v>
      </c>
    </row>
    <row r="186" spans="2:65" s="1" customFormat="1" ht="24.15" customHeight="1">
      <c r="B186" s="25"/>
      <c r="C186" s="124" t="s">
        <v>249</v>
      </c>
      <c r="D186" s="124" t="s">
        <v>129</v>
      </c>
      <c r="E186" s="125" t="s">
        <v>212</v>
      </c>
      <c r="F186" s="126" t="s">
        <v>213</v>
      </c>
      <c r="G186" s="127" t="s">
        <v>132</v>
      </c>
      <c r="H186" s="128">
        <v>27</v>
      </c>
      <c r="I186" s="128"/>
      <c r="J186" s="128">
        <f>ROUND(I186*H186,2)</f>
        <v>0</v>
      </c>
      <c r="K186" s="126" t="s">
        <v>783</v>
      </c>
      <c r="L186" s="25"/>
      <c r="M186" s="129" t="s">
        <v>1</v>
      </c>
      <c r="N186" s="130" t="s">
        <v>38</v>
      </c>
      <c r="O186" s="131">
        <v>0</v>
      </c>
      <c r="P186" s="131">
        <f>O186*H186</f>
        <v>0</v>
      </c>
      <c r="Q186" s="131">
        <v>0</v>
      </c>
      <c r="R186" s="131">
        <f>Q186*H186</f>
        <v>0</v>
      </c>
      <c r="S186" s="131">
        <v>0</v>
      </c>
      <c r="T186" s="132">
        <f>S186*H186</f>
        <v>0</v>
      </c>
      <c r="AR186" s="133" t="s">
        <v>133</v>
      </c>
      <c r="AT186" s="133" t="s">
        <v>129</v>
      </c>
      <c r="AU186" s="133" t="s">
        <v>83</v>
      </c>
      <c r="AY186" s="13" t="s">
        <v>127</v>
      </c>
      <c r="BE186" s="134">
        <f>IF(N186="základní",J186,0)</f>
        <v>0</v>
      </c>
      <c r="BF186" s="134">
        <f>IF(N186="snížená",J186,0)</f>
        <v>0</v>
      </c>
      <c r="BG186" s="134">
        <f>IF(N186="zákl. přenesená",J186,0)</f>
        <v>0</v>
      </c>
      <c r="BH186" s="134">
        <f>IF(N186="sníž. přenesená",J186,0)</f>
        <v>0</v>
      </c>
      <c r="BI186" s="134">
        <f>IF(N186="nulová",J186,0)</f>
        <v>0</v>
      </c>
      <c r="BJ186" s="13" t="s">
        <v>81</v>
      </c>
      <c r="BK186" s="134">
        <f>ROUND(I186*H186,2)</f>
        <v>0</v>
      </c>
      <c r="BL186" s="13" t="s">
        <v>133</v>
      </c>
      <c r="BM186" s="133" t="s">
        <v>942</v>
      </c>
    </row>
    <row r="187" spans="2:65" s="1" customFormat="1" ht="19.2">
      <c r="B187" s="25"/>
      <c r="D187" s="135" t="s">
        <v>135</v>
      </c>
      <c r="F187" s="136" t="s">
        <v>215</v>
      </c>
      <c r="L187" s="25"/>
      <c r="M187" s="137"/>
      <c r="T187" s="49"/>
      <c r="AT187" s="13" t="s">
        <v>135</v>
      </c>
      <c r="AU187" s="13" t="s">
        <v>83</v>
      </c>
    </row>
    <row r="188" spans="2:65" s="1" customFormat="1" ht="24.15" customHeight="1">
      <c r="B188" s="25"/>
      <c r="C188" s="138" t="s">
        <v>253</v>
      </c>
      <c r="D188" s="138" t="s">
        <v>137</v>
      </c>
      <c r="E188" s="139" t="s">
        <v>217</v>
      </c>
      <c r="F188" s="140" t="s">
        <v>218</v>
      </c>
      <c r="G188" s="141" t="s">
        <v>132</v>
      </c>
      <c r="H188" s="142">
        <v>3</v>
      </c>
      <c r="I188" s="142"/>
      <c r="J188" s="142">
        <f>ROUND(I188*H188,2)</f>
        <v>0</v>
      </c>
      <c r="K188" s="140" t="s">
        <v>783</v>
      </c>
      <c r="L188" s="143"/>
      <c r="M188" s="144" t="s">
        <v>1</v>
      </c>
      <c r="N188" s="145" t="s">
        <v>38</v>
      </c>
      <c r="O188" s="131">
        <v>0</v>
      </c>
      <c r="P188" s="131">
        <f>O188*H188</f>
        <v>0</v>
      </c>
      <c r="Q188" s="131">
        <v>0</v>
      </c>
      <c r="R188" s="131">
        <f>Q188*H188</f>
        <v>0</v>
      </c>
      <c r="S188" s="131">
        <v>0</v>
      </c>
      <c r="T188" s="132">
        <f>S188*H188</f>
        <v>0</v>
      </c>
      <c r="AR188" s="133" t="s">
        <v>140</v>
      </c>
      <c r="AT188" s="133" t="s">
        <v>137</v>
      </c>
      <c r="AU188" s="133" t="s">
        <v>83</v>
      </c>
      <c r="AY188" s="13" t="s">
        <v>127</v>
      </c>
      <c r="BE188" s="134">
        <f>IF(N188="základní",J188,0)</f>
        <v>0</v>
      </c>
      <c r="BF188" s="134">
        <f>IF(N188="snížená",J188,0)</f>
        <v>0</v>
      </c>
      <c r="BG188" s="134">
        <f>IF(N188="zákl. přenesená",J188,0)</f>
        <v>0</v>
      </c>
      <c r="BH188" s="134">
        <f>IF(N188="sníž. přenesená",J188,0)</f>
        <v>0</v>
      </c>
      <c r="BI188" s="134">
        <f>IF(N188="nulová",J188,0)</f>
        <v>0</v>
      </c>
      <c r="BJ188" s="13" t="s">
        <v>81</v>
      </c>
      <c r="BK188" s="134">
        <f>ROUND(I188*H188,2)</f>
        <v>0</v>
      </c>
      <c r="BL188" s="13" t="s">
        <v>133</v>
      </c>
      <c r="BM188" s="133" t="s">
        <v>943</v>
      </c>
    </row>
    <row r="189" spans="2:65" s="1" customFormat="1">
      <c r="B189" s="25"/>
      <c r="D189" s="135" t="s">
        <v>135</v>
      </c>
      <c r="F189" s="136" t="s">
        <v>218</v>
      </c>
      <c r="L189" s="25"/>
      <c r="M189" s="137"/>
      <c r="T189" s="49"/>
      <c r="AT189" s="13" t="s">
        <v>135</v>
      </c>
      <c r="AU189" s="13" t="s">
        <v>83</v>
      </c>
    </row>
    <row r="190" spans="2:65" s="1" customFormat="1" ht="24.15" customHeight="1">
      <c r="B190" s="25"/>
      <c r="C190" s="138" t="s">
        <v>257</v>
      </c>
      <c r="D190" s="138" t="s">
        <v>137</v>
      </c>
      <c r="E190" s="139" t="s">
        <v>221</v>
      </c>
      <c r="F190" s="140" t="s">
        <v>222</v>
      </c>
      <c r="G190" s="141" t="s">
        <v>132</v>
      </c>
      <c r="H190" s="142">
        <v>9</v>
      </c>
      <c r="I190" s="142"/>
      <c r="J190" s="142">
        <f>ROUND(I190*H190,2)</f>
        <v>0</v>
      </c>
      <c r="K190" s="140" t="s">
        <v>783</v>
      </c>
      <c r="L190" s="143"/>
      <c r="M190" s="144" t="s">
        <v>1</v>
      </c>
      <c r="N190" s="145" t="s">
        <v>38</v>
      </c>
      <c r="O190" s="131">
        <v>0</v>
      </c>
      <c r="P190" s="131">
        <f>O190*H190</f>
        <v>0</v>
      </c>
      <c r="Q190" s="131">
        <v>0</v>
      </c>
      <c r="R190" s="131">
        <f>Q190*H190</f>
        <v>0</v>
      </c>
      <c r="S190" s="131">
        <v>0</v>
      </c>
      <c r="T190" s="132">
        <f>S190*H190</f>
        <v>0</v>
      </c>
      <c r="AR190" s="133" t="s">
        <v>140</v>
      </c>
      <c r="AT190" s="133" t="s">
        <v>137</v>
      </c>
      <c r="AU190" s="133" t="s">
        <v>83</v>
      </c>
      <c r="AY190" s="13" t="s">
        <v>127</v>
      </c>
      <c r="BE190" s="134">
        <f>IF(N190="základní",J190,0)</f>
        <v>0</v>
      </c>
      <c r="BF190" s="134">
        <f>IF(N190="snížená",J190,0)</f>
        <v>0</v>
      </c>
      <c r="BG190" s="134">
        <f>IF(N190="zákl. přenesená",J190,0)</f>
        <v>0</v>
      </c>
      <c r="BH190" s="134">
        <f>IF(N190="sníž. přenesená",J190,0)</f>
        <v>0</v>
      </c>
      <c r="BI190" s="134">
        <f>IF(N190="nulová",J190,0)</f>
        <v>0</v>
      </c>
      <c r="BJ190" s="13" t="s">
        <v>81</v>
      </c>
      <c r="BK190" s="134">
        <f>ROUND(I190*H190,2)</f>
        <v>0</v>
      </c>
      <c r="BL190" s="13" t="s">
        <v>133</v>
      </c>
      <c r="BM190" s="133" t="s">
        <v>944</v>
      </c>
    </row>
    <row r="191" spans="2:65" s="1" customFormat="1" ht="19.2">
      <c r="B191" s="25"/>
      <c r="D191" s="135" t="s">
        <v>135</v>
      </c>
      <c r="F191" s="136" t="s">
        <v>222</v>
      </c>
      <c r="L191" s="25"/>
      <c r="M191" s="137"/>
      <c r="T191" s="49"/>
      <c r="AT191" s="13" t="s">
        <v>135</v>
      </c>
      <c r="AU191" s="13" t="s">
        <v>83</v>
      </c>
    </row>
    <row r="192" spans="2:65" s="1" customFormat="1" ht="24.15" customHeight="1">
      <c r="B192" s="25"/>
      <c r="C192" s="138" t="s">
        <v>261</v>
      </c>
      <c r="D192" s="138" t="s">
        <v>137</v>
      </c>
      <c r="E192" s="139" t="s">
        <v>224</v>
      </c>
      <c r="F192" s="140" t="s">
        <v>945</v>
      </c>
      <c r="G192" s="141" t="s">
        <v>132</v>
      </c>
      <c r="H192" s="142">
        <v>8</v>
      </c>
      <c r="I192" s="142"/>
      <c r="J192" s="142">
        <f>ROUND(I192*H192,2)</f>
        <v>0</v>
      </c>
      <c r="K192" s="140" t="s">
        <v>783</v>
      </c>
      <c r="L192" s="143"/>
      <c r="M192" s="144" t="s">
        <v>1</v>
      </c>
      <c r="N192" s="145" t="s">
        <v>38</v>
      </c>
      <c r="O192" s="131">
        <v>0</v>
      </c>
      <c r="P192" s="131">
        <f>O192*H192</f>
        <v>0</v>
      </c>
      <c r="Q192" s="131">
        <v>0</v>
      </c>
      <c r="R192" s="131">
        <f>Q192*H192</f>
        <v>0</v>
      </c>
      <c r="S192" s="131">
        <v>0</v>
      </c>
      <c r="T192" s="132">
        <f>S192*H192</f>
        <v>0</v>
      </c>
      <c r="AR192" s="133" t="s">
        <v>140</v>
      </c>
      <c r="AT192" s="133" t="s">
        <v>137</v>
      </c>
      <c r="AU192" s="133" t="s">
        <v>83</v>
      </c>
      <c r="AY192" s="13" t="s">
        <v>127</v>
      </c>
      <c r="BE192" s="134">
        <f>IF(N192="základní",J192,0)</f>
        <v>0</v>
      </c>
      <c r="BF192" s="134">
        <f>IF(N192="snížená",J192,0)</f>
        <v>0</v>
      </c>
      <c r="BG192" s="134">
        <f>IF(N192="zákl. přenesená",J192,0)</f>
        <v>0</v>
      </c>
      <c r="BH192" s="134">
        <f>IF(N192="sníž. přenesená",J192,0)</f>
        <v>0</v>
      </c>
      <c r="BI192" s="134">
        <f>IF(N192="nulová",J192,0)</f>
        <v>0</v>
      </c>
      <c r="BJ192" s="13" t="s">
        <v>81</v>
      </c>
      <c r="BK192" s="134">
        <f>ROUND(I192*H192,2)</f>
        <v>0</v>
      </c>
      <c r="BL192" s="13" t="s">
        <v>133</v>
      </c>
      <c r="BM192" s="133" t="s">
        <v>946</v>
      </c>
    </row>
    <row r="193" spans="2:65" s="1" customFormat="1" ht="19.2">
      <c r="B193" s="25"/>
      <c r="D193" s="135" t="s">
        <v>135</v>
      </c>
      <c r="F193" s="136" t="s">
        <v>945</v>
      </c>
      <c r="L193" s="25"/>
      <c r="M193" s="137"/>
      <c r="T193" s="49"/>
      <c r="AT193" s="13" t="s">
        <v>135</v>
      </c>
      <c r="AU193" s="13" t="s">
        <v>83</v>
      </c>
    </row>
    <row r="194" spans="2:65" s="1" customFormat="1" ht="24.15" customHeight="1">
      <c r="B194" s="25"/>
      <c r="C194" s="138" t="s">
        <v>267</v>
      </c>
      <c r="D194" s="138" t="s">
        <v>137</v>
      </c>
      <c r="E194" s="139" t="s">
        <v>947</v>
      </c>
      <c r="F194" s="140" t="s">
        <v>948</v>
      </c>
      <c r="G194" s="141" t="s">
        <v>132</v>
      </c>
      <c r="H194" s="142">
        <v>3</v>
      </c>
      <c r="I194" s="142"/>
      <c r="J194" s="142">
        <f>ROUND(I194*H194,2)</f>
        <v>0</v>
      </c>
      <c r="K194" s="140" t="s">
        <v>783</v>
      </c>
      <c r="L194" s="143"/>
      <c r="M194" s="144" t="s">
        <v>1</v>
      </c>
      <c r="N194" s="145" t="s">
        <v>38</v>
      </c>
      <c r="O194" s="131">
        <v>0</v>
      </c>
      <c r="P194" s="131">
        <f>O194*H194</f>
        <v>0</v>
      </c>
      <c r="Q194" s="131">
        <v>0</v>
      </c>
      <c r="R194" s="131">
        <f>Q194*H194</f>
        <v>0</v>
      </c>
      <c r="S194" s="131">
        <v>0</v>
      </c>
      <c r="T194" s="132">
        <f>S194*H194</f>
        <v>0</v>
      </c>
      <c r="AR194" s="133" t="s">
        <v>140</v>
      </c>
      <c r="AT194" s="133" t="s">
        <v>137</v>
      </c>
      <c r="AU194" s="133" t="s">
        <v>83</v>
      </c>
      <c r="AY194" s="13" t="s">
        <v>127</v>
      </c>
      <c r="BE194" s="134">
        <f>IF(N194="základní",J194,0)</f>
        <v>0</v>
      </c>
      <c r="BF194" s="134">
        <f>IF(N194="snížená",J194,0)</f>
        <v>0</v>
      </c>
      <c r="BG194" s="134">
        <f>IF(N194="zákl. přenesená",J194,0)</f>
        <v>0</v>
      </c>
      <c r="BH194" s="134">
        <f>IF(N194="sníž. přenesená",J194,0)</f>
        <v>0</v>
      </c>
      <c r="BI194" s="134">
        <f>IF(N194="nulová",J194,0)</f>
        <v>0</v>
      </c>
      <c r="BJ194" s="13" t="s">
        <v>81</v>
      </c>
      <c r="BK194" s="134">
        <f>ROUND(I194*H194,2)</f>
        <v>0</v>
      </c>
      <c r="BL194" s="13" t="s">
        <v>133</v>
      </c>
      <c r="BM194" s="133" t="s">
        <v>949</v>
      </c>
    </row>
    <row r="195" spans="2:65" s="1" customFormat="1" ht="19.2">
      <c r="B195" s="25"/>
      <c r="D195" s="135" t="s">
        <v>135</v>
      </c>
      <c r="F195" s="136" t="s">
        <v>948</v>
      </c>
      <c r="L195" s="25"/>
      <c r="M195" s="137"/>
      <c r="T195" s="49"/>
      <c r="AT195" s="13" t="s">
        <v>135</v>
      </c>
      <c r="AU195" s="13" t="s">
        <v>83</v>
      </c>
    </row>
    <row r="196" spans="2:65" s="1" customFormat="1" ht="24.15" customHeight="1">
      <c r="B196" s="25"/>
      <c r="C196" s="138" t="s">
        <v>270</v>
      </c>
      <c r="D196" s="138" t="s">
        <v>137</v>
      </c>
      <c r="E196" s="139" t="s">
        <v>950</v>
      </c>
      <c r="F196" s="140" t="s">
        <v>951</v>
      </c>
      <c r="G196" s="141" t="s">
        <v>132</v>
      </c>
      <c r="H196" s="142">
        <v>4</v>
      </c>
      <c r="I196" s="142"/>
      <c r="J196" s="142">
        <f>ROUND(I196*H196,2)</f>
        <v>0</v>
      </c>
      <c r="K196" s="140" t="s">
        <v>783</v>
      </c>
      <c r="L196" s="143"/>
      <c r="M196" s="144" t="s">
        <v>1</v>
      </c>
      <c r="N196" s="145" t="s">
        <v>38</v>
      </c>
      <c r="O196" s="131">
        <v>0</v>
      </c>
      <c r="P196" s="131">
        <f>O196*H196</f>
        <v>0</v>
      </c>
      <c r="Q196" s="131">
        <v>0</v>
      </c>
      <c r="R196" s="131">
        <f>Q196*H196</f>
        <v>0</v>
      </c>
      <c r="S196" s="131">
        <v>0</v>
      </c>
      <c r="T196" s="132">
        <f>S196*H196</f>
        <v>0</v>
      </c>
      <c r="AR196" s="133" t="s">
        <v>140</v>
      </c>
      <c r="AT196" s="133" t="s">
        <v>137</v>
      </c>
      <c r="AU196" s="133" t="s">
        <v>83</v>
      </c>
      <c r="AY196" s="13" t="s">
        <v>127</v>
      </c>
      <c r="BE196" s="134">
        <f>IF(N196="základní",J196,0)</f>
        <v>0</v>
      </c>
      <c r="BF196" s="134">
        <f>IF(N196="snížená",J196,0)</f>
        <v>0</v>
      </c>
      <c r="BG196" s="134">
        <f>IF(N196="zákl. přenesená",J196,0)</f>
        <v>0</v>
      </c>
      <c r="BH196" s="134">
        <f>IF(N196="sníž. přenesená",J196,0)</f>
        <v>0</v>
      </c>
      <c r="BI196" s="134">
        <f>IF(N196="nulová",J196,0)</f>
        <v>0</v>
      </c>
      <c r="BJ196" s="13" t="s">
        <v>81</v>
      </c>
      <c r="BK196" s="134">
        <f>ROUND(I196*H196,2)</f>
        <v>0</v>
      </c>
      <c r="BL196" s="13" t="s">
        <v>133</v>
      </c>
      <c r="BM196" s="133" t="s">
        <v>952</v>
      </c>
    </row>
    <row r="197" spans="2:65" s="1" customFormat="1">
      <c r="B197" s="25"/>
      <c r="D197" s="135" t="s">
        <v>135</v>
      </c>
      <c r="F197" s="136" t="s">
        <v>951</v>
      </c>
      <c r="L197" s="25"/>
      <c r="M197" s="137"/>
      <c r="T197" s="49"/>
      <c r="AT197" s="13" t="s">
        <v>135</v>
      </c>
      <c r="AU197" s="13" t="s">
        <v>83</v>
      </c>
    </row>
    <row r="198" spans="2:65" s="1" customFormat="1" ht="16.5" customHeight="1">
      <c r="B198" s="25"/>
      <c r="C198" s="124" t="s">
        <v>275</v>
      </c>
      <c r="D198" s="124" t="s">
        <v>129</v>
      </c>
      <c r="E198" s="125" t="s">
        <v>228</v>
      </c>
      <c r="F198" s="126" t="s">
        <v>229</v>
      </c>
      <c r="G198" s="127" t="s">
        <v>132</v>
      </c>
      <c r="H198" s="128">
        <v>21</v>
      </c>
      <c r="I198" s="128"/>
      <c r="J198" s="128">
        <f>ROUND(I198*H198,2)</f>
        <v>0</v>
      </c>
      <c r="K198" s="126" t="s">
        <v>783</v>
      </c>
      <c r="L198" s="25"/>
      <c r="M198" s="129" t="s">
        <v>1</v>
      </c>
      <c r="N198" s="130" t="s">
        <v>38</v>
      </c>
      <c r="O198" s="131">
        <v>0</v>
      </c>
      <c r="P198" s="131">
        <f>O198*H198</f>
        <v>0</v>
      </c>
      <c r="Q198" s="131">
        <v>0</v>
      </c>
      <c r="R198" s="131">
        <f>Q198*H198</f>
        <v>0</v>
      </c>
      <c r="S198" s="131">
        <v>0</v>
      </c>
      <c r="T198" s="132">
        <f>S198*H198</f>
        <v>0</v>
      </c>
      <c r="AR198" s="133" t="s">
        <v>133</v>
      </c>
      <c r="AT198" s="133" t="s">
        <v>129</v>
      </c>
      <c r="AU198" s="133" t="s">
        <v>83</v>
      </c>
      <c r="AY198" s="13" t="s">
        <v>127</v>
      </c>
      <c r="BE198" s="134">
        <f>IF(N198="základní",J198,0)</f>
        <v>0</v>
      </c>
      <c r="BF198" s="134">
        <f>IF(N198="snížená",J198,0)</f>
        <v>0</v>
      </c>
      <c r="BG198" s="134">
        <f>IF(N198="zákl. přenesená",J198,0)</f>
        <v>0</v>
      </c>
      <c r="BH198" s="134">
        <f>IF(N198="sníž. přenesená",J198,0)</f>
        <v>0</v>
      </c>
      <c r="BI198" s="134">
        <f>IF(N198="nulová",J198,0)</f>
        <v>0</v>
      </c>
      <c r="BJ198" s="13" t="s">
        <v>81</v>
      </c>
      <c r="BK198" s="134">
        <f>ROUND(I198*H198,2)</f>
        <v>0</v>
      </c>
      <c r="BL198" s="13" t="s">
        <v>133</v>
      </c>
      <c r="BM198" s="133" t="s">
        <v>953</v>
      </c>
    </row>
    <row r="199" spans="2:65" s="1" customFormat="1">
      <c r="B199" s="25"/>
      <c r="D199" s="135" t="s">
        <v>135</v>
      </c>
      <c r="F199" s="136" t="s">
        <v>229</v>
      </c>
      <c r="L199" s="25"/>
      <c r="M199" s="137"/>
      <c r="T199" s="49"/>
      <c r="AT199" s="13" t="s">
        <v>135</v>
      </c>
      <c r="AU199" s="13" t="s">
        <v>83</v>
      </c>
    </row>
    <row r="200" spans="2:65" s="1" customFormat="1" ht="16.5" customHeight="1">
      <c r="B200" s="25"/>
      <c r="C200" s="138" t="s">
        <v>279</v>
      </c>
      <c r="D200" s="138" t="s">
        <v>137</v>
      </c>
      <c r="E200" s="139" t="s">
        <v>232</v>
      </c>
      <c r="F200" s="140" t="s">
        <v>233</v>
      </c>
      <c r="G200" s="141" t="s">
        <v>234</v>
      </c>
      <c r="H200" s="142">
        <v>168.45</v>
      </c>
      <c r="I200" s="142"/>
      <c r="J200" s="142">
        <f>ROUND(I200*H200,2)</f>
        <v>0</v>
      </c>
      <c r="K200" s="140" t="s">
        <v>783</v>
      </c>
      <c r="L200" s="143"/>
      <c r="M200" s="144" t="s">
        <v>1</v>
      </c>
      <c r="N200" s="145" t="s">
        <v>38</v>
      </c>
      <c r="O200" s="131">
        <v>0</v>
      </c>
      <c r="P200" s="131">
        <f>O200*H200</f>
        <v>0</v>
      </c>
      <c r="Q200" s="131">
        <v>0</v>
      </c>
      <c r="R200" s="131">
        <f>Q200*H200</f>
        <v>0</v>
      </c>
      <c r="S200" s="131">
        <v>0</v>
      </c>
      <c r="T200" s="132">
        <f>S200*H200</f>
        <v>0</v>
      </c>
      <c r="AR200" s="133" t="s">
        <v>140</v>
      </c>
      <c r="AT200" s="133" t="s">
        <v>137</v>
      </c>
      <c r="AU200" s="133" t="s">
        <v>83</v>
      </c>
      <c r="AY200" s="13" t="s">
        <v>127</v>
      </c>
      <c r="BE200" s="134">
        <f>IF(N200="základní",J200,0)</f>
        <v>0</v>
      </c>
      <c r="BF200" s="134">
        <f>IF(N200="snížená",J200,0)</f>
        <v>0</v>
      </c>
      <c r="BG200" s="134">
        <f>IF(N200="zákl. přenesená",J200,0)</f>
        <v>0</v>
      </c>
      <c r="BH200" s="134">
        <f>IF(N200="sníž. přenesená",J200,0)</f>
        <v>0</v>
      </c>
      <c r="BI200" s="134">
        <f>IF(N200="nulová",J200,0)</f>
        <v>0</v>
      </c>
      <c r="BJ200" s="13" t="s">
        <v>81</v>
      </c>
      <c r="BK200" s="134">
        <f>ROUND(I200*H200,2)</f>
        <v>0</v>
      </c>
      <c r="BL200" s="13" t="s">
        <v>133</v>
      </c>
      <c r="BM200" s="133" t="s">
        <v>954</v>
      </c>
    </row>
    <row r="201" spans="2:65" s="1" customFormat="1">
      <c r="B201" s="25"/>
      <c r="D201" s="135" t="s">
        <v>135</v>
      </c>
      <c r="F201" s="136" t="s">
        <v>233</v>
      </c>
      <c r="L201" s="25"/>
      <c r="M201" s="137"/>
      <c r="T201" s="49"/>
      <c r="AT201" s="13" t="s">
        <v>135</v>
      </c>
      <c r="AU201" s="13" t="s">
        <v>83</v>
      </c>
    </row>
    <row r="202" spans="2:65" s="1" customFormat="1" ht="19.2">
      <c r="B202" s="25"/>
      <c r="D202" s="135" t="s">
        <v>155</v>
      </c>
      <c r="F202" s="146" t="s">
        <v>236</v>
      </c>
      <c r="L202" s="25"/>
      <c r="M202" s="137"/>
      <c r="T202" s="49"/>
      <c r="AT202" s="13" t="s">
        <v>155</v>
      </c>
      <c r="AU202" s="13" t="s">
        <v>83</v>
      </c>
    </row>
    <row r="203" spans="2:65" s="1" customFormat="1" ht="16.5" customHeight="1">
      <c r="B203" s="25"/>
      <c r="C203" s="138" t="s">
        <v>283</v>
      </c>
      <c r="D203" s="138" t="s">
        <v>137</v>
      </c>
      <c r="E203" s="139" t="s">
        <v>238</v>
      </c>
      <c r="F203" s="140" t="s">
        <v>239</v>
      </c>
      <c r="G203" s="141" t="s">
        <v>234</v>
      </c>
      <c r="H203" s="142">
        <v>111.8</v>
      </c>
      <c r="I203" s="142"/>
      <c r="J203" s="142">
        <f>ROUND(I203*H203,2)</f>
        <v>0</v>
      </c>
      <c r="K203" s="140" t="s">
        <v>783</v>
      </c>
      <c r="L203" s="143"/>
      <c r="M203" s="144" t="s">
        <v>1</v>
      </c>
      <c r="N203" s="145" t="s">
        <v>38</v>
      </c>
      <c r="O203" s="131">
        <v>0</v>
      </c>
      <c r="P203" s="131">
        <f>O203*H203</f>
        <v>0</v>
      </c>
      <c r="Q203" s="131">
        <v>0</v>
      </c>
      <c r="R203" s="131">
        <f>Q203*H203</f>
        <v>0</v>
      </c>
      <c r="S203" s="131">
        <v>0</v>
      </c>
      <c r="T203" s="132">
        <f>S203*H203</f>
        <v>0</v>
      </c>
      <c r="AR203" s="133" t="s">
        <v>140</v>
      </c>
      <c r="AT203" s="133" t="s">
        <v>137</v>
      </c>
      <c r="AU203" s="133" t="s">
        <v>83</v>
      </c>
      <c r="AY203" s="13" t="s">
        <v>127</v>
      </c>
      <c r="BE203" s="134">
        <f>IF(N203="základní",J203,0)</f>
        <v>0</v>
      </c>
      <c r="BF203" s="134">
        <f>IF(N203="snížená",J203,0)</f>
        <v>0</v>
      </c>
      <c r="BG203" s="134">
        <f>IF(N203="zákl. přenesená",J203,0)</f>
        <v>0</v>
      </c>
      <c r="BH203" s="134">
        <f>IF(N203="sníž. přenesená",J203,0)</f>
        <v>0</v>
      </c>
      <c r="BI203" s="134">
        <f>IF(N203="nulová",J203,0)</f>
        <v>0</v>
      </c>
      <c r="BJ203" s="13" t="s">
        <v>81</v>
      </c>
      <c r="BK203" s="134">
        <f>ROUND(I203*H203,2)</f>
        <v>0</v>
      </c>
      <c r="BL203" s="13" t="s">
        <v>133</v>
      </c>
      <c r="BM203" s="133" t="s">
        <v>955</v>
      </c>
    </row>
    <row r="204" spans="2:65" s="1" customFormat="1">
      <c r="B204" s="25"/>
      <c r="D204" s="135" t="s">
        <v>135</v>
      </c>
      <c r="F204" s="136" t="s">
        <v>239</v>
      </c>
      <c r="L204" s="25"/>
      <c r="M204" s="137"/>
      <c r="T204" s="49"/>
      <c r="AT204" s="13" t="s">
        <v>135</v>
      </c>
      <c r="AU204" s="13" t="s">
        <v>83</v>
      </c>
    </row>
    <row r="205" spans="2:65" s="1" customFormat="1" ht="24.15" customHeight="1">
      <c r="B205" s="25"/>
      <c r="C205" s="138" t="s">
        <v>287</v>
      </c>
      <c r="D205" s="138" t="s">
        <v>137</v>
      </c>
      <c r="E205" s="139" t="s">
        <v>242</v>
      </c>
      <c r="F205" s="140" t="s">
        <v>243</v>
      </c>
      <c r="G205" s="141" t="s">
        <v>132</v>
      </c>
      <c r="H205" s="142">
        <v>4</v>
      </c>
      <c r="I205" s="142"/>
      <c r="J205" s="142">
        <f>ROUND(I205*H205,2)</f>
        <v>0</v>
      </c>
      <c r="K205" s="140" t="s">
        <v>783</v>
      </c>
      <c r="L205" s="143"/>
      <c r="M205" s="144" t="s">
        <v>1</v>
      </c>
      <c r="N205" s="145" t="s">
        <v>38</v>
      </c>
      <c r="O205" s="131">
        <v>0</v>
      </c>
      <c r="P205" s="131">
        <f>O205*H205</f>
        <v>0</v>
      </c>
      <c r="Q205" s="131">
        <v>0</v>
      </c>
      <c r="R205" s="131">
        <f>Q205*H205</f>
        <v>0</v>
      </c>
      <c r="S205" s="131">
        <v>0</v>
      </c>
      <c r="T205" s="132">
        <f>S205*H205</f>
        <v>0</v>
      </c>
      <c r="AR205" s="133" t="s">
        <v>140</v>
      </c>
      <c r="AT205" s="133" t="s">
        <v>137</v>
      </c>
      <c r="AU205" s="133" t="s">
        <v>83</v>
      </c>
      <c r="AY205" s="13" t="s">
        <v>127</v>
      </c>
      <c r="BE205" s="134">
        <f>IF(N205="základní",J205,0)</f>
        <v>0</v>
      </c>
      <c r="BF205" s="134">
        <f>IF(N205="snížená",J205,0)</f>
        <v>0</v>
      </c>
      <c r="BG205" s="134">
        <f>IF(N205="zákl. přenesená",J205,0)</f>
        <v>0</v>
      </c>
      <c r="BH205" s="134">
        <f>IF(N205="sníž. přenesená",J205,0)</f>
        <v>0</v>
      </c>
      <c r="BI205" s="134">
        <f>IF(N205="nulová",J205,0)</f>
        <v>0</v>
      </c>
      <c r="BJ205" s="13" t="s">
        <v>81</v>
      </c>
      <c r="BK205" s="134">
        <f>ROUND(I205*H205,2)</f>
        <v>0</v>
      </c>
      <c r="BL205" s="13" t="s">
        <v>133</v>
      </c>
      <c r="BM205" s="133" t="s">
        <v>956</v>
      </c>
    </row>
    <row r="206" spans="2:65" s="1" customFormat="1" ht="19.2">
      <c r="B206" s="25"/>
      <c r="D206" s="135" t="s">
        <v>135</v>
      </c>
      <c r="F206" s="136" t="s">
        <v>243</v>
      </c>
      <c r="L206" s="25"/>
      <c r="M206" s="137"/>
      <c r="T206" s="49"/>
      <c r="AT206" s="13" t="s">
        <v>135</v>
      </c>
      <c r="AU206" s="13" t="s">
        <v>83</v>
      </c>
    </row>
    <row r="207" spans="2:65" s="1" customFormat="1" ht="24.15" customHeight="1">
      <c r="B207" s="25"/>
      <c r="C207" s="138" t="s">
        <v>292</v>
      </c>
      <c r="D207" s="138" t="s">
        <v>137</v>
      </c>
      <c r="E207" s="139" t="s">
        <v>957</v>
      </c>
      <c r="F207" s="140" t="s">
        <v>958</v>
      </c>
      <c r="G207" s="141" t="s">
        <v>132</v>
      </c>
      <c r="H207" s="142">
        <v>12</v>
      </c>
      <c r="I207" s="142"/>
      <c r="J207" s="142">
        <f>ROUND(I207*H207,2)</f>
        <v>0</v>
      </c>
      <c r="K207" s="140" t="s">
        <v>783</v>
      </c>
      <c r="L207" s="143"/>
      <c r="M207" s="144" t="s">
        <v>1</v>
      </c>
      <c r="N207" s="145" t="s">
        <v>38</v>
      </c>
      <c r="O207" s="131">
        <v>0</v>
      </c>
      <c r="P207" s="131">
        <f>O207*H207</f>
        <v>0</v>
      </c>
      <c r="Q207" s="131">
        <v>0</v>
      </c>
      <c r="R207" s="131">
        <f>Q207*H207</f>
        <v>0</v>
      </c>
      <c r="S207" s="131">
        <v>0</v>
      </c>
      <c r="T207" s="132">
        <f>S207*H207</f>
        <v>0</v>
      </c>
      <c r="AR207" s="133" t="s">
        <v>140</v>
      </c>
      <c r="AT207" s="133" t="s">
        <v>137</v>
      </c>
      <c r="AU207" s="133" t="s">
        <v>83</v>
      </c>
      <c r="AY207" s="13" t="s">
        <v>127</v>
      </c>
      <c r="BE207" s="134">
        <f>IF(N207="základní",J207,0)</f>
        <v>0</v>
      </c>
      <c r="BF207" s="134">
        <f>IF(N207="snížená",J207,0)</f>
        <v>0</v>
      </c>
      <c r="BG207" s="134">
        <f>IF(N207="zákl. přenesená",J207,0)</f>
        <v>0</v>
      </c>
      <c r="BH207" s="134">
        <f>IF(N207="sníž. přenesená",J207,0)</f>
        <v>0</v>
      </c>
      <c r="BI207" s="134">
        <f>IF(N207="nulová",J207,0)</f>
        <v>0</v>
      </c>
      <c r="BJ207" s="13" t="s">
        <v>81</v>
      </c>
      <c r="BK207" s="134">
        <f>ROUND(I207*H207,2)</f>
        <v>0</v>
      </c>
      <c r="BL207" s="13" t="s">
        <v>133</v>
      </c>
      <c r="BM207" s="133" t="s">
        <v>959</v>
      </c>
    </row>
    <row r="208" spans="2:65" s="1" customFormat="1" ht="19.2">
      <c r="B208" s="25"/>
      <c r="D208" s="135" t="s">
        <v>135</v>
      </c>
      <c r="F208" s="136" t="s">
        <v>958</v>
      </c>
      <c r="L208" s="25"/>
      <c r="M208" s="137"/>
      <c r="T208" s="49"/>
      <c r="AT208" s="13" t="s">
        <v>135</v>
      </c>
      <c r="AU208" s="13" t="s">
        <v>83</v>
      </c>
    </row>
    <row r="209" spans="2:65" s="1" customFormat="1" ht="24.15" customHeight="1">
      <c r="B209" s="25"/>
      <c r="C209" s="138" t="s">
        <v>297</v>
      </c>
      <c r="D209" s="138" t="s">
        <v>137</v>
      </c>
      <c r="E209" s="139" t="s">
        <v>246</v>
      </c>
      <c r="F209" s="140" t="s">
        <v>960</v>
      </c>
      <c r="G209" s="141" t="s">
        <v>132</v>
      </c>
      <c r="H209" s="142">
        <v>5</v>
      </c>
      <c r="I209" s="142"/>
      <c r="J209" s="142">
        <f>ROUND(I209*H209,2)</f>
        <v>0</v>
      </c>
      <c r="K209" s="140" t="s">
        <v>783</v>
      </c>
      <c r="L209" s="143"/>
      <c r="M209" s="144" t="s">
        <v>1</v>
      </c>
      <c r="N209" s="145" t="s">
        <v>38</v>
      </c>
      <c r="O209" s="131">
        <v>0</v>
      </c>
      <c r="P209" s="131">
        <f>O209*H209</f>
        <v>0</v>
      </c>
      <c r="Q209" s="131">
        <v>0</v>
      </c>
      <c r="R209" s="131">
        <f>Q209*H209</f>
        <v>0</v>
      </c>
      <c r="S209" s="131">
        <v>0</v>
      </c>
      <c r="T209" s="132">
        <f>S209*H209</f>
        <v>0</v>
      </c>
      <c r="AR209" s="133" t="s">
        <v>140</v>
      </c>
      <c r="AT209" s="133" t="s">
        <v>137</v>
      </c>
      <c r="AU209" s="133" t="s">
        <v>83</v>
      </c>
      <c r="AY209" s="13" t="s">
        <v>127</v>
      </c>
      <c r="BE209" s="134">
        <f>IF(N209="základní",J209,0)</f>
        <v>0</v>
      </c>
      <c r="BF209" s="134">
        <f>IF(N209="snížená",J209,0)</f>
        <v>0</v>
      </c>
      <c r="BG209" s="134">
        <f>IF(N209="zákl. přenesená",J209,0)</f>
        <v>0</v>
      </c>
      <c r="BH209" s="134">
        <f>IF(N209="sníž. přenesená",J209,0)</f>
        <v>0</v>
      </c>
      <c r="BI209" s="134">
        <f>IF(N209="nulová",J209,0)</f>
        <v>0</v>
      </c>
      <c r="BJ209" s="13" t="s">
        <v>81</v>
      </c>
      <c r="BK209" s="134">
        <f>ROUND(I209*H209,2)</f>
        <v>0</v>
      </c>
      <c r="BL209" s="13" t="s">
        <v>133</v>
      </c>
      <c r="BM209" s="133" t="s">
        <v>961</v>
      </c>
    </row>
    <row r="210" spans="2:65" s="1" customFormat="1" ht="19.2">
      <c r="B210" s="25"/>
      <c r="D210" s="135" t="s">
        <v>135</v>
      </c>
      <c r="F210" s="136" t="s">
        <v>960</v>
      </c>
      <c r="L210" s="25"/>
      <c r="M210" s="137"/>
      <c r="T210" s="49"/>
      <c r="AT210" s="13" t="s">
        <v>135</v>
      </c>
      <c r="AU210" s="13" t="s">
        <v>83</v>
      </c>
    </row>
    <row r="211" spans="2:65" s="1" customFormat="1" ht="21.75" customHeight="1">
      <c r="B211" s="25"/>
      <c r="C211" s="124" t="s">
        <v>301</v>
      </c>
      <c r="D211" s="124" t="s">
        <v>129</v>
      </c>
      <c r="E211" s="125" t="s">
        <v>962</v>
      </c>
      <c r="F211" s="126" t="s">
        <v>963</v>
      </c>
      <c r="G211" s="127" t="s">
        <v>132</v>
      </c>
      <c r="H211" s="128">
        <v>4</v>
      </c>
      <c r="I211" s="128"/>
      <c r="J211" s="128">
        <f>ROUND(I211*H211,2)</f>
        <v>0</v>
      </c>
      <c r="K211" s="126" t="s">
        <v>783</v>
      </c>
      <c r="L211" s="25"/>
      <c r="M211" s="129" t="s">
        <v>1</v>
      </c>
      <c r="N211" s="130" t="s">
        <v>38</v>
      </c>
      <c r="O211" s="131">
        <v>0</v>
      </c>
      <c r="P211" s="131">
        <f>O211*H211</f>
        <v>0</v>
      </c>
      <c r="Q211" s="131">
        <v>0</v>
      </c>
      <c r="R211" s="131">
        <f>Q211*H211</f>
        <v>0</v>
      </c>
      <c r="S211" s="131">
        <v>0</v>
      </c>
      <c r="T211" s="132">
        <f>S211*H211</f>
        <v>0</v>
      </c>
      <c r="AR211" s="133" t="s">
        <v>133</v>
      </c>
      <c r="AT211" s="133" t="s">
        <v>129</v>
      </c>
      <c r="AU211" s="133" t="s">
        <v>83</v>
      </c>
      <c r="AY211" s="13" t="s">
        <v>127</v>
      </c>
      <c r="BE211" s="134">
        <f>IF(N211="základní",J211,0)</f>
        <v>0</v>
      </c>
      <c r="BF211" s="134">
        <f>IF(N211="snížená",J211,0)</f>
        <v>0</v>
      </c>
      <c r="BG211" s="134">
        <f>IF(N211="zákl. přenesená",J211,0)</f>
        <v>0</v>
      </c>
      <c r="BH211" s="134">
        <f>IF(N211="sníž. přenesená",J211,0)</f>
        <v>0</v>
      </c>
      <c r="BI211" s="134">
        <f>IF(N211="nulová",J211,0)</f>
        <v>0</v>
      </c>
      <c r="BJ211" s="13" t="s">
        <v>81</v>
      </c>
      <c r="BK211" s="134">
        <f>ROUND(I211*H211,2)</f>
        <v>0</v>
      </c>
      <c r="BL211" s="13" t="s">
        <v>133</v>
      </c>
      <c r="BM211" s="133" t="s">
        <v>964</v>
      </c>
    </row>
    <row r="212" spans="2:65" s="1" customFormat="1">
      <c r="B212" s="25"/>
      <c r="D212" s="135" t="s">
        <v>135</v>
      </c>
      <c r="F212" s="136" t="s">
        <v>963</v>
      </c>
      <c r="L212" s="25"/>
      <c r="M212" s="137"/>
      <c r="T212" s="49"/>
      <c r="AT212" s="13" t="s">
        <v>135</v>
      </c>
      <c r="AU212" s="13" t="s">
        <v>83</v>
      </c>
    </row>
    <row r="213" spans="2:65" s="1" customFormat="1" ht="24.15" customHeight="1">
      <c r="B213" s="25"/>
      <c r="C213" s="138" t="s">
        <v>305</v>
      </c>
      <c r="D213" s="138" t="s">
        <v>137</v>
      </c>
      <c r="E213" s="139" t="s">
        <v>965</v>
      </c>
      <c r="F213" s="140" t="s">
        <v>966</v>
      </c>
      <c r="G213" s="141" t="s">
        <v>132</v>
      </c>
      <c r="H213" s="142">
        <v>4</v>
      </c>
      <c r="I213" s="142"/>
      <c r="J213" s="142">
        <f>ROUND(I213*H213,2)</f>
        <v>0</v>
      </c>
      <c r="K213" s="140" t="s">
        <v>783</v>
      </c>
      <c r="L213" s="143"/>
      <c r="M213" s="144" t="s">
        <v>1</v>
      </c>
      <c r="N213" s="145" t="s">
        <v>38</v>
      </c>
      <c r="O213" s="131">
        <v>0</v>
      </c>
      <c r="P213" s="131">
        <f>O213*H213</f>
        <v>0</v>
      </c>
      <c r="Q213" s="131">
        <v>0</v>
      </c>
      <c r="R213" s="131">
        <f>Q213*H213</f>
        <v>0</v>
      </c>
      <c r="S213" s="131">
        <v>0</v>
      </c>
      <c r="T213" s="132">
        <f>S213*H213</f>
        <v>0</v>
      </c>
      <c r="AR213" s="133" t="s">
        <v>140</v>
      </c>
      <c r="AT213" s="133" t="s">
        <v>137</v>
      </c>
      <c r="AU213" s="133" t="s">
        <v>83</v>
      </c>
      <c r="AY213" s="13" t="s">
        <v>127</v>
      </c>
      <c r="BE213" s="134">
        <f>IF(N213="základní",J213,0)</f>
        <v>0</v>
      </c>
      <c r="BF213" s="134">
        <f>IF(N213="snížená",J213,0)</f>
        <v>0</v>
      </c>
      <c r="BG213" s="134">
        <f>IF(N213="zákl. přenesená",J213,0)</f>
        <v>0</v>
      </c>
      <c r="BH213" s="134">
        <f>IF(N213="sníž. přenesená",J213,0)</f>
        <v>0</v>
      </c>
      <c r="BI213" s="134">
        <f>IF(N213="nulová",J213,0)</f>
        <v>0</v>
      </c>
      <c r="BJ213" s="13" t="s">
        <v>81</v>
      </c>
      <c r="BK213" s="134">
        <f>ROUND(I213*H213,2)</f>
        <v>0</v>
      </c>
      <c r="BL213" s="13" t="s">
        <v>133</v>
      </c>
      <c r="BM213" s="133" t="s">
        <v>967</v>
      </c>
    </row>
    <row r="214" spans="2:65" s="1" customFormat="1" ht="19.2">
      <c r="B214" s="25"/>
      <c r="D214" s="135" t="s">
        <v>135</v>
      </c>
      <c r="F214" s="136" t="s">
        <v>966</v>
      </c>
      <c r="L214" s="25"/>
      <c r="M214" s="137"/>
      <c r="T214" s="49"/>
      <c r="AT214" s="13" t="s">
        <v>135</v>
      </c>
      <c r="AU214" s="13" t="s">
        <v>83</v>
      </c>
    </row>
    <row r="215" spans="2:65" s="1" customFormat="1" ht="16.5" customHeight="1">
      <c r="B215" s="25"/>
      <c r="C215" s="124" t="s">
        <v>309</v>
      </c>
      <c r="D215" s="124" t="s">
        <v>129</v>
      </c>
      <c r="E215" s="125" t="s">
        <v>250</v>
      </c>
      <c r="F215" s="126" t="s">
        <v>251</v>
      </c>
      <c r="G215" s="127" t="s">
        <v>132</v>
      </c>
      <c r="H215" s="128">
        <v>20</v>
      </c>
      <c r="I215" s="128"/>
      <c r="J215" s="128">
        <f>ROUND(I215*H215,2)</f>
        <v>0</v>
      </c>
      <c r="K215" s="126" t="s">
        <v>783</v>
      </c>
      <c r="L215" s="25"/>
      <c r="M215" s="129" t="s">
        <v>1</v>
      </c>
      <c r="N215" s="130" t="s">
        <v>38</v>
      </c>
      <c r="O215" s="131">
        <v>0</v>
      </c>
      <c r="P215" s="131">
        <f>O215*H215</f>
        <v>0</v>
      </c>
      <c r="Q215" s="131">
        <v>0</v>
      </c>
      <c r="R215" s="131">
        <f>Q215*H215</f>
        <v>0</v>
      </c>
      <c r="S215" s="131">
        <v>0</v>
      </c>
      <c r="T215" s="132">
        <f>S215*H215</f>
        <v>0</v>
      </c>
      <c r="AR215" s="133" t="s">
        <v>133</v>
      </c>
      <c r="AT215" s="133" t="s">
        <v>129</v>
      </c>
      <c r="AU215" s="133" t="s">
        <v>83</v>
      </c>
      <c r="AY215" s="13" t="s">
        <v>127</v>
      </c>
      <c r="BE215" s="134">
        <f>IF(N215="základní",J215,0)</f>
        <v>0</v>
      </c>
      <c r="BF215" s="134">
        <f>IF(N215="snížená",J215,0)</f>
        <v>0</v>
      </c>
      <c r="BG215" s="134">
        <f>IF(N215="zákl. přenesená",J215,0)</f>
        <v>0</v>
      </c>
      <c r="BH215" s="134">
        <f>IF(N215="sníž. přenesená",J215,0)</f>
        <v>0</v>
      </c>
      <c r="BI215" s="134">
        <f>IF(N215="nulová",J215,0)</f>
        <v>0</v>
      </c>
      <c r="BJ215" s="13" t="s">
        <v>81</v>
      </c>
      <c r="BK215" s="134">
        <f>ROUND(I215*H215,2)</f>
        <v>0</v>
      </c>
      <c r="BL215" s="13" t="s">
        <v>133</v>
      </c>
      <c r="BM215" s="133" t="s">
        <v>968</v>
      </c>
    </row>
    <row r="216" spans="2:65" s="1" customFormat="1">
      <c r="B216" s="25"/>
      <c r="D216" s="135" t="s">
        <v>135</v>
      </c>
      <c r="F216" s="136" t="s">
        <v>251</v>
      </c>
      <c r="L216" s="25"/>
      <c r="M216" s="137"/>
      <c r="T216" s="49"/>
      <c r="AT216" s="13" t="s">
        <v>135</v>
      </c>
      <c r="AU216" s="13" t="s">
        <v>83</v>
      </c>
    </row>
    <row r="217" spans="2:65" s="1" customFormat="1" ht="24.15" customHeight="1">
      <c r="B217" s="25"/>
      <c r="C217" s="138" t="s">
        <v>313</v>
      </c>
      <c r="D217" s="138" t="s">
        <v>137</v>
      </c>
      <c r="E217" s="139" t="s">
        <v>969</v>
      </c>
      <c r="F217" s="140" t="s">
        <v>970</v>
      </c>
      <c r="G217" s="141" t="s">
        <v>132</v>
      </c>
      <c r="H217" s="142">
        <v>12</v>
      </c>
      <c r="I217" s="142"/>
      <c r="J217" s="142">
        <f>ROUND(I217*H217,2)</f>
        <v>0</v>
      </c>
      <c r="K217" s="140" t="s">
        <v>783</v>
      </c>
      <c r="L217" s="143"/>
      <c r="M217" s="144" t="s">
        <v>1</v>
      </c>
      <c r="N217" s="145" t="s">
        <v>38</v>
      </c>
      <c r="O217" s="131">
        <v>0</v>
      </c>
      <c r="P217" s="131">
        <f>O217*H217</f>
        <v>0</v>
      </c>
      <c r="Q217" s="131">
        <v>0</v>
      </c>
      <c r="R217" s="131">
        <f>Q217*H217</f>
        <v>0</v>
      </c>
      <c r="S217" s="131">
        <v>0</v>
      </c>
      <c r="T217" s="132">
        <f>S217*H217</f>
        <v>0</v>
      </c>
      <c r="AR217" s="133" t="s">
        <v>140</v>
      </c>
      <c r="AT217" s="133" t="s">
        <v>137</v>
      </c>
      <c r="AU217" s="133" t="s">
        <v>83</v>
      </c>
      <c r="AY217" s="13" t="s">
        <v>127</v>
      </c>
      <c r="BE217" s="134">
        <f>IF(N217="základní",J217,0)</f>
        <v>0</v>
      </c>
      <c r="BF217" s="134">
        <f>IF(N217="snížená",J217,0)</f>
        <v>0</v>
      </c>
      <c r="BG217" s="134">
        <f>IF(N217="zákl. přenesená",J217,0)</f>
        <v>0</v>
      </c>
      <c r="BH217" s="134">
        <f>IF(N217="sníž. přenesená",J217,0)</f>
        <v>0</v>
      </c>
      <c r="BI217" s="134">
        <f>IF(N217="nulová",J217,0)</f>
        <v>0</v>
      </c>
      <c r="BJ217" s="13" t="s">
        <v>81</v>
      </c>
      <c r="BK217" s="134">
        <f>ROUND(I217*H217,2)</f>
        <v>0</v>
      </c>
      <c r="BL217" s="13" t="s">
        <v>133</v>
      </c>
      <c r="BM217" s="133" t="s">
        <v>971</v>
      </c>
    </row>
    <row r="218" spans="2:65" s="1" customFormat="1" ht="19.2">
      <c r="B218" s="25"/>
      <c r="D218" s="135" t="s">
        <v>135</v>
      </c>
      <c r="F218" s="136" t="s">
        <v>970</v>
      </c>
      <c r="L218" s="25"/>
      <c r="M218" s="137"/>
      <c r="T218" s="49"/>
      <c r="AT218" s="13" t="s">
        <v>135</v>
      </c>
      <c r="AU218" s="13" t="s">
        <v>83</v>
      </c>
    </row>
    <row r="219" spans="2:65" s="1" customFormat="1" ht="24.15" customHeight="1">
      <c r="B219" s="25"/>
      <c r="C219" s="138" t="s">
        <v>318</v>
      </c>
      <c r="D219" s="138" t="s">
        <v>137</v>
      </c>
      <c r="E219" s="139" t="s">
        <v>254</v>
      </c>
      <c r="F219" s="140" t="s">
        <v>255</v>
      </c>
      <c r="G219" s="141" t="s">
        <v>132</v>
      </c>
      <c r="H219" s="142">
        <v>8</v>
      </c>
      <c r="I219" s="142"/>
      <c r="J219" s="142">
        <f>ROUND(I219*H219,2)</f>
        <v>0</v>
      </c>
      <c r="K219" s="140" t="s">
        <v>783</v>
      </c>
      <c r="L219" s="143"/>
      <c r="M219" s="144" t="s">
        <v>1</v>
      </c>
      <c r="N219" s="145" t="s">
        <v>38</v>
      </c>
      <c r="O219" s="131">
        <v>0</v>
      </c>
      <c r="P219" s="131">
        <f>O219*H219</f>
        <v>0</v>
      </c>
      <c r="Q219" s="131">
        <v>0</v>
      </c>
      <c r="R219" s="131">
        <f>Q219*H219</f>
        <v>0</v>
      </c>
      <c r="S219" s="131">
        <v>0</v>
      </c>
      <c r="T219" s="132">
        <f>S219*H219</f>
        <v>0</v>
      </c>
      <c r="AR219" s="133" t="s">
        <v>140</v>
      </c>
      <c r="AT219" s="133" t="s">
        <v>137</v>
      </c>
      <c r="AU219" s="133" t="s">
        <v>83</v>
      </c>
      <c r="AY219" s="13" t="s">
        <v>127</v>
      </c>
      <c r="BE219" s="134">
        <f>IF(N219="základní",J219,0)</f>
        <v>0</v>
      </c>
      <c r="BF219" s="134">
        <f>IF(N219="snížená",J219,0)</f>
        <v>0</v>
      </c>
      <c r="BG219" s="134">
        <f>IF(N219="zákl. přenesená",J219,0)</f>
        <v>0</v>
      </c>
      <c r="BH219" s="134">
        <f>IF(N219="sníž. přenesená",J219,0)</f>
        <v>0</v>
      </c>
      <c r="BI219" s="134">
        <f>IF(N219="nulová",J219,0)</f>
        <v>0</v>
      </c>
      <c r="BJ219" s="13" t="s">
        <v>81</v>
      </c>
      <c r="BK219" s="134">
        <f>ROUND(I219*H219,2)</f>
        <v>0</v>
      </c>
      <c r="BL219" s="13" t="s">
        <v>133</v>
      </c>
      <c r="BM219" s="133" t="s">
        <v>972</v>
      </c>
    </row>
    <row r="220" spans="2:65" s="1" customFormat="1" ht="19.2">
      <c r="B220" s="25"/>
      <c r="D220" s="135" t="s">
        <v>135</v>
      </c>
      <c r="F220" s="136" t="s">
        <v>255</v>
      </c>
      <c r="L220" s="25"/>
      <c r="M220" s="137"/>
      <c r="T220" s="49"/>
      <c r="AT220" s="13" t="s">
        <v>135</v>
      </c>
      <c r="AU220" s="13" t="s">
        <v>83</v>
      </c>
    </row>
    <row r="221" spans="2:65" s="1" customFormat="1" ht="24.15" customHeight="1">
      <c r="B221" s="25"/>
      <c r="C221" s="124" t="s">
        <v>322</v>
      </c>
      <c r="D221" s="124" t="s">
        <v>129</v>
      </c>
      <c r="E221" s="125" t="s">
        <v>258</v>
      </c>
      <c r="F221" s="126" t="s">
        <v>259</v>
      </c>
      <c r="G221" s="127" t="s">
        <v>132</v>
      </c>
      <c r="H221" s="128">
        <v>13</v>
      </c>
      <c r="I221" s="128"/>
      <c r="J221" s="128">
        <f>ROUND(I221*H221,2)</f>
        <v>0</v>
      </c>
      <c r="K221" s="126" t="s">
        <v>783</v>
      </c>
      <c r="L221" s="25"/>
      <c r="M221" s="129" t="s">
        <v>1</v>
      </c>
      <c r="N221" s="130" t="s">
        <v>38</v>
      </c>
      <c r="O221" s="131">
        <v>0</v>
      </c>
      <c r="P221" s="131">
        <f>O221*H221</f>
        <v>0</v>
      </c>
      <c r="Q221" s="131">
        <v>0</v>
      </c>
      <c r="R221" s="131">
        <f>Q221*H221</f>
        <v>0</v>
      </c>
      <c r="S221" s="131">
        <v>0</v>
      </c>
      <c r="T221" s="132">
        <f>S221*H221</f>
        <v>0</v>
      </c>
      <c r="AR221" s="133" t="s">
        <v>133</v>
      </c>
      <c r="AT221" s="133" t="s">
        <v>129</v>
      </c>
      <c r="AU221" s="133" t="s">
        <v>83</v>
      </c>
      <c r="AY221" s="13" t="s">
        <v>127</v>
      </c>
      <c r="BE221" s="134">
        <f>IF(N221="základní",J221,0)</f>
        <v>0</v>
      </c>
      <c r="BF221" s="134">
        <f>IF(N221="snížená",J221,0)</f>
        <v>0</v>
      </c>
      <c r="BG221" s="134">
        <f>IF(N221="zákl. přenesená",J221,0)</f>
        <v>0</v>
      </c>
      <c r="BH221" s="134">
        <f>IF(N221="sníž. přenesená",J221,0)</f>
        <v>0</v>
      </c>
      <c r="BI221" s="134">
        <f>IF(N221="nulová",J221,0)</f>
        <v>0</v>
      </c>
      <c r="BJ221" s="13" t="s">
        <v>81</v>
      </c>
      <c r="BK221" s="134">
        <f>ROUND(I221*H221,2)</f>
        <v>0</v>
      </c>
      <c r="BL221" s="13" t="s">
        <v>133</v>
      </c>
      <c r="BM221" s="133" t="s">
        <v>973</v>
      </c>
    </row>
    <row r="222" spans="2:65" s="1" customFormat="1">
      <c r="B222" s="25"/>
      <c r="D222" s="135" t="s">
        <v>135</v>
      </c>
      <c r="F222" s="136" t="s">
        <v>259</v>
      </c>
      <c r="L222" s="25"/>
      <c r="M222" s="137"/>
      <c r="T222" s="49"/>
      <c r="AT222" s="13" t="s">
        <v>135</v>
      </c>
      <c r="AU222" s="13" t="s">
        <v>83</v>
      </c>
    </row>
    <row r="223" spans="2:65" s="1" customFormat="1" ht="16.5" customHeight="1">
      <c r="B223" s="25"/>
      <c r="C223" s="124" t="s">
        <v>327</v>
      </c>
      <c r="D223" s="124" t="s">
        <v>129</v>
      </c>
      <c r="E223" s="125" t="s">
        <v>262</v>
      </c>
      <c r="F223" s="126" t="s">
        <v>263</v>
      </c>
      <c r="G223" s="127" t="s">
        <v>132</v>
      </c>
      <c r="H223" s="128">
        <v>80</v>
      </c>
      <c r="I223" s="128"/>
      <c r="J223" s="128">
        <f>ROUND(I223*H223,2)</f>
        <v>0</v>
      </c>
      <c r="K223" s="126" t="s">
        <v>783</v>
      </c>
      <c r="L223" s="25"/>
      <c r="M223" s="129" t="s">
        <v>1</v>
      </c>
      <c r="N223" s="130" t="s">
        <v>38</v>
      </c>
      <c r="O223" s="131">
        <v>0</v>
      </c>
      <c r="P223" s="131">
        <f>O223*H223</f>
        <v>0</v>
      </c>
      <c r="Q223" s="131">
        <v>0</v>
      </c>
      <c r="R223" s="131">
        <f>Q223*H223</f>
        <v>0</v>
      </c>
      <c r="S223" s="131">
        <v>0</v>
      </c>
      <c r="T223" s="132">
        <f>S223*H223</f>
        <v>0</v>
      </c>
      <c r="AR223" s="133" t="s">
        <v>133</v>
      </c>
      <c r="AT223" s="133" t="s">
        <v>129</v>
      </c>
      <c r="AU223" s="133" t="s">
        <v>83</v>
      </c>
      <c r="AY223" s="13" t="s">
        <v>127</v>
      </c>
      <c r="BE223" s="134">
        <f>IF(N223="základní",J223,0)</f>
        <v>0</v>
      </c>
      <c r="BF223" s="134">
        <f>IF(N223="snížená",J223,0)</f>
        <v>0</v>
      </c>
      <c r="BG223" s="134">
        <f>IF(N223="zákl. přenesená",J223,0)</f>
        <v>0</v>
      </c>
      <c r="BH223" s="134">
        <f>IF(N223="sníž. přenesená",J223,0)</f>
        <v>0</v>
      </c>
      <c r="BI223" s="134">
        <f>IF(N223="nulová",J223,0)</f>
        <v>0</v>
      </c>
      <c r="BJ223" s="13" t="s">
        <v>81</v>
      </c>
      <c r="BK223" s="134">
        <f>ROUND(I223*H223,2)</f>
        <v>0</v>
      </c>
      <c r="BL223" s="13" t="s">
        <v>133</v>
      </c>
      <c r="BM223" s="133" t="s">
        <v>974</v>
      </c>
    </row>
    <row r="224" spans="2:65" s="1" customFormat="1" ht="38.4">
      <c r="B224" s="25"/>
      <c r="D224" s="135" t="s">
        <v>135</v>
      </c>
      <c r="F224" s="136" t="s">
        <v>265</v>
      </c>
      <c r="L224" s="25"/>
      <c r="M224" s="137"/>
      <c r="T224" s="49"/>
      <c r="AT224" s="13" t="s">
        <v>135</v>
      </c>
      <c r="AU224" s="13" t="s">
        <v>83</v>
      </c>
    </row>
    <row r="225" spans="2:65" s="1" customFormat="1" ht="19.2">
      <c r="B225" s="25"/>
      <c r="D225" s="135" t="s">
        <v>155</v>
      </c>
      <c r="F225" s="146" t="s">
        <v>975</v>
      </c>
      <c r="L225" s="25"/>
      <c r="M225" s="137"/>
      <c r="T225" s="49"/>
      <c r="AT225" s="13" t="s">
        <v>155</v>
      </c>
      <c r="AU225" s="13" t="s">
        <v>83</v>
      </c>
    </row>
    <row r="226" spans="2:65" s="1" customFormat="1" ht="24.15" customHeight="1">
      <c r="B226" s="25"/>
      <c r="C226" s="124" t="s">
        <v>331</v>
      </c>
      <c r="D226" s="124" t="s">
        <v>129</v>
      </c>
      <c r="E226" s="125" t="s">
        <v>175</v>
      </c>
      <c r="F226" s="126" t="s">
        <v>176</v>
      </c>
      <c r="G226" s="127" t="s">
        <v>177</v>
      </c>
      <c r="H226" s="128">
        <v>185</v>
      </c>
      <c r="I226" s="128"/>
      <c r="J226" s="128">
        <f>ROUND(I226*H226,2)</f>
        <v>0</v>
      </c>
      <c r="K226" s="126" t="s">
        <v>783</v>
      </c>
      <c r="L226" s="25"/>
      <c r="M226" s="129" t="s">
        <v>1</v>
      </c>
      <c r="N226" s="130" t="s">
        <v>38</v>
      </c>
      <c r="O226" s="131">
        <v>0</v>
      </c>
      <c r="P226" s="131">
        <f>O226*H226</f>
        <v>0</v>
      </c>
      <c r="Q226" s="131">
        <v>0</v>
      </c>
      <c r="R226" s="131">
        <f>Q226*H226</f>
        <v>0</v>
      </c>
      <c r="S226" s="131">
        <v>0</v>
      </c>
      <c r="T226" s="132">
        <f>S226*H226</f>
        <v>0</v>
      </c>
      <c r="AR226" s="133" t="s">
        <v>133</v>
      </c>
      <c r="AT226" s="133" t="s">
        <v>129</v>
      </c>
      <c r="AU226" s="133" t="s">
        <v>83</v>
      </c>
      <c r="AY226" s="13" t="s">
        <v>127</v>
      </c>
      <c r="BE226" s="134">
        <f>IF(N226="základní",J226,0)</f>
        <v>0</v>
      </c>
      <c r="BF226" s="134">
        <f>IF(N226="snížená",J226,0)</f>
        <v>0</v>
      </c>
      <c r="BG226" s="134">
        <f>IF(N226="zákl. přenesená",J226,0)</f>
        <v>0</v>
      </c>
      <c r="BH226" s="134">
        <f>IF(N226="sníž. přenesená",J226,0)</f>
        <v>0</v>
      </c>
      <c r="BI226" s="134">
        <f>IF(N226="nulová",J226,0)</f>
        <v>0</v>
      </c>
      <c r="BJ226" s="13" t="s">
        <v>81</v>
      </c>
      <c r="BK226" s="134">
        <f>ROUND(I226*H226,2)</f>
        <v>0</v>
      </c>
      <c r="BL226" s="13" t="s">
        <v>133</v>
      </c>
      <c r="BM226" s="133" t="s">
        <v>976</v>
      </c>
    </row>
    <row r="227" spans="2:65" s="1" customFormat="1" ht="28.8">
      <c r="B227" s="25"/>
      <c r="D227" s="135" t="s">
        <v>135</v>
      </c>
      <c r="F227" s="136" t="s">
        <v>179</v>
      </c>
      <c r="L227" s="25"/>
      <c r="M227" s="137"/>
      <c r="T227" s="49"/>
      <c r="AT227" s="13" t="s">
        <v>135</v>
      </c>
      <c r="AU227" s="13" t="s">
        <v>83</v>
      </c>
    </row>
    <row r="228" spans="2:65" s="11" customFormat="1" ht="22.8" customHeight="1">
      <c r="B228" s="113"/>
      <c r="D228" s="114" t="s">
        <v>72</v>
      </c>
      <c r="E228" s="122" t="s">
        <v>269</v>
      </c>
      <c r="F228" s="122" t="s">
        <v>1</v>
      </c>
      <c r="J228" s="123">
        <f>BK228</f>
        <v>0</v>
      </c>
      <c r="L228" s="113"/>
      <c r="M228" s="117"/>
      <c r="P228" s="118">
        <f>SUM(P229:P536)</f>
        <v>0</v>
      </c>
      <c r="R228" s="118">
        <f>SUM(R229:R536)</f>
        <v>0</v>
      </c>
      <c r="T228" s="119">
        <f>SUM(T229:T536)</f>
        <v>0</v>
      </c>
      <c r="AR228" s="114" t="s">
        <v>81</v>
      </c>
      <c r="AT228" s="120" t="s">
        <v>72</v>
      </c>
      <c r="AU228" s="120" t="s">
        <v>81</v>
      </c>
      <c r="AY228" s="114" t="s">
        <v>127</v>
      </c>
      <c r="BK228" s="121">
        <f>SUM(BK229:BK536)</f>
        <v>0</v>
      </c>
    </row>
    <row r="229" spans="2:65" s="1" customFormat="1" ht="16.5" customHeight="1">
      <c r="B229" s="25"/>
      <c r="C229" s="124" t="s">
        <v>335</v>
      </c>
      <c r="D229" s="124" t="s">
        <v>129</v>
      </c>
      <c r="E229" s="125" t="s">
        <v>271</v>
      </c>
      <c r="F229" s="126" t="s">
        <v>272</v>
      </c>
      <c r="G229" s="127" t="s">
        <v>132</v>
      </c>
      <c r="H229" s="128">
        <v>76</v>
      </c>
      <c r="I229" s="128"/>
      <c r="J229" s="128">
        <f>ROUND(I229*H229,2)</f>
        <v>0</v>
      </c>
      <c r="K229" s="126" t="s">
        <v>783</v>
      </c>
      <c r="L229" s="25"/>
      <c r="M229" s="129" t="s">
        <v>1</v>
      </c>
      <c r="N229" s="130" t="s">
        <v>38</v>
      </c>
      <c r="O229" s="131">
        <v>0</v>
      </c>
      <c r="P229" s="131">
        <f>O229*H229</f>
        <v>0</v>
      </c>
      <c r="Q229" s="131">
        <v>0</v>
      </c>
      <c r="R229" s="131">
        <f>Q229*H229</f>
        <v>0</v>
      </c>
      <c r="S229" s="131">
        <v>0</v>
      </c>
      <c r="T229" s="132">
        <f>S229*H229</f>
        <v>0</v>
      </c>
      <c r="AR229" s="133" t="s">
        <v>133</v>
      </c>
      <c r="AT229" s="133" t="s">
        <v>129</v>
      </c>
      <c r="AU229" s="133" t="s">
        <v>83</v>
      </c>
      <c r="AY229" s="13" t="s">
        <v>127</v>
      </c>
      <c r="BE229" s="134">
        <f>IF(N229="základní",J229,0)</f>
        <v>0</v>
      </c>
      <c r="BF229" s="134">
        <f>IF(N229="snížená",J229,0)</f>
        <v>0</v>
      </c>
      <c r="BG229" s="134">
        <f>IF(N229="zákl. přenesená",J229,0)</f>
        <v>0</v>
      </c>
      <c r="BH229" s="134">
        <f>IF(N229="sníž. přenesená",J229,0)</f>
        <v>0</v>
      </c>
      <c r="BI229" s="134">
        <f>IF(N229="nulová",J229,0)</f>
        <v>0</v>
      </c>
      <c r="BJ229" s="13" t="s">
        <v>81</v>
      </c>
      <c r="BK229" s="134">
        <f>ROUND(I229*H229,2)</f>
        <v>0</v>
      </c>
      <c r="BL229" s="13" t="s">
        <v>133</v>
      </c>
      <c r="BM229" s="133" t="s">
        <v>977</v>
      </c>
    </row>
    <row r="230" spans="2:65" s="1" customFormat="1">
      <c r="B230" s="25"/>
      <c r="D230" s="135" t="s">
        <v>135</v>
      </c>
      <c r="F230" s="136" t="s">
        <v>272</v>
      </c>
      <c r="L230" s="25"/>
      <c r="M230" s="137"/>
      <c r="T230" s="49"/>
      <c r="AT230" s="13" t="s">
        <v>135</v>
      </c>
      <c r="AU230" s="13" t="s">
        <v>83</v>
      </c>
    </row>
    <row r="231" spans="2:65" s="1" customFormat="1" ht="19.2">
      <c r="B231" s="25"/>
      <c r="D231" s="135" t="s">
        <v>155</v>
      </c>
      <c r="F231" s="146" t="s">
        <v>978</v>
      </c>
      <c r="L231" s="25"/>
      <c r="M231" s="137"/>
      <c r="T231" s="49"/>
      <c r="AT231" s="13" t="s">
        <v>155</v>
      </c>
      <c r="AU231" s="13" t="s">
        <v>83</v>
      </c>
    </row>
    <row r="232" spans="2:65" s="1" customFormat="1" ht="16.5" customHeight="1">
      <c r="B232" s="25"/>
      <c r="C232" s="138" t="s">
        <v>339</v>
      </c>
      <c r="D232" s="138" t="s">
        <v>137</v>
      </c>
      <c r="E232" s="139" t="s">
        <v>276</v>
      </c>
      <c r="F232" s="140" t="s">
        <v>277</v>
      </c>
      <c r="G232" s="141" t="s">
        <v>132</v>
      </c>
      <c r="H232" s="142">
        <v>76</v>
      </c>
      <c r="I232" s="142"/>
      <c r="J232" s="142">
        <f>ROUND(I232*H232,2)</f>
        <v>0</v>
      </c>
      <c r="K232" s="140" t="s">
        <v>783</v>
      </c>
      <c r="L232" s="143"/>
      <c r="M232" s="144" t="s">
        <v>1</v>
      </c>
      <c r="N232" s="145" t="s">
        <v>38</v>
      </c>
      <c r="O232" s="131">
        <v>0</v>
      </c>
      <c r="P232" s="131">
        <f>O232*H232</f>
        <v>0</v>
      </c>
      <c r="Q232" s="131">
        <v>0</v>
      </c>
      <c r="R232" s="131">
        <f>Q232*H232</f>
        <v>0</v>
      </c>
      <c r="S232" s="131">
        <v>0</v>
      </c>
      <c r="T232" s="132">
        <f>S232*H232</f>
        <v>0</v>
      </c>
      <c r="AR232" s="133" t="s">
        <v>140</v>
      </c>
      <c r="AT232" s="133" t="s">
        <v>137</v>
      </c>
      <c r="AU232" s="133" t="s">
        <v>83</v>
      </c>
      <c r="AY232" s="13" t="s">
        <v>127</v>
      </c>
      <c r="BE232" s="134">
        <f>IF(N232="základní",J232,0)</f>
        <v>0</v>
      </c>
      <c r="BF232" s="134">
        <f>IF(N232="snížená",J232,0)</f>
        <v>0</v>
      </c>
      <c r="BG232" s="134">
        <f>IF(N232="zákl. přenesená",J232,0)</f>
        <v>0</v>
      </c>
      <c r="BH232" s="134">
        <f>IF(N232="sníž. přenesená",J232,0)</f>
        <v>0</v>
      </c>
      <c r="BI232" s="134">
        <f>IF(N232="nulová",J232,0)</f>
        <v>0</v>
      </c>
      <c r="BJ232" s="13" t="s">
        <v>81</v>
      </c>
      <c r="BK232" s="134">
        <f>ROUND(I232*H232,2)</f>
        <v>0</v>
      </c>
      <c r="BL232" s="13" t="s">
        <v>133</v>
      </c>
      <c r="BM232" s="133" t="s">
        <v>979</v>
      </c>
    </row>
    <row r="233" spans="2:65" s="1" customFormat="1">
      <c r="B233" s="25"/>
      <c r="D233" s="135" t="s">
        <v>135</v>
      </c>
      <c r="F233" s="136" t="s">
        <v>277</v>
      </c>
      <c r="L233" s="25"/>
      <c r="M233" s="137"/>
      <c r="T233" s="49"/>
      <c r="AT233" s="13" t="s">
        <v>135</v>
      </c>
      <c r="AU233" s="13" t="s">
        <v>83</v>
      </c>
    </row>
    <row r="234" spans="2:65" s="1" customFormat="1" ht="16.5" customHeight="1">
      <c r="B234" s="25"/>
      <c r="C234" s="124" t="s">
        <v>343</v>
      </c>
      <c r="D234" s="124" t="s">
        <v>129</v>
      </c>
      <c r="E234" s="125" t="s">
        <v>298</v>
      </c>
      <c r="F234" s="126" t="s">
        <v>299</v>
      </c>
      <c r="G234" s="127" t="s">
        <v>132</v>
      </c>
      <c r="H234" s="128">
        <v>6</v>
      </c>
      <c r="I234" s="128"/>
      <c r="J234" s="128">
        <f>ROUND(I234*H234,2)</f>
        <v>0</v>
      </c>
      <c r="K234" s="126" t="s">
        <v>783</v>
      </c>
      <c r="L234" s="25"/>
      <c r="M234" s="129" t="s">
        <v>1</v>
      </c>
      <c r="N234" s="130" t="s">
        <v>38</v>
      </c>
      <c r="O234" s="131">
        <v>0</v>
      </c>
      <c r="P234" s="131">
        <f>O234*H234</f>
        <v>0</v>
      </c>
      <c r="Q234" s="131">
        <v>0</v>
      </c>
      <c r="R234" s="131">
        <f>Q234*H234</f>
        <v>0</v>
      </c>
      <c r="S234" s="131">
        <v>0</v>
      </c>
      <c r="T234" s="132">
        <f>S234*H234</f>
        <v>0</v>
      </c>
      <c r="AR234" s="133" t="s">
        <v>133</v>
      </c>
      <c r="AT234" s="133" t="s">
        <v>129</v>
      </c>
      <c r="AU234" s="133" t="s">
        <v>83</v>
      </c>
      <c r="AY234" s="13" t="s">
        <v>127</v>
      </c>
      <c r="BE234" s="134">
        <f>IF(N234="základní",J234,0)</f>
        <v>0</v>
      </c>
      <c r="BF234" s="134">
        <f>IF(N234="snížená",J234,0)</f>
        <v>0</v>
      </c>
      <c r="BG234" s="134">
        <f>IF(N234="zákl. přenesená",J234,0)</f>
        <v>0</v>
      </c>
      <c r="BH234" s="134">
        <f>IF(N234="sníž. přenesená",J234,0)</f>
        <v>0</v>
      </c>
      <c r="BI234" s="134">
        <f>IF(N234="nulová",J234,0)</f>
        <v>0</v>
      </c>
      <c r="BJ234" s="13" t="s">
        <v>81</v>
      </c>
      <c r="BK234" s="134">
        <f>ROUND(I234*H234,2)</f>
        <v>0</v>
      </c>
      <c r="BL234" s="13" t="s">
        <v>133</v>
      </c>
      <c r="BM234" s="133" t="s">
        <v>980</v>
      </c>
    </row>
    <row r="235" spans="2:65" s="1" customFormat="1">
      <c r="B235" s="25"/>
      <c r="D235" s="135" t="s">
        <v>135</v>
      </c>
      <c r="F235" s="136" t="s">
        <v>299</v>
      </c>
      <c r="L235" s="25"/>
      <c r="M235" s="137"/>
      <c r="T235" s="49"/>
      <c r="AT235" s="13" t="s">
        <v>135</v>
      </c>
      <c r="AU235" s="13" t="s">
        <v>83</v>
      </c>
    </row>
    <row r="236" spans="2:65" s="1" customFormat="1" ht="16.5" customHeight="1">
      <c r="B236" s="25"/>
      <c r="C236" s="138" t="s">
        <v>347</v>
      </c>
      <c r="D236" s="138" t="s">
        <v>137</v>
      </c>
      <c r="E236" s="139" t="s">
        <v>302</v>
      </c>
      <c r="F236" s="140" t="s">
        <v>303</v>
      </c>
      <c r="G236" s="141" t="s">
        <v>132</v>
      </c>
      <c r="H236" s="142">
        <v>6</v>
      </c>
      <c r="I236" s="142"/>
      <c r="J236" s="142">
        <f>ROUND(I236*H236,2)</f>
        <v>0</v>
      </c>
      <c r="K236" s="140" t="s">
        <v>783</v>
      </c>
      <c r="L236" s="143"/>
      <c r="M236" s="144" t="s">
        <v>1</v>
      </c>
      <c r="N236" s="145" t="s">
        <v>38</v>
      </c>
      <c r="O236" s="131">
        <v>0</v>
      </c>
      <c r="P236" s="131">
        <f>O236*H236</f>
        <v>0</v>
      </c>
      <c r="Q236" s="131">
        <v>0</v>
      </c>
      <c r="R236" s="131">
        <f>Q236*H236</f>
        <v>0</v>
      </c>
      <c r="S236" s="131">
        <v>0</v>
      </c>
      <c r="T236" s="132">
        <f>S236*H236</f>
        <v>0</v>
      </c>
      <c r="AR236" s="133" t="s">
        <v>140</v>
      </c>
      <c r="AT236" s="133" t="s">
        <v>137</v>
      </c>
      <c r="AU236" s="133" t="s">
        <v>83</v>
      </c>
      <c r="AY236" s="13" t="s">
        <v>127</v>
      </c>
      <c r="BE236" s="134">
        <f>IF(N236="základní",J236,0)</f>
        <v>0</v>
      </c>
      <c r="BF236" s="134">
        <f>IF(N236="snížená",J236,0)</f>
        <v>0</v>
      </c>
      <c r="BG236" s="134">
        <f>IF(N236="zákl. přenesená",J236,0)</f>
        <v>0</v>
      </c>
      <c r="BH236" s="134">
        <f>IF(N236="sníž. přenesená",J236,0)</f>
        <v>0</v>
      </c>
      <c r="BI236" s="134">
        <f>IF(N236="nulová",J236,0)</f>
        <v>0</v>
      </c>
      <c r="BJ236" s="13" t="s">
        <v>81</v>
      </c>
      <c r="BK236" s="134">
        <f>ROUND(I236*H236,2)</f>
        <v>0</v>
      </c>
      <c r="BL236" s="13" t="s">
        <v>133</v>
      </c>
      <c r="BM236" s="133" t="s">
        <v>981</v>
      </c>
    </row>
    <row r="237" spans="2:65" s="1" customFormat="1">
      <c r="B237" s="25"/>
      <c r="D237" s="135" t="s">
        <v>135</v>
      </c>
      <c r="F237" s="136" t="s">
        <v>303</v>
      </c>
      <c r="L237" s="25"/>
      <c r="M237" s="137"/>
      <c r="T237" s="49"/>
      <c r="AT237" s="13" t="s">
        <v>135</v>
      </c>
      <c r="AU237" s="13" t="s">
        <v>83</v>
      </c>
    </row>
    <row r="238" spans="2:65" s="1" customFormat="1" ht="24.15" customHeight="1">
      <c r="B238" s="25"/>
      <c r="C238" s="124" t="s">
        <v>351</v>
      </c>
      <c r="D238" s="124" t="s">
        <v>129</v>
      </c>
      <c r="E238" s="125" t="s">
        <v>288</v>
      </c>
      <c r="F238" s="126" t="s">
        <v>289</v>
      </c>
      <c r="G238" s="127" t="s">
        <v>132</v>
      </c>
      <c r="H238" s="128">
        <v>35</v>
      </c>
      <c r="I238" s="128"/>
      <c r="J238" s="128">
        <f>ROUND(I238*H238,2)</f>
        <v>0</v>
      </c>
      <c r="K238" s="126" t="s">
        <v>783</v>
      </c>
      <c r="L238" s="25"/>
      <c r="M238" s="129" t="s">
        <v>1</v>
      </c>
      <c r="N238" s="130" t="s">
        <v>38</v>
      </c>
      <c r="O238" s="131">
        <v>0</v>
      </c>
      <c r="P238" s="131">
        <f>O238*H238</f>
        <v>0</v>
      </c>
      <c r="Q238" s="131">
        <v>0</v>
      </c>
      <c r="R238" s="131">
        <f>Q238*H238</f>
        <v>0</v>
      </c>
      <c r="S238" s="131">
        <v>0</v>
      </c>
      <c r="T238" s="132">
        <f>S238*H238</f>
        <v>0</v>
      </c>
      <c r="AR238" s="133" t="s">
        <v>133</v>
      </c>
      <c r="AT238" s="133" t="s">
        <v>129</v>
      </c>
      <c r="AU238" s="133" t="s">
        <v>83</v>
      </c>
      <c r="AY238" s="13" t="s">
        <v>127</v>
      </c>
      <c r="BE238" s="134">
        <f>IF(N238="základní",J238,0)</f>
        <v>0</v>
      </c>
      <c r="BF238" s="134">
        <f>IF(N238="snížená",J238,0)</f>
        <v>0</v>
      </c>
      <c r="BG238" s="134">
        <f>IF(N238="zákl. přenesená",J238,0)</f>
        <v>0</v>
      </c>
      <c r="BH238" s="134">
        <f>IF(N238="sníž. přenesená",J238,0)</f>
        <v>0</v>
      </c>
      <c r="BI238" s="134">
        <f>IF(N238="nulová",J238,0)</f>
        <v>0</v>
      </c>
      <c r="BJ238" s="13" t="s">
        <v>81</v>
      </c>
      <c r="BK238" s="134">
        <f>ROUND(I238*H238,2)</f>
        <v>0</v>
      </c>
      <c r="BL238" s="13" t="s">
        <v>133</v>
      </c>
      <c r="BM238" s="133" t="s">
        <v>982</v>
      </c>
    </row>
    <row r="239" spans="2:65" s="1" customFormat="1" ht="19.2">
      <c r="B239" s="25"/>
      <c r="D239" s="135" t="s">
        <v>135</v>
      </c>
      <c r="F239" s="136" t="s">
        <v>291</v>
      </c>
      <c r="L239" s="25"/>
      <c r="M239" s="137"/>
      <c r="T239" s="49"/>
      <c r="AT239" s="13" t="s">
        <v>135</v>
      </c>
      <c r="AU239" s="13" t="s">
        <v>83</v>
      </c>
    </row>
    <row r="240" spans="2:65" s="1" customFormat="1" ht="24.15" customHeight="1">
      <c r="B240" s="25"/>
      <c r="C240" s="124" t="s">
        <v>355</v>
      </c>
      <c r="D240" s="124" t="s">
        <v>129</v>
      </c>
      <c r="E240" s="125" t="s">
        <v>293</v>
      </c>
      <c r="F240" s="126" t="s">
        <v>294</v>
      </c>
      <c r="G240" s="127" t="s">
        <v>132</v>
      </c>
      <c r="H240" s="128">
        <v>130</v>
      </c>
      <c r="I240" s="128"/>
      <c r="J240" s="128">
        <f>ROUND(I240*H240,2)</f>
        <v>0</v>
      </c>
      <c r="K240" s="126" t="s">
        <v>783</v>
      </c>
      <c r="L240" s="25"/>
      <c r="M240" s="129" t="s">
        <v>1</v>
      </c>
      <c r="N240" s="130" t="s">
        <v>38</v>
      </c>
      <c r="O240" s="131">
        <v>0</v>
      </c>
      <c r="P240" s="131">
        <f>O240*H240</f>
        <v>0</v>
      </c>
      <c r="Q240" s="131">
        <v>0</v>
      </c>
      <c r="R240" s="131">
        <f>Q240*H240</f>
        <v>0</v>
      </c>
      <c r="S240" s="131">
        <v>0</v>
      </c>
      <c r="T240" s="132">
        <f>S240*H240</f>
        <v>0</v>
      </c>
      <c r="AR240" s="133" t="s">
        <v>133</v>
      </c>
      <c r="AT240" s="133" t="s">
        <v>129</v>
      </c>
      <c r="AU240" s="133" t="s">
        <v>83</v>
      </c>
      <c r="AY240" s="13" t="s">
        <v>127</v>
      </c>
      <c r="BE240" s="134">
        <f>IF(N240="základní",J240,0)</f>
        <v>0</v>
      </c>
      <c r="BF240" s="134">
        <f>IF(N240="snížená",J240,0)</f>
        <v>0</v>
      </c>
      <c r="BG240" s="134">
        <f>IF(N240="zákl. přenesená",J240,0)</f>
        <v>0</v>
      </c>
      <c r="BH240" s="134">
        <f>IF(N240="sníž. přenesená",J240,0)</f>
        <v>0</v>
      </c>
      <c r="BI240" s="134">
        <f>IF(N240="nulová",J240,0)</f>
        <v>0</v>
      </c>
      <c r="BJ240" s="13" t="s">
        <v>81</v>
      </c>
      <c r="BK240" s="134">
        <f>ROUND(I240*H240,2)</f>
        <v>0</v>
      </c>
      <c r="BL240" s="13" t="s">
        <v>133</v>
      </c>
      <c r="BM240" s="133" t="s">
        <v>983</v>
      </c>
    </row>
    <row r="241" spans="2:65" s="1" customFormat="1" ht="19.2">
      <c r="B241" s="25"/>
      <c r="D241" s="135" t="s">
        <v>135</v>
      </c>
      <c r="F241" s="136" t="s">
        <v>294</v>
      </c>
      <c r="L241" s="25"/>
      <c r="M241" s="137"/>
      <c r="T241" s="49"/>
      <c r="AT241" s="13" t="s">
        <v>135</v>
      </c>
      <c r="AU241" s="13" t="s">
        <v>83</v>
      </c>
    </row>
    <row r="242" spans="2:65" s="1" customFormat="1" ht="19.2">
      <c r="B242" s="25"/>
      <c r="D242" s="135" t="s">
        <v>155</v>
      </c>
      <c r="F242" s="146" t="s">
        <v>984</v>
      </c>
      <c r="L242" s="25"/>
      <c r="M242" s="137"/>
      <c r="T242" s="49"/>
      <c r="AT242" s="13" t="s">
        <v>155</v>
      </c>
      <c r="AU242" s="13" t="s">
        <v>83</v>
      </c>
    </row>
    <row r="243" spans="2:65" s="1" customFormat="1" ht="21.75" customHeight="1">
      <c r="B243" s="25"/>
      <c r="C243" s="124" t="s">
        <v>359</v>
      </c>
      <c r="D243" s="124" t="s">
        <v>129</v>
      </c>
      <c r="E243" s="125" t="s">
        <v>985</v>
      </c>
      <c r="F243" s="126" t="s">
        <v>986</v>
      </c>
      <c r="G243" s="127" t="s">
        <v>132</v>
      </c>
      <c r="H243" s="128">
        <v>4</v>
      </c>
      <c r="I243" s="128"/>
      <c r="J243" s="128">
        <f>ROUND(I243*H243,2)</f>
        <v>0</v>
      </c>
      <c r="K243" s="126" t="s">
        <v>783</v>
      </c>
      <c r="L243" s="25"/>
      <c r="M243" s="129" t="s">
        <v>1</v>
      </c>
      <c r="N243" s="130" t="s">
        <v>38</v>
      </c>
      <c r="O243" s="131">
        <v>0</v>
      </c>
      <c r="P243" s="131">
        <f>O243*H243</f>
        <v>0</v>
      </c>
      <c r="Q243" s="131">
        <v>0</v>
      </c>
      <c r="R243" s="131">
        <f>Q243*H243</f>
        <v>0</v>
      </c>
      <c r="S243" s="131">
        <v>0</v>
      </c>
      <c r="T243" s="132">
        <f>S243*H243</f>
        <v>0</v>
      </c>
      <c r="AR243" s="133" t="s">
        <v>987</v>
      </c>
      <c r="AT243" s="133" t="s">
        <v>129</v>
      </c>
      <c r="AU243" s="133" t="s">
        <v>83</v>
      </c>
      <c r="AY243" s="13" t="s">
        <v>127</v>
      </c>
      <c r="BE243" s="134">
        <f>IF(N243="základní",J243,0)</f>
        <v>0</v>
      </c>
      <c r="BF243" s="134">
        <f>IF(N243="snížená",J243,0)</f>
        <v>0</v>
      </c>
      <c r="BG243" s="134">
        <f>IF(N243="zákl. přenesená",J243,0)</f>
        <v>0</v>
      </c>
      <c r="BH243" s="134">
        <f>IF(N243="sníž. přenesená",J243,0)</f>
        <v>0</v>
      </c>
      <c r="BI243" s="134">
        <f>IF(N243="nulová",J243,0)</f>
        <v>0</v>
      </c>
      <c r="BJ243" s="13" t="s">
        <v>81</v>
      </c>
      <c r="BK243" s="134">
        <f>ROUND(I243*H243,2)</f>
        <v>0</v>
      </c>
      <c r="BL243" s="13" t="s">
        <v>987</v>
      </c>
      <c r="BM243" s="133" t="s">
        <v>988</v>
      </c>
    </row>
    <row r="244" spans="2:65" s="1" customFormat="1">
      <c r="B244" s="25"/>
      <c r="D244" s="135" t="s">
        <v>135</v>
      </c>
      <c r="F244" s="136" t="s">
        <v>986</v>
      </c>
      <c r="L244" s="25"/>
      <c r="M244" s="137"/>
      <c r="T244" s="49"/>
      <c r="AT244" s="13" t="s">
        <v>135</v>
      </c>
      <c r="AU244" s="13" t="s">
        <v>83</v>
      </c>
    </row>
    <row r="245" spans="2:65" s="1" customFormat="1" ht="19.2">
      <c r="B245" s="25"/>
      <c r="D245" s="135" t="s">
        <v>155</v>
      </c>
      <c r="F245" s="146" t="s">
        <v>989</v>
      </c>
      <c r="L245" s="25"/>
      <c r="M245" s="137"/>
      <c r="T245" s="49"/>
      <c r="AT245" s="13" t="s">
        <v>155</v>
      </c>
      <c r="AU245" s="13" t="s">
        <v>83</v>
      </c>
    </row>
    <row r="246" spans="2:65" s="1" customFormat="1" ht="24.15" customHeight="1">
      <c r="B246" s="25"/>
      <c r="C246" s="138" t="s">
        <v>363</v>
      </c>
      <c r="D246" s="138" t="s">
        <v>137</v>
      </c>
      <c r="E246" s="139" t="s">
        <v>990</v>
      </c>
      <c r="F246" s="140" t="s">
        <v>991</v>
      </c>
      <c r="G246" s="141" t="s">
        <v>132</v>
      </c>
      <c r="H246" s="142">
        <v>4</v>
      </c>
      <c r="I246" s="142"/>
      <c r="J246" s="142">
        <f>ROUND(I246*H246,2)</f>
        <v>0</v>
      </c>
      <c r="K246" s="140" t="s">
        <v>783</v>
      </c>
      <c r="L246" s="143"/>
      <c r="M246" s="144" t="s">
        <v>1</v>
      </c>
      <c r="N246" s="145" t="s">
        <v>38</v>
      </c>
      <c r="O246" s="131">
        <v>0</v>
      </c>
      <c r="P246" s="131">
        <f>O246*H246</f>
        <v>0</v>
      </c>
      <c r="Q246" s="131">
        <v>0</v>
      </c>
      <c r="R246" s="131">
        <f>Q246*H246</f>
        <v>0</v>
      </c>
      <c r="S246" s="131">
        <v>0</v>
      </c>
      <c r="T246" s="132">
        <f>S246*H246</f>
        <v>0</v>
      </c>
      <c r="AR246" s="133" t="s">
        <v>140</v>
      </c>
      <c r="AT246" s="133" t="s">
        <v>137</v>
      </c>
      <c r="AU246" s="133" t="s">
        <v>83</v>
      </c>
      <c r="AY246" s="13" t="s">
        <v>127</v>
      </c>
      <c r="BE246" s="134">
        <f>IF(N246="základní",J246,0)</f>
        <v>0</v>
      </c>
      <c r="BF246" s="134">
        <f>IF(N246="snížená",J246,0)</f>
        <v>0</v>
      </c>
      <c r="BG246" s="134">
        <f>IF(N246="zákl. přenesená",J246,0)</f>
        <v>0</v>
      </c>
      <c r="BH246" s="134">
        <f>IF(N246="sníž. přenesená",J246,0)</f>
        <v>0</v>
      </c>
      <c r="BI246" s="134">
        <f>IF(N246="nulová",J246,0)</f>
        <v>0</v>
      </c>
      <c r="BJ246" s="13" t="s">
        <v>81</v>
      </c>
      <c r="BK246" s="134">
        <f>ROUND(I246*H246,2)</f>
        <v>0</v>
      </c>
      <c r="BL246" s="13" t="s">
        <v>133</v>
      </c>
      <c r="BM246" s="133" t="s">
        <v>992</v>
      </c>
    </row>
    <row r="247" spans="2:65" s="1" customFormat="1" ht="19.2">
      <c r="B247" s="25"/>
      <c r="D247" s="135" t="s">
        <v>135</v>
      </c>
      <c r="F247" s="136" t="s">
        <v>991</v>
      </c>
      <c r="L247" s="25"/>
      <c r="M247" s="137"/>
      <c r="T247" s="49"/>
      <c r="AT247" s="13" t="s">
        <v>135</v>
      </c>
      <c r="AU247" s="13" t="s">
        <v>83</v>
      </c>
    </row>
    <row r="248" spans="2:65" s="1" customFormat="1" ht="16.5" customHeight="1">
      <c r="B248" s="25"/>
      <c r="C248" s="124" t="s">
        <v>367</v>
      </c>
      <c r="D248" s="124" t="s">
        <v>129</v>
      </c>
      <c r="E248" s="125" t="s">
        <v>993</v>
      </c>
      <c r="F248" s="126" t="s">
        <v>994</v>
      </c>
      <c r="G248" s="127" t="s">
        <v>132</v>
      </c>
      <c r="H248" s="128">
        <v>46</v>
      </c>
      <c r="I248" s="128"/>
      <c r="J248" s="128">
        <f>ROUND(I248*H248,2)</f>
        <v>0</v>
      </c>
      <c r="K248" s="126" t="s">
        <v>783</v>
      </c>
      <c r="L248" s="25"/>
      <c r="M248" s="129" t="s">
        <v>1</v>
      </c>
      <c r="N248" s="130" t="s">
        <v>38</v>
      </c>
      <c r="O248" s="131">
        <v>0</v>
      </c>
      <c r="P248" s="131">
        <f>O248*H248</f>
        <v>0</v>
      </c>
      <c r="Q248" s="131">
        <v>0</v>
      </c>
      <c r="R248" s="131">
        <f>Q248*H248</f>
        <v>0</v>
      </c>
      <c r="S248" s="131">
        <v>0</v>
      </c>
      <c r="T248" s="132">
        <f>S248*H248</f>
        <v>0</v>
      </c>
      <c r="AR248" s="133" t="s">
        <v>133</v>
      </c>
      <c r="AT248" s="133" t="s">
        <v>129</v>
      </c>
      <c r="AU248" s="133" t="s">
        <v>83</v>
      </c>
      <c r="AY248" s="13" t="s">
        <v>127</v>
      </c>
      <c r="BE248" s="134">
        <f>IF(N248="základní",J248,0)</f>
        <v>0</v>
      </c>
      <c r="BF248" s="134">
        <f>IF(N248="snížená",J248,0)</f>
        <v>0</v>
      </c>
      <c r="BG248" s="134">
        <f>IF(N248="zákl. přenesená",J248,0)</f>
        <v>0</v>
      </c>
      <c r="BH248" s="134">
        <f>IF(N248="sníž. přenesená",J248,0)</f>
        <v>0</v>
      </c>
      <c r="BI248" s="134">
        <f>IF(N248="nulová",J248,0)</f>
        <v>0</v>
      </c>
      <c r="BJ248" s="13" t="s">
        <v>81</v>
      </c>
      <c r="BK248" s="134">
        <f>ROUND(I248*H248,2)</f>
        <v>0</v>
      </c>
      <c r="BL248" s="13" t="s">
        <v>133</v>
      </c>
      <c r="BM248" s="133" t="s">
        <v>995</v>
      </c>
    </row>
    <row r="249" spans="2:65" s="1" customFormat="1">
      <c r="B249" s="25"/>
      <c r="D249" s="135" t="s">
        <v>135</v>
      </c>
      <c r="F249" s="136" t="s">
        <v>994</v>
      </c>
      <c r="L249" s="25"/>
      <c r="M249" s="137"/>
      <c r="T249" s="49"/>
      <c r="AT249" s="13" t="s">
        <v>135</v>
      </c>
      <c r="AU249" s="13" t="s">
        <v>83</v>
      </c>
    </row>
    <row r="250" spans="2:65" s="1" customFormat="1" ht="24.15" customHeight="1">
      <c r="B250" s="25"/>
      <c r="C250" s="138" t="s">
        <v>371</v>
      </c>
      <c r="D250" s="138" t="s">
        <v>137</v>
      </c>
      <c r="E250" s="139" t="s">
        <v>996</v>
      </c>
      <c r="F250" s="140" t="s">
        <v>997</v>
      </c>
      <c r="G250" s="141" t="s">
        <v>132</v>
      </c>
      <c r="H250" s="142">
        <v>46</v>
      </c>
      <c r="I250" s="142"/>
      <c r="J250" s="142">
        <f>ROUND(I250*H250,2)</f>
        <v>0</v>
      </c>
      <c r="K250" s="140" t="s">
        <v>783</v>
      </c>
      <c r="L250" s="143"/>
      <c r="M250" s="144" t="s">
        <v>1</v>
      </c>
      <c r="N250" s="145" t="s">
        <v>38</v>
      </c>
      <c r="O250" s="131">
        <v>0</v>
      </c>
      <c r="P250" s="131">
        <f>O250*H250</f>
        <v>0</v>
      </c>
      <c r="Q250" s="131">
        <v>0</v>
      </c>
      <c r="R250" s="131">
        <f>Q250*H250</f>
        <v>0</v>
      </c>
      <c r="S250" s="131">
        <v>0</v>
      </c>
      <c r="T250" s="132">
        <f>S250*H250</f>
        <v>0</v>
      </c>
      <c r="AR250" s="133" t="s">
        <v>140</v>
      </c>
      <c r="AT250" s="133" t="s">
        <v>137</v>
      </c>
      <c r="AU250" s="133" t="s">
        <v>83</v>
      </c>
      <c r="AY250" s="13" t="s">
        <v>127</v>
      </c>
      <c r="BE250" s="134">
        <f>IF(N250="základní",J250,0)</f>
        <v>0</v>
      </c>
      <c r="BF250" s="134">
        <f>IF(N250="snížená",J250,0)</f>
        <v>0</v>
      </c>
      <c r="BG250" s="134">
        <f>IF(N250="zákl. přenesená",J250,0)</f>
        <v>0</v>
      </c>
      <c r="BH250" s="134">
        <f>IF(N250="sníž. přenesená",J250,0)</f>
        <v>0</v>
      </c>
      <c r="BI250" s="134">
        <f>IF(N250="nulová",J250,0)</f>
        <v>0</v>
      </c>
      <c r="BJ250" s="13" t="s">
        <v>81</v>
      </c>
      <c r="BK250" s="134">
        <f>ROUND(I250*H250,2)</f>
        <v>0</v>
      </c>
      <c r="BL250" s="13" t="s">
        <v>133</v>
      </c>
      <c r="BM250" s="133" t="s">
        <v>998</v>
      </c>
    </row>
    <row r="251" spans="2:65" s="1" customFormat="1">
      <c r="B251" s="25"/>
      <c r="D251" s="135" t="s">
        <v>135</v>
      </c>
      <c r="F251" s="136" t="s">
        <v>997</v>
      </c>
      <c r="L251" s="25"/>
      <c r="M251" s="137"/>
      <c r="T251" s="49"/>
      <c r="AT251" s="13" t="s">
        <v>135</v>
      </c>
      <c r="AU251" s="13" t="s">
        <v>83</v>
      </c>
    </row>
    <row r="252" spans="2:65" s="1" customFormat="1" ht="16.5" customHeight="1">
      <c r="B252" s="25"/>
      <c r="C252" s="124" t="s">
        <v>375</v>
      </c>
      <c r="D252" s="124" t="s">
        <v>129</v>
      </c>
      <c r="E252" s="125" t="s">
        <v>999</v>
      </c>
      <c r="F252" s="126" t="s">
        <v>1000</v>
      </c>
      <c r="G252" s="127" t="s">
        <v>132</v>
      </c>
      <c r="H252" s="128">
        <v>8</v>
      </c>
      <c r="I252" s="128"/>
      <c r="J252" s="128">
        <f>ROUND(I252*H252,2)</f>
        <v>0</v>
      </c>
      <c r="K252" s="126" t="s">
        <v>783</v>
      </c>
      <c r="L252" s="25"/>
      <c r="M252" s="129" t="s">
        <v>1</v>
      </c>
      <c r="N252" s="130" t="s">
        <v>38</v>
      </c>
      <c r="O252" s="131">
        <v>0</v>
      </c>
      <c r="P252" s="131">
        <f>O252*H252</f>
        <v>0</v>
      </c>
      <c r="Q252" s="131">
        <v>0</v>
      </c>
      <c r="R252" s="131">
        <f>Q252*H252</f>
        <v>0</v>
      </c>
      <c r="S252" s="131">
        <v>0</v>
      </c>
      <c r="T252" s="132">
        <f>S252*H252</f>
        <v>0</v>
      </c>
      <c r="AR252" s="133" t="s">
        <v>133</v>
      </c>
      <c r="AT252" s="133" t="s">
        <v>129</v>
      </c>
      <c r="AU252" s="133" t="s">
        <v>83</v>
      </c>
      <c r="AY252" s="13" t="s">
        <v>127</v>
      </c>
      <c r="BE252" s="134">
        <f>IF(N252="základní",J252,0)</f>
        <v>0</v>
      </c>
      <c r="BF252" s="134">
        <f>IF(N252="snížená",J252,0)</f>
        <v>0</v>
      </c>
      <c r="BG252" s="134">
        <f>IF(N252="zákl. přenesená",J252,0)</f>
        <v>0</v>
      </c>
      <c r="BH252" s="134">
        <f>IF(N252="sníž. přenesená",J252,0)</f>
        <v>0</v>
      </c>
      <c r="BI252" s="134">
        <f>IF(N252="nulová",J252,0)</f>
        <v>0</v>
      </c>
      <c r="BJ252" s="13" t="s">
        <v>81</v>
      </c>
      <c r="BK252" s="134">
        <f>ROUND(I252*H252,2)</f>
        <v>0</v>
      </c>
      <c r="BL252" s="13" t="s">
        <v>133</v>
      </c>
      <c r="BM252" s="133" t="s">
        <v>1001</v>
      </c>
    </row>
    <row r="253" spans="2:65" s="1" customFormat="1">
      <c r="B253" s="25"/>
      <c r="D253" s="135" t="s">
        <v>135</v>
      </c>
      <c r="F253" s="136" t="s">
        <v>1000</v>
      </c>
      <c r="L253" s="25"/>
      <c r="M253" s="137"/>
      <c r="T253" s="49"/>
      <c r="AT253" s="13" t="s">
        <v>135</v>
      </c>
      <c r="AU253" s="13" t="s">
        <v>83</v>
      </c>
    </row>
    <row r="254" spans="2:65" s="1" customFormat="1" ht="16.5" customHeight="1">
      <c r="B254" s="25"/>
      <c r="C254" s="138" t="s">
        <v>379</v>
      </c>
      <c r="D254" s="138" t="s">
        <v>137</v>
      </c>
      <c r="E254" s="139" t="s">
        <v>1002</v>
      </c>
      <c r="F254" s="140" t="s">
        <v>1003</v>
      </c>
      <c r="G254" s="141" t="s">
        <v>132</v>
      </c>
      <c r="H254" s="142">
        <v>8</v>
      </c>
      <c r="I254" s="142"/>
      <c r="J254" s="142">
        <f>ROUND(I254*H254,2)</f>
        <v>0</v>
      </c>
      <c r="K254" s="140" t="s">
        <v>783</v>
      </c>
      <c r="L254" s="143"/>
      <c r="M254" s="144" t="s">
        <v>1</v>
      </c>
      <c r="N254" s="145" t="s">
        <v>38</v>
      </c>
      <c r="O254" s="131">
        <v>0</v>
      </c>
      <c r="P254" s="131">
        <f>O254*H254</f>
        <v>0</v>
      </c>
      <c r="Q254" s="131">
        <v>0</v>
      </c>
      <c r="R254" s="131">
        <f>Q254*H254</f>
        <v>0</v>
      </c>
      <c r="S254" s="131">
        <v>0</v>
      </c>
      <c r="T254" s="132">
        <f>S254*H254</f>
        <v>0</v>
      </c>
      <c r="AR254" s="133" t="s">
        <v>140</v>
      </c>
      <c r="AT254" s="133" t="s">
        <v>137</v>
      </c>
      <c r="AU254" s="133" t="s">
        <v>83</v>
      </c>
      <c r="AY254" s="13" t="s">
        <v>127</v>
      </c>
      <c r="BE254" s="134">
        <f>IF(N254="základní",J254,0)</f>
        <v>0</v>
      </c>
      <c r="BF254" s="134">
        <f>IF(N254="snížená",J254,0)</f>
        <v>0</v>
      </c>
      <c r="BG254" s="134">
        <f>IF(N254="zákl. přenesená",J254,0)</f>
        <v>0</v>
      </c>
      <c r="BH254" s="134">
        <f>IF(N254="sníž. přenesená",J254,0)</f>
        <v>0</v>
      </c>
      <c r="BI254" s="134">
        <f>IF(N254="nulová",J254,0)</f>
        <v>0</v>
      </c>
      <c r="BJ254" s="13" t="s">
        <v>81</v>
      </c>
      <c r="BK254" s="134">
        <f>ROUND(I254*H254,2)</f>
        <v>0</v>
      </c>
      <c r="BL254" s="13" t="s">
        <v>133</v>
      </c>
      <c r="BM254" s="133" t="s">
        <v>1004</v>
      </c>
    </row>
    <row r="255" spans="2:65" s="1" customFormat="1">
      <c r="B255" s="25"/>
      <c r="D255" s="135" t="s">
        <v>135</v>
      </c>
      <c r="F255" s="136" t="s">
        <v>1003</v>
      </c>
      <c r="L255" s="25"/>
      <c r="M255" s="137"/>
      <c r="T255" s="49"/>
      <c r="AT255" s="13" t="s">
        <v>135</v>
      </c>
      <c r="AU255" s="13" t="s">
        <v>83</v>
      </c>
    </row>
    <row r="256" spans="2:65" s="1" customFormat="1" ht="16.5" customHeight="1">
      <c r="B256" s="25"/>
      <c r="C256" s="124" t="s">
        <v>384</v>
      </c>
      <c r="D256" s="124" t="s">
        <v>129</v>
      </c>
      <c r="E256" s="125" t="s">
        <v>306</v>
      </c>
      <c r="F256" s="126" t="s">
        <v>307</v>
      </c>
      <c r="G256" s="127" t="s">
        <v>132</v>
      </c>
      <c r="H256" s="128">
        <v>1040</v>
      </c>
      <c r="I256" s="128"/>
      <c r="J256" s="128">
        <f>ROUND(I256*H256,2)</f>
        <v>0</v>
      </c>
      <c r="K256" s="126" t="s">
        <v>783</v>
      </c>
      <c r="L256" s="25"/>
      <c r="M256" s="129" t="s">
        <v>1</v>
      </c>
      <c r="N256" s="130" t="s">
        <v>38</v>
      </c>
      <c r="O256" s="131">
        <v>0</v>
      </c>
      <c r="P256" s="131">
        <f>O256*H256</f>
        <v>0</v>
      </c>
      <c r="Q256" s="131">
        <v>0</v>
      </c>
      <c r="R256" s="131">
        <f>Q256*H256</f>
        <v>0</v>
      </c>
      <c r="S256" s="131">
        <v>0</v>
      </c>
      <c r="T256" s="132">
        <f>S256*H256</f>
        <v>0</v>
      </c>
      <c r="AR256" s="133" t="s">
        <v>133</v>
      </c>
      <c r="AT256" s="133" t="s">
        <v>129</v>
      </c>
      <c r="AU256" s="133" t="s">
        <v>83</v>
      </c>
      <c r="AY256" s="13" t="s">
        <v>127</v>
      </c>
      <c r="BE256" s="134">
        <f>IF(N256="základní",J256,0)</f>
        <v>0</v>
      </c>
      <c r="BF256" s="134">
        <f>IF(N256="snížená",J256,0)</f>
        <v>0</v>
      </c>
      <c r="BG256" s="134">
        <f>IF(N256="zákl. přenesená",J256,0)</f>
        <v>0</v>
      </c>
      <c r="BH256" s="134">
        <f>IF(N256="sníž. přenesená",J256,0)</f>
        <v>0</v>
      </c>
      <c r="BI256" s="134">
        <f>IF(N256="nulová",J256,0)</f>
        <v>0</v>
      </c>
      <c r="BJ256" s="13" t="s">
        <v>81</v>
      </c>
      <c r="BK256" s="134">
        <f>ROUND(I256*H256,2)</f>
        <v>0</v>
      </c>
      <c r="BL256" s="13" t="s">
        <v>133</v>
      </c>
      <c r="BM256" s="133" t="s">
        <v>1005</v>
      </c>
    </row>
    <row r="257" spans="2:65" s="1" customFormat="1">
      <c r="B257" s="25"/>
      <c r="D257" s="135" t="s">
        <v>135</v>
      </c>
      <c r="F257" s="136" t="s">
        <v>307</v>
      </c>
      <c r="L257" s="25"/>
      <c r="M257" s="137"/>
      <c r="T257" s="49"/>
      <c r="AT257" s="13" t="s">
        <v>135</v>
      </c>
      <c r="AU257" s="13" t="s">
        <v>83</v>
      </c>
    </row>
    <row r="258" spans="2:65" s="1" customFormat="1" ht="19.2">
      <c r="B258" s="25"/>
      <c r="D258" s="135" t="s">
        <v>155</v>
      </c>
      <c r="F258" s="146" t="s">
        <v>1006</v>
      </c>
      <c r="L258" s="25"/>
      <c r="M258" s="137"/>
      <c r="T258" s="49"/>
      <c r="AT258" s="13" t="s">
        <v>155</v>
      </c>
      <c r="AU258" s="13" t="s">
        <v>83</v>
      </c>
    </row>
    <row r="259" spans="2:65" s="1" customFormat="1" ht="24.15" customHeight="1">
      <c r="B259" s="25"/>
      <c r="C259" s="138" t="s">
        <v>388</v>
      </c>
      <c r="D259" s="138" t="s">
        <v>137</v>
      </c>
      <c r="E259" s="139" t="s">
        <v>310</v>
      </c>
      <c r="F259" s="140" t="s">
        <v>311</v>
      </c>
      <c r="G259" s="141" t="s">
        <v>132</v>
      </c>
      <c r="H259" s="142">
        <v>1040</v>
      </c>
      <c r="I259" s="142"/>
      <c r="J259" s="142">
        <f>ROUND(I259*H259,2)</f>
        <v>0</v>
      </c>
      <c r="K259" s="140" t="s">
        <v>783</v>
      </c>
      <c r="L259" s="143"/>
      <c r="M259" s="144" t="s">
        <v>1</v>
      </c>
      <c r="N259" s="145" t="s">
        <v>38</v>
      </c>
      <c r="O259" s="131">
        <v>0</v>
      </c>
      <c r="P259" s="131">
        <f>O259*H259</f>
        <v>0</v>
      </c>
      <c r="Q259" s="131">
        <v>0</v>
      </c>
      <c r="R259" s="131">
        <f>Q259*H259</f>
        <v>0</v>
      </c>
      <c r="S259" s="131">
        <v>0</v>
      </c>
      <c r="T259" s="132">
        <f>S259*H259</f>
        <v>0</v>
      </c>
      <c r="AR259" s="133" t="s">
        <v>140</v>
      </c>
      <c r="AT259" s="133" t="s">
        <v>137</v>
      </c>
      <c r="AU259" s="133" t="s">
        <v>83</v>
      </c>
      <c r="AY259" s="13" t="s">
        <v>127</v>
      </c>
      <c r="BE259" s="134">
        <f>IF(N259="základní",J259,0)</f>
        <v>0</v>
      </c>
      <c r="BF259" s="134">
        <f>IF(N259="snížená",J259,0)</f>
        <v>0</v>
      </c>
      <c r="BG259" s="134">
        <f>IF(N259="zákl. přenesená",J259,0)</f>
        <v>0</v>
      </c>
      <c r="BH259" s="134">
        <f>IF(N259="sníž. přenesená",J259,0)</f>
        <v>0</v>
      </c>
      <c r="BI259" s="134">
        <f>IF(N259="nulová",J259,0)</f>
        <v>0</v>
      </c>
      <c r="BJ259" s="13" t="s">
        <v>81</v>
      </c>
      <c r="BK259" s="134">
        <f>ROUND(I259*H259,2)</f>
        <v>0</v>
      </c>
      <c r="BL259" s="13" t="s">
        <v>133</v>
      </c>
      <c r="BM259" s="133" t="s">
        <v>1007</v>
      </c>
    </row>
    <row r="260" spans="2:65" s="1" customFormat="1" ht="19.2">
      <c r="B260" s="25"/>
      <c r="D260" s="135" t="s">
        <v>135</v>
      </c>
      <c r="F260" s="136" t="s">
        <v>311</v>
      </c>
      <c r="L260" s="25"/>
      <c r="M260" s="137"/>
      <c r="T260" s="49"/>
      <c r="AT260" s="13" t="s">
        <v>135</v>
      </c>
      <c r="AU260" s="13" t="s">
        <v>83</v>
      </c>
    </row>
    <row r="261" spans="2:65" s="1" customFormat="1" ht="21.75" customHeight="1">
      <c r="B261" s="25"/>
      <c r="C261" s="124" t="s">
        <v>392</v>
      </c>
      <c r="D261" s="124" t="s">
        <v>129</v>
      </c>
      <c r="E261" s="125" t="s">
        <v>314</v>
      </c>
      <c r="F261" s="126" t="s">
        <v>315</v>
      </c>
      <c r="G261" s="127" t="s">
        <v>132</v>
      </c>
      <c r="H261" s="128">
        <v>30</v>
      </c>
      <c r="I261" s="128"/>
      <c r="J261" s="128">
        <f>ROUND(I261*H261,2)</f>
        <v>0</v>
      </c>
      <c r="K261" s="126" t="s">
        <v>783</v>
      </c>
      <c r="L261" s="25"/>
      <c r="M261" s="129" t="s">
        <v>1</v>
      </c>
      <c r="N261" s="130" t="s">
        <v>38</v>
      </c>
      <c r="O261" s="131">
        <v>0</v>
      </c>
      <c r="P261" s="131">
        <f>O261*H261</f>
        <v>0</v>
      </c>
      <c r="Q261" s="131">
        <v>0</v>
      </c>
      <c r="R261" s="131">
        <f>Q261*H261</f>
        <v>0</v>
      </c>
      <c r="S261" s="131">
        <v>0</v>
      </c>
      <c r="T261" s="132">
        <f>S261*H261</f>
        <v>0</v>
      </c>
      <c r="AR261" s="133" t="s">
        <v>133</v>
      </c>
      <c r="AT261" s="133" t="s">
        <v>129</v>
      </c>
      <c r="AU261" s="133" t="s">
        <v>83</v>
      </c>
      <c r="AY261" s="13" t="s">
        <v>127</v>
      </c>
      <c r="BE261" s="134">
        <f>IF(N261="základní",J261,0)</f>
        <v>0</v>
      </c>
      <c r="BF261" s="134">
        <f>IF(N261="snížená",J261,0)</f>
        <v>0</v>
      </c>
      <c r="BG261" s="134">
        <f>IF(N261="zákl. přenesená",J261,0)</f>
        <v>0</v>
      </c>
      <c r="BH261" s="134">
        <f>IF(N261="sníž. přenesená",J261,0)</f>
        <v>0</v>
      </c>
      <c r="BI261" s="134">
        <f>IF(N261="nulová",J261,0)</f>
        <v>0</v>
      </c>
      <c r="BJ261" s="13" t="s">
        <v>81</v>
      </c>
      <c r="BK261" s="134">
        <f>ROUND(I261*H261,2)</f>
        <v>0</v>
      </c>
      <c r="BL261" s="13" t="s">
        <v>133</v>
      </c>
      <c r="BM261" s="133" t="s">
        <v>1008</v>
      </c>
    </row>
    <row r="262" spans="2:65" s="1" customFormat="1">
      <c r="B262" s="25"/>
      <c r="D262" s="135" t="s">
        <v>135</v>
      </c>
      <c r="F262" s="136" t="s">
        <v>315</v>
      </c>
      <c r="L262" s="25"/>
      <c r="M262" s="137"/>
      <c r="T262" s="49"/>
      <c r="AT262" s="13" t="s">
        <v>135</v>
      </c>
      <c r="AU262" s="13" t="s">
        <v>83</v>
      </c>
    </row>
    <row r="263" spans="2:65" s="1" customFormat="1" ht="16.5" customHeight="1">
      <c r="B263" s="25"/>
      <c r="C263" s="138" t="s">
        <v>396</v>
      </c>
      <c r="D263" s="138" t="s">
        <v>137</v>
      </c>
      <c r="E263" s="139" t="s">
        <v>319</v>
      </c>
      <c r="F263" s="140" t="s">
        <v>320</v>
      </c>
      <c r="G263" s="141" t="s">
        <v>132</v>
      </c>
      <c r="H263" s="142">
        <v>30</v>
      </c>
      <c r="I263" s="142"/>
      <c r="J263" s="142">
        <f>ROUND(I263*H263,2)</f>
        <v>0</v>
      </c>
      <c r="K263" s="140" t="s">
        <v>783</v>
      </c>
      <c r="L263" s="143"/>
      <c r="M263" s="144" t="s">
        <v>1</v>
      </c>
      <c r="N263" s="145" t="s">
        <v>38</v>
      </c>
      <c r="O263" s="131">
        <v>0</v>
      </c>
      <c r="P263" s="131">
        <f>O263*H263</f>
        <v>0</v>
      </c>
      <c r="Q263" s="131">
        <v>0</v>
      </c>
      <c r="R263" s="131">
        <f>Q263*H263</f>
        <v>0</v>
      </c>
      <c r="S263" s="131">
        <v>0</v>
      </c>
      <c r="T263" s="132">
        <f>S263*H263</f>
        <v>0</v>
      </c>
      <c r="AR263" s="133" t="s">
        <v>140</v>
      </c>
      <c r="AT263" s="133" t="s">
        <v>137</v>
      </c>
      <c r="AU263" s="133" t="s">
        <v>83</v>
      </c>
      <c r="AY263" s="13" t="s">
        <v>127</v>
      </c>
      <c r="BE263" s="134">
        <f>IF(N263="základní",J263,0)</f>
        <v>0</v>
      </c>
      <c r="BF263" s="134">
        <f>IF(N263="snížená",J263,0)</f>
        <v>0</v>
      </c>
      <c r="BG263" s="134">
        <f>IF(N263="zákl. přenesená",J263,0)</f>
        <v>0</v>
      </c>
      <c r="BH263" s="134">
        <f>IF(N263="sníž. přenesená",J263,0)</f>
        <v>0</v>
      </c>
      <c r="BI263" s="134">
        <f>IF(N263="nulová",J263,0)</f>
        <v>0</v>
      </c>
      <c r="BJ263" s="13" t="s">
        <v>81</v>
      </c>
      <c r="BK263" s="134">
        <f>ROUND(I263*H263,2)</f>
        <v>0</v>
      </c>
      <c r="BL263" s="13" t="s">
        <v>133</v>
      </c>
      <c r="BM263" s="133" t="s">
        <v>1009</v>
      </c>
    </row>
    <row r="264" spans="2:65" s="1" customFormat="1">
      <c r="B264" s="25"/>
      <c r="D264" s="135" t="s">
        <v>135</v>
      </c>
      <c r="F264" s="136" t="s">
        <v>320</v>
      </c>
      <c r="L264" s="25"/>
      <c r="M264" s="137"/>
      <c r="T264" s="49"/>
      <c r="AT264" s="13" t="s">
        <v>135</v>
      </c>
      <c r="AU264" s="13" t="s">
        <v>83</v>
      </c>
    </row>
    <row r="265" spans="2:65" s="1" customFormat="1" ht="21.75" customHeight="1">
      <c r="B265" s="25"/>
      <c r="C265" s="124" t="s">
        <v>402</v>
      </c>
      <c r="D265" s="124" t="s">
        <v>129</v>
      </c>
      <c r="E265" s="125" t="s">
        <v>323</v>
      </c>
      <c r="F265" s="126" t="s">
        <v>324</v>
      </c>
      <c r="G265" s="127" t="s">
        <v>132</v>
      </c>
      <c r="H265" s="128">
        <v>64</v>
      </c>
      <c r="I265" s="128"/>
      <c r="J265" s="128">
        <f>ROUND(I265*H265,2)</f>
        <v>0</v>
      </c>
      <c r="K265" s="126" t="s">
        <v>783</v>
      </c>
      <c r="L265" s="25"/>
      <c r="M265" s="129" t="s">
        <v>1</v>
      </c>
      <c r="N265" s="130" t="s">
        <v>38</v>
      </c>
      <c r="O265" s="131">
        <v>0</v>
      </c>
      <c r="P265" s="131">
        <f>O265*H265</f>
        <v>0</v>
      </c>
      <c r="Q265" s="131">
        <v>0</v>
      </c>
      <c r="R265" s="131">
        <f>Q265*H265</f>
        <v>0</v>
      </c>
      <c r="S265" s="131">
        <v>0</v>
      </c>
      <c r="T265" s="132">
        <f>S265*H265</f>
        <v>0</v>
      </c>
      <c r="AR265" s="133" t="s">
        <v>133</v>
      </c>
      <c r="AT265" s="133" t="s">
        <v>129</v>
      </c>
      <c r="AU265" s="133" t="s">
        <v>83</v>
      </c>
      <c r="AY265" s="13" t="s">
        <v>127</v>
      </c>
      <c r="BE265" s="134">
        <f>IF(N265="základní",J265,0)</f>
        <v>0</v>
      </c>
      <c r="BF265" s="134">
        <f>IF(N265="snížená",J265,0)</f>
        <v>0</v>
      </c>
      <c r="BG265" s="134">
        <f>IF(N265="zákl. přenesená",J265,0)</f>
        <v>0</v>
      </c>
      <c r="BH265" s="134">
        <f>IF(N265="sníž. přenesená",J265,0)</f>
        <v>0</v>
      </c>
      <c r="BI265" s="134">
        <f>IF(N265="nulová",J265,0)</f>
        <v>0</v>
      </c>
      <c r="BJ265" s="13" t="s">
        <v>81</v>
      </c>
      <c r="BK265" s="134">
        <f>ROUND(I265*H265,2)</f>
        <v>0</v>
      </c>
      <c r="BL265" s="13" t="s">
        <v>133</v>
      </c>
      <c r="BM265" s="133" t="s">
        <v>1010</v>
      </c>
    </row>
    <row r="266" spans="2:65" s="1" customFormat="1">
      <c r="B266" s="25"/>
      <c r="D266" s="135" t="s">
        <v>135</v>
      </c>
      <c r="F266" s="136" t="s">
        <v>324</v>
      </c>
      <c r="L266" s="25"/>
      <c r="M266" s="137"/>
      <c r="T266" s="49"/>
      <c r="AT266" s="13" t="s">
        <v>135</v>
      </c>
      <c r="AU266" s="13" t="s">
        <v>83</v>
      </c>
    </row>
    <row r="267" spans="2:65" s="1" customFormat="1" ht="24.15" customHeight="1">
      <c r="B267" s="25"/>
      <c r="C267" s="138" t="s">
        <v>407</v>
      </c>
      <c r="D267" s="138" t="s">
        <v>137</v>
      </c>
      <c r="E267" s="139" t="s">
        <v>328</v>
      </c>
      <c r="F267" s="140" t="s">
        <v>329</v>
      </c>
      <c r="G267" s="141" t="s">
        <v>132</v>
      </c>
      <c r="H267" s="142">
        <v>64</v>
      </c>
      <c r="I267" s="142"/>
      <c r="J267" s="142">
        <f>ROUND(I267*H267,2)</f>
        <v>0</v>
      </c>
      <c r="K267" s="140" t="s">
        <v>783</v>
      </c>
      <c r="L267" s="143"/>
      <c r="M267" s="144" t="s">
        <v>1</v>
      </c>
      <c r="N267" s="145" t="s">
        <v>38</v>
      </c>
      <c r="O267" s="131">
        <v>0</v>
      </c>
      <c r="P267" s="131">
        <f>O267*H267</f>
        <v>0</v>
      </c>
      <c r="Q267" s="131">
        <v>0</v>
      </c>
      <c r="R267" s="131">
        <f>Q267*H267</f>
        <v>0</v>
      </c>
      <c r="S267" s="131">
        <v>0</v>
      </c>
      <c r="T267" s="132">
        <f>S267*H267</f>
        <v>0</v>
      </c>
      <c r="AR267" s="133" t="s">
        <v>140</v>
      </c>
      <c r="AT267" s="133" t="s">
        <v>137</v>
      </c>
      <c r="AU267" s="133" t="s">
        <v>83</v>
      </c>
      <c r="AY267" s="13" t="s">
        <v>127</v>
      </c>
      <c r="BE267" s="134">
        <f>IF(N267="základní",J267,0)</f>
        <v>0</v>
      </c>
      <c r="BF267" s="134">
        <f>IF(N267="snížená",J267,0)</f>
        <v>0</v>
      </c>
      <c r="BG267" s="134">
        <f>IF(N267="zákl. přenesená",J267,0)</f>
        <v>0</v>
      </c>
      <c r="BH267" s="134">
        <f>IF(N267="sníž. přenesená",J267,0)</f>
        <v>0</v>
      </c>
      <c r="BI267" s="134">
        <f>IF(N267="nulová",J267,0)</f>
        <v>0</v>
      </c>
      <c r="BJ267" s="13" t="s">
        <v>81</v>
      </c>
      <c r="BK267" s="134">
        <f>ROUND(I267*H267,2)</f>
        <v>0</v>
      </c>
      <c r="BL267" s="13" t="s">
        <v>133</v>
      </c>
      <c r="BM267" s="133" t="s">
        <v>1011</v>
      </c>
    </row>
    <row r="268" spans="2:65" s="1" customFormat="1">
      <c r="B268" s="25"/>
      <c r="D268" s="135" t="s">
        <v>135</v>
      </c>
      <c r="F268" s="136" t="s">
        <v>329</v>
      </c>
      <c r="L268" s="25"/>
      <c r="M268" s="137"/>
      <c r="T268" s="49"/>
      <c r="AT268" s="13" t="s">
        <v>135</v>
      </c>
      <c r="AU268" s="13" t="s">
        <v>83</v>
      </c>
    </row>
    <row r="269" spans="2:65" s="1" customFormat="1" ht="16.5" customHeight="1">
      <c r="B269" s="25"/>
      <c r="C269" s="124" t="s">
        <v>411</v>
      </c>
      <c r="D269" s="124" t="s">
        <v>129</v>
      </c>
      <c r="E269" s="125" t="s">
        <v>1012</v>
      </c>
      <c r="F269" s="126" t="s">
        <v>1013</v>
      </c>
      <c r="G269" s="127" t="s">
        <v>132</v>
      </c>
      <c r="H269" s="128">
        <v>5</v>
      </c>
      <c r="I269" s="128"/>
      <c r="J269" s="128">
        <f>ROUND(I269*H269,2)</f>
        <v>0</v>
      </c>
      <c r="K269" s="126" t="s">
        <v>783</v>
      </c>
      <c r="L269" s="25"/>
      <c r="M269" s="129" t="s">
        <v>1</v>
      </c>
      <c r="N269" s="130" t="s">
        <v>38</v>
      </c>
      <c r="O269" s="131">
        <v>0</v>
      </c>
      <c r="P269" s="131">
        <f>O269*H269</f>
        <v>0</v>
      </c>
      <c r="Q269" s="131">
        <v>0</v>
      </c>
      <c r="R269" s="131">
        <f>Q269*H269</f>
        <v>0</v>
      </c>
      <c r="S269" s="131">
        <v>0</v>
      </c>
      <c r="T269" s="132">
        <f>S269*H269</f>
        <v>0</v>
      </c>
      <c r="AR269" s="133" t="s">
        <v>133</v>
      </c>
      <c r="AT269" s="133" t="s">
        <v>129</v>
      </c>
      <c r="AU269" s="133" t="s">
        <v>83</v>
      </c>
      <c r="AY269" s="13" t="s">
        <v>127</v>
      </c>
      <c r="BE269" s="134">
        <f>IF(N269="základní",J269,0)</f>
        <v>0</v>
      </c>
      <c r="BF269" s="134">
        <f>IF(N269="snížená",J269,0)</f>
        <v>0</v>
      </c>
      <c r="BG269" s="134">
        <f>IF(N269="zákl. přenesená",J269,0)</f>
        <v>0</v>
      </c>
      <c r="BH269" s="134">
        <f>IF(N269="sníž. přenesená",J269,0)</f>
        <v>0</v>
      </c>
      <c r="BI269" s="134">
        <f>IF(N269="nulová",J269,0)</f>
        <v>0</v>
      </c>
      <c r="BJ269" s="13" t="s">
        <v>81</v>
      </c>
      <c r="BK269" s="134">
        <f>ROUND(I269*H269,2)</f>
        <v>0</v>
      </c>
      <c r="BL269" s="13" t="s">
        <v>133</v>
      </c>
      <c r="BM269" s="133" t="s">
        <v>1014</v>
      </c>
    </row>
    <row r="270" spans="2:65" s="1" customFormat="1">
      <c r="B270" s="25"/>
      <c r="D270" s="135" t="s">
        <v>135</v>
      </c>
      <c r="F270" s="136" t="s">
        <v>1013</v>
      </c>
      <c r="L270" s="25"/>
      <c r="M270" s="137"/>
      <c r="T270" s="49"/>
      <c r="AT270" s="13" t="s">
        <v>135</v>
      </c>
      <c r="AU270" s="13" t="s">
        <v>83</v>
      </c>
    </row>
    <row r="271" spans="2:65" s="1" customFormat="1" ht="19.2">
      <c r="B271" s="25"/>
      <c r="D271" s="135" t="s">
        <v>155</v>
      </c>
      <c r="F271" s="146" t="s">
        <v>1015</v>
      </c>
      <c r="L271" s="25"/>
      <c r="M271" s="137"/>
      <c r="T271" s="49"/>
      <c r="AT271" s="13" t="s">
        <v>155</v>
      </c>
      <c r="AU271" s="13" t="s">
        <v>83</v>
      </c>
    </row>
    <row r="272" spans="2:65" s="1" customFormat="1" ht="21.75" customHeight="1">
      <c r="B272" s="25"/>
      <c r="C272" s="138" t="s">
        <v>415</v>
      </c>
      <c r="D272" s="138" t="s">
        <v>137</v>
      </c>
      <c r="E272" s="139" t="s">
        <v>1016</v>
      </c>
      <c r="F272" s="140" t="s">
        <v>1017</v>
      </c>
      <c r="G272" s="141" t="s">
        <v>132</v>
      </c>
      <c r="H272" s="142">
        <v>5</v>
      </c>
      <c r="I272" s="142"/>
      <c r="J272" s="142">
        <f>ROUND(I272*H272,2)</f>
        <v>0</v>
      </c>
      <c r="K272" s="140" t="s">
        <v>783</v>
      </c>
      <c r="L272" s="143"/>
      <c r="M272" s="144" t="s">
        <v>1</v>
      </c>
      <c r="N272" s="145" t="s">
        <v>38</v>
      </c>
      <c r="O272" s="131">
        <v>0</v>
      </c>
      <c r="P272" s="131">
        <f>O272*H272</f>
        <v>0</v>
      </c>
      <c r="Q272" s="131">
        <v>0</v>
      </c>
      <c r="R272" s="131">
        <f>Q272*H272</f>
        <v>0</v>
      </c>
      <c r="S272" s="131">
        <v>0</v>
      </c>
      <c r="T272" s="132">
        <f>S272*H272</f>
        <v>0</v>
      </c>
      <c r="AR272" s="133" t="s">
        <v>140</v>
      </c>
      <c r="AT272" s="133" t="s">
        <v>137</v>
      </c>
      <c r="AU272" s="133" t="s">
        <v>83</v>
      </c>
      <c r="AY272" s="13" t="s">
        <v>127</v>
      </c>
      <c r="BE272" s="134">
        <f>IF(N272="základní",J272,0)</f>
        <v>0</v>
      </c>
      <c r="BF272" s="134">
        <f>IF(N272="snížená",J272,0)</f>
        <v>0</v>
      </c>
      <c r="BG272" s="134">
        <f>IF(N272="zákl. přenesená",J272,0)</f>
        <v>0</v>
      </c>
      <c r="BH272" s="134">
        <f>IF(N272="sníž. přenesená",J272,0)</f>
        <v>0</v>
      </c>
      <c r="BI272" s="134">
        <f>IF(N272="nulová",J272,0)</f>
        <v>0</v>
      </c>
      <c r="BJ272" s="13" t="s">
        <v>81</v>
      </c>
      <c r="BK272" s="134">
        <f>ROUND(I272*H272,2)</f>
        <v>0</v>
      </c>
      <c r="BL272" s="13" t="s">
        <v>133</v>
      </c>
      <c r="BM272" s="133" t="s">
        <v>1018</v>
      </c>
    </row>
    <row r="273" spans="2:65" s="1" customFormat="1">
      <c r="B273" s="25"/>
      <c r="D273" s="135" t="s">
        <v>135</v>
      </c>
      <c r="F273" s="136" t="s">
        <v>1017</v>
      </c>
      <c r="L273" s="25"/>
      <c r="M273" s="137"/>
      <c r="T273" s="49"/>
      <c r="AT273" s="13" t="s">
        <v>135</v>
      </c>
      <c r="AU273" s="13" t="s">
        <v>83</v>
      </c>
    </row>
    <row r="274" spans="2:65" s="1" customFormat="1" ht="16.5" customHeight="1">
      <c r="B274" s="25"/>
      <c r="C274" s="124" t="s">
        <v>419</v>
      </c>
      <c r="D274" s="124" t="s">
        <v>129</v>
      </c>
      <c r="E274" s="125" t="s">
        <v>336</v>
      </c>
      <c r="F274" s="126" t="s">
        <v>337</v>
      </c>
      <c r="G274" s="127" t="s">
        <v>132</v>
      </c>
      <c r="H274" s="128">
        <v>6</v>
      </c>
      <c r="I274" s="128"/>
      <c r="J274" s="128">
        <f>ROUND(I274*H274,2)</f>
        <v>0</v>
      </c>
      <c r="K274" s="126" t="s">
        <v>783</v>
      </c>
      <c r="L274" s="25"/>
      <c r="M274" s="129" t="s">
        <v>1</v>
      </c>
      <c r="N274" s="130" t="s">
        <v>38</v>
      </c>
      <c r="O274" s="131">
        <v>0</v>
      </c>
      <c r="P274" s="131">
        <f>O274*H274</f>
        <v>0</v>
      </c>
      <c r="Q274" s="131">
        <v>0</v>
      </c>
      <c r="R274" s="131">
        <f>Q274*H274</f>
        <v>0</v>
      </c>
      <c r="S274" s="131">
        <v>0</v>
      </c>
      <c r="T274" s="132">
        <f>S274*H274</f>
        <v>0</v>
      </c>
      <c r="AR274" s="133" t="s">
        <v>133</v>
      </c>
      <c r="AT274" s="133" t="s">
        <v>129</v>
      </c>
      <c r="AU274" s="133" t="s">
        <v>83</v>
      </c>
      <c r="AY274" s="13" t="s">
        <v>127</v>
      </c>
      <c r="BE274" s="134">
        <f>IF(N274="základní",J274,0)</f>
        <v>0</v>
      </c>
      <c r="BF274" s="134">
        <f>IF(N274="snížená",J274,0)</f>
        <v>0</v>
      </c>
      <c r="BG274" s="134">
        <f>IF(N274="zákl. přenesená",J274,0)</f>
        <v>0</v>
      </c>
      <c r="BH274" s="134">
        <f>IF(N274="sníž. přenesená",J274,0)</f>
        <v>0</v>
      </c>
      <c r="BI274" s="134">
        <f>IF(N274="nulová",J274,0)</f>
        <v>0</v>
      </c>
      <c r="BJ274" s="13" t="s">
        <v>81</v>
      </c>
      <c r="BK274" s="134">
        <f>ROUND(I274*H274,2)</f>
        <v>0</v>
      </c>
      <c r="BL274" s="13" t="s">
        <v>133</v>
      </c>
      <c r="BM274" s="133" t="s">
        <v>1019</v>
      </c>
    </row>
    <row r="275" spans="2:65" s="1" customFormat="1">
      <c r="B275" s="25"/>
      <c r="D275" s="135" t="s">
        <v>135</v>
      </c>
      <c r="F275" s="136" t="s">
        <v>337</v>
      </c>
      <c r="L275" s="25"/>
      <c r="M275" s="137"/>
      <c r="T275" s="49"/>
      <c r="AT275" s="13" t="s">
        <v>135</v>
      </c>
      <c r="AU275" s="13" t="s">
        <v>83</v>
      </c>
    </row>
    <row r="276" spans="2:65" s="1" customFormat="1" ht="19.2">
      <c r="B276" s="25"/>
      <c r="D276" s="135" t="s">
        <v>155</v>
      </c>
      <c r="F276" s="146" t="s">
        <v>1020</v>
      </c>
      <c r="L276" s="25"/>
      <c r="M276" s="137"/>
      <c r="T276" s="49"/>
      <c r="AT276" s="13" t="s">
        <v>155</v>
      </c>
      <c r="AU276" s="13" t="s">
        <v>83</v>
      </c>
    </row>
    <row r="277" spans="2:65" s="1" customFormat="1" ht="24.15" customHeight="1">
      <c r="B277" s="25"/>
      <c r="C277" s="138" t="s">
        <v>423</v>
      </c>
      <c r="D277" s="138" t="s">
        <v>137</v>
      </c>
      <c r="E277" s="139" t="s">
        <v>340</v>
      </c>
      <c r="F277" s="140" t="s">
        <v>341</v>
      </c>
      <c r="G277" s="141" t="s">
        <v>132</v>
      </c>
      <c r="H277" s="142">
        <v>6</v>
      </c>
      <c r="I277" s="142"/>
      <c r="J277" s="142">
        <f>ROUND(I277*H277,2)</f>
        <v>0</v>
      </c>
      <c r="K277" s="140" t="s">
        <v>783</v>
      </c>
      <c r="L277" s="143"/>
      <c r="M277" s="144" t="s">
        <v>1</v>
      </c>
      <c r="N277" s="145" t="s">
        <v>38</v>
      </c>
      <c r="O277" s="131">
        <v>0</v>
      </c>
      <c r="P277" s="131">
        <f>O277*H277</f>
        <v>0</v>
      </c>
      <c r="Q277" s="131">
        <v>0</v>
      </c>
      <c r="R277" s="131">
        <f>Q277*H277</f>
        <v>0</v>
      </c>
      <c r="S277" s="131">
        <v>0</v>
      </c>
      <c r="T277" s="132">
        <f>S277*H277</f>
        <v>0</v>
      </c>
      <c r="AR277" s="133" t="s">
        <v>140</v>
      </c>
      <c r="AT277" s="133" t="s">
        <v>137</v>
      </c>
      <c r="AU277" s="133" t="s">
        <v>83</v>
      </c>
      <c r="AY277" s="13" t="s">
        <v>127</v>
      </c>
      <c r="BE277" s="134">
        <f>IF(N277="základní",J277,0)</f>
        <v>0</v>
      </c>
      <c r="BF277" s="134">
        <f>IF(N277="snížená",J277,0)</f>
        <v>0</v>
      </c>
      <c r="BG277" s="134">
        <f>IF(N277="zákl. přenesená",J277,0)</f>
        <v>0</v>
      </c>
      <c r="BH277" s="134">
        <f>IF(N277="sníž. přenesená",J277,0)</f>
        <v>0</v>
      </c>
      <c r="BI277" s="134">
        <f>IF(N277="nulová",J277,0)</f>
        <v>0</v>
      </c>
      <c r="BJ277" s="13" t="s">
        <v>81</v>
      </c>
      <c r="BK277" s="134">
        <f>ROUND(I277*H277,2)</f>
        <v>0</v>
      </c>
      <c r="BL277" s="13" t="s">
        <v>133</v>
      </c>
      <c r="BM277" s="133" t="s">
        <v>1021</v>
      </c>
    </row>
    <row r="278" spans="2:65" s="1" customFormat="1">
      <c r="B278" s="25"/>
      <c r="D278" s="135" t="s">
        <v>135</v>
      </c>
      <c r="F278" s="136" t="s">
        <v>341</v>
      </c>
      <c r="L278" s="25"/>
      <c r="M278" s="137"/>
      <c r="T278" s="49"/>
      <c r="AT278" s="13" t="s">
        <v>135</v>
      </c>
      <c r="AU278" s="13" t="s">
        <v>83</v>
      </c>
    </row>
    <row r="279" spans="2:65" s="1" customFormat="1" ht="21.75" customHeight="1">
      <c r="B279" s="25"/>
      <c r="C279" s="124" t="s">
        <v>427</v>
      </c>
      <c r="D279" s="124" t="s">
        <v>129</v>
      </c>
      <c r="E279" s="125" t="s">
        <v>1022</v>
      </c>
      <c r="F279" s="126" t="s">
        <v>1023</v>
      </c>
      <c r="G279" s="127" t="s">
        <v>132</v>
      </c>
      <c r="H279" s="128">
        <v>12</v>
      </c>
      <c r="I279" s="128"/>
      <c r="J279" s="128">
        <f>ROUND(I279*H279,2)</f>
        <v>0</v>
      </c>
      <c r="K279" s="126" t="s">
        <v>783</v>
      </c>
      <c r="L279" s="25"/>
      <c r="M279" s="129" t="s">
        <v>1</v>
      </c>
      <c r="N279" s="130" t="s">
        <v>38</v>
      </c>
      <c r="O279" s="131">
        <v>0</v>
      </c>
      <c r="P279" s="131">
        <f>O279*H279</f>
        <v>0</v>
      </c>
      <c r="Q279" s="131">
        <v>0</v>
      </c>
      <c r="R279" s="131">
        <f>Q279*H279</f>
        <v>0</v>
      </c>
      <c r="S279" s="131">
        <v>0</v>
      </c>
      <c r="T279" s="132">
        <f>S279*H279</f>
        <v>0</v>
      </c>
      <c r="AR279" s="133" t="s">
        <v>133</v>
      </c>
      <c r="AT279" s="133" t="s">
        <v>129</v>
      </c>
      <c r="AU279" s="133" t="s">
        <v>83</v>
      </c>
      <c r="AY279" s="13" t="s">
        <v>127</v>
      </c>
      <c r="BE279" s="134">
        <f>IF(N279="základní",J279,0)</f>
        <v>0</v>
      </c>
      <c r="BF279" s="134">
        <f>IF(N279="snížená",J279,0)</f>
        <v>0</v>
      </c>
      <c r="BG279" s="134">
        <f>IF(N279="zákl. přenesená",J279,0)</f>
        <v>0</v>
      </c>
      <c r="BH279" s="134">
        <f>IF(N279="sníž. přenesená",J279,0)</f>
        <v>0</v>
      </c>
      <c r="BI279" s="134">
        <f>IF(N279="nulová",J279,0)</f>
        <v>0</v>
      </c>
      <c r="BJ279" s="13" t="s">
        <v>81</v>
      </c>
      <c r="BK279" s="134">
        <f>ROUND(I279*H279,2)</f>
        <v>0</v>
      </c>
      <c r="BL279" s="13" t="s">
        <v>133</v>
      </c>
      <c r="BM279" s="133" t="s">
        <v>1024</v>
      </c>
    </row>
    <row r="280" spans="2:65" s="1" customFormat="1">
      <c r="B280" s="25"/>
      <c r="D280" s="135" t="s">
        <v>135</v>
      </c>
      <c r="F280" s="136" t="s">
        <v>1023</v>
      </c>
      <c r="L280" s="25"/>
      <c r="M280" s="137"/>
      <c r="T280" s="49"/>
      <c r="AT280" s="13" t="s">
        <v>135</v>
      </c>
      <c r="AU280" s="13" t="s">
        <v>83</v>
      </c>
    </row>
    <row r="281" spans="2:65" s="1" customFormat="1" ht="24.15" customHeight="1">
      <c r="B281" s="25"/>
      <c r="C281" s="138" t="s">
        <v>431</v>
      </c>
      <c r="D281" s="138" t="s">
        <v>137</v>
      </c>
      <c r="E281" s="139" t="s">
        <v>1025</v>
      </c>
      <c r="F281" s="140" t="s">
        <v>1026</v>
      </c>
      <c r="G281" s="141" t="s">
        <v>132</v>
      </c>
      <c r="H281" s="142">
        <v>12</v>
      </c>
      <c r="I281" s="142"/>
      <c r="J281" s="142">
        <f>ROUND(I281*H281,2)</f>
        <v>0</v>
      </c>
      <c r="K281" s="140" t="s">
        <v>783</v>
      </c>
      <c r="L281" s="143"/>
      <c r="M281" s="144" t="s">
        <v>1</v>
      </c>
      <c r="N281" s="145" t="s">
        <v>38</v>
      </c>
      <c r="O281" s="131">
        <v>0</v>
      </c>
      <c r="P281" s="131">
        <f>O281*H281</f>
        <v>0</v>
      </c>
      <c r="Q281" s="131">
        <v>0</v>
      </c>
      <c r="R281" s="131">
        <f>Q281*H281</f>
        <v>0</v>
      </c>
      <c r="S281" s="131">
        <v>0</v>
      </c>
      <c r="T281" s="132">
        <f>S281*H281</f>
        <v>0</v>
      </c>
      <c r="AR281" s="133" t="s">
        <v>140</v>
      </c>
      <c r="AT281" s="133" t="s">
        <v>137</v>
      </c>
      <c r="AU281" s="133" t="s">
        <v>83</v>
      </c>
      <c r="AY281" s="13" t="s">
        <v>127</v>
      </c>
      <c r="BE281" s="134">
        <f>IF(N281="základní",J281,0)</f>
        <v>0</v>
      </c>
      <c r="BF281" s="134">
        <f>IF(N281="snížená",J281,0)</f>
        <v>0</v>
      </c>
      <c r="BG281" s="134">
        <f>IF(N281="zákl. přenesená",J281,0)</f>
        <v>0</v>
      </c>
      <c r="BH281" s="134">
        <f>IF(N281="sníž. přenesená",J281,0)</f>
        <v>0</v>
      </c>
      <c r="BI281" s="134">
        <f>IF(N281="nulová",J281,0)</f>
        <v>0</v>
      </c>
      <c r="BJ281" s="13" t="s">
        <v>81</v>
      </c>
      <c r="BK281" s="134">
        <f>ROUND(I281*H281,2)</f>
        <v>0</v>
      </c>
      <c r="BL281" s="13" t="s">
        <v>133</v>
      </c>
      <c r="BM281" s="133" t="s">
        <v>1027</v>
      </c>
    </row>
    <row r="282" spans="2:65" s="1" customFormat="1" ht="19.2">
      <c r="B282" s="25"/>
      <c r="D282" s="135" t="s">
        <v>135</v>
      </c>
      <c r="F282" s="136" t="s">
        <v>1026</v>
      </c>
      <c r="L282" s="25"/>
      <c r="M282" s="137"/>
      <c r="T282" s="49"/>
      <c r="AT282" s="13" t="s">
        <v>135</v>
      </c>
      <c r="AU282" s="13" t="s">
        <v>83</v>
      </c>
    </row>
    <row r="283" spans="2:65" s="1" customFormat="1" ht="21.75" customHeight="1">
      <c r="B283" s="25"/>
      <c r="C283" s="124" t="s">
        <v>435</v>
      </c>
      <c r="D283" s="124" t="s">
        <v>129</v>
      </c>
      <c r="E283" s="125" t="s">
        <v>344</v>
      </c>
      <c r="F283" s="126" t="s">
        <v>345</v>
      </c>
      <c r="G283" s="127" t="s">
        <v>132</v>
      </c>
      <c r="H283" s="128">
        <v>2</v>
      </c>
      <c r="I283" s="128"/>
      <c r="J283" s="128">
        <f>ROUND(I283*H283,2)</f>
        <v>0</v>
      </c>
      <c r="K283" s="126" t="s">
        <v>783</v>
      </c>
      <c r="L283" s="25"/>
      <c r="M283" s="129" t="s">
        <v>1</v>
      </c>
      <c r="N283" s="130" t="s">
        <v>38</v>
      </c>
      <c r="O283" s="131">
        <v>0</v>
      </c>
      <c r="P283" s="131">
        <f>O283*H283</f>
        <v>0</v>
      </c>
      <c r="Q283" s="131">
        <v>0</v>
      </c>
      <c r="R283" s="131">
        <f>Q283*H283</f>
        <v>0</v>
      </c>
      <c r="S283" s="131">
        <v>0</v>
      </c>
      <c r="T283" s="132">
        <f>S283*H283</f>
        <v>0</v>
      </c>
      <c r="AR283" s="133" t="s">
        <v>133</v>
      </c>
      <c r="AT283" s="133" t="s">
        <v>129</v>
      </c>
      <c r="AU283" s="133" t="s">
        <v>83</v>
      </c>
      <c r="AY283" s="13" t="s">
        <v>127</v>
      </c>
      <c r="BE283" s="134">
        <f>IF(N283="základní",J283,0)</f>
        <v>0</v>
      </c>
      <c r="BF283" s="134">
        <f>IF(N283="snížená",J283,0)</f>
        <v>0</v>
      </c>
      <c r="BG283" s="134">
        <f>IF(N283="zákl. přenesená",J283,0)</f>
        <v>0</v>
      </c>
      <c r="BH283" s="134">
        <f>IF(N283="sníž. přenesená",J283,0)</f>
        <v>0</v>
      </c>
      <c r="BI283" s="134">
        <f>IF(N283="nulová",J283,0)</f>
        <v>0</v>
      </c>
      <c r="BJ283" s="13" t="s">
        <v>81</v>
      </c>
      <c r="BK283" s="134">
        <f>ROUND(I283*H283,2)</f>
        <v>0</v>
      </c>
      <c r="BL283" s="13" t="s">
        <v>133</v>
      </c>
      <c r="BM283" s="133" t="s">
        <v>1028</v>
      </c>
    </row>
    <row r="284" spans="2:65" s="1" customFormat="1">
      <c r="B284" s="25"/>
      <c r="D284" s="135" t="s">
        <v>135</v>
      </c>
      <c r="F284" s="136" t="s">
        <v>345</v>
      </c>
      <c r="L284" s="25"/>
      <c r="M284" s="137"/>
      <c r="T284" s="49"/>
      <c r="AT284" s="13" t="s">
        <v>135</v>
      </c>
      <c r="AU284" s="13" t="s">
        <v>83</v>
      </c>
    </row>
    <row r="285" spans="2:65" s="1" customFormat="1" ht="24.15" customHeight="1">
      <c r="B285" s="25"/>
      <c r="C285" s="138" t="s">
        <v>439</v>
      </c>
      <c r="D285" s="138" t="s">
        <v>137</v>
      </c>
      <c r="E285" s="139" t="s">
        <v>348</v>
      </c>
      <c r="F285" s="140" t="s">
        <v>349</v>
      </c>
      <c r="G285" s="141" t="s">
        <v>132</v>
      </c>
      <c r="H285" s="142">
        <v>2</v>
      </c>
      <c r="I285" s="142"/>
      <c r="J285" s="142">
        <f>ROUND(I285*H285,2)</f>
        <v>0</v>
      </c>
      <c r="K285" s="140" t="s">
        <v>783</v>
      </c>
      <c r="L285" s="143"/>
      <c r="M285" s="144" t="s">
        <v>1</v>
      </c>
      <c r="N285" s="145" t="s">
        <v>38</v>
      </c>
      <c r="O285" s="131">
        <v>0</v>
      </c>
      <c r="P285" s="131">
        <f>O285*H285</f>
        <v>0</v>
      </c>
      <c r="Q285" s="131">
        <v>0</v>
      </c>
      <c r="R285" s="131">
        <f>Q285*H285</f>
        <v>0</v>
      </c>
      <c r="S285" s="131">
        <v>0</v>
      </c>
      <c r="T285" s="132">
        <f>S285*H285</f>
        <v>0</v>
      </c>
      <c r="AR285" s="133" t="s">
        <v>140</v>
      </c>
      <c r="AT285" s="133" t="s">
        <v>137</v>
      </c>
      <c r="AU285" s="133" t="s">
        <v>83</v>
      </c>
      <c r="AY285" s="13" t="s">
        <v>127</v>
      </c>
      <c r="BE285" s="134">
        <f>IF(N285="základní",J285,0)</f>
        <v>0</v>
      </c>
      <c r="BF285" s="134">
        <f>IF(N285="snížená",J285,0)</f>
        <v>0</v>
      </c>
      <c r="BG285" s="134">
        <f>IF(N285="zákl. přenesená",J285,0)</f>
        <v>0</v>
      </c>
      <c r="BH285" s="134">
        <f>IF(N285="sníž. přenesená",J285,0)</f>
        <v>0</v>
      </c>
      <c r="BI285" s="134">
        <f>IF(N285="nulová",J285,0)</f>
        <v>0</v>
      </c>
      <c r="BJ285" s="13" t="s">
        <v>81</v>
      </c>
      <c r="BK285" s="134">
        <f>ROUND(I285*H285,2)</f>
        <v>0</v>
      </c>
      <c r="BL285" s="13" t="s">
        <v>133</v>
      </c>
      <c r="BM285" s="133" t="s">
        <v>1029</v>
      </c>
    </row>
    <row r="286" spans="2:65" s="1" customFormat="1" ht="19.2">
      <c r="B286" s="25"/>
      <c r="D286" s="135" t="s">
        <v>135</v>
      </c>
      <c r="F286" s="136" t="s">
        <v>349</v>
      </c>
      <c r="L286" s="25"/>
      <c r="M286" s="137"/>
      <c r="T286" s="49"/>
      <c r="AT286" s="13" t="s">
        <v>135</v>
      </c>
      <c r="AU286" s="13" t="s">
        <v>83</v>
      </c>
    </row>
    <row r="287" spans="2:65" s="1" customFormat="1" ht="21.75" customHeight="1">
      <c r="B287" s="25"/>
      <c r="C287" s="124" t="s">
        <v>443</v>
      </c>
      <c r="D287" s="124" t="s">
        <v>129</v>
      </c>
      <c r="E287" s="125" t="s">
        <v>1030</v>
      </c>
      <c r="F287" s="126" t="s">
        <v>1031</v>
      </c>
      <c r="G287" s="127" t="s">
        <v>234</v>
      </c>
      <c r="H287" s="128">
        <v>958</v>
      </c>
      <c r="I287" s="128"/>
      <c r="J287" s="128">
        <f>ROUND(I287*H287,2)</f>
        <v>0</v>
      </c>
      <c r="K287" s="126" t="s">
        <v>783</v>
      </c>
      <c r="L287" s="25"/>
      <c r="M287" s="129" t="s">
        <v>1</v>
      </c>
      <c r="N287" s="130" t="s">
        <v>38</v>
      </c>
      <c r="O287" s="131">
        <v>0</v>
      </c>
      <c r="P287" s="131">
        <f>O287*H287</f>
        <v>0</v>
      </c>
      <c r="Q287" s="131">
        <v>0</v>
      </c>
      <c r="R287" s="131">
        <f>Q287*H287</f>
        <v>0</v>
      </c>
      <c r="S287" s="131">
        <v>0</v>
      </c>
      <c r="T287" s="132">
        <f>S287*H287</f>
        <v>0</v>
      </c>
      <c r="AR287" s="133" t="s">
        <v>133</v>
      </c>
      <c r="AT287" s="133" t="s">
        <v>129</v>
      </c>
      <c r="AU287" s="133" t="s">
        <v>83</v>
      </c>
      <c r="AY287" s="13" t="s">
        <v>127</v>
      </c>
      <c r="BE287" s="134">
        <f>IF(N287="základní",J287,0)</f>
        <v>0</v>
      </c>
      <c r="BF287" s="134">
        <f>IF(N287="snížená",J287,0)</f>
        <v>0</v>
      </c>
      <c r="BG287" s="134">
        <f>IF(N287="zákl. přenesená",J287,0)</f>
        <v>0</v>
      </c>
      <c r="BH287" s="134">
        <f>IF(N287="sníž. přenesená",J287,0)</f>
        <v>0</v>
      </c>
      <c r="BI287" s="134">
        <f>IF(N287="nulová",J287,0)</f>
        <v>0</v>
      </c>
      <c r="BJ287" s="13" t="s">
        <v>81</v>
      </c>
      <c r="BK287" s="134">
        <f>ROUND(I287*H287,2)</f>
        <v>0</v>
      </c>
      <c r="BL287" s="13" t="s">
        <v>133</v>
      </c>
      <c r="BM287" s="133" t="s">
        <v>1032</v>
      </c>
    </row>
    <row r="288" spans="2:65" s="1" customFormat="1">
      <c r="B288" s="25"/>
      <c r="D288" s="135" t="s">
        <v>135</v>
      </c>
      <c r="F288" s="136" t="s">
        <v>1031</v>
      </c>
      <c r="L288" s="25"/>
      <c r="M288" s="137"/>
      <c r="T288" s="49"/>
      <c r="AT288" s="13" t="s">
        <v>135</v>
      </c>
      <c r="AU288" s="13" t="s">
        <v>83</v>
      </c>
    </row>
    <row r="289" spans="2:65" s="1" customFormat="1" ht="19.2">
      <c r="B289" s="25"/>
      <c r="D289" s="135" t="s">
        <v>155</v>
      </c>
      <c r="F289" s="146" t="s">
        <v>1033</v>
      </c>
      <c r="L289" s="25"/>
      <c r="M289" s="137"/>
      <c r="T289" s="49"/>
      <c r="AT289" s="13" t="s">
        <v>155</v>
      </c>
      <c r="AU289" s="13" t="s">
        <v>83</v>
      </c>
    </row>
    <row r="290" spans="2:65" s="1" customFormat="1" ht="33" customHeight="1">
      <c r="B290" s="25"/>
      <c r="C290" s="138" t="s">
        <v>447</v>
      </c>
      <c r="D290" s="138" t="s">
        <v>137</v>
      </c>
      <c r="E290" s="139" t="s">
        <v>1034</v>
      </c>
      <c r="F290" s="140" t="s">
        <v>1035</v>
      </c>
      <c r="G290" s="141" t="s">
        <v>234</v>
      </c>
      <c r="H290" s="142">
        <v>252</v>
      </c>
      <c r="I290" s="142"/>
      <c r="J290" s="142">
        <f>ROUND(I290*H290,2)</f>
        <v>0</v>
      </c>
      <c r="K290" s="140" t="s">
        <v>783</v>
      </c>
      <c r="L290" s="143"/>
      <c r="M290" s="144" t="s">
        <v>1</v>
      </c>
      <c r="N290" s="145" t="s">
        <v>38</v>
      </c>
      <c r="O290" s="131">
        <v>0</v>
      </c>
      <c r="P290" s="131">
        <f>O290*H290</f>
        <v>0</v>
      </c>
      <c r="Q290" s="131">
        <v>0</v>
      </c>
      <c r="R290" s="131">
        <f>Q290*H290</f>
        <v>0</v>
      </c>
      <c r="S290" s="131">
        <v>0</v>
      </c>
      <c r="T290" s="132">
        <f>S290*H290</f>
        <v>0</v>
      </c>
      <c r="AR290" s="133" t="s">
        <v>140</v>
      </c>
      <c r="AT290" s="133" t="s">
        <v>137</v>
      </c>
      <c r="AU290" s="133" t="s">
        <v>83</v>
      </c>
      <c r="AY290" s="13" t="s">
        <v>127</v>
      </c>
      <c r="BE290" s="134">
        <f>IF(N290="základní",J290,0)</f>
        <v>0</v>
      </c>
      <c r="BF290" s="134">
        <f>IF(N290="snížená",J290,0)</f>
        <v>0</v>
      </c>
      <c r="BG290" s="134">
        <f>IF(N290="zákl. přenesená",J290,0)</f>
        <v>0</v>
      </c>
      <c r="BH290" s="134">
        <f>IF(N290="sníž. přenesená",J290,0)</f>
        <v>0</v>
      </c>
      <c r="BI290" s="134">
        <f>IF(N290="nulová",J290,0)</f>
        <v>0</v>
      </c>
      <c r="BJ290" s="13" t="s">
        <v>81</v>
      </c>
      <c r="BK290" s="134">
        <f>ROUND(I290*H290,2)</f>
        <v>0</v>
      </c>
      <c r="BL290" s="13" t="s">
        <v>133</v>
      </c>
      <c r="BM290" s="133" t="s">
        <v>1036</v>
      </c>
    </row>
    <row r="291" spans="2:65" s="1" customFormat="1" ht="19.2">
      <c r="B291" s="25"/>
      <c r="D291" s="135" t="s">
        <v>135</v>
      </c>
      <c r="F291" s="136" t="s">
        <v>1035</v>
      </c>
      <c r="L291" s="25"/>
      <c r="M291" s="137"/>
      <c r="T291" s="49"/>
      <c r="AT291" s="13" t="s">
        <v>135</v>
      </c>
      <c r="AU291" s="13" t="s">
        <v>83</v>
      </c>
    </row>
    <row r="292" spans="2:65" s="1" customFormat="1" ht="33" customHeight="1">
      <c r="B292" s="25"/>
      <c r="C292" s="138" t="s">
        <v>451</v>
      </c>
      <c r="D292" s="138" t="s">
        <v>137</v>
      </c>
      <c r="E292" s="139" t="s">
        <v>364</v>
      </c>
      <c r="F292" s="140" t="s">
        <v>365</v>
      </c>
      <c r="G292" s="141" t="s">
        <v>234</v>
      </c>
      <c r="H292" s="142">
        <v>706</v>
      </c>
      <c r="I292" s="142"/>
      <c r="J292" s="142">
        <f>ROUND(I292*H292,2)</f>
        <v>0</v>
      </c>
      <c r="K292" s="140" t="s">
        <v>783</v>
      </c>
      <c r="L292" s="143"/>
      <c r="M292" s="144" t="s">
        <v>1</v>
      </c>
      <c r="N292" s="145" t="s">
        <v>38</v>
      </c>
      <c r="O292" s="131">
        <v>0</v>
      </c>
      <c r="P292" s="131">
        <f>O292*H292</f>
        <v>0</v>
      </c>
      <c r="Q292" s="131">
        <v>0</v>
      </c>
      <c r="R292" s="131">
        <f>Q292*H292</f>
        <v>0</v>
      </c>
      <c r="S292" s="131">
        <v>0</v>
      </c>
      <c r="T292" s="132">
        <f>S292*H292</f>
        <v>0</v>
      </c>
      <c r="AR292" s="133" t="s">
        <v>140</v>
      </c>
      <c r="AT292" s="133" t="s">
        <v>137</v>
      </c>
      <c r="AU292" s="133" t="s">
        <v>83</v>
      </c>
      <c r="AY292" s="13" t="s">
        <v>127</v>
      </c>
      <c r="BE292" s="134">
        <f>IF(N292="základní",J292,0)</f>
        <v>0</v>
      </c>
      <c r="BF292" s="134">
        <f>IF(N292="snížená",J292,0)</f>
        <v>0</v>
      </c>
      <c r="BG292" s="134">
        <f>IF(N292="zákl. přenesená",J292,0)</f>
        <v>0</v>
      </c>
      <c r="BH292" s="134">
        <f>IF(N292="sníž. přenesená",J292,0)</f>
        <v>0</v>
      </c>
      <c r="BI292" s="134">
        <f>IF(N292="nulová",J292,0)</f>
        <v>0</v>
      </c>
      <c r="BJ292" s="13" t="s">
        <v>81</v>
      </c>
      <c r="BK292" s="134">
        <f>ROUND(I292*H292,2)</f>
        <v>0</v>
      </c>
      <c r="BL292" s="13" t="s">
        <v>133</v>
      </c>
      <c r="BM292" s="133" t="s">
        <v>1037</v>
      </c>
    </row>
    <row r="293" spans="2:65" s="1" customFormat="1" ht="19.2">
      <c r="B293" s="25"/>
      <c r="D293" s="135" t="s">
        <v>135</v>
      </c>
      <c r="F293" s="136" t="s">
        <v>365</v>
      </c>
      <c r="L293" s="25"/>
      <c r="M293" s="137"/>
      <c r="T293" s="49"/>
      <c r="AT293" s="13" t="s">
        <v>135</v>
      </c>
      <c r="AU293" s="13" t="s">
        <v>83</v>
      </c>
    </row>
    <row r="294" spans="2:65" s="1" customFormat="1" ht="16.5" customHeight="1">
      <c r="B294" s="25"/>
      <c r="C294" s="124" t="s">
        <v>455</v>
      </c>
      <c r="D294" s="124" t="s">
        <v>129</v>
      </c>
      <c r="E294" s="125" t="s">
        <v>1038</v>
      </c>
      <c r="F294" s="126" t="s">
        <v>1039</v>
      </c>
      <c r="G294" s="127" t="s">
        <v>132</v>
      </c>
      <c r="H294" s="128">
        <v>8</v>
      </c>
      <c r="I294" s="128"/>
      <c r="J294" s="128">
        <f>ROUND(I294*H294,2)</f>
        <v>0</v>
      </c>
      <c r="K294" s="126" t="s">
        <v>783</v>
      </c>
      <c r="L294" s="25"/>
      <c r="M294" s="129" t="s">
        <v>1</v>
      </c>
      <c r="N294" s="130" t="s">
        <v>38</v>
      </c>
      <c r="O294" s="131">
        <v>0</v>
      </c>
      <c r="P294" s="131">
        <f>O294*H294</f>
        <v>0</v>
      </c>
      <c r="Q294" s="131">
        <v>0</v>
      </c>
      <c r="R294" s="131">
        <f>Q294*H294</f>
        <v>0</v>
      </c>
      <c r="S294" s="131">
        <v>0</v>
      </c>
      <c r="T294" s="132">
        <f>S294*H294</f>
        <v>0</v>
      </c>
      <c r="AR294" s="133" t="s">
        <v>133</v>
      </c>
      <c r="AT294" s="133" t="s">
        <v>129</v>
      </c>
      <c r="AU294" s="133" t="s">
        <v>83</v>
      </c>
      <c r="AY294" s="13" t="s">
        <v>127</v>
      </c>
      <c r="BE294" s="134">
        <f>IF(N294="základní",J294,0)</f>
        <v>0</v>
      </c>
      <c r="BF294" s="134">
        <f>IF(N294="snížená",J294,0)</f>
        <v>0</v>
      </c>
      <c r="BG294" s="134">
        <f>IF(N294="zákl. přenesená",J294,0)</f>
        <v>0</v>
      </c>
      <c r="BH294" s="134">
        <f>IF(N294="sníž. přenesená",J294,0)</f>
        <v>0</v>
      </c>
      <c r="BI294" s="134">
        <f>IF(N294="nulová",J294,0)</f>
        <v>0</v>
      </c>
      <c r="BJ294" s="13" t="s">
        <v>81</v>
      </c>
      <c r="BK294" s="134">
        <f>ROUND(I294*H294,2)</f>
        <v>0</v>
      </c>
      <c r="BL294" s="13" t="s">
        <v>133</v>
      </c>
      <c r="BM294" s="133" t="s">
        <v>1040</v>
      </c>
    </row>
    <row r="295" spans="2:65" s="1" customFormat="1">
      <c r="B295" s="25"/>
      <c r="D295" s="135" t="s">
        <v>135</v>
      </c>
      <c r="F295" s="136" t="s">
        <v>1039</v>
      </c>
      <c r="L295" s="25"/>
      <c r="M295" s="137"/>
      <c r="T295" s="49"/>
      <c r="AT295" s="13" t="s">
        <v>135</v>
      </c>
      <c r="AU295" s="13" t="s">
        <v>83</v>
      </c>
    </row>
    <row r="296" spans="2:65" s="1" customFormat="1" ht="19.2">
      <c r="B296" s="25"/>
      <c r="D296" s="135" t="s">
        <v>155</v>
      </c>
      <c r="F296" s="146" t="s">
        <v>1041</v>
      </c>
      <c r="L296" s="25"/>
      <c r="M296" s="137"/>
      <c r="T296" s="49"/>
      <c r="AT296" s="13" t="s">
        <v>155</v>
      </c>
      <c r="AU296" s="13" t="s">
        <v>83</v>
      </c>
    </row>
    <row r="297" spans="2:65" s="1" customFormat="1" ht="16.5" customHeight="1">
      <c r="B297" s="25"/>
      <c r="C297" s="138" t="s">
        <v>459</v>
      </c>
      <c r="D297" s="138" t="s">
        <v>137</v>
      </c>
      <c r="E297" s="139" t="s">
        <v>1042</v>
      </c>
      <c r="F297" s="140" t="s">
        <v>1043</v>
      </c>
      <c r="G297" s="141" t="s">
        <v>132</v>
      </c>
      <c r="H297" s="142">
        <v>8</v>
      </c>
      <c r="I297" s="142"/>
      <c r="J297" s="142">
        <f>ROUND(I297*H297,2)</f>
        <v>0</v>
      </c>
      <c r="K297" s="140" t="s">
        <v>783</v>
      </c>
      <c r="L297" s="143"/>
      <c r="M297" s="144" t="s">
        <v>1</v>
      </c>
      <c r="N297" s="145" t="s">
        <v>38</v>
      </c>
      <c r="O297" s="131">
        <v>0</v>
      </c>
      <c r="P297" s="131">
        <f>O297*H297</f>
        <v>0</v>
      </c>
      <c r="Q297" s="131">
        <v>0</v>
      </c>
      <c r="R297" s="131">
        <f>Q297*H297</f>
        <v>0</v>
      </c>
      <c r="S297" s="131">
        <v>0</v>
      </c>
      <c r="T297" s="132">
        <f>S297*H297</f>
        <v>0</v>
      </c>
      <c r="AR297" s="133" t="s">
        <v>140</v>
      </c>
      <c r="AT297" s="133" t="s">
        <v>137</v>
      </c>
      <c r="AU297" s="133" t="s">
        <v>83</v>
      </c>
      <c r="AY297" s="13" t="s">
        <v>127</v>
      </c>
      <c r="BE297" s="134">
        <f>IF(N297="základní",J297,0)</f>
        <v>0</v>
      </c>
      <c r="BF297" s="134">
        <f>IF(N297="snížená",J297,0)</f>
        <v>0</v>
      </c>
      <c r="BG297" s="134">
        <f>IF(N297="zákl. přenesená",J297,0)</f>
        <v>0</v>
      </c>
      <c r="BH297" s="134">
        <f>IF(N297="sníž. přenesená",J297,0)</f>
        <v>0</v>
      </c>
      <c r="BI297" s="134">
        <f>IF(N297="nulová",J297,0)</f>
        <v>0</v>
      </c>
      <c r="BJ297" s="13" t="s">
        <v>81</v>
      </c>
      <c r="BK297" s="134">
        <f>ROUND(I297*H297,2)</f>
        <v>0</v>
      </c>
      <c r="BL297" s="13" t="s">
        <v>133</v>
      </c>
      <c r="BM297" s="133" t="s">
        <v>1044</v>
      </c>
    </row>
    <row r="298" spans="2:65" s="1" customFormat="1">
      <c r="B298" s="25"/>
      <c r="D298" s="135" t="s">
        <v>135</v>
      </c>
      <c r="F298" s="136" t="s">
        <v>1043</v>
      </c>
      <c r="L298" s="25"/>
      <c r="M298" s="137"/>
      <c r="T298" s="49"/>
      <c r="AT298" s="13" t="s">
        <v>135</v>
      </c>
      <c r="AU298" s="13" t="s">
        <v>83</v>
      </c>
    </row>
    <row r="299" spans="2:65" s="1" customFormat="1" ht="16.5" customHeight="1">
      <c r="B299" s="25"/>
      <c r="C299" s="124" t="s">
        <v>463</v>
      </c>
      <c r="D299" s="124" t="s">
        <v>129</v>
      </c>
      <c r="E299" s="125" t="s">
        <v>1045</v>
      </c>
      <c r="F299" s="126" t="s">
        <v>1046</v>
      </c>
      <c r="G299" s="127" t="s">
        <v>132</v>
      </c>
      <c r="H299" s="128">
        <v>4</v>
      </c>
      <c r="I299" s="128"/>
      <c r="J299" s="128">
        <f>ROUND(I299*H299,2)</f>
        <v>0</v>
      </c>
      <c r="K299" s="126" t="s">
        <v>783</v>
      </c>
      <c r="L299" s="25"/>
      <c r="M299" s="129" t="s">
        <v>1</v>
      </c>
      <c r="N299" s="130" t="s">
        <v>38</v>
      </c>
      <c r="O299" s="131">
        <v>0</v>
      </c>
      <c r="P299" s="131">
        <f>O299*H299</f>
        <v>0</v>
      </c>
      <c r="Q299" s="131">
        <v>0</v>
      </c>
      <c r="R299" s="131">
        <f>Q299*H299</f>
        <v>0</v>
      </c>
      <c r="S299" s="131">
        <v>0</v>
      </c>
      <c r="T299" s="132">
        <f>S299*H299</f>
        <v>0</v>
      </c>
      <c r="AR299" s="133" t="s">
        <v>133</v>
      </c>
      <c r="AT299" s="133" t="s">
        <v>129</v>
      </c>
      <c r="AU299" s="133" t="s">
        <v>83</v>
      </c>
      <c r="AY299" s="13" t="s">
        <v>127</v>
      </c>
      <c r="BE299" s="134">
        <f>IF(N299="základní",J299,0)</f>
        <v>0</v>
      </c>
      <c r="BF299" s="134">
        <f>IF(N299="snížená",J299,0)</f>
        <v>0</v>
      </c>
      <c r="BG299" s="134">
        <f>IF(N299="zákl. přenesená",J299,0)</f>
        <v>0</v>
      </c>
      <c r="BH299" s="134">
        <f>IF(N299="sníž. přenesená",J299,0)</f>
        <v>0</v>
      </c>
      <c r="BI299" s="134">
        <f>IF(N299="nulová",J299,0)</f>
        <v>0</v>
      </c>
      <c r="BJ299" s="13" t="s">
        <v>81</v>
      </c>
      <c r="BK299" s="134">
        <f>ROUND(I299*H299,2)</f>
        <v>0</v>
      </c>
      <c r="BL299" s="13" t="s">
        <v>133</v>
      </c>
      <c r="BM299" s="133" t="s">
        <v>1047</v>
      </c>
    </row>
    <row r="300" spans="2:65" s="1" customFormat="1">
      <c r="B300" s="25"/>
      <c r="D300" s="135" t="s">
        <v>135</v>
      </c>
      <c r="F300" s="136" t="s">
        <v>1046</v>
      </c>
      <c r="L300" s="25"/>
      <c r="M300" s="137"/>
      <c r="T300" s="49"/>
      <c r="AT300" s="13" t="s">
        <v>135</v>
      </c>
      <c r="AU300" s="13" t="s">
        <v>83</v>
      </c>
    </row>
    <row r="301" spans="2:65" s="1" customFormat="1" ht="16.5" customHeight="1">
      <c r="B301" s="25"/>
      <c r="C301" s="138" t="s">
        <v>467</v>
      </c>
      <c r="D301" s="138" t="s">
        <v>137</v>
      </c>
      <c r="E301" s="139" t="s">
        <v>1048</v>
      </c>
      <c r="F301" s="140" t="s">
        <v>1049</v>
      </c>
      <c r="G301" s="141" t="s">
        <v>132</v>
      </c>
      <c r="H301" s="142">
        <v>4</v>
      </c>
      <c r="I301" s="142"/>
      <c r="J301" s="142">
        <f>ROUND(I301*H301,2)</f>
        <v>0</v>
      </c>
      <c r="K301" s="140" t="s">
        <v>783</v>
      </c>
      <c r="L301" s="143"/>
      <c r="M301" s="144" t="s">
        <v>1</v>
      </c>
      <c r="N301" s="145" t="s">
        <v>38</v>
      </c>
      <c r="O301" s="131">
        <v>0</v>
      </c>
      <c r="P301" s="131">
        <f>O301*H301</f>
        <v>0</v>
      </c>
      <c r="Q301" s="131">
        <v>0</v>
      </c>
      <c r="R301" s="131">
        <f>Q301*H301</f>
        <v>0</v>
      </c>
      <c r="S301" s="131">
        <v>0</v>
      </c>
      <c r="T301" s="132">
        <f>S301*H301</f>
        <v>0</v>
      </c>
      <c r="AR301" s="133" t="s">
        <v>140</v>
      </c>
      <c r="AT301" s="133" t="s">
        <v>137</v>
      </c>
      <c r="AU301" s="133" t="s">
        <v>83</v>
      </c>
      <c r="AY301" s="13" t="s">
        <v>127</v>
      </c>
      <c r="BE301" s="134">
        <f>IF(N301="základní",J301,0)</f>
        <v>0</v>
      </c>
      <c r="BF301" s="134">
        <f>IF(N301="snížená",J301,0)</f>
        <v>0</v>
      </c>
      <c r="BG301" s="134">
        <f>IF(N301="zákl. přenesená",J301,0)</f>
        <v>0</v>
      </c>
      <c r="BH301" s="134">
        <f>IF(N301="sníž. přenesená",J301,0)</f>
        <v>0</v>
      </c>
      <c r="BI301" s="134">
        <f>IF(N301="nulová",J301,0)</f>
        <v>0</v>
      </c>
      <c r="BJ301" s="13" t="s">
        <v>81</v>
      </c>
      <c r="BK301" s="134">
        <f>ROUND(I301*H301,2)</f>
        <v>0</v>
      </c>
      <c r="BL301" s="13" t="s">
        <v>133</v>
      </c>
      <c r="BM301" s="133" t="s">
        <v>1050</v>
      </c>
    </row>
    <row r="302" spans="2:65" s="1" customFormat="1">
      <c r="B302" s="25"/>
      <c r="D302" s="135" t="s">
        <v>135</v>
      </c>
      <c r="F302" s="136" t="s">
        <v>1049</v>
      </c>
      <c r="L302" s="25"/>
      <c r="M302" s="137"/>
      <c r="T302" s="49"/>
      <c r="AT302" s="13" t="s">
        <v>135</v>
      </c>
      <c r="AU302" s="13" t="s">
        <v>83</v>
      </c>
    </row>
    <row r="303" spans="2:65" s="1" customFormat="1" ht="24.15" customHeight="1">
      <c r="B303" s="25"/>
      <c r="C303" s="124" t="s">
        <v>471</v>
      </c>
      <c r="D303" s="124" t="s">
        <v>129</v>
      </c>
      <c r="E303" s="125" t="s">
        <v>1051</v>
      </c>
      <c r="F303" s="126" t="s">
        <v>1052</v>
      </c>
      <c r="G303" s="127" t="s">
        <v>132</v>
      </c>
      <c r="H303" s="128">
        <v>8</v>
      </c>
      <c r="I303" s="128"/>
      <c r="J303" s="128">
        <f>ROUND(I303*H303,2)</f>
        <v>0</v>
      </c>
      <c r="K303" s="126" t="s">
        <v>783</v>
      </c>
      <c r="L303" s="25"/>
      <c r="M303" s="129" t="s">
        <v>1</v>
      </c>
      <c r="N303" s="130" t="s">
        <v>38</v>
      </c>
      <c r="O303" s="131">
        <v>0</v>
      </c>
      <c r="P303" s="131">
        <f>O303*H303</f>
        <v>0</v>
      </c>
      <c r="Q303" s="131">
        <v>0</v>
      </c>
      <c r="R303" s="131">
        <f>Q303*H303</f>
        <v>0</v>
      </c>
      <c r="S303" s="131">
        <v>0</v>
      </c>
      <c r="T303" s="132">
        <f>S303*H303</f>
        <v>0</v>
      </c>
      <c r="AR303" s="133" t="s">
        <v>133</v>
      </c>
      <c r="AT303" s="133" t="s">
        <v>129</v>
      </c>
      <c r="AU303" s="133" t="s">
        <v>83</v>
      </c>
      <c r="AY303" s="13" t="s">
        <v>127</v>
      </c>
      <c r="BE303" s="134">
        <f>IF(N303="základní",J303,0)</f>
        <v>0</v>
      </c>
      <c r="BF303" s="134">
        <f>IF(N303="snížená",J303,0)</f>
        <v>0</v>
      </c>
      <c r="BG303" s="134">
        <f>IF(N303="zákl. přenesená",J303,0)</f>
        <v>0</v>
      </c>
      <c r="BH303" s="134">
        <f>IF(N303="sníž. přenesená",J303,0)</f>
        <v>0</v>
      </c>
      <c r="BI303" s="134">
        <f>IF(N303="nulová",J303,0)</f>
        <v>0</v>
      </c>
      <c r="BJ303" s="13" t="s">
        <v>81</v>
      </c>
      <c r="BK303" s="134">
        <f>ROUND(I303*H303,2)</f>
        <v>0</v>
      </c>
      <c r="BL303" s="13" t="s">
        <v>133</v>
      </c>
      <c r="BM303" s="133" t="s">
        <v>1053</v>
      </c>
    </row>
    <row r="304" spans="2:65" s="1" customFormat="1">
      <c r="B304" s="25"/>
      <c r="D304" s="135" t="s">
        <v>135</v>
      </c>
      <c r="F304" s="136" t="s">
        <v>1052</v>
      </c>
      <c r="L304" s="25"/>
      <c r="M304" s="137"/>
      <c r="T304" s="49"/>
      <c r="AT304" s="13" t="s">
        <v>135</v>
      </c>
      <c r="AU304" s="13" t="s">
        <v>83</v>
      </c>
    </row>
    <row r="305" spans="2:65" s="1" customFormat="1" ht="24.15" customHeight="1">
      <c r="B305" s="25"/>
      <c r="C305" s="138" t="s">
        <v>475</v>
      </c>
      <c r="D305" s="138" t="s">
        <v>137</v>
      </c>
      <c r="E305" s="139" t="s">
        <v>1054</v>
      </c>
      <c r="F305" s="140" t="s">
        <v>1055</v>
      </c>
      <c r="G305" s="141" t="s">
        <v>132</v>
      </c>
      <c r="H305" s="142">
        <v>4</v>
      </c>
      <c r="I305" s="142"/>
      <c r="J305" s="142">
        <f>ROUND(I305*H305,2)</f>
        <v>0</v>
      </c>
      <c r="K305" s="140" t="s">
        <v>783</v>
      </c>
      <c r="L305" s="143"/>
      <c r="M305" s="144" t="s">
        <v>1</v>
      </c>
      <c r="N305" s="145" t="s">
        <v>38</v>
      </c>
      <c r="O305" s="131">
        <v>0</v>
      </c>
      <c r="P305" s="131">
        <f>O305*H305</f>
        <v>0</v>
      </c>
      <c r="Q305" s="131">
        <v>0</v>
      </c>
      <c r="R305" s="131">
        <f>Q305*H305</f>
        <v>0</v>
      </c>
      <c r="S305" s="131">
        <v>0</v>
      </c>
      <c r="T305" s="132">
        <f>S305*H305</f>
        <v>0</v>
      </c>
      <c r="AR305" s="133" t="s">
        <v>140</v>
      </c>
      <c r="AT305" s="133" t="s">
        <v>137</v>
      </c>
      <c r="AU305" s="133" t="s">
        <v>83</v>
      </c>
      <c r="AY305" s="13" t="s">
        <v>127</v>
      </c>
      <c r="BE305" s="134">
        <f>IF(N305="základní",J305,0)</f>
        <v>0</v>
      </c>
      <c r="BF305" s="134">
        <f>IF(N305="snížená",J305,0)</f>
        <v>0</v>
      </c>
      <c r="BG305" s="134">
        <f>IF(N305="zákl. přenesená",J305,0)</f>
        <v>0</v>
      </c>
      <c r="BH305" s="134">
        <f>IF(N305="sníž. přenesená",J305,0)</f>
        <v>0</v>
      </c>
      <c r="BI305" s="134">
        <f>IF(N305="nulová",J305,0)</f>
        <v>0</v>
      </c>
      <c r="BJ305" s="13" t="s">
        <v>81</v>
      </c>
      <c r="BK305" s="134">
        <f>ROUND(I305*H305,2)</f>
        <v>0</v>
      </c>
      <c r="BL305" s="13" t="s">
        <v>133</v>
      </c>
      <c r="BM305" s="133" t="s">
        <v>1056</v>
      </c>
    </row>
    <row r="306" spans="2:65" s="1" customFormat="1" ht="19.2">
      <c r="B306" s="25"/>
      <c r="D306" s="135" t="s">
        <v>135</v>
      </c>
      <c r="F306" s="136" t="s">
        <v>1055</v>
      </c>
      <c r="L306" s="25"/>
      <c r="M306" s="137"/>
      <c r="T306" s="49"/>
      <c r="AT306" s="13" t="s">
        <v>135</v>
      </c>
      <c r="AU306" s="13" t="s">
        <v>83</v>
      </c>
    </row>
    <row r="307" spans="2:65" s="1" customFormat="1" ht="24.15" customHeight="1">
      <c r="B307" s="25"/>
      <c r="C307" s="138" t="s">
        <v>479</v>
      </c>
      <c r="D307" s="138" t="s">
        <v>137</v>
      </c>
      <c r="E307" s="139" t="s">
        <v>1057</v>
      </c>
      <c r="F307" s="140" t="s">
        <v>1058</v>
      </c>
      <c r="G307" s="141" t="s">
        <v>132</v>
      </c>
      <c r="H307" s="142">
        <v>4</v>
      </c>
      <c r="I307" s="142"/>
      <c r="J307" s="142">
        <f>ROUND(I307*H307,2)</f>
        <v>0</v>
      </c>
      <c r="K307" s="140" t="s">
        <v>783</v>
      </c>
      <c r="L307" s="143"/>
      <c r="M307" s="144" t="s">
        <v>1</v>
      </c>
      <c r="N307" s="145" t="s">
        <v>38</v>
      </c>
      <c r="O307" s="131">
        <v>0</v>
      </c>
      <c r="P307" s="131">
        <f>O307*H307</f>
        <v>0</v>
      </c>
      <c r="Q307" s="131">
        <v>0</v>
      </c>
      <c r="R307" s="131">
        <f>Q307*H307</f>
        <v>0</v>
      </c>
      <c r="S307" s="131">
        <v>0</v>
      </c>
      <c r="T307" s="132">
        <f>S307*H307</f>
        <v>0</v>
      </c>
      <c r="AR307" s="133" t="s">
        <v>140</v>
      </c>
      <c r="AT307" s="133" t="s">
        <v>137</v>
      </c>
      <c r="AU307" s="133" t="s">
        <v>83</v>
      </c>
      <c r="AY307" s="13" t="s">
        <v>127</v>
      </c>
      <c r="BE307" s="134">
        <f>IF(N307="základní",J307,0)</f>
        <v>0</v>
      </c>
      <c r="BF307" s="134">
        <f>IF(N307="snížená",J307,0)</f>
        <v>0</v>
      </c>
      <c r="BG307" s="134">
        <f>IF(N307="zákl. přenesená",J307,0)</f>
        <v>0</v>
      </c>
      <c r="BH307" s="134">
        <f>IF(N307="sníž. přenesená",J307,0)</f>
        <v>0</v>
      </c>
      <c r="BI307" s="134">
        <f>IF(N307="nulová",J307,0)</f>
        <v>0</v>
      </c>
      <c r="BJ307" s="13" t="s">
        <v>81</v>
      </c>
      <c r="BK307" s="134">
        <f>ROUND(I307*H307,2)</f>
        <v>0</v>
      </c>
      <c r="BL307" s="13" t="s">
        <v>133</v>
      </c>
      <c r="BM307" s="133" t="s">
        <v>1059</v>
      </c>
    </row>
    <row r="308" spans="2:65" s="1" customFormat="1" ht="19.2">
      <c r="B308" s="25"/>
      <c r="D308" s="135" t="s">
        <v>135</v>
      </c>
      <c r="F308" s="136" t="s">
        <v>1058</v>
      </c>
      <c r="L308" s="25"/>
      <c r="M308" s="137"/>
      <c r="T308" s="49"/>
      <c r="AT308" s="13" t="s">
        <v>135</v>
      </c>
      <c r="AU308" s="13" t="s">
        <v>83</v>
      </c>
    </row>
    <row r="309" spans="2:65" s="1" customFormat="1" ht="16.5" customHeight="1">
      <c r="B309" s="25"/>
      <c r="C309" s="124" t="s">
        <v>483</v>
      </c>
      <c r="D309" s="124" t="s">
        <v>129</v>
      </c>
      <c r="E309" s="125" t="s">
        <v>1060</v>
      </c>
      <c r="F309" s="126" t="s">
        <v>1061</v>
      </c>
      <c r="G309" s="127" t="s">
        <v>132</v>
      </c>
      <c r="H309" s="128">
        <v>12</v>
      </c>
      <c r="I309" s="128"/>
      <c r="J309" s="128">
        <f>ROUND(I309*H309,2)</f>
        <v>0</v>
      </c>
      <c r="K309" s="126" t="s">
        <v>783</v>
      </c>
      <c r="L309" s="25"/>
      <c r="M309" s="129" t="s">
        <v>1</v>
      </c>
      <c r="N309" s="130" t="s">
        <v>38</v>
      </c>
      <c r="O309" s="131">
        <v>0</v>
      </c>
      <c r="P309" s="131">
        <f>O309*H309</f>
        <v>0</v>
      </c>
      <c r="Q309" s="131">
        <v>0</v>
      </c>
      <c r="R309" s="131">
        <f>Q309*H309</f>
        <v>0</v>
      </c>
      <c r="S309" s="131">
        <v>0</v>
      </c>
      <c r="T309" s="132">
        <f>S309*H309</f>
        <v>0</v>
      </c>
      <c r="AR309" s="133" t="s">
        <v>133</v>
      </c>
      <c r="AT309" s="133" t="s">
        <v>129</v>
      </c>
      <c r="AU309" s="133" t="s">
        <v>83</v>
      </c>
      <c r="AY309" s="13" t="s">
        <v>127</v>
      </c>
      <c r="BE309" s="134">
        <f>IF(N309="základní",J309,0)</f>
        <v>0</v>
      </c>
      <c r="BF309" s="134">
        <f>IF(N309="snížená",J309,0)</f>
        <v>0</v>
      </c>
      <c r="BG309" s="134">
        <f>IF(N309="zákl. přenesená",J309,0)</f>
        <v>0</v>
      </c>
      <c r="BH309" s="134">
        <f>IF(N309="sníž. přenesená",J309,0)</f>
        <v>0</v>
      </c>
      <c r="BI309" s="134">
        <f>IF(N309="nulová",J309,0)</f>
        <v>0</v>
      </c>
      <c r="BJ309" s="13" t="s">
        <v>81</v>
      </c>
      <c r="BK309" s="134">
        <f>ROUND(I309*H309,2)</f>
        <v>0</v>
      </c>
      <c r="BL309" s="13" t="s">
        <v>133</v>
      </c>
      <c r="BM309" s="133" t="s">
        <v>1062</v>
      </c>
    </row>
    <row r="310" spans="2:65" s="1" customFormat="1">
      <c r="B310" s="25"/>
      <c r="D310" s="135" t="s">
        <v>135</v>
      </c>
      <c r="F310" s="136" t="s">
        <v>1061</v>
      </c>
      <c r="L310" s="25"/>
      <c r="M310" s="137"/>
      <c r="T310" s="49"/>
      <c r="AT310" s="13" t="s">
        <v>135</v>
      </c>
      <c r="AU310" s="13" t="s">
        <v>83</v>
      </c>
    </row>
    <row r="311" spans="2:65" s="1" customFormat="1" ht="24.15" customHeight="1">
      <c r="B311" s="25"/>
      <c r="C311" s="138" t="s">
        <v>485</v>
      </c>
      <c r="D311" s="138" t="s">
        <v>137</v>
      </c>
      <c r="E311" s="139" t="s">
        <v>1063</v>
      </c>
      <c r="F311" s="140" t="s">
        <v>1064</v>
      </c>
      <c r="G311" s="141" t="s">
        <v>132</v>
      </c>
      <c r="H311" s="142">
        <v>6</v>
      </c>
      <c r="I311" s="142"/>
      <c r="J311" s="142">
        <f>ROUND(I311*H311,2)</f>
        <v>0</v>
      </c>
      <c r="K311" s="140" t="s">
        <v>783</v>
      </c>
      <c r="L311" s="143"/>
      <c r="M311" s="144" t="s">
        <v>1</v>
      </c>
      <c r="N311" s="145" t="s">
        <v>38</v>
      </c>
      <c r="O311" s="131">
        <v>0</v>
      </c>
      <c r="P311" s="131">
        <f>O311*H311</f>
        <v>0</v>
      </c>
      <c r="Q311" s="131">
        <v>0</v>
      </c>
      <c r="R311" s="131">
        <f>Q311*H311</f>
        <v>0</v>
      </c>
      <c r="S311" s="131">
        <v>0</v>
      </c>
      <c r="T311" s="132">
        <f>S311*H311</f>
        <v>0</v>
      </c>
      <c r="AR311" s="133" t="s">
        <v>140</v>
      </c>
      <c r="AT311" s="133" t="s">
        <v>137</v>
      </c>
      <c r="AU311" s="133" t="s">
        <v>83</v>
      </c>
      <c r="AY311" s="13" t="s">
        <v>127</v>
      </c>
      <c r="BE311" s="134">
        <f>IF(N311="základní",J311,0)</f>
        <v>0</v>
      </c>
      <c r="BF311" s="134">
        <f>IF(N311="snížená",J311,0)</f>
        <v>0</v>
      </c>
      <c r="BG311" s="134">
        <f>IF(N311="zákl. přenesená",J311,0)</f>
        <v>0</v>
      </c>
      <c r="BH311" s="134">
        <f>IF(N311="sníž. přenesená",J311,0)</f>
        <v>0</v>
      </c>
      <c r="BI311" s="134">
        <f>IF(N311="nulová",J311,0)</f>
        <v>0</v>
      </c>
      <c r="BJ311" s="13" t="s">
        <v>81</v>
      </c>
      <c r="BK311" s="134">
        <f>ROUND(I311*H311,2)</f>
        <v>0</v>
      </c>
      <c r="BL311" s="13" t="s">
        <v>133</v>
      </c>
      <c r="BM311" s="133" t="s">
        <v>1065</v>
      </c>
    </row>
    <row r="312" spans="2:65" s="1" customFormat="1" ht="19.2">
      <c r="B312" s="25"/>
      <c r="D312" s="135" t="s">
        <v>135</v>
      </c>
      <c r="F312" s="136" t="s">
        <v>1064</v>
      </c>
      <c r="L312" s="25"/>
      <c r="M312" s="137"/>
      <c r="T312" s="49"/>
      <c r="AT312" s="13" t="s">
        <v>135</v>
      </c>
      <c r="AU312" s="13" t="s">
        <v>83</v>
      </c>
    </row>
    <row r="313" spans="2:65" s="1" customFormat="1" ht="24.15" customHeight="1">
      <c r="B313" s="25"/>
      <c r="C313" s="138" t="s">
        <v>489</v>
      </c>
      <c r="D313" s="138" t="s">
        <v>137</v>
      </c>
      <c r="E313" s="139" t="s">
        <v>1066</v>
      </c>
      <c r="F313" s="140" t="s">
        <v>1067</v>
      </c>
      <c r="G313" s="141" t="s">
        <v>132</v>
      </c>
      <c r="H313" s="142">
        <v>6</v>
      </c>
      <c r="I313" s="142"/>
      <c r="J313" s="142">
        <f>ROUND(I313*H313,2)</f>
        <v>0</v>
      </c>
      <c r="K313" s="140" t="s">
        <v>783</v>
      </c>
      <c r="L313" s="143"/>
      <c r="M313" s="144" t="s">
        <v>1</v>
      </c>
      <c r="N313" s="145" t="s">
        <v>38</v>
      </c>
      <c r="O313" s="131">
        <v>0</v>
      </c>
      <c r="P313" s="131">
        <f>O313*H313</f>
        <v>0</v>
      </c>
      <c r="Q313" s="131">
        <v>0</v>
      </c>
      <c r="R313" s="131">
        <f>Q313*H313</f>
        <v>0</v>
      </c>
      <c r="S313" s="131">
        <v>0</v>
      </c>
      <c r="T313" s="132">
        <f>S313*H313</f>
        <v>0</v>
      </c>
      <c r="AR313" s="133" t="s">
        <v>140</v>
      </c>
      <c r="AT313" s="133" t="s">
        <v>137</v>
      </c>
      <c r="AU313" s="133" t="s">
        <v>83</v>
      </c>
      <c r="AY313" s="13" t="s">
        <v>127</v>
      </c>
      <c r="BE313" s="134">
        <f>IF(N313="základní",J313,0)</f>
        <v>0</v>
      </c>
      <c r="BF313" s="134">
        <f>IF(N313="snížená",J313,0)</f>
        <v>0</v>
      </c>
      <c r="BG313" s="134">
        <f>IF(N313="zákl. přenesená",J313,0)</f>
        <v>0</v>
      </c>
      <c r="BH313" s="134">
        <f>IF(N313="sníž. přenesená",J313,0)</f>
        <v>0</v>
      </c>
      <c r="BI313" s="134">
        <f>IF(N313="nulová",J313,0)</f>
        <v>0</v>
      </c>
      <c r="BJ313" s="13" t="s">
        <v>81</v>
      </c>
      <c r="BK313" s="134">
        <f>ROUND(I313*H313,2)</f>
        <v>0</v>
      </c>
      <c r="BL313" s="13" t="s">
        <v>133</v>
      </c>
      <c r="BM313" s="133" t="s">
        <v>1068</v>
      </c>
    </row>
    <row r="314" spans="2:65" s="1" customFormat="1">
      <c r="B314" s="25"/>
      <c r="D314" s="135" t="s">
        <v>135</v>
      </c>
      <c r="F314" s="136" t="s">
        <v>1067</v>
      </c>
      <c r="L314" s="25"/>
      <c r="M314" s="137"/>
      <c r="T314" s="49"/>
      <c r="AT314" s="13" t="s">
        <v>135</v>
      </c>
      <c r="AU314" s="13" t="s">
        <v>83</v>
      </c>
    </row>
    <row r="315" spans="2:65" s="1" customFormat="1" ht="16.5" customHeight="1">
      <c r="B315" s="25"/>
      <c r="C315" s="124" t="s">
        <v>493</v>
      </c>
      <c r="D315" s="124" t="s">
        <v>129</v>
      </c>
      <c r="E315" s="125" t="s">
        <v>1069</v>
      </c>
      <c r="F315" s="126" t="s">
        <v>1070</v>
      </c>
      <c r="G315" s="127" t="s">
        <v>132</v>
      </c>
      <c r="H315" s="128">
        <v>3</v>
      </c>
      <c r="I315" s="128"/>
      <c r="J315" s="128">
        <f>ROUND(I315*H315,2)</f>
        <v>0</v>
      </c>
      <c r="K315" s="126" t="s">
        <v>783</v>
      </c>
      <c r="L315" s="25"/>
      <c r="M315" s="129" t="s">
        <v>1</v>
      </c>
      <c r="N315" s="130" t="s">
        <v>38</v>
      </c>
      <c r="O315" s="131">
        <v>0</v>
      </c>
      <c r="P315" s="131">
        <f>O315*H315</f>
        <v>0</v>
      </c>
      <c r="Q315" s="131">
        <v>0</v>
      </c>
      <c r="R315" s="131">
        <f>Q315*H315</f>
        <v>0</v>
      </c>
      <c r="S315" s="131">
        <v>0</v>
      </c>
      <c r="T315" s="132">
        <f>S315*H315</f>
        <v>0</v>
      </c>
      <c r="AR315" s="133" t="s">
        <v>133</v>
      </c>
      <c r="AT315" s="133" t="s">
        <v>129</v>
      </c>
      <c r="AU315" s="133" t="s">
        <v>83</v>
      </c>
      <c r="AY315" s="13" t="s">
        <v>127</v>
      </c>
      <c r="BE315" s="134">
        <f>IF(N315="základní",J315,0)</f>
        <v>0</v>
      </c>
      <c r="BF315" s="134">
        <f>IF(N315="snížená",J315,0)</f>
        <v>0</v>
      </c>
      <c r="BG315" s="134">
        <f>IF(N315="zákl. přenesená",J315,0)</f>
        <v>0</v>
      </c>
      <c r="BH315" s="134">
        <f>IF(N315="sníž. přenesená",J315,0)</f>
        <v>0</v>
      </c>
      <c r="BI315" s="134">
        <f>IF(N315="nulová",J315,0)</f>
        <v>0</v>
      </c>
      <c r="BJ315" s="13" t="s">
        <v>81</v>
      </c>
      <c r="BK315" s="134">
        <f>ROUND(I315*H315,2)</f>
        <v>0</v>
      </c>
      <c r="BL315" s="13" t="s">
        <v>133</v>
      </c>
      <c r="BM315" s="133" t="s">
        <v>1071</v>
      </c>
    </row>
    <row r="316" spans="2:65" s="1" customFormat="1">
      <c r="B316" s="25"/>
      <c r="D316" s="135" t="s">
        <v>135</v>
      </c>
      <c r="F316" s="136" t="s">
        <v>1070</v>
      </c>
      <c r="L316" s="25"/>
      <c r="M316" s="137"/>
      <c r="T316" s="49"/>
      <c r="AT316" s="13" t="s">
        <v>135</v>
      </c>
      <c r="AU316" s="13" t="s">
        <v>83</v>
      </c>
    </row>
    <row r="317" spans="2:65" s="1" customFormat="1" ht="19.2">
      <c r="B317" s="25"/>
      <c r="D317" s="135" t="s">
        <v>155</v>
      </c>
      <c r="F317" s="146" t="s">
        <v>1072</v>
      </c>
      <c r="L317" s="25"/>
      <c r="M317" s="137"/>
      <c r="T317" s="49"/>
      <c r="AT317" s="13" t="s">
        <v>155</v>
      </c>
      <c r="AU317" s="13" t="s">
        <v>83</v>
      </c>
    </row>
    <row r="318" spans="2:65" s="1" customFormat="1" ht="21.75" customHeight="1">
      <c r="B318" s="25"/>
      <c r="C318" s="138" t="s">
        <v>497</v>
      </c>
      <c r="D318" s="138" t="s">
        <v>137</v>
      </c>
      <c r="E318" s="139" t="s">
        <v>1073</v>
      </c>
      <c r="F318" s="140" t="s">
        <v>1074</v>
      </c>
      <c r="G318" s="141" t="s">
        <v>132</v>
      </c>
      <c r="H318" s="142">
        <v>3</v>
      </c>
      <c r="I318" s="142"/>
      <c r="J318" s="142">
        <f>ROUND(I318*H318,2)</f>
        <v>0</v>
      </c>
      <c r="K318" s="140" t="s">
        <v>783</v>
      </c>
      <c r="L318" s="143"/>
      <c r="M318" s="144" t="s">
        <v>1</v>
      </c>
      <c r="N318" s="145" t="s">
        <v>38</v>
      </c>
      <c r="O318" s="131">
        <v>0</v>
      </c>
      <c r="P318" s="131">
        <f>O318*H318</f>
        <v>0</v>
      </c>
      <c r="Q318" s="131">
        <v>0</v>
      </c>
      <c r="R318" s="131">
        <f>Q318*H318</f>
        <v>0</v>
      </c>
      <c r="S318" s="131">
        <v>0</v>
      </c>
      <c r="T318" s="132">
        <f>S318*H318</f>
        <v>0</v>
      </c>
      <c r="AR318" s="133" t="s">
        <v>140</v>
      </c>
      <c r="AT318" s="133" t="s">
        <v>137</v>
      </c>
      <c r="AU318" s="133" t="s">
        <v>83</v>
      </c>
      <c r="AY318" s="13" t="s">
        <v>127</v>
      </c>
      <c r="BE318" s="134">
        <f>IF(N318="základní",J318,0)</f>
        <v>0</v>
      </c>
      <c r="BF318" s="134">
        <f>IF(N318="snížená",J318,0)</f>
        <v>0</v>
      </c>
      <c r="BG318" s="134">
        <f>IF(N318="zákl. přenesená",J318,0)</f>
        <v>0</v>
      </c>
      <c r="BH318" s="134">
        <f>IF(N318="sníž. přenesená",J318,0)</f>
        <v>0</v>
      </c>
      <c r="BI318" s="134">
        <f>IF(N318="nulová",J318,0)</f>
        <v>0</v>
      </c>
      <c r="BJ318" s="13" t="s">
        <v>81</v>
      </c>
      <c r="BK318" s="134">
        <f>ROUND(I318*H318,2)</f>
        <v>0</v>
      </c>
      <c r="BL318" s="13" t="s">
        <v>133</v>
      </c>
      <c r="BM318" s="133" t="s">
        <v>1075</v>
      </c>
    </row>
    <row r="319" spans="2:65" s="1" customFormat="1">
      <c r="B319" s="25"/>
      <c r="D319" s="135" t="s">
        <v>135</v>
      </c>
      <c r="F319" s="136" t="s">
        <v>1074</v>
      </c>
      <c r="L319" s="25"/>
      <c r="M319" s="137"/>
      <c r="T319" s="49"/>
      <c r="AT319" s="13" t="s">
        <v>135</v>
      </c>
      <c r="AU319" s="13" t="s">
        <v>83</v>
      </c>
    </row>
    <row r="320" spans="2:65" s="1" customFormat="1" ht="16.5" customHeight="1">
      <c r="B320" s="25"/>
      <c r="C320" s="124" t="s">
        <v>501</v>
      </c>
      <c r="D320" s="124" t="s">
        <v>129</v>
      </c>
      <c r="E320" s="125" t="s">
        <v>1076</v>
      </c>
      <c r="F320" s="126" t="s">
        <v>1077</v>
      </c>
      <c r="G320" s="127" t="s">
        <v>132</v>
      </c>
      <c r="H320" s="128">
        <v>32</v>
      </c>
      <c r="I320" s="128"/>
      <c r="J320" s="128">
        <f>ROUND(I320*H320,2)</f>
        <v>0</v>
      </c>
      <c r="K320" s="126" t="s">
        <v>783</v>
      </c>
      <c r="L320" s="25"/>
      <c r="M320" s="129" t="s">
        <v>1</v>
      </c>
      <c r="N320" s="130" t="s">
        <v>38</v>
      </c>
      <c r="O320" s="131">
        <v>0</v>
      </c>
      <c r="P320" s="131">
        <f>O320*H320</f>
        <v>0</v>
      </c>
      <c r="Q320" s="131">
        <v>0</v>
      </c>
      <c r="R320" s="131">
        <f>Q320*H320</f>
        <v>0</v>
      </c>
      <c r="S320" s="131">
        <v>0</v>
      </c>
      <c r="T320" s="132">
        <f>S320*H320</f>
        <v>0</v>
      </c>
      <c r="AR320" s="133" t="s">
        <v>133</v>
      </c>
      <c r="AT320" s="133" t="s">
        <v>129</v>
      </c>
      <c r="AU320" s="133" t="s">
        <v>83</v>
      </c>
      <c r="AY320" s="13" t="s">
        <v>127</v>
      </c>
      <c r="BE320" s="134">
        <f>IF(N320="základní",J320,0)</f>
        <v>0</v>
      </c>
      <c r="BF320" s="134">
        <f>IF(N320="snížená",J320,0)</f>
        <v>0</v>
      </c>
      <c r="BG320" s="134">
        <f>IF(N320="zákl. přenesená",J320,0)</f>
        <v>0</v>
      </c>
      <c r="BH320" s="134">
        <f>IF(N320="sníž. přenesená",J320,0)</f>
        <v>0</v>
      </c>
      <c r="BI320" s="134">
        <f>IF(N320="nulová",J320,0)</f>
        <v>0</v>
      </c>
      <c r="BJ320" s="13" t="s">
        <v>81</v>
      </c>
      <c r="BK320" s="134">
        <f>ROUND(I320*H320,2)</f>
        <v>0</v>
      </c>
      <c r="BL320" s="13" t="s">
        <v>133</v>
      </c>
      <c r="BM320" s="133" t="s">
        <v>1078</v>
      </c>
    </row>
    <row r="321" spans="2:65" s="1" customFormat="1">
      <c r="B321" s="25"/>
      <c r="D321" s="135" t="s">
        <v>135</v>
      </c>
      <c r="F321" s="136" t="s">
        <v>1077</v>
      </c>
      <c r="L321" s="25"/>
      <c r="M321" s="137"/>
      <c r="T321" s="49"/>
      <c r="AT321" s="13" t="s">
        <v>135</v>
      </c>
      <c r="AU321" s="13" t="s">
        <v>83</v>
      </c>
    </row>
    <row r="322" spans="2:65" s="1" customFormat="1" ht="19.2">
      <c r="B322" s="25"/>
      <c r="D322" s="135" t="s">
        <v>155</v>
      </c>
      <c r="F322" s="146" t="s">
        <v>1079</v>
      </c>
      <c r="L322" s="25"/>
      <c r="M322" s="137"/>
      <c r="T322" s="49"/>
      <c r="AT322" s="13" t="s">
        <v>155</v>
      </c>
      <c r="AU322" s="13" t="s">
        <v>83</v>
      </c>
    </row>
    <row r="323" spans="2:65" s="1" customFormat="1" ht="24.15" customHeight="1">
      <c r="B323" s="25"/>
      <c r="C323" s="138" t="s">
        <v>505</v>
      </c>
      <c r="D323" s="138" t="s">
        <v>137</v>
      </c>
      <c r="E323" s="139" t="s">
        <v>1080</v>
      </c>
      <c r="F323" s="140" t="s">
        <v>1081</v>
      </c>
      <c r="G323" s="141" t="s">
        <v>132</v>
      </c>
      <c r="H323" s="142">
        <v>32</v>
      </c>
      <c r="I323" s="142"/>
      <c r="J323" s="142">
        <f>ROUND(I323*H323,2)</f>
        <v>0</v>
      </c>
      <c r="K323" s="140" t="s">
        <v>783</v>
      </c>
      <c r="L323" s="143"/>
      <c r="M323" s="144" t="s">
        <v>1</v>
      </c>
      <c r="N323" s="145" t="s">
        <v>38</v>
      </c>
      <c r="O323" s="131">
        <v>0</v>
      </c>
      <c r="P323" s="131">
        <f>O323*H323</f>
        <v>0</v>
      </c>
      <c r="Q323" s="131">
        <v>0</v>
      </c>
      <c r="R323" s="131">
        <f>Q323*H323</f>
        <v>0</v>
      </c>
      <c r="S323" s="131">
        <v>0</v>
      </c>
      <c r="T323" s="132">
        <f>S323*H323</f>
        <v>0</v>
      </c>
      <c r="AR323" s="133" t="s">
        <v>140</v>
      </c>
      <c r="AT323" s="133" t="s">
        <v>137</v>
      </c>
      <c r="AU323" s="133" t="s">
        <v>83</v>
      </c>
      <c r="AY323" s="13" t="s">
        <v>127</v>
      </c>
      <c r="BE323" s="134">
        <f>IF(N323="základní",J323,0)</f>
        <v>0</v>
      </c>
      <c r="BF323" s="134">
        <f>IF(N323="snížená",J323,0)</f>
        <v>0</v>
      </c>
      <c r="BG323" s="134">
        <f>IF(N323="zákl. přenesená",J323,0)</f>
        <v>0</v>
      </c>
      <c r="BH323" s="134">
        <f>IF(N323="sníž. přenesená",J323,0)</f>
        <v>0</v>
      </c>
      <c r="BI323" s="134">
        <f>IF(N323="nulová",J323,0)</f>
        <v>0</v>
      </c>
      <c r="BJ323" s="13" t="s">
        <v>81</v>
      </c>
      <c r="BK323" s="134">
        <f>ROUND(I323*H323,2)</f>
        <v>0</v>
      </c>
      <c r="BL323" s="13" t="s">
        <v>133</v>
      </c>
      <c r="BM323" s="133" t="s">
        <v>1082</v>
      </c>
    </row>
    <row r="324" spans="2:65" s="1" customFormat="1" ht="19.2">
      <c r="B324" s="25"/>
      <c r="D324" s="135" t="s">
        <v>135</v>
      </c>
      <c r="F324" s="136" t="s">
        <v>1081</v>
      </c>
      <c r="L324" s="25"/>
      <c r="M324" s="137"/>
      <c r="T324" s="49"/>
      <c r="AT324" s="13" t="s">
        <v>135</v>
      </c>
      <c r="AU324" s="13" t="s">
        <v>83</v>
      </c>
    </row>
    <row r="325" spans="2:65" s="1" customFormat="1" ht="21.75" customHeight="1">
      <c r="B325" s="25"/>
      <c r="C325" s="124" t="s">
        <v>509</v>
      </c>
      <c r="D325" s="124" t="s">
        <v>129</v>
      </c>
      <c r="E325" s="125" t="s">
        <v>1083</v>
      </c>
      <c r="F325" s="126" t="s">
        <v>1084</v>
      </c>
      <c r="G325" s="127" t="s">
        <v>234</v>
      </c>
      <c r="H325" s="128">
        <v>245</v>
      </c>
      <c r="I325" s="128"/>
      <c r="J325" s="128">
        <f>ROUND(I325*H325,2)</f>
        <v>0</v>
      </c>
      <c r="K325" s="126" t="s">
        <v>783</v>
      </c>
      <c r="L325" s="25"/>
      <c r="M325" s="129" t="s">
        <v>1</v>
      </c>
      <c r="N325" s="130" t="s">
        <v>38</v>
      </c>
      <c r="O325" s="131">
        <v>0</v>
      </c>
      <c r="P325" s="131">
        <f>O325*H325</f>
        <v>0</v>
      </c>
      <c r="Q325" s="131">
        <v>0</v>
      </c>
      <c r="R325" s="131">
        <f>Q325*H325</f>
        <v>0</v>
      </c>
      <c r="S325" s="131">
        <v>0</v>
      </c>
      <c r="T325" s="132">
        <f>S325*H325</f>
        <v>0</v>
      </c>
      <c r="AR325" s="133" t="s">
        <v>133</v>
      </c>
      <c r="AT325" s="133" t="s">
        <v>129</v>
      </c>
      <c r="AU325" s="133" t="s">
        <v>83</v>
      </c>
      <c r="AY325" s="13" t="s">
        <v>127</v>
      </c>
      <c r="BE325" s="134">
        <f>IF(N325="základní",J325,0)</f>
        <v>0</v>
      </c>
      <c r="BF325" s="134">
        <f>IF(N325="snížená",J325,0)</f>
        <v>0</v>
      </c>
      <c r="BG325" s="134">
        <f>IF(N325="zákl. přenesená",J325,0)</f>
        <v>0</v>
      </c>
      <c r="BH325" s="134">
        <f>IF(N325="sníž. přenesená",J325,0)</f>
        <v>0</v>
      </c>
      <c r="BI325" s="134">
        <f>IF(N325="nulová",J325,0)</f>
        <v>0</v>
      </c>
      <c r="BJ325" s="13" t="s">
        <v>81</v>
      </c>
      <c r="BK325" s="134">
        <f>ROUND(I325*H325,2)</f>
        <v>0</v>
      </c>
      <c r="BL325" s="13" t="s">
        <v>133</v>
      </c>
      <c r="BM325" s="133" t="s">
        <v>1085</v>
      </c>
    </row>
    <row r="326" spans="2:65" s="1" customFormat="1">
      <c r="B326" s="25"/>
      <c r="D326" s="135" t="s">
        <v>135</v>
      </c>
      <c r="F326" s="136" t="s">
        <v>1084</v>
      </c>
      <c r="L326" s="25"/>
      <c r="M326" s="137"/>
      <c r="T326" s="49"/>
      <c r="AT326" s="13" t="s">
        <v>135</v>
      </c>
      <c r="AU326" s="13" t="s">
        <v>83</v>
      </c>
    </row>
    <row r="327" spans="2:65" s="1" customFormat="1" ht="33" customHeight="1">
      <c r="B327" s="25"/>
      <c r="C327" s="138" t="s">
        <v>513</v>
      </c>
      <c r="D327" s="138" t="s">
        <v>137</v>
      </c>
      <c r="E327" s="139" t="s">
        <v>1034</v>
      </c>
      <c r="F327" s="140" t="s">
        <v>1035</v>
      </c>
      <c r="G327" s="141" t="s">
        <v>234</v>
      </c>
      <c r="H327" s="142">
        <v>145</v>
      </c>
      <c r="I327" s="142"/>
      <c r="J327" s="142">
        <f>ROUND(I327*H327,2)</f>
        <v>0</v>
      </c>
      <c r="K327" s="140" t="s">
        <v>783</v>
      </c>
      <c r="L327" s="143"/>
      <c r="M327" s="144" t="s">
        <v>1</v>
      </c>
      <c r="N327" s="145" t="s">
        <v>38</v>
      </c>
      <c r="O327" s="131">
        <v>0</v>
      </c>
      <c r="P327" s="131">
        <f>O327*H327</f>
        <v>0</v>
      </c>
      <c r="Q327" s="131">
        <v>0</v>
      </c>
      <c r="R327" s="131">
        <f>Q327*H327</f>
        <v>0</v>
      </c>
      <c r="S327" s="131">
        <v>0</v>
      </c>
      <c r="T327" s="132">
        <f>S327*H327</f>
        <v>0</v>
      </c>
      <c r="AR327" s="133" t="s">
        <v>140</v>
      </c>
      <c r="AT327" s="133" t="s">
        <v>137</v>
      </c>
      <c r="AU327" s="133" t="s">
        <v>83</v>
      </c>
      <c r="AY327" s="13" t="s">
        <v>127</v>
      </c>
      <c r="BE327" s="134">
        <f>IF(N327="základní",J327,0)</f>
        <v>0</v>
      </c>
      <c r="BF327" s="134">
        <f>IF(N327="snížená",J327,0)</f>
        <v>0</v>
      </c>
      <c r="BG327" s="134">
        <f>IF(N327="zákl. přenesená",J327,0)</f>
        <v>0</v>
      </c>
      <c r="BH327" s="134">
        <f>IF(N327="sníž. přenesená",J327,0)</f>
        <v>0</v>
      </c>
      <c r="BI327" s="134">
        <f>IF(N327="nulová",J327,0)</f>
        <v>0</v>
      </c>
      <c r="BJ327" s="13" t="s">
        <v>81</v>
      </c>
      <c r="BK327" s="134">
        <f>ROUND(I327*H327,2)</f>
        <v>0</v>
      </c>
      <c r="BL327" s="13" t="s">
        <v>133</v>
      </c>
      <c r="BM327" s="133" t="s">
        <v>1086</v>
      </c>
    </row>
    <row r="328" spans="2:65" s="1" customFormat="1" ht="19.2">
      <c r="B328" s="25"/>
      <c r="D328" s="135" t="s">
        <v>135</v>
      </c>
      <c r="F328" s="136" t="s">
        <v>1035</v>
      </c>
      <c r="L328" s="25"/>
      <c r="M328" s="137"/>
      <c r="T328" s="49"/>
      <c r="AT328" s="13" t="s">
        <v>135</v>
      </c>
      <c r="AU328" s="13" t="s">
        <v>83</v>
      </c>
    </row>
    <row r="329" spans="2:65" s="1" customFormat="1" ht="33" customHeight="1">
      <c r="B329" s="25"/>
      <c r="C329" s="138" t="s">
        <v>517</v>
      </c>
      <c r="D329" s="138" t="s">
        <v>137</v>
      </c>
      <c r="E329" s="139" t="s">
        <v>364</v>
      </c>
      <c r="F329" s="140" t="s">
        <v>365</v>
      </c>
      <c r="G329" s="141" t="s">
        <v>234</v>
      </c>
      <c r="H329" s="142">
        <v>100</v>
      </c>
      <c r="I329" s="142"/>
      <c r="J329" s="142">
        <f>ROUND(I329*H329,2)</f>
        <v>0</v>
      </c>
      <c r="K329" s="140" t="s">
        <v>783</v>
      </c>
      <c r="L329" s="143"/>
      <c r="M329" s="144" t="s">
        <v>1</v>
      </c>
      <c r="N329" s="145" t="s">
        <v>38</v>
      </c>
      <c r="O329" s="131">
        <v>0</v>
      </c>
      <c r="P329" s="131">
        <f>O329*H329</f>
        <v>0</v>
      </c>
      <c r="Q329" s="131">
        <v>0</v>
      </c>
      <c r="R329" s="131">
        <f>Q329*H329</f>
        <v>0</v>
      </c>
      <c r="S329" s="131">
        <v>0</v>
      </c>
      <c r="T329" s="132">
        <f>S329*H329</f>
        <v>0</v>
      </c>
      <c r="AR329" s="133" t="s">
        <v>140</v>
      </c>
      <c r="AT329" s="133" t="s">
        <v>137</v>
      </c>
      <c r="AU329" s="133" t="s">
        <v>83</v>
      </c>
      <c r="AY329" s="13" t="s">
        <v>127</v>
      </c>
      <c r="BE329" s="134">
        <f>IF(N329="základní",J329,0)</f>
        <v>0</v>
      </c>
      <c r="BF329" s="134">
        <f>IF(N329="snížená",J329,0)</f>
        <v>0</v>
      </c>
      <c r="BG329" s="134">
        <f>IF(N329="zákl. přenesená",J329,0)</f>
        <v>0</v>
      </c>
      <c r="BH329" s="134">
        <f>IF(N329="sníž. přenesená",J329,0)</f>
        <v>0</v>
      </c>
      <c r="BI329" s="134">
        <f>IF(N329="nulová",J329,0)</f>
        <v>0</v>
      </c>
      <c r="BJ329" s="13" t="s">
        <v>81</v>
      </c>
      <c r="BK329" s="134">
        <f>ROUND(I329*H329,2)</f>
        <v>0</v>
      </c>
      <c r="BL329" s="13" t="s">
        <v>133</v>
      </c>
      <c r="BM329" s="133" t="s">
        <v>1087</v>
      </c>
    </row>
    <row r="330" spans="2:65" s="1" customFormat="1" ht="19.2">
      <c r="B330" s="25"/>
      <c r="D330" s="135" t="s">
        <v>135</v>
      </c>
      <c r="F330" s="136" t="s">
        <v>365</v>
      </c>
      <c r="L330" s="25"/>
      <c r="M330" s="137"/>
      <c r="T330" s="49"/>
      <c r="AT330" s="13" t="s">
        <v>135</v>
      </c>
      <c r="AU330" s="13" t="s">
        <v>83</v>
      </c>
    </row>
    <row r="331" spans="2:65" s="1" customFormat="1" ht="33" customHeight="1">
      <c r="B331" s="25"/>
      <c r="C331" s="124" t="s">
        <v>521</v>
      </c>
      <c r="D331" s="124" t="s">
        <v>129</v>
      </c>
      <c r="E331" s="125" t="s">
        <v>1088</v>
      </c>
      <c r="F331" s="126" t="s">
        <v>1089</v>
      </c>
      <c r="G331" s="127" t="s">
        <v>132</v>
      </c>
      <c r="H331" s="128">
        <v>4</v>
      </c>
      <c r="I331" s="128"/>
      <c r="J331" s="128">
        <f>ROUND(I331*H331,2)</f>
        <v>0</v>
      </c>
      <c r="K331" s="126" t="s">
        <v>783</v>
      </c>
      <c r="L331" s="25"/>
      <c r="M331" s="129" t="s">
        <v>1</v>
      </c>
      <c r="N331" s="130" t="s">
        <v>38</v>
      </c>
      <c r="O331" s="131">
        <v>0</v>
      </c>
      <c r="P331" s="131">
        <f>O331*H331</f>
        <v>0</v>
      </c>
      <c r="Q331" s="131">
        <v>0</v>
      </c>
      <c r="R331" s="131">
        <f>Q331*H331</f>
        <v>0</v>
      </c>
      <c r="S331" s="131">
        <v>0</v>
      </c>
      <c r="T331" s="132">
        <f>S331*H331</f>
        <v>0</v>
      </c>
      <c r="AR331" s="133" t="s">
        <v>133</v>
      </c>
      <c r="AT331" s="133" t="s">
        <v>129</v>
      </c>
      <c r="AU331" s="133" t="s">
        <v>83</v>
      </c>
      <c r="AY331" s="13" t="s">
        <v>127</v>
      </c>
      <c r="BE331" s="134">
        <f>IF(N331="základní",J331,0)</f>
        <v>0</v>
      </c>
      <c r="BF331" s="134">
        <f>IF(N331="snížená",J331,0)</f>
        <v>0</v>
      </c>
      <c r="BG331" s="134">
        <f>IF(N331="zákl. přenesená",J331,0)</f>
        <v>0</v>
      </c>
      <c r="BH331" s="134">
        <f>IF(N331="sníž. přenesená",J331,0)</f>
        <v>0</v>
      </c>
      <c r="BI331" s="134">
        <f>IF(N331="nulová",J331,0)</f>
        <v>0</v>
      </c>
      <c r="BJ331" s="13" t="s">
        <v>81</v>
      </c>
      <c r="BK331" s="134">
        <f>ROUND(I331*H331,2)</f>
        <v>0</v>
      </c>
      <c r="BL331" s="13" t="s">
        <v>133</v>
      </c>
      <c r="BM331" s="133" t="s">
        <v>1090</v>
      </c>
    </row>
    <row r="332" spans="2:65" s="1" customFormat="1" ht="19.2">
      <c r="B332" s="25"/>
      <c r="D332" s="135" t="s">
        <v>135</v>
      </c>
      <c r="F332" s="136" t="s">
        <v>1089</v>
      </c>
      <c r="L332" s="25"/>
      <c r="M332" s="137"/>
      <c r="T332" s="49"/>
      <c r="AT332" s="13" t="s">
        <v>135</v>
      </c>
      <c r="AU332" s="13" t="s">
        <v>83</v>
      </c>
    </row>
    <row r="333" spans="2:65" s="1" customFormat="1" ht="24.15" customHeight="1">
      <c r="B333" s="25"/>
      <c r="C333" s="138" t="s">
        <v>525</v>
      </c>
      <c r="D333" s="138" t="s">
        <v>137</v>
      </c>
      <c r="E333" s="139" t="s">
        <v>1091</v>
      </c>
      <c r="F333" s="140" t="s">
        <v>1092</v>
      </c>
      <c r="G333" s="141" t="s">
        <v>132</v>
      </c>
      <c r="H333" s="142">
        <v>4</v>
      </c>
      <c r="I333" s="142"/>
      <c r="J333" s="142">
        <f>ROUND(I333*H333,2)</f>
        <v>0</v>
      </c>
      <c r="K333" s="140" t="s">
        <v>783</v>
      </c>
      <c r="L333" s="143"/>
      <c r="M333" s="144" t="s">
        <v>1</v>
      </c>
      <c r="N333" s="145" t="s">
        <v>38</v>
      </c>
      <c r="O333" s="131">
        <v>0</v>
      </c>
      <c r="P333" s="131">
        <f>O333*H333</f>
        <v>0</v>
      </c>
      <c r="Q333" s="131">
        <v>0</v>
      </c>
      <c r="R333" s="131">
        <f>Q333*H333</f>
        <v>0</v>
      </c>
      <c r="S333" s="131">
        <v>0</v>
      </c>
      <c r="T333" s="132">
        <f>S333*H333</f>
        <v>0</v>
      </c>
      <c r="AR333" s="133" t="s">
        <v>140</v>
      </c>
      <c r="AT333" s="133" t="s">
        <v>137</v>
      </c>
      <c r="AU333" s="133" t="s">
        <v>83</v>
      </c>
      <c r="AY333" s="13" t="s">
        <v>127</v>
      </c>
      <c r="BE333" s="134">
        <f>IF(N333="základní",J333,0)</f>
        <v>0</v>
      </c>
      <c r="BF333" s="134">
        <f>IF(N333="snížená",J333,0)</f>
        <v>0</v>
      </c>
      <c r="BG333" s="134">
        <f>IF(N333="zákl. přenesená",J333,0)</f>
        <v>0</v>
      </c>
      <c r="BH333" s="134">
        <f>IF(N333="sníž. přenesená",J333,0)</f>
        <v>0</v>
      </c>
      <c r="BI333" s="134">
        <f>IF(N333="nulová",J333,0)</f>
        <v>0</v>
      </c>
      <c r="BJ333" s="13" t="s">
        <v>81</v>
      </c>
      <c r="BK333" s="134">
        <f>ROUND(I333*H333,2)</f>
        <v>0</v>
      </c>
      <c r="BL333" s="13" t="s">
        <v>133</v>
      </c>
      <c r="BM333" s="133" t="s">
        <v>1093</v>
      </c>
    </row>
    <row r="334" spans="2:65" s="1" customFormat="1" ht="19.2">
      <c r="B334" s="25"/>
      <c r="D334" s="135" t="s">
        <v>135</v>
      </c>
      <c r="F334" s="136" t="s">
        <v>1092</v>
      </c>
      <c r="L334" s="25"/>
      <c r="M334" s="137"/>
      <c r="T334" s="49"/>
      <c r="AT334" s="13" t="s">
        <v>135</v>
      </c>
      <c r="AU334" s="13" t="s">
        <v>83</v>
      </c>
    </row>
    <row r="335" spans="2:65" s="1" customFormat="1" ht="33" customHeight="1">
      <c r="B335" s="25"/>
      <c r="C335" s="124" t="s">
        <v>529</v>
      </c>
      <c r="D335" s="124" t="s">
        <v>129</v>
      </c>
      <c r="E335" s="125" t="s">
        <v>352</v>
      </c>
      <c r="F335" s="126" t="s">
        <v>353</v>
      </c>
      <c r="G335" s="127" t="s">
        <v>132</v>
      </c>
      <c r="H335" s="128">
        <v>8</v>
      </c>
      <c r="I335" s="128"/>
      <c r="J335" s="128">
        <f>ROUND(I335*H335,2)</f>
        <v>0</v>
      </c>
      <c r="K335" s="126" t="s">
        <v>783</v>
      </c>
      <c r="L335" s="25"/>
      <c r="M335" s="129" t="s">
        <v>1</v>
      </c>
      <c r="N335" s="130" t="s">
        <v>38</v>
      </c>
      <c r="O335" s="131">
        <v>0</v>
      </c>
      <c r="P335" s="131">
        <f>O335*H335</f>
        <v>0</v>
      </c>
      <c r="Q335" s="131">
        <v>0</v>
      </c>
      <c r="R335" s="131">
        <f>Q335*H335</f>
        <v>0</v>
      </c>
      <c r="S335" s="131">
        <v>0</v>
      </c>
      <c r="T335" s="132">
        <f>S335*H335</f>
        <v>0</v>
      </c>
      <c r="AR335" s="133" t="s">
        <v>133</v>
      </c>
      <c r="AT335" s="133" t="s">
        <v>129</v>
      </c>
      <c r="AU335" s="133" t="s">
        <v>83</v>
      </c>
      <c r="AY335" s="13" t="s">
        <v>127</v>
      </c>
      <c r="BE335" s="134">
        <f>IF(N335="základní",J335,0)</f>
        <v>0</v>
      </c>
      <c r="BF335" s="134">
        <f>IF(N335="snížená",J335,0)</f>
        <v>0</v>
      </c>
      <c r="BG335" s="134">
        <f>IF(N335="zákl. přenesená",J335,0)</f>
        <v>0</v>
      </c>
      <c r="BH335" s="134">
        <f>IF(N335="sníž. přenesená",J335,0)</f>
        <v>0</v>
      </c>
      <c r="BI335" s="134">
        <f>IF(N335="nulová",J335,0)</f>
        <v>0</v>
      </c>
      <c r="BJ335" s="13" t="s">
        <v>81</v>
      </c>
      <c r="BK335" s="134">
        <f>ROUND(I335*H335,2)</f>
        <v>0</v>
      </c>
      <c r="BL335" s="13" t="s">
        <v>133</v>
      </c>
      <c r="BM335" s="133" t="s">
        <v>1094</v>
      </c>
    </row>
    <row r="336" spans="2:65" s="1" customFormat="1" ht="19.2">
      <c r="B336" s="25"/>
      <c r="D336" s="135" t="s">
        <v>135</v>
      </c>
      <c r="F336" s="136" t="s">
        <v>353</v>
      </c>
      <c r="L336" s="25"/>
      <c r="M336" s="137"/>
      <c r="T336" s="49"/>
      <c r="AT336" s="13" t="s">
        <v>135</v>
      </c>
      <c r="AU336" s="13" t="s">
        <v>83</v>
      </c>
    </row>
    <row r="337" spans="2:65" s="1" customFormat="1" ht="24.15" customHeight="1">
      <c r="B337" s="25"/>
      <c r="C337" s="138" t="s">
        <v>533</v>
      </c>
      <c r="D337" s="138" t="s">
        <v>137</v>
      </c>
      <c r="E337" s="139" t="s">
        <v>356</v>
      </c>
      <c r="F337" s="140" t="s">
        <v>357</v>
      </c>
      <c r="G337" s="141" t="s">
        <v>132</v>
      </c>
      <c r="H337" s="142">
        <v>8</v>
      </c>
      <c r="I337" s="142"/>
      <c r="J337" s="142">
        <f>ROUND(I337*H337,2)</f>
        <v>0</v>
      </c>
      <c r="K337" s="140" t="s">
        <v>783</v>
      </c>
      <c r="L337" s="143"/>
      <c r="M337" s="144" t="s">
        <v>1</v>
      </c>
      <c r="N337" s="145" t="s">
        <v>38</v>
      </c>
      <c r="O337" s="131">
        <v>0</v>
      </c>
      <c r="P337" s="131">
        <f>O337*H337</f>
        <v>0</v>
      </c>
      <c r="Q337" s="131">
        <v>0</v>
      </c>
      <c r="R337" s="131">
        <f>Q337*H337</f>
        <v>0</v>
      </c>
      <c r="S337" s="131">
        <v>0</v>
      </c>
      <c r="T337" s="132">
        <f>S337*H337</f>
        <v>0</v>
      </c>
      <c r="AR337" s="133" t="s">
        <v>140</v>
      </c>
      <c r="AT337" s="133" t="s">
        <v>137</v>
      </c>
      <c r="AU337" s="133" t="s">
        <v>83</v>
      </c>
      <c r="AY337" s="13" t="s">
        <v>127</v>
      </c>
      <c r="BE337" s="134">
        <f>IF(N337="základní",J337,0)</f>
        <v>0</v>
      </c>
      <c r="BF337" s="134">
        <f>IF(N337="snížená",J337,0)</f>
        <v>0</v>
      </c>
      <c r="BG337" s="134">
        <f>IF(N337="zákl. přenesená",J337,0)</f>
        <v>0</v>
      </c>
      <c r="BH337" s="134">
        <f>IF(N337="sníž. přenesená",J337,0)</f>
        <v>0</v>
      </c>
      <c r="BI337" s="134">
        <f>IF(N337="nulová",J337,0)</f>
        <v>0</v>
      </c>
      <c r="BJ337" s="13" t="s">
        <v>81</v>
      </c>
      <c r="BK337" s="134">
        <f>ROUND(I337*H337,2)</f>
        <v>0</v>
      </c>
      <c r="BL337" s="13" t="s">
        <v>133</v>
      </c>
      <c r="BM337" s="133" t="s">
        <v>1095</v>
      </c>
    </row>
    <row r="338" spans="2:65" s="1" customFormat="1" ht="19.2">
      <c r="B338" s="25"/>
      <c r="D338" s="135" t="s">
        <v>135</v>
      </c>
      <c r="F338" s="136" t="s">
        <v>357</v>
      </c>
      <c r="L338" s="25"/>
      <c r="M338" s="137"/>
      <c r="T338" s="49"/>
      <c r="AT338" s="13" t="s">
        <v>135</v>
      </c>
      <c r="AU338" s="13" t="s">
        <v>83</v>
      </c>
    </row>
    <row r="339" spans="2:65" s="1" customFormat="1" ht="24.15" customHeight="1">
      <c r="B339" s="25"/>
      <c r="C339" s="124" t="s">
        <v>537</v>
      </c>
      <c r="D339" s="124" t="s">
        <v>129</v>
      </c>
      <c r="E339" s="125" t="s">
        <v>1096</v>
      </c>
      <c r="F339" s="126" t="s">
        <v>1097</v>
      </c>
      <c r="G339" s="127" t="s">
        <v>132</v>
      </c>
      <c r="H339" s="128">
        <v>2</v>
      </c>
      <c r="I339" s="128"/>
      <c r="J339" s="128">
        <f>ROUND(I339*H339,2)</f>
        <v>0</v>
      </c>
      <c r="K339" s="126" t="s">
        <v>783</v>
      </c>
      <c r="L339" s="25"/>
      <c r="M339" s="129" t="s">
        <v>1</v>
      </c>
      <c r="N339" s="130" t="s">
        <v>38</v>
      </c>
      <c r="O339" s="131">
        <v>0</v>
      </c>
      <c r="P339" s="131">
        <f>O339*H339</f>
        <v>0</v>
      </c>
      <c r="Q339" s="131">
        <v>0</v>
      </c>
      <c r="R339" s="131">
        <f>Q339*H339</f>
        <v>0</v>
      </c>
      <c r="S339" s="131">
        <v>0</v>
      </c>
      <c r="T339" s="132">
        <f>S339*H339</f>
        <v>0</v>
      </c>
      <c r="AR339" s="133" t="s">
        <v>133</v>
      </c>
      <c r="AT339" s="133" t="s">
        <v>129</v>
      </c>
      <c r="AU339" s="133" t="s">
        <v>83</v>
      </c>
      <c r="AY339" s="13" t="s">
        <v>127</v>
      </c>
      <c r="BE339" s="134">
        <f>IF(N339="základní",J339,0)</f>
        <v>0</v>
      </c>
      <c r="BF339" s="134">
        <f>IF(N339="snížená",J339,0)</f>
        <v>0</v>
      </c>
      <c r="BG339" s="134">
        <f>IF(N339="zákl. přenesená",J339,0)</f>
        <v>0</v>
      </c>
      <c r="BH339" s="134">
        <f>IF(N339="sníž. přenesená",J339,0)</f>
        <v>0</v>
      </c>
      <c r="BI339" s="134">
        <f>IF(N339="nulová",J339,0)</f>
        <v>0</v>
      </c>
      <c r="BJ339" s="13" t="s">
        <v>81</v>
      </c>
      <c r="BK339" s="134">
        <f>ROUND(I339*H339,2)</f>
        <v>0</v>
      </c>
      <c r="BL339" s="13" t="s">
        <v>133</v>
      </c>
      <c r="BM339" s="133" t="s">
        <v>1098</v>
      </c>
    </row>
    <row r="340" spans="2:65" s="1" customFormat="1" ht="19.2">
      <c r="B340" s="25"/>
      <c r="D340" s="135" t="s">
        <v>135</v>
      </c>
      <c r="F340" s="136" t="s">
        <v>1097</v>
      </c>
      <c r="L340" s="25"/>
      <c r="M340" s="137"/>
      <c r="T340" s="49"/>
      <c r="AT340" s="13" t="s">
        <v>135</v>
      </c>
      <c r="AU340" s="13" t="s">
        <v>83</v>
      </c>
    </row>
    <row r="341" spans="2:65" s="1" customFormat="1" ht="24.15" customHeight="1">
      <c r="B341" s="25"/>
      <c r="C341" s="138" t="s">
        <v>541</v>
      </c>
      <c r="D341" s="138" t="s">
        <v>137</v>
      </c>
      <c r="E341" s="139" t="s">
        <v>1099</v>
      </c>
      <c r="F341" s="140" t="s">
        <v>1100</v>
      </c>
      <c r="G341" s="141" t="s">
        <v>132</v>
      </c>
      <c r="H341" s="142">
        <v>2</v>
      </c>
      <c r="I341" s="142"/>
      <c r="J341" s="142">
        <f>ROUND(I341*H341,2)</f>
        <v>0</v>
      </c>
      <c r="K341" s="140" t="s">
        <v>783</v>
      </c>
      <c r="L341" s="143"/>
      <c r="M341" s="144" t="s">
        <v>1</v>
      </c>
      <c r="N341" s="145" t="s">
        <v>38</v>
      </c>
      <c r="O341" s="131">
        <v>0</v>
      </c>
      <c r="P341" s="131">
        <f>O341*H341</f>
        <v>0</v>
      </c>
      <c r="Q341" s="131">
        <v>0</v>
      </c>
      <c r="R341" s="131">
        <f>Q341*H341</f>
        <v>0</v>
      </c>
      <c r="S341" s="131">
        <v>0</v>
      </c>
      <c r="T341" s="132">
        <f>S341*H341</f>
        <v>0</v>
      </c>
      <c r="AR341" s="133" t="s">
        <v>140</v>
      </c>
      <c r="AT341" s="133" t="s">
        <v>137</v>
      </c>
      <c r="AU341" s="133" t="s">
        <v>83</v>
      </c>
      <c r="AY341" s="13" t="s">
        <v>127</v>
      </c>
      <c r="BE341" s="134">
        <f>IF(N341="základní",J341,0)</f>
        <v>0</v>
      </c>
      <c r="BF341" s="134">
        <f>IF(N341="snížená",J341,0)</f>
        <v>0</v>
      </c>
      <c r="BG341" s="134">
        <f>IF(N341="zákl. přenesená",J341,0)</f>
        <v>0</v>
      </c>
      <c r="BH341" s="134">
        <f>IF(N341="sníž. přenesená",J341,0)</f>
        <v>0</v>
      </c>
      <c r="BI341" s="134">
        <f>IF(N341="nulová",J341,0)</f>
        <v>0</v>
      </c>
      <c r="BJ341" s="13" t="s">
        <v>81</v>
      </c>
      <c r="BK341" s="134">
        <f>ROUND(I341*H341,2)</f>
        <v>0</v>
      </c>
      <c r="BL341" s="13" t="s">
        <v>133</v>
      </c>
      <c r="BM341" s="133" t="s">
        <v>1101</v>
      </c>
    </row>
    <row r="342" spans="2:65" s="1" customFormat="1" ht="19.2">
      <c r="B342" s="25"/>
      <c r="D342" s="135" t="s">
        <v>135</v>
      </c>
      <c r="F342" s="136" t="s">
        <v>1100</v>
      </c>
      <c r="L342" s="25"/>
      <c r="M342" s="137"/>
      <c r="T342" s="49"/>
      <c r="AT342" s="13" t="s">
        <v>135</v>
      </c>
      <c r="AU342" s="13" t="s">
        <v>83</v>
      </c>
    </row>
    <row r="343" spans="2:65" s="1" customFormat="1" ht="16.5" customHeight="1">
      <c r="B343" s="25"/>
      <c r="C343" s="124" t="s">
        <v>545</v>
      </c>
      <c r="D343" s="124" t="s">
        <v>129</v>
      </c>
      <c r="E343" s="125" t="s">
        <v>360</v>
      </c>
      <c r="F343" s="126" t="s">
        <v>361</v>
      </c>
      <c r="G343" s="127" t="s">
        <v>234</v>
      </c>
      <c r="H343" s="128">
        <v>8911</v>
      </c>
      <c r="I343" s="128"/>
      <c r="J343" s="128">
        <f>ROUND(I343*H343,2)</f>
        <v>0</v>
      </c>
      <c r="K343" s="126" t="s">
        <v>783</v>
      </c>
      <c r="L343" s="25"/>
      <c r="M343" s="129" t="s">
        <v>1</v>
      </c>
      <c r="N343" s="130" t="s">
        <v>38</v>
      </c>
      <c r="O343" s="131">
        <v>0</v>
      </c>
      <c r="P343" s="131">
        <f>O343*H343</f>
        <v>0</v>
      </c>
      <c r="Q343" s="131">
        <v>0</v>
      </c>
      <c r="R343" s="131">
        <f>Q343*H343</f>
        <v>0</v>
      </c>
      <c r="S343" s="131">
        <v>0</v>
      </c>
      <c r="T343" s="132">
        <f>S343*H343</f>
        <v>0</v>
      </c>
      <c r="AR343" s="133" t="s">
        <v>133</v>
      </c>
      <c r="AT343" s="133" t="s">
        <v>129</v>
      </c>
      <c r="AU343" s="133" t="s">
        <v>83</v>
      </c>
      <c r="AY343" s="13" t="s">
        <v>127</v>
      </c>
      <c r="BE343" s="134">
        <f>IF(N343="základní",J343,0)</f>
        <v>0</v>
      </c>
      <c r="BF343" s="134">
        <f>IF(N343="snížená",J343,0)</f>
        <v>0</v>
      </c>
      <c r="BG343" s="134">
        <f>IF(N343="zákl. přenesená",J343,0)</f>
        <v>0</v>
      </c>
      <c r="BH343" s="134">
        <f>IF(N343="sníž. přenesená",J343,0)</f>
        <v>0</v>
      </c>
      <c r="BI343" s="134">
        <f>IF(N343="nulová",J343,0)</f>
        <v>0</v>
      </c>
      <c r="BJ343" s="13" t="s">
        <v>81</v>
      </c>
      <c r="BK343" s="134">
        <f>ROUND(I343*H343,2)</f>
        <v>0</v>
      </c>
      <c r="BL343" s="13" t="s">
        <v>133</v>
      </c>
      <c r="BM343" s="133" t="s">
        <v>1102</v>
      </c>
    </row>
    <row r="344" spans="2:65" s="1" customFormat="1">
      <c r="B344" s="25"/>
      <c r="D344" s="135" t="s">
        <v>135</v>
      </c>
      <c r="F344" s="136" t="s">
        <v>361</v>
      </c>
      <c r="L344" s="25"/>
      <c r="M344" s="137"/>
      <c r="T344" s="49"/>
      <c r="AT344" s="13" t="s">
        <v>135</v>
      </c>
      <c r="AU344" s="13" t="s">
        <v>83</v>
      </c>
    </row>
    <row r="345" spans="2:65" s="1" customFormat="1" ht="33" customHeight="1">
      <c r="B345" s="25"/>
      <c r="C345" s="138" t="s">
        <v>549</v>
      </c>
      <c r="D345" s="138" t="s">
        <v>137</v>
      </c>
      <c r="E345" s="139" t="s">
        <v>1034</v>
      </c>
      <c r="F345" s="140" t="s">
        <v>1035</v>
      </c>
      <c r="G345" s="141" t="s">
        <v>234</v>
      </c>
      <c r="H345" s="142">
        <v>2110</v>
      </c>
      <c r="I345" s="142"/>
      <c r="J345" s="142">
        <f>ROUND(I345*H345,2)</f>
        <v>0</v>
      </c>
      <c r="K345" s="140" t="s">
        <v>783</v>
      </c>
      <c r="L345" s="143"/>
      <c r="M345" s="144" t="s">
        <v>1</v>
      </c>
      <c r="N345" s="145" t="s">
        <v>38</v>
      </c>
      <c r="O345" s="131">
        <v>0</v>
      </c>
      <c r="P345" s="131">
        <f>O345*H345</f>
        <v>0</v>
      </c>
      <c r="Q345" s="131">
        <v>0</v>
      </c>
      <c r="R345" s="131">
        <f>Q345*H345</f>
        <v>0</v>
      </c>
      <c r="S345" s="131">
        <v>0</v>
      </c>
      <c r="T345" s="132">
        <f>S345*H345</f>
        <v>0</v>
      </c>
      <c r="AR345" s="133" t="s">
        <v>140</v>
      </c>
      <c r="AT345" s="133" t="s">
        <v>137</v>
      </c>
      <c r="AU345" s="133" t="s">
        <v>83</v>
      </c>
      <c r="AY345" s="13" t="s">
        <v>127</v>
      </c>
      <c r="BE345" s="134">
        <f>IF(N345="základní",J345,0)</f>
        <v>0</v>
      </c>
      <c r="BF345" s="134">
        <f>IF(N345="snížená",J345,0)</f>
        <v>0</v>
      </c>
      <c r="BG345" s="134">
        <f>IF(N345="zákl. přenesená",J345,0)</f>
        <v>0</v>
      </c>
      <c r="BH345" s="134">
        <f>IF(N345="sníž. přenesená",J345,0)</f>
        <v>0</v>
      </c>
      <c r="BI345" s="134">
        <f>IF(N345="nulová",J345,0)</f>
        <v>0</v>
      </c>
      <c r="BJ345" s="13" t="s">
        <v>81</v>
      </c>
      <c r="BK345" s="134">
        <f>ROUND(I345*H345,2)</f>
        <v>0</v>
      </c>
      <c r="BL345" s="13" t="s">
        <v>133</v>
      </c>
      <c r="BM345" s="133" t="s">
        <v>1103</v>
      </c>
    </row>
    <row r="346" spans="2:65" s="1" customFormat="1" ht="19.2">
      <c r="B346" s="25"/>
      <c r="D346" s="135" t="s">
        <v>135</v>
      </c>
      <c r="F346" s="136" t="s">
        <v>1035</v>
      </c>
      <c r="L346" s="25"/>
      <c r="M346" s="137"/>
      <c r="T346" s="49"/>
      <c r="AT346" s="13" t="s">
        <v>135</v>
      </c>
      <c r="AU346" s="13" t="s">
        <v>83</v>
      </c>
    </row>
    <row r="347" spans="2:65" s="1" customFormat="1" ht="19.2">
      <c r="B347" s="25"/>
      <c r="D347" s="135" t="s">
        <v>155</v>
      </c>
      <c r="F347" s="146" t="s">
        <v>1104</v>
      </c>
      <c r="L347" s="25"/>
      <c r="M347" s="137"/>
      <c r="T347" s="49"/>
      <c r="AT347" s="13" t="s">
        <v>155</v>
      </c>
      <c r="AU347" s="13" t="s">
        <v>83</v>
      </c>
    </row>
    <row r="348" spans="2:65" s="1" customFormat="1" ht="33" customHeight="1">
      <c r="B348" s="25"/>
      <c r="C348" s="138" t="s">
        <v>553</v>
      </c>
      <c r="D348" s="138" t="s">
        <v>137</v>
      </c>
      <c r="E348" s="139" t="s">
        <v>364</v>
      </c>
      <c r="F348" s="140" t="s">
        <v>365</v>
      </c>
      <c r="G348" s="141" t="s">
        <v>234</v>
      </c>
      <c r="H348" s="142">
        <v>938</v>
      </c>
      <c r="I348" s="142"/>
      <c r="J348" s="142">
        <f>ROUND(I348*H348,2)</f>
        <v>0</v>
      </c>
      <c r="K348" s="140" t="s">
        <v>783</v>
      </c>
      <c r="L348" s="143"/>
      <c r="M348" s="144" t="s">
        <v>1</v>
      </c>
      <c r="N348" s="145" t="s">
        <v>38</v>
      </c>
      <c r="O348" s="131">
        <v>0</v>
      </c>
      <c r="P348" s="131">
        <f>O348*H348</f>
        <v>0</v>
      </c>
      <c r="Q348" s="131">
        <v>0</v>
      </c>
      <c r="R348" s="131">
        <f>Q348*H348</f>
        <v>0</v>
      </c>
      <c r="S348" s="131">
        <v>0</v>
      </c>
      <c r="T348" s="132">
        <f>S348*H348</f>
        <v>0</v>
      </c>
      <c r="AR348" s="133" t="s">
        <v>140</v>
      </c>
      <c r="AT348" s="133" t="s">
        <v>137</v>
      </c>
      <c r="AU348" s="133" t="s">
        <v>83</v>
      </c>
      <c r="AY348" s="13" t="s">
        <v>127</v>
      </c>
      <c r="BE348" s="134">
        <f>IF(N348="základní",J348,0)</f>
        <v>0</v>
      </c>
      <c r="BF348" s="134">
        <f>IF(N348="snížená",J348,0)</f>
        <v>0</v>
      </c>
      <c r="BG348" s="134">
        <f>IF(N348="zákl. přenesená",J348,0)</f>
        <v>0</v>
      </c>
      <c r="BH348" s="134">
        <f>IF(N348="sníž. přenesená",J348,0)</f>
        <v>0</v>
      </c>
      <c r="BI348" s="134">
        <f>IF(N348="nulová",J348,0)</f>
        <v>0</v>
      </c>
      <c r="BJ348" s="13" t="s">
        <v>81</v>
      </c>
      <c r="BK348" s="134">
        <f>ROUND(I348*H348,2)</f>
        <v>0</v>
      </c>
      <c r="BL348" s="13" t="s">
        <v>133</v>
      </c>
      <c r="BM348" s="133" t="s">
        <v>1105</v>
      </c>
    </row>
    <row r="349" spans="2:65" s="1" customFormat="1" ht="19.2">
      <c r="B349" s="25"/>
      <c r="D349" s="135" t="s">
        <v>135</v>
      </c>
      <c r="F349" s="136" t="s">
        <v>365</v>
      </c>
      <c r="L349" s="25"/>
      <c r="M349" s="137"/>
      <c r="T349" s="49"/>
      <c r="AT349" s="13" t="s">
        <v>135</v>
      </c>
      <c r="AU349" s="13" t="s">
        <v>83</v>
      </c>
    </row>
    <row r="350" spans="2:65" s="1" customFormat="1" ht="24.15" customHeight="1">
      <c r="B350" s="25"/>
      <c r="C350" s="138" t="s">
        <v>557</v>
      </c>
      <c r="D350" s="138" t="s">
        <v>137</v>
      </c>
      <c r="E350" s="139" t="s">
        <v>368</v>
      </c>
      <c r="F350" s="140" t="s">
        <v>369</v>
      </c>
      <c r="G350" s="141" t="s">
        <v>234</v>
      </c>
      <c r="H350" s="142">
        <v>5863</v>
      </c>
      <c r="I350" s="142"/>
      <c r="J350" s="142">
        <f>ROUND(I350*H350,2)</f>
        <v>0</v>
      </c>
      <c r="K350" s="140" t="s">
        <v>783</v>
      </c>
      <c r="L350" s="143"/>
      <c r="M350" s="144" t="s">
        <v>1</v>
      </c>
      <c r="N350" s="145" t="s">
        <v>38</v>
      </c>
      <c r="O350" s="131">
        <v>0</v>
      </c>
      <c r="P350" s="131">
        <f>O350*H350</f>
        <v>0</v>
      </c>
      <c r="Q350" s="131">
        <v>0</v>
      </c>
      <c r="R350" s="131">
        <f>Q350*H350</f>
        <v>0</v>
      </c>
      <c r="S350" s="131">
        <v>0</v>
      </c>
      <c r="T350" s="132">
        <f>S350*H350</f>
        <v>0</v>
      </c>
      <c r="AR350" s="133" t="s">
        <v>140</v>
      </c>
      <c r="AT350" s="133" t="s">
        <v>137</v>
      </c>
      <c r="AU350" s="133" t="s">
        <v>83</v>
      </c>
      <c r="AY350" s="13" t="s">
        <v>127</v>
      </c>
      <c r="BE350" s="134">
        <f>IF(N350="základní",J350,0)</f>
        <v>0</v>
      </c>
      <c r="BF350" s="134">
        <f>IF(N350="snížená",J350,0)</f>
        <v>0</v>
      </c>
      <c r="BG350" s="134">
        <f>IF(N350="zákl. přenesená",J350,0)</f>
        <v>0</v>
      </c>
      <c r="BH350" s="134">
        <f>IF(N350="sníž. přenesená",J350,0)</f>
        <v>0</v>
      </c>
      <c r="BI350" s="134">
        <f>IF(N350="nulová",J350,0)</f>
        <v>0</v>
      </c>
      <c r="BJ350" s="13" t="s">
        <v>81</v>
      </c>
      <c r="BK350" s="134">
        <f>ROUND(I350*H350,2)</f>
        <v>0</v>
      </c>
      <c r="BL350" s="13" t="s">
        <v>133</v>
      </c>
      <c r="BM350" s="133" t="s">
        <v>1106</v>
      </c>
    </row>
    <row r="351" spans="2:65" s="1" customFormat="1" ht="19.2">
      <c r="B351" s="25"/>
      <c r="D351" s="135" t="s">
        <v>135</v>
      </c>
      <c r="F351" s="136" t="s">
        <v>369</v>
      </c>
      <c r="L351" s="25"/>
      <c r="M351" s="137"/>
      <c r="T351" s="49"/>
      <c r="AT351" s="13" t="s">
        <v>135</v>
      </c>
      <c r="AU351" s="13" t="s">
        <v>83</v>
      </c>
    </row>
    <row r="352" spans="2:65" s="1" customFormat="1" ht="16.5" customHeight="1">
      <c r="B352" s="25"/>
      <c r="C352" s="124" t="s">
        <v>561</v>
      </c>
      <c r="D352" s="124" t="s">
        <v>129</v>
      </c>
      <c r="E352" s="125" t="s">
        <v>372</v>
      </c>
      <c r="F352" s="126" t="s">
        <v>373</v>
      </c>
      <c r="G352" s="127" t="s">
        <v>234</v>
      </c>
      <c r="H352" s="128">
        <v>7469</v>
      </c>
      <c r="I352" s="128"/>
      <c r="J352" s="128">
        <f>ROUND(I352*H352,2)</f>
        <v>0</v>
      </c>
      <c r="K352" s="126" t="s">
        <v>783</v>
      </c>
      <c r="L352" s="25"/>
      <c r="M352" s="129" t="s">
        <v>1</v>
      </c>
      <c r="N352" s="130" t="s">
        <v>38</v>
      </c>
      <c r="O352" s="131">
        <v>0</v>
      </c>
      <c r="P352" s="131">
        <f>O352*H352</f>
        <v>0</v>
      </c>
      <c r="Q352" s="131">
        <v>0</v>
      </c>
      <c r="R352" s="131">
        <f>Q352*H352</f>
        <v>0</v>
      </c>
      <c r="S352" s="131">
        <v>0</v>
      </c>
      <c r="T352" s="132">
        <f>S352*H352</f>
        <v>0</v>
      </c>
      <c r="AR352" s="133" t="s">
        <v>133</v>
      </c>
      <c r="AT352" s="133" t="s">
        <v>129</v>
      </c>
      <c r="AU352" s="133" t="s">
        <v>83</v>
      </c>
      <c r="AY352" s="13" t="s">
        <v>127</v>
      </c>
      <c r="BE352" s="134">
        <f>IF(N352="základní",J352,0)</f>
        <v>0</v>
      </c>
      <c r="BF352" s="134">
        <f>IF(N352="snížená",J352,0)</f>
        <v>0</v>
      </c>
      <c r="BG352" s="134">
        <f>IF(N352="zákl. přenesená",J352,0)</f>
        <v>0</v>
      </c>
      <c r="BH352" s="134">
        <f>IF(N352="sníž. přenesená",J352,0)</f>
        <v>0</v>
      </c>
      <c r="BI352" s="134">
        <f>IF(N352="nulová",J352,0)</f>
        <v>0</v>
      </c>
      <c r="BJ352" s="13" t="s">
        <v>81</v>
      </c>
      <c r="BK352" s="134">
        <f>ROUND(I352*H352,2)</f>
        <v>0</v>
      </c>
      <c r="BL352" s="13" t="s">
        <v>133</v>
      </c>
      <c r="BM352" s="133" t="s">
        <v>1107</v>
      </c>
    </row>
    <row r="353" spans="2:65" s="1" customFormat="1">
      <c r="B353" s="25"/>
      <c r="D353" s="135" t="s">
        <v>135</v>
      </c>
      <c r="F353" s="136" t="s">
        <v>373</v>
      </c>
      <c r="L353" s="25"/>
      <c r="M353" s="137"/>
      <c r="T353" s="49"/>
      <c r="AT353" s="13" t="s">
        <v>135</v>
      </c>
      <c r="AU353" s="13" t="s">
        <v>83</v>
      </c>
    </row>
    <row r="354" spans="2:65" s="1" customFormat="1" ht="21.75" customHeight="1">
      <c r="B354" s="25"/>
      <c r="C354" s="138" t="s">
        <v>565</v>
      </c>
      <c r="D354" s="138" t="s">
        <v>137</v>
      </c>
      <c r="E354" s="139" t="s">
        <v>1108</v>
      </c>
      <c r="F354" s="140" t="s">
        <v>1109</v>
      </c>
      <c r="G354" s="141" t="s">
        <v>234</v>
      </c>
      <c r="H354" s="142">
        <v>1606</v>
      </c>
      <c r="I354" s="142"/>
      <c r="J354" s="142">
        <f>ROUND(I354*H354,2)</f>
        <v>0</v>
      </c>
      <c r="K354" s="140" t="s">
        <v>783</v>
      </c>
      <c r="L354" s="143"/>
      <c r="M354" s="144" t="s">
        <v>1</v>
      </c>
      <c r="N354" s="145" t="s">
        <v>38</v>
      </c>
      <c r="O354" s="131">
        <v>0</v>
      </c>
      <c r="P354" s="131">
        <f>O354*H354</f>
        <v>0</v>
      </c>
      <c r="Q354" s="131">
        <v>0</v>
      </c>
      <c r="R354" s="131">
        <f>Q354*H354</f>
        <v>0</v>
      </c>
      <c r="S354" s="131">
        <v>0</v>
      </c>
      <c r="T354" s="132">
        <f>S354*H354</f>
        <v>0</v>
      </c>
      <c r="AR354" s="133" t="s">
        <v>140</v>
      </c>
      <c r="AT354" s="133" t="s">
        <v>137</v>
      </c>
      <c r="AU354" s="133" t="s">
        <v>83</v>
      </c>
      <c r="AY354" s="13" t="s">
        <v>127</v>
      </c>
      <c r="BE354" s="134">
        <f>IF(N354="základní",J354,0)</f>
        <v>0</v>
      </c>
      <c r="BF354" s="134">
        <f>IF(N354="snížená",J354,0)</f>
        <v>0</v>
      </c>
      <c r="BG354" s="134">
        <f>IF(N354="zákl. přenesená",J354,0)</f>
        <v>0</v>
      </c>
      <c r="BH354" s="134">
        <f>IF(N354="sníž. přenesená",J354,0)</f>
        <v>0</v>
      </c>
      <c r="BI354" s="134">
        <f>IF(N354="nulová",J354,0)</f>
        <v>0</v>
      </c>
      <c r="BJ354" s="13" t="s">
        <v>81</v>
      </c>
      <c r="BK354" s="134">
        <f>ROUND(I354*H354,2)</f>
        <v>0</v>
      </c>
      <c r="BL354" s="13" t="s">
        <v>133</v>
      </c>
      <c r="BM354" s="133" t="s">
        <v>1110</v>
      </c>
    </row>
    <row r="355" spans="2:65" s="1" customFormat="1">
      <c r="B355" s="25"/>
      <c r="D355" s="135" t="s">
        <v>135</v>
      </c>
      <c r="F355" s="136" t="s">
        <v>1109</v>
      </c>
      <c r="L355" s="25"/>
      <c r="M355" s="137"/>
      <c r="T355" s="49"/>
      <c r="AT355" s="13" t="s">
        <v>135</v>
      </c>
      <c r="AU355" s="13" t="s">
        <v>83</v>
      </c>
    </row>
    <row r="356" spans="2:65" s="1" customFormat="1" ht="21.75" customHeight="1">
      <c r="B356" s="25"/>
      <c r="C356" s="138" t="s">
        <v>569</v>
      </c>
      <c r="D356" s="138" t="s">
        <v>137</v>
      </c>
      <c r="E356" s="139" t="s">
        <v>376</v>
      </c>
      <c r="F356" s="140" t="s">
        <v>1111</v>
      </c>
      <c r="G356" s="141" t="s">
        <v>234</v>
      </c>
      <c r="H356" s="142">
        <v>5863</v>
      </c>
      <c r="I356" s="142"/>
      <c r="J356" s="142">
        <f>ROUND(I356*H356,2)</f>
        <v>0</v>
      </c>
      <c r="K356" s="140" t="s">
        <v>783</v>
      </c>
      <c r="L356" s="143"/>
      <c r="M356" s="144" t="s">
        <v>1</v>
      </c>
      <c r="N356" s="145" t="s">
        <v>38</v>
      </c>
      <c r="O356" s="131">
        <v>0</v>
      </c>
      <c r="P356" s="131">
        <f>O356*H356</f>
        <v>0</v>
      </c>
      <c r="Q356" s="131">
        <v>0</v>
      </c>
      <c r="R356" s="131">
        <f>Q356*H356</f>
        <v>0</v>
      </c>
      <c r="S356" s="131">
        <v>0</v>
      </c>
      <c r="T356" s="132">
        <f>S356*H356</f>
        <v>0</v>
      </c>
      <c r="AR356" s="133" t="s">
        <v>140</v>
      </c>
      <c r="AT356" s="133" t="s">
        <v>137</v>
      </c>
      <c r="AU356" s="133" t="s">
        <v>83</v>
      </c>
      <c r="AY356" s="13" t="s">
        <v>127</v>
      </c>
      <c r="BE356" s="134">
        <f>IF(N356="základní",J356,0)</f>
        <v>0</v>
      </c>
      <c r="BF356" s="134">
        <f>IF(N356="snížená",J356,0)</f>
        <v>0</v>
      </c>
      <c r="BG356" s="134">
        <f>IF(N356="zákl. přenesená",J356,0)</f>
        <v>0</v>
      </c>
      <c r="BH356" s="134">
        <f>IF(N356="sníž. přenesená",J356,0)</f>
        <v>0</v>
      </c>
      <c r="BI356" s="134">
        <f>IF(N356="nulová",J356,0)</f>
        <v>0</v>
      </c>
      <c r="BJ356" s="13" t="s">
        <v>81</v>
      </c>
      <c r="BK356" s="134">
        <f>ROUND(I356*H356,2)</f>
        <v>0</v>
      </c>
      <c r="BL356" s="13" t="s">
        <v>133</v>
      </c>
      <c r="BM356" s="133" t="s">
        <v>1112</v>
      </c>
    </row>
    <row r="357" spans="2:65" s="1" customFormat="1">
      <c r="B357" s="25"/>
      <c r="D357" s="135" t="s">
        <v>135</v>
      </c>
      <c r="F357" s="136" t="s">
        <v>1111</v>
      </c>
      <c r="L357" s="25"/>
      <c r="M357" s="137"/>
      <c r="T357" s="49"/>
      <c r="AT357" s="13" t="s">
        <v>135</v>
      </c>
      <c r="AU357" s="13" t="s">
        <v>83</v>
      </c>
    </row>
    <row r="358" spans="2:65" s="1" customFormat="1" ht="16.5" customHeight="1">
      <c r="B358" s="25"/>
      <c r="C358" s="124" t="s">
        <v>573</v>
      </c>
      <c r="D358" s="124" t="s">
        <v>129</v>
      </c>
      <c r="E358" s="125" t="s">
        <v>380</v>
      </c>
      <c r="F358" s="126" t="s">
        <v>381</v>
      </c>
      <c r="G358" s="127" t="s">
        <v>234</v>
      </c>
      <c r="H358" s="128">
        <v>14938</v>
      </c>
      <c r="I358" s="128"/>
      <c r="J358" s="128">
        <f>ROUND(I358*H358,2)</f>
        <v>0</v>
      </c>
      <c r="K358" s="126" t="s">
        <v>783</v>
      </c>
      <c r="L358" s="25"/>
      <c r="M358" s="129" t="s">
        <v>1</v>
      </c>
      <c r="N358" s="130" t="s">
        <v>38</v>
      </c>
      <c r="O358" s="131">
        <v>0</v>
      </c>
      <c r="P358" s="131">
        <f>O358*H358</f>
        <v>0</v>
      </c>
      <c r="Q358" s="131">
        <v>0</v>
      </c>
      <c r="R358" s="131">
        <f>Q358*H358</f>
        <v>0</v>
      </c>
      <c r="S358" s="131">
        <v>0</v>
      </c>
      <c r="T358" s="132">
        <f>S358*H358</f>
        <v>0</v>
      </c>
      <c r="AR358" s="133" t="s">
        <v>133</v>
      </c>
      <c r="AT358" s="133" t="s">
        <v>129</v>
      </c>
      <c r="AU358" s="133" t="s">
        <v>83</v>
      </c>
      <c r="AY358" s="13" t="s">
        <v>127</v>
      </c>
      <c r="BE358" s="134">
        <f>IF(N358="základní",J358,0)</f>
        <v>0</v>
      </c>
      <c r="BF358" s="134">
        <f>IF(N358="snížená",J358,0)</f>
        <v>0</v>
      </c>
      <c r="BG358" s="134">
        <f>IF(N358="zákl. přenesená",J358,0)</f>
        <v>0</v>
      </c>
      <c r="BH358" s="134">
        <f>IF(N358="sníž. přenesená",J358,0)</f>
        <v>0</v>
      </c>
      <c r="BI358" s="134">
        <f>IF(N358="nulová",J358,0)</f>
        <v>0</v>
      </c>
      <c r="BJ358" s="13" t="s">
        <v>81</v>
      </c>
      <c r="BK358" s="134">
        <f>ROUND(I358*H358,2)</f>
        <v>0</v>
      </c>
      <c r="BL358" s="13" t="s">
        <v>133</v>
      </c>
      <c r="BM358" s="133" t="s">
        <v>1113</v>
      </c>
    </row>
    <row r="359" spans="2:65" s="1" customFormat="1">
      <c r="B359" s="25"/>
      <c r="D359" s="135" t="s">
        <v>135</v>
      </c>
      <c r="F359" s="136" t="s">
        <v>381</v>
      </c>
      <c r="L359" s="25"/>
      <c r="M359" s="137"/>
      <c r="T359" s="49"/>
      <c r="AT359" s="13" t="s">
        <v>135</v>
      </c>
      <c r="AU359" s="13" t="s">
        <v>83</v>
      </c>
    </row>
    <row r="360" spans="2:65" s="1" customFormat="1" ht="19.2">
      <c r="B360" s="25"/>
      <c r="D360" s="135" t="s">
        <v>155</v>
      </c>
      <c r="F360" s="146" t="s">
        <v>1114</v>
      </c>
      <c r="L360" s="25"/>
      <c r="M360" s="137"/>
      <c r="T360" s="49"/>
      <c r="AT360" s="13" t="s">
        <v>155</v>
      </c>
      <c r="AU360" s="13" t="s">
        <v>83</v>
      </c>
    </row>
    <row r="361" spans="2:65" s="1" customFormat="1" ht="21.75" customHeight="1">
      <c r="B361" s="25"/>
      <c r="C361" s="124" t="s">
        <v>577</v>
      </c>
      <c r="D361" s="124" t="s">
        <v>129</v>
      </c>
      <c r="E361" s="125" t="s">
        <v>385</v>
      </c>
      <c r="F361" s="126" t="s">
        <v>386</v>
      </c>
      <c r="G361" s="127" t="s">
        <v>132</v>
      </c>
      <c r="H361" s="128">
        <v>18</v>
      </c>
      <c r="I361" s="128"/>
      <c r="J361" s="128">
        <f>ROUND(I361*H361,2)</f>
        <v>0</v>
      </c>
      <c r="K361" s="126" t="s">
        <v>783</v>
      </c>
      <c r="L361" s="25"/>
      <c r="M361" s="129" t="s">
        <v>1</v>
      </c>
      <c r="N361" s="130" t="s">
        <v>38</v>
      </c>
      <c r="O361" s="131">
        <v>0</v>
      </c>
      <c r="P361" s="131">
        <f>O361*H361</f>
        <v>0</v>
      </c>
      <c r="Q361" s="131">
        <v>0</v>
      </c>
      <c r="R361" s="131">
        <f>Q361*H361</f>
        <v>0</v>
      </c>
      <c r="S361" s="131">
        <v>0</v>
      </c>
      <c r="T361" s="132">
        <f>S361*H361</f>
        <v>0</v>
      </c>
      <c r="AR361" s="133" t="s">
        <v>133</v>
      </c>
      <c r="AT361" s="133" t="s">
        <v>129</v>
      </c>
      <c r="AU361" s="133" t="s">
        <v>83</v>
      </c>
      <c r="AY361" s="13" t="s">
        <v>127</v>
      </c>
      <c r="BE361" s="134">
        <f>IF(N361="základní",J361,0)</f>
        <v>0</v>
      </c>
      <c r="BF361" s="134">
        <f>IF(N361="snížená",J361,0)</f>
        <v>0</v>
      </c>
      <c r="BG361" s="134">
        <f>IF(N361="zákl. přenesená",J361,0)</f>
        <v>0</v>
      </c>
      <c r="BH361" s="134">
        <f>IF(N361="sníž. přenesená",J361,0)</f>
        <v>0</v>
      </c>
      <c r="BI361" s="134">
        <f>IF(N361="nulová",J361,0)</f>
        <v>0</v>
      </c>
      <c r="BJ361" s="13" t="s">
        <v>81</v>
      </c>
      <c r="BK361" s="134">
        <f>ROUND(I361*H361,2)</f>
        <v>0</v>
      </c>
      <c r="BL361" s="13" t="s">
        <v>133</v>
      </c>
      <c r="BM361" s="133" t="s">
        <v>1115</v>
      </c>
    </row>
    <row r="362" spans="2:65" s="1" customFormat="1">
      <c r="B362" s="25"/>
      <c r="D362" s="135" t="s">
        <v>135</v>
      </c>
      <c r="F362" s="136" t="s">
        <v>386</v>
      </c>
      <c r="L362" s="25"/>
      <c r="M362" s="137"/>
      <c r="T362" s="49"/>
      <c r="AT362" s="13" t="s">
        <v>135</v>
      </c>
      <c r="AU362" s="13" t="s">
        <v>83</v>
      </c>
    </row>
    <row r="363" spans="2:65" s="1" customFormat="1" ht="19.2">
      <c r="B363" s="25"/>
      <c r="D363" s="135" t="s">
        <v>155</v>
      </c>
      <c r="F363" s="146" t="s">
        <v>1116</v>
      </c>
      <c r="L363" s="25"/>
      <c r="M363" s="137"/>
      <c r="T363" s="49"/>
      <c r="AT363" s="13" t="s">
        <v>155</v>
      </c>
      <c r="AU363" s="13" t="s">
        <v>83</v>
      </c>
    </row>
    <row r="364" spans="2:65" s="1" customFormat="1" ht="24.15" customHeight="1">
      <c r="B364" s="25"/>
      <c r="C364" s="124" t="s">
        <v>581</v>
      </c>
      <c r="D364" s="124" t="s">
        <v>129</v>
      </c>
      <c r="E364" s="125" t="s">
        <v>389</v>
      </c>
      <c r="F364" s="126" t="s">
        <v>390</v>
      </c>
      <c r="G364" s="127" t="s">
        <v>132</v>
      </c>
      <c r="H364" s="128">
        <v>18</v>
      </c>
      <c r="I364" s="128"/>
      <c r="J364" s="128">
        <f>ROUND(I364*H364,2)</f>
        <v>0</v>
      </c>
      <c r="K364" s="126" t="s">
        <v>783</v>
      </c>
      <c r="L364" s="25"/>
      <c r="M364" s="129" t="s">
        <v>1</v>
      </c>
      <c r="N364" s="130" t="s">
        <v>38</v>
      </c>
      <c r="O364" s="131">
        <v>0</v>
      </c>
      <c r="P364" s="131">
        <f>O364*H364</f>
        <v>0</v>
      </c>
      <c r="Q364" s="131">
        <v>0</v>
      </c>
      <c r="R364" s="131">
        <f>Q364*H364</f>
        <v>0</v>
      </c>
      <c r="S364" s="131">
        <v>0</v>
      </c>
      <c r="T364" s="132">
        <f>S364*H364</f>
        <v>0</v>
      </c>
      <c r="AR364" s="133" t="s">
        <v>133</v>
      </c>
      <c r="AT364" s="133" t="s">
        <v>129</v>
      </c>
      <c r="AU364" s="133" t="s">
        <v>83</v>
      </c>
      <c r="AY364" s="13" t="s">
        <v>127</v>
      </c>
      <c r="BE364" s="134">
        <f>IF(N364="základní",J364,0)</f>
        <v>0</v>
      </c>
      <c r="BF364" s="134">
        <f>IF(N364="snížená",J364,0)</f>
        <v>0</v>
      </c>
      <c r="BG364" s="134">
        <f>IF(N364="zákl. přenesená",J364,0)</f>
        <v>0</v>
      </c>
      <c r="BH364" s="134">
        <f>IF(N364="sníž. přenesená",J364,0)</f>
        <v>0</v>
      </c>
      <c r="BI364" s="134">
        <f>IF(N364="nulová",J364,0)</f>
        <v>0</v>
      </c>
      <c r="BJ364" s="13" t="s">
        <v>81</v>
      </c>
      <c r="BK364" s="134">
        <f>ROUND(I364*H364,2)</f>
        <v>0</v>
      </c>
      <c r="BL364" s="13" t="s">
        <v>133</v>
      </c>
      <c r="BM364" s="133" t="s">
        <v>1117</v>
      </c>
    </row>
    <row r="365" spans="2:65" s="1" customFormat="1">
      <c r="B365" s="25"/>
      <c r="D365" s="135" t="s">
        <v>135</v>
      </c>
      <c r="F365" s="136" t="s">
        <v>390</v>
      </c>
      <c r="L365" s="25"/>
      <c r="M365" s="137"/>
      <c r="T365" s="49"/>
      <c r="AT365" s="13" t="s">
        <v>135</v>
      </c>
      <c r="AU365" s="13" t="s">
        <v>83</v>
      </c>
    </row>
    <row r="366" spans="2:65" s="1" customFormat="1" ht="19.2">
      <c r="B366" s="25"/>
      <c r="D366" s="135" t="s">
        <v>155</v>
      </c>
      <c r="F366" s="146" t="s">
        <v>1116</v>
      </c>
      <c r="L366" s="25"/>
      <c r="M366" s="137"/>
      <c r="T366" s="49"/>
      <c r="AT366" s="13" t="s">
        <v>155</v>
      </c>
      <c r="AU366" s="13" t="s">
        <v>83</v>
      </c>
    </row>
    <row r="367" spans="2:65" s="1" customFormat="1" ht="24.15" customHeight="1">
      <c r="B367" s="25"/>
      <c r="C367" s="124" t="s">
        <v>586</v>
      </c>
      <c r="D367" s="124" t="s">
        <v>129</v>
      </c>
      <c r="E367" s="125" t="s">
        <v>393</v>
      </c>
      <c r="F367" s="126" t="s">
        <v>394</v>
      </c>
      <c r="G367" s="127" t="s">
        <v>132</v>
      </c>
      <c r="H367" s="128">
        <v>36</v>
      </c>
      <c r="I367" s="128"/>
      <c r="J367" s="128">
        <f>ROUND(I367*H367,2)</f>
        <v>0</v>
      </c>
      <c r="K367" s="126" t="s">
        <v>783</v>
      </c>
      <c r="L367" s="25"/>
      <c r="M367" s="129" t="s">
        <v>1</v>
      </c>
      <c r="N367" s="130" t="s">
        <v>38</v>
      </c>
      <c r="O367" s="131">
        <v>0</v>
      </c>
      <c r="P367" s="131">
        <f>O367*H367</f>
        <v>0</v>
      </c>
      <c r="Q367" s="131">
        <v>0</v>
      </c>
      <c r="R367" s="131">
        <f>Q367*H367</f>
        <v>0</v>
      </c>
      <c r="S367" s="131">
        <v>0</v>
      </c>
      <c r="T367" s="132">
        <f>S367*H367</f>
        <v>0</v>
      </c>
      <c r="AR367" s="133" t="s">
        <v>133</v>
      </c>
      <c r="AT367" s="133" t="s">
        <v>129</v>
      </c>
      <c r="AU367" s="133" t="s">
        <v>83</v>
      </c>
      <c r="AY367" s="13" t="s">
        <v>127</v>
      </c>
      <c r="BE367" s="134">
        <f>IF(N367="základní",J367,0)</f>
        <v>0</v>
      </c>
      <c r="BF367" s="134">
        <f>IF(N367="snížená",J367,0)</f>
        <v>0</v>
      </c>
      <c r="BG367" s="134">
        <f>IF(N367="zákl. přenesená",J367,0)</f>
        <v>0</v>
      </c>
      <c r="BH367" s="134">
        <f>IF(N367="sníž. přenesená",J367,0)</f>
        <v>0</v>
      </c>
      <c r="BI367" s="134">
        <f>IF(N367="nulová",J367,0)</f>
        <v>0</v>
      </c>
      <c r="BJ367" s="13" t="s">
        <v>81</v>
      </c>
      <c r="BK367" s="134">
        <f>ROUND(I367*H367,2)</f>
        <v>0</v>
      </c>
      <c r="BL367" s="13" t="s">
        <v>133</v>
      </c>
      <c r="BM367" s="133" t="s">
        <v>1118</v>
      </c>
    </row>
    <row r="368" spans="2:65" s="1" customFormat="1">
      <c r="B368" s="25"/>
      <c r="D368" s="135" t="s">
        <v>135</v>
      </c>
      <c r="F368" s="136" t="s">
        <v>394</v>
      </c>
      <c r="L368" s="25"/>
      <c r="M368" s="137"/>
      <c r="T368" s="49"/>
      <c r="AT368" s="13" t="s">
        <v>135</v>
      </c>
      <c r="AU368" s="13" t="s">
        <v>83</v>
      </c>
    </row>
    <row r="369" spans="2:65" s="1" customFormat="1" ht="16.5" customHeight="1">
      <c r="B369" s="25"/>
      <c r="C369" s="124" t="s">
        <v>590</v>
      </c>
      <c r="D369" s="124" t="s">
        <v>129</v>
      </c>
      <c r="E369" s="125" t="s">
        <v>397</v>
      </c>
      <c r="F369" s="126" t="s">
        <v>398</v>
      </c>
      <c r="G369" s="127" t="s">
        <v>399</v>
      </c>
      <c r="H369" s="128">
        <v>8.91</v>
      </c>
      <c r="I369" s="128"/>
      <c r="J369" s="128">
        <f>ROUND(I369*H369,2)</f>
        <v>0</v>
      </c>
      <c r="K369" s="126" t="s">
        <v>783</v>
      </c>
      <c r="L369" s="25"/>
      <c r="M369" s="129" t="s">
        <v>1</v>
      </c>
      <c r="N369" s="130" t="s">
        <v>38</v>
      </c>
      <c r="O369" s="131">
        <v>0</v>
      </c>
      <c r="P369" s="131">
        <f>O369*H369</f>
        <v>0</v>
      </c>
      <c r="Q369" s="131">
        <v>0</v>
      </c>
      <c r="R369" s="131">
        <f>Q369*H369</f>
        <v>0</v>
      </c>
      <c r="S369" s="131">
        <v>0</v>
      </c>
      <c r="T369" s="132">
        <f>S369*H369</f>
        <v>0</v>
      </c>
      <c r="AR369" s="133" t="s">
        <v>133</v>
      </c>
      <c r="AT369" s="133" t="s">
        <v>129</v>
      </c>
      <c r="AU369" s="133" t="s">
        <v>83</v>
      </c>
      <c r="AY369" s="13" t="s">
        <v>127</v>
      </c>
      <c r="BE369" s="134">
        <f>IF(N369="základní",J369,0)</f>
        <v>0</v>
      </c>
      <c r="BF369" s="134">
        <f>IF(N369="snížená",J369,0)</f>
        <v>0</v>
      </c>
      <c r="BG369" s="134">
        <f>IF(N369="zákl. přenesená",J369,0)</f>
        <v>0</v>
      </c>
      <c r="BH369" s="134">
        <f>IF(N369="sníž. přenesená",J369,0)</f>
        <v>0</v>
      </c>
      <c r="BI369" s="134">
        <f>IF(N369="nulová",J369,0)</f>
        <v>0</v>
      </c>
      <c r="BJ369" s="13" t="s">
        <v>81</v>
      </c>
      <c r="BK369" s="134">
        <f>ROUND(I369*H369,2)</f>
        <v>0</v>
      </c>
      <c r="BL369" s="13" t="s">
        <v>133</v>
      </c>
      <c r="BM369" s="133" t="s">
        <v>1119</v>
      </c>
    </row>
    <row r="370" spans="2:65" s="1" customFormat="1" ht="19.2">
      <c r="B370" s="25"/>
      <c r="D370" s="135" t="s">
        <v>135</v>
      </c>
      <c r="F370" s="136" t="s">
        <v>401</v>
      </c>
      <c r="L370" s="25"/>
      <c r="M370" s="137"/>
      <c r="T370" s="49"/>
      <c r="AT370" s="13" t="s">
        <v>135</v>
      </c>
      <c r="AU370" s="13" t="s">
        <v>83</v>
      </c>
    </row>
    <row r="371" spans="2:65" s="1" customFormat="1" ht="16.5" customHeight="1">
      <c r="B371" s="25"/>
      <c r="C371" s="124" t="s">
        <v>596</v>
      </c>
      <c r="D371" s="124" t="s">
        <v>129</v>
      </c>
      <c r="E371" s="125" t="s">
        <v>403</v>
      </c>
      <c r="F371" s="126" t="s">
        <v>404</v>
      </c>
      <c r="G371" s="127" t="s">
        <v>399</v>
      </c>
      <c r="H371" s="128">
        <v>8.91</v>
      </c>
      <c r="I371" s="128"/>
      <c r="J371" s="128">
        <f>ROUND(I371*H371,2)</f>
        <v>0</v>
      </c>
      <c r="K371" s="126" t="s">
        <v>783</v>
      </c>
      <c r="L371" s="25"/>
      <c r="M371" s="129" t="s">
        <v>1</v>
      </c>
      <c r="N371" s="130" t="s">
        <v>38</v>
      </c>
      <c r="O371" s="131">
        <v>0</v>
      </c>
      <c r="P371" s="131">
        <f>O371*H371</f>
        <v>0</v>
      </c>
      <c r="Q371" s="131">
        <v>0</v>
      </c>
      <c r="R371" s="131">
        <f>Q371*H371</f>
        <v>0</v>
      </c>
      <c r="S371" s="131">
        <v>0</v>
      </c>
      <c r="T371" s="132">
        <f>S371*H371</f>
        <v>0</v>
      </c>
      <c r="AR371" s="133" t="s">
        <v>133</v>
      </c>
      <c r="AT371" s="133" t="s">
        <v>129</v>
      </c>
      <c r="AU371" s="133" t="s">
        <v>83</v>
      </c>
      <c r="AY371" s="13" t="s">
        <v>127</v>
      </c>
      <c r="BE371" s="134">
        <f>IF(N371="základní",J371,0)</f>
        <v>0</v>
      </c>
      <c r="BF371" s="134">
        <f>IF(N371="snížená",J371,0)</f>
        <v>0</v>
      </c>
      <c r="BG371" s="134">
        <f>IF(N371="zákl. přenesená",J371,0)</f>
        <v>0</v>
      </c>
      <c r="BH371" s="134">
        <f>IF(N371="sníž. přenesená",J371,0)</f>
        <v>0</v>
      </c>
      <c r="BI371" s="134">
        <f>IF(N371="nulová",J371,0)</f>
        <v>0</v>
      </c>
      <c r="BJ371" s="13" t="s">
        <v>81</v>
      </c>
      <c r="BK371" s="134">
        <f>ROUND(I371*H371,2)</f>
        <v>0</v>
      </c>
      <c r="BL371" s="13" t="s">
        <v>133</v>
      </c>
      <c r="BM371" s="133" t="s">
        <v>1120</v>
      </c>
    </row>
    <row r="372" spans="2:65" s="1" customFormat="1" ht="19.2">
      <c r="B372" s="25"/>
      <c r="D372" s="135" t="s">
        <v>135</v>
      </c>
      <c r="F372" s="136" t="s">
        <v>406</v>
      </c>
      <c r="L372" s="25"/>
      <c r="M372" s="137"/>
      <c r="T372" s="49"/>
      <c r="AT372" s="13" t="s">
        <v>135</v>
      </c>
      <c r="AU372" s="13" t="s">
        <v>83</v>
      </c>
    </row>
    <row r="373" spans="2:65" s="1" customFormat="1" ht="24.15" customHeight="1">
      <c r="B373" s="25"/>
      <c r="C373" s="124" t="s">
        <v>601</v>
      </c>
      <c r="D373" s="124" t="s">
        <v>129</v>
      </c>
      <c r="E373" s="125" t="s">
        <v>1121</v>
      </c>
      <c r="F373" s="126" t="s">
        <v>1122</v>
      </c>
      <c r="G373" s="127" t="s">
        <v>132</v>
      </c>
      <c r="H373" s="128">
        <v>6</v>
      </c>
      <c r="I373" s="128"/>
      <c r="J373" s="128">
        <f>ROUND(I373*H373,2)</f>
        <v>0</v>
      </c>
      <c r="K373" s="126" t="s">
        <v>783</v>
      </c>
      <c r="L373" s="25"/>
      <c r="M373" s="129" t="s">
        <v>1</v>
      </c>
      <c r="N373" s="130" t="s">
        <v>38</v>
      </c>
      <c r="O373" s="131">
        <v>0</v>
      </c>
      <c r="P373" s="131">
        <f>O373*H373</f>
        <v>0</v>
      </c>
      <c r="Q373" s="131">
        <v>0</v>
      </c>
      <c r="R373" s="131">
        <f>Q373*H373</f>
        <v>0</v>
      </c>
      <c r="S373" s="131">
        <v>0</v>
      </c>
      <c r="T373" s="132">
        <f>S373*H373</f>
        <v>0</v>
      </c>
      <c r="AR373" s="133" t="s">
        <v>133</v>
      </c>
      <c r="AT373" s="133" t="s">
        <v>129</v>
      </c>
      <c r="AU373" s="133" t="s">
        <v>83</v>
      </c>
      <c r="AY373" s="13" t="s">
        <v>127</v>
      </c>
      <c r="BE373" s="134">
        <f>IF(N373="základní",J373,0)</f>
        <v>0</v>
      </c>
      <c r="BF373" s="134">
        <f>IF(N373="snížená",J373,0)</f>
        <v>0</v>
      </c>
      <c r="BG373" s="134">
        <f>IF(N373="zákl. přenesená",J373,0)</f>
        <v>0</v>
      </c>
      <c r="BH373" s="134">
        <f>IF(N373="sníž. přenesená",J373,0)</f>
        <v>0</v>
      </c>
      <c r="BI373" s="134">
        <f>IF(N373="nulová",J373,0)</f>
        <v>0</v>
      </c>
      <c r="BJ373" s="13" t="s">
        <v>81</v>
      </c>
      <c r="BK373" s="134">
        <f>ROUND(I373*H373,2)</f>
        <v>0</v>
      </c>
      <c r="BL373" s="13" t="s">
        <v>133</v>
      </c>
      <c r="BM373" s="133" t="s">
        <v>1123</v>
      </c>
    </row>
    <row r="374" spans="2:65" s="1" customFormat="1" ht="19.2">
      <c r="B374" s="25"/>
      <c r="D374" s="135" t="s">
        <v>135</v>
      </c>
      <c r="F374" s="136" t="s">
        <v>1122</v>
      </c>
      <c r="L374" s="25"/>
      <c r="M374" s="137"/>
      <c r="T374" s="49"/>
      <c r="AT374" s="13" t="s">
        <v>135</v>
      </c>
      <c r="AU374" s="13" t="s">
        <v>83</v>
      </c>
    </row>
    <row r="375" spans="2:65" s="1" customFormat="1" ht="24.15" customHeight="1">
      <c r="B375" s="25"/>
      <c r="C375" s="138" t="s">
        <v>605</v>
      </c>
      <c r="D375" s="138" t="s">
        <v>137</v>
      </c>
      <c r="E375" s="139" t="s">
        <v>1124</v>
      </c>
      <c r="F375" s="140" t="s">
        <v>1125</v>
      </c>
      <c r="G375" s="141" t="s">
        <v>132</v>
      </c>
      <c r="H375" s="142">
        <v>6</v>
      </c>
      <c r="I375" s="142"/>
      <c r="J375" s="142">
        <f>ROUND(I375*H375,2)</f>
        <v>0</v>
      </c>
      <c r="K375" s="140" t="s">
        <v>783</v>
      </c>
      <c r="L375" s="143"/>
      <c r="M375" s="144" t="s">
        <v>1</v>
      </c>
      <c r="N375" s="145" t="s">
        <v>38</v>
      </c>
      <c r="O375" s="131">
        <v>0</v>
      </c>
      <c r="P375" s="131">
        <f>O375*H375</f>
        <v>0</v>
      </c>
      <c r="Q375" s="131">
        <v>0</v>
      </c>
      <c r="R375" s="131">
        <f>Q375*H375</f>
        <v>0</v>
      </c>
      <c r="S375" s="131">
        <v>0</v>
      </c>
      <c r="T375" s="132">
        <f>S375*H375</f>
        <v>0</v>
      </c>
      <c r="AR375" s="133" t="s">
        <v>140</v>
      </c>
      <c r="AT375" s="133" t="s">
        <v>137</v>
      </c>
      <c r="AU375" s="133" t="s">
        <v>83</v>
      </c>
      <c r="AY375" s="13" t="s">
        <v>127</v>
      </c>
      <c r="BE375" s="134">
        <f>IF(N375="základní",J375,0)</f>
        <v>0</v>
      </c>
      <c r="BF375" s="134">
        <f>IF(N375="snížená",J375,0)</f>
        <v>0</v>
      </c>
      <c r="BG375" s="134">
        <f>IF(N375="zákl. přenesená",J375,0)</f>
        <v>0</v>
      </c>
      <c r="BH375" s="134">
        <f>IF(N375="sníž. přenesená",J375,0)</f>
        <v>0</v>
      </c>
      <c r="BI375" s="134">
        <f>IF(N375="nulová",J375,0)</f>
        <v>0</v>
      </c>
      <c r="BJ375" s="13" t="s">
        <v>81</v>
      </c>
      <c r="BK375" s="134">
        <f>ROUND(I375*H375,2)</f>
        <v>0</v>
      </c>
      <c r="BL375" s="13" t="s">
        <v>133</v>
      </c>
      <c r="BM375" s="133" t="s">
        <v>1126</v>
      </c>
    </row>
    <row r="376" spans="2:65" s="1" customFormat="1" ht="19.2">
      <c r="B376" s="25"/>
      <c r="D376" s="135" t="s">
        <v>135</v>
      </c>
      <c r="F376" s="136" t="s">
        <v>1125</v>
      </c>
      <c r="L376" s="25"/>
      <c r="M376" s="137"/>
      <c r="T376" s="49"/>
      <c r="AT376" s="13" t="s">
        <v>135</v>
      </c>
      <c r="AU376" s="13" t="s">
        <v>83</v>
      </c>
    </row>
    <row r="377" spans="2:65" s="1" customFormat="1" ht="24.15" customHeight="1">
      <c r="B377" s="25"/>
      <c r="C377" s="124" t="s">
        <v>608</v>
      </c>
      <c r="D377" s="124" t="s">
        <v>129</v>
      </c>
      <c r="E377" s="125" t="s">
        <v>416</v>
      </c>
      <c r="F377" s="126" t="s">
        <v>417</v>
      </c>
      <c r="G377" s="127" t="s">
        <v>132</v>
      </c>
      <c r="H377" s="128">
        <v>8</v>
      </c>
      <c r="I377" s="128"/>
      <c r="J377" s="128">
        <f>ROUND(I377*H377,2)</f>
        <v>0</v>
      </c>
      <c r="K377" s="126" t="s">
        <v>783</v>
      </c>
      <c r="L377" s="25"/>
      <c r="M377" s="129" t="s">
        <v>1</v>
      </c>
      <c r="N377" s="130" t="s">
        <v>38</v>
      </c>
      <c r="O377" s="131">
        <v>0</v>
      </c>
      <c r="P377" s="131">
        <f>O377*H377</f>
        <v>0</v>
      </c>
      <c r="Q377" s="131">
        <v>0</v>
      </c>
      <c r="R377" s="131">
        <f>Q377*H377</f>
        <v>0</v>
      </c>
      <c r="S377" s="131">
        <v>0</v>
      </c>
      <c r="T377" s="132">
        <f>S377*H377</f>
        <v>0</v>
      </c>
      <c r="AR377" s="133" t="s">
        <v>133</v>
      </c>
      <c r="AT377" s="133" t="s">
        <v>129</v>
      </c>
      <c r="AU377" s="133" t="s">
        <v>83</v>
      </c>
      <c r="AY377" s="13" t="s">
        <v>127</v>
      </c>
      <c r="BE377" s="134">
        <f>IF(N377="základní",J377,0)</f>
        <v>0</v>
      </c>
      <c r="BF377" s="134">
        <f>IF(N377="snížená",J377,0)</f>
        <v>0</v>
      </c>
      <c r="BG377" s="134">
        <f>IF(N377="zákl. přenesená",J377,0)</f>
        <v>0</v>
      </c>
      <c r="BH377" s="134">
        <f>IF(N377="sníž. přenesená",J377,0)</f>
        <v>0</v>
      </c>
      <c r="BI377" s="134">
        <f>IF(N377="nulová",J377,0)</f>
        <v>0</v>
      </c>
      <c r="BJ377" s="13" t="s">
        <v>81</v>
      </c>
      <c r="BK377" s="134">
        <f>ROUND(I377*H377,2)</f>
        <v>0</v>
      </c>
      <c r="BL377" s="13" t="s">
        <v>133</v>
      </c>
      <c r="BM377" s="133" t="s">
        <v>1127</v>
      </c>
    </row>
    <row r="378" spans="2:65" s="1" customFormat="1" ht="19.2">
      <c r="B378" s="25"/>
      <c r="D378" s="135" t="s">
        <v>135</v>
      </c>
      <c r="F378" s="136" t="s">
        <v>417</v>
      </c>
      <c r="L378" s="25"/>
      <c r="M378" s="137"/>
      <c r="T378" s="49"/>
      <c r="AT378" s="13" t="s">
        <v>135</v>
      </c>
      <c r="AU378" s="13" t="s">
        <v>83</v>
      </c>
    </row>
    <row r="379" spans="2:65" s="1" customFormat="1" ht="21.75" customHeight="1">
      <c r="B379" s="25"/>
      <c r="C379" s="138" t="s">
        <v>613</v>
      </c>
      <c r="D379" s="138" t="s">
        <v>137</v>
      </c>
      <c r="E379" s="139" t="s">
        <v>420</v>
      </c>
      <c r="F379" s="140" t="s">
        <v>421</v>
      </c>
      <c r="G379" s="141" t="s">
        <v>132</v>
      </c>
      <c r="H379" s="142">
        <v>8</v>
      </c>
      <c r="I379" s="142"/>
      <c r="J379" s="142">
        <f>ROUND(I379*H379,2)</f>
        <v>0</v>
      </c>
      <c r="K379" s="140" t="s">
        <v>783</v>
      </c>
      <c r="L379" s="143"/>
      <c r="M379" s="144" t="s">
        <v>1</v>
      </c>
      <c r="N379" s="145" t="s">
        <v>38</v>
      </c>
      <c r="O379" s="131">
        <v>0</v>
      </c>
      <c r="P379" s="131">
        <f>O379*H379</f>
        <v>0</v>
      </c>
      <c r="Q379" s="131">
        <v>0</v>
      </c>
      <c r="R379" s="131">
        <f>Q379*H379</f>
        <v>0</v>
      </c>
      <c r="S379" s="131">
        <v>0</v>
      </c>
      <c r="T379" s="132">
        <f>S379*H379</f>
        <v>0</v>
      </c>
      <c r="AR379" s="133" t="s">
        <v>140</v>
      </c>
      <c r="AT379" s="133" t="s">
        <v>137</v>
      </c>
      <c r="AU379" s="133" t="s">
        <v>83</v>
      </c>
      <c r="AY379" s="13" t="s">
        <v>127</v>
      </c>
      <c r="BE379" s="134">
        <f>IF(N379="základní",J379,0)</f>
        <v>0</v>
      </c>
      <c r="BF379" s="134">
        <f>IF(N379="snížená",J379,0)</f>
        <v>0</v>
      </c>
      <c r="BG379" s="134">
        <f>IF(N379="zákl. přenesená",J379,0)</f>
        <v>0</v>
      </c>
      <c r="BH379" s="134">
        <f>IF(N379="sníž. přenesená",J379,0)</f>
        <v>0</v>
      </c>
      <c r="BI379" s="134">
        <f>IF(N379="nulová",J379,0)</f>
        <v>0</v>
      </c>
      <c r="BJ379" s="13" t="s">
        <v>81</v>
      </c>
      <c r="BK379" s="134">
        <f>ROUND(I379*H379,2)</f>
        <v>0</v>
      </c>
      <c r="BL379" s="13" t="s">
        <v>133</v>
      </c>
      <c r="BM379" s="133" t="s">
        <v>1128</v>
      </c>
    </row>
    <row r="380" spans="2:65" s="1" customFormat="1">
      <c r="B380" s="25"/>
      <c r="D380" s="135" t="s">
        <v>135</v>
      </c>
      <c r="F380" s="136" t="s">
        <v>421</v>
      </c>
      <c r="L380" s="25"/>
      <c r="M380" s="137"/>
      <c r="T380" s="49"/>
      <c r="AT380" s="13" t="s">
        <v>135</v>
      </c>
      <c r="AU380" s="13" t="s">
        <v>83</v>
      </c>
    </row>
    <row r="381" spans="2:65" s="1" customFormat="1" ht="33" customHeight="1">
      <c r="B381" s="25"/>
      <c r="C381" s="124" t="s">
        <v>619</v>
      </c>
      <c r="D381" s="124" t="s">
        <v>129</v>
      </c>
      <c r="E381" s="125" t="s">
        <v>424</v>
      </c>
      <c r="F381" s="126" t="s">
        <v>425</v>
      </c>
      <c r="G381" s="127" t="s">
        <v>132</v>
      </c>
      <c r="H381" s="128">
        <v>24</v>
      </c>
      <c r="I381" s="128"/>
      <c r="J381" s="128">
        <f>ROUND(I381*H381,2)</f>
        <v>0</v>
      </c>
      <c r="K381" s="126" t="s">
        <v>783</v>
      </c>
      <c r="L381" s="25"/>
      <c r="M381" s="129" t="s">
        <v>1</v>
      </c>
      <c r="N381" s="130" t="s">
        <v>38</v>
      </c>
      <c r="O381" s="131">
        <v>0</v>
      </c>
      <c r="P381" s="131">
        <f>O381*H381</f>
        <v>0</v>
      </c>
      <c r="Q381" s="131">
        <v>0</v>
      </c>
      <c r="R381" s="131">
        <f>Q381*H381</f>
        <v>0</v>
      </c>
      <c r="S381" s="131">
        <v>0</v>
      </c>
      <c r="T381" s="132">
        <f>S381*H381</f>
        <v>0</v>
      </c>
      <c r="AR381" s="133" t="s">
        <v>133</v>
      </c>
      <c r="AT381" s="133" t="s">
        <v>129</v>
      </c>
      <c r="AU381" s="133" t="s">
        <v>83</v>
      </c>
      <c r="AY381" s="13" t="s">
        <v>127</v>
      </c>
      <c r="BE381" s="134">
        <f>IF(N381="základní",J381,0)</f>
        <v>0</v>
      </c>
      <c r="BF381" s="134">
        <f>IF(N381="snížená",J381,0)</f>
        <v>0</v>
      </c>
      <c r="BG381" s="134">
        <f>IF(N381="zákl. přenesená",J381,0)</f>
        <v>0</v>
      </c>
      <c r="BH381" s="134">
        <f>IF(N381="sníž. přenesená",J381,0)</f>
        <v>0</v>
      </c>
      <c r="BI381" s="134">
        <f>IF(N381="nulová",J381,0)</f>
        <v>0</v>
      </c>
      <c r="BJ381" s="13" t="s">
        <v>81</v>
      </c>
      <c r="BK381" s="134">
        <f>ROUND(I381*H381,2)</f>
        <v>0</v>
      </c>
      <c r="BL381" s="13" t="s">
        <v>133</v>
      </c>
      <c r="BM381" s="133" t="s">
        <v>1129</v>
      </c>
    </row>
    <row r="382" spans="2:65" s="1" customFormat="1" ht="19.2">
      <c r="B382" s="25"/>
      <c r="D382" s="135" t="s">
        <v>135</v>
      </c>
      <c r="F382" s="136" t="s">
        <v>425</v>
      </c>
      <c r="L382" s="25"/>
      <c r="M382" s="137"/>
      <c r="T382" s="49"/>
      <c r="AT382" s="13" t="s">
        <v>135</v>
      </c>
      <c r="AU382" s="13" t="s">
        <v>83</v>
      </c>
    </row>
    <row r="383" spans="2:65" s="1" customFormat="1" ht="24.15" customHeight="1">
      <c r="B383" s="25"/>
      <c r="C383" s="138" t="s">
        <v>624</v>
      </c>
      <c r="D383" s="138" t="s">
        <v>137</v>
      </c>
      <c r="E383" s="139" t="s">
        <v>428</v>
      </c>
      <c r="F383" s="140" t="s">
        <v>429</v>
      </c>
      <c r="G383" s="141" t="s">
        <v>132</v>
      </c>
      <c r="H383" s="142">
        <v>24</v>
      </c>
      <c r="I383" s="142"/>
      <c r="J383" s="142">
        <f>ROUND(I383*H383,2)</f>
        <v>0</v>
      </c>
      <c r="K383" s="140" t="s">
        <v>783</v>
      </c>
      <c r="L383" s="143"/>
      <c r="M383" s="144" t="s">
        <v>1</v>
      </c>
      <c r="N383" s="145" t="s">
        <v>38</v>
      </c>
      <c r="O383" s="131">
        <v>0</v>
      </c>
      <c r="P383" s="131">
        <f>O383*H383</f>
        <v>0</v>
      </c>
      <c r="Q383" s="131">
        <v>0</v>
      </c>
      <c r="R383" s="131">
        <f>Q383*H383</f>
        <v>0</v>
      </c>
      <c r="S383" s="131">
        <v>0</v>
      </c>
      <c r="T383" s="132">
        <f>S383*H383</f>
        <v>0</v>
      </c>
      <c r="AR383" s="133" t="s">
        <v>140</v>
      </c>
      <c r="AT383" s="133" t="s">
        <v>137</v>
      </c>
      <c r="AU383" s="133" t="s">
        <v>83</v>
      </c>
      <c r="AY383" s="13" t="s">
        <v>127</v>
      </c>
      <c r="BE383" s="134">
        <f>IF(N383="základní",J383,0)</f>
        <v>0</v>
      </c>
      <c r="BF383" s="134">
        <f>IF(N383="snížená",J383,0)</f>
        <v>0</v>
      </c>
      <c r="BG383" s="134">
        <f>IF(N383="zákl. přenesená",J383,0)</f>
        <v>0</v>
      </c>
      <c r="BH383" s="134">
        <f>IF(N383="sníž. přenesená",J383,0)</f>
        <v>0</v>
      </c>
      <c r="BI383" s="134">
        <f>IF(N383="nulová",J383,0)</f>
        <v>0</v>
      </c>
      <c r="BJ383" s="13" t="s">
        <v>81</v>
      </c>
      <c r="BK383" s="134">
        <f>ROUND(I383*H383,2)</f>
        <v>0</v>
      </c>
      <c r="BL383" s="13" t="s">
        <v>133</v>
      </c>
      <c r="BM383" s="133" t="s">
        <v>1130</v>
      </c>
    </row>
    <row r="384" spans="2:65" s="1" customFormat="1" ht="19.2">
      <c r="B384" s="25"/>
      <c r="D384" s="135" t="s">
        <v>135</v>
      </c>
      <c r="F384" s="136" t="s">
        <v>429</v>
      </c>
      <c r="L384" s="25"/>
      <c r="M384" s="137"/>
      <c r="T384" s="49"/>
      <c r="AT384" s="13" t="s">
        <v>135</v>
      </c>
      <c r="AU384" s="13" t="s">
        <v>83</v>
      </c>
    </row>
    <row r="385" spans="2:65" s="1" customFormat="1" ht="33" customHeight="1">
      <c r="B385" s="25"/>
      <c r="C385" s="124" t="s">
        <v>629</v>
      </c>
      <c r="D385" s="124" t="s">
        <v>129</v>
      </c>
      <c r="E385" s="125" t="s">
        <v>432</v>
      </c>
      <c r="F385" s="126" t="s">
        <v>433</v>
      </c>
      <c r="G385" s="127" t="s">
        <v>132</v>
      </c>
      <c r="H385" s="128">
        <v>27</v>
      </c>
      <c r="I385" s="128"/>
      <c r="J385" s="128">
        <f>ROUND(I385*H385,2)</f>
        <v>0</v>
      </c>
      <c r="K385" s="126" t="s">
        <v>783</v>
      </c>
      <c r="L385" s="25"/>
      <c r="M385" s="129" t="s">
        <v>1</v>
      </c>
      <c r="N385" s="130" t="s">
        <v>38</v>
      </c>
      <c r="O385" s="131">
        <v>0</v>
      </c>
      <c r="P385" s="131">
        <f>O385*H385</f>
        <v>0</v>
      </c>
      <c r="Q385" s="131">
        <v>0</v>
      </c>
      <c r="R385" s="131">
        <f>Q385*H385</f>
        <v>0</v>
      </c>
      <c r="S385" s="131">
        <v>0</v>
      </c>
      <c r="T385" s="132">
        <f>S385*H385</f>
        <v>0</v>
      </c>
      <c r="AR385" s="133" t="s">
        <v>133</v>
      </c>
      <c r="AT385" s="133" t="s">
        <v>129</v>
      </c>
      <c r="AU385" s="133" t="s">
        <v>83</v>
      </c>
      <c r="AY385" s="13" t="s">
        <v>127</v>
      </c>
      <c r="BE385" s="134">
        <f>IF(N385="základní",J385,0)</f>
        <v>0</v>
      </c>
      <c r="BF385" s="134">
        <f>IF(N385="snížená",J385,0)</f>
        <v>0</v>
      </c>
      <c r="BG385" s="134">
        <f>IF(N385="zákl. přenesená",J385,0)</f>
        <v>0</v>
      </c>
      <c r="BH385" s="134">
        <f>IF(N385="sníž. přenesená",J385,0)</f>
        <v>0</v>
      </c>
      <c r="BI385" s="134">
        <f>IF(N385="nulová",J385,0)</f>
        <v>0</v>
      </c>
      <c r="BJ385" s="13" t="s">
        <v>81</v>
      </c>
      <c r="BK385" s="134">
        <f>ROUND(I385*H385,2)</f>
        <v>0</v>
      </c>
      <c r="BL385" s="13" t="s">
        <v>133</v>
      </c>
      <c r="BM385" s="133" t="s">
        <v>1131</v>
      </c>
    </row>
    <row r="386" spans="2:65" s="1" customFormat="1" ht="19.2">
      <c r="B386" s="25"/>
      <c r="D386" s="135" t="s">
        <v>135</v>
      </c>
      <c r="F386" s="136" t="s">
        <v>433</v>
      </c>
      <c r="L386" s="25"/>
      <c r="M386" s="137"/>
      <c r="T386" s="49"/>
      <c r="AT386" s="13" t="s">
        <v>135</v>
      </c>
      <c r="AU386" s="13" t="s">
        <v>83</v>
      </c>
    </row>
    <row r="387" spans="2:65" s="1" customFormat="1" ht="24.15" customHeight="1">
      <c r="B387" s="25"/>
      <c r="C387" s="138" t="s">
        <v>634</v>
      </c>
      <c r="D387" s="138" t="s">
        <v>137</v>
      </c>
      <c r="E387" s="139" t="s">
        <v>436</v>
      </c>
      <c r="F387" s="140" t="s">
        <v>1132</v>
      </c>
      <c r="G387" s="141" t="s">
        <v>132</v>
      </c>
      <c r="H387" s="142">
        <v>27</v>
      </c>
      <c r="I387" s="142"/>
      <c r="J387" s="142">
        <f>ROUND(I387*H387,2)</f>
        <v>0</v>
      </c>
      <c r="K387" s="140" t="s">
        <v>783</v>
      </c>
      <c r="L387" s="143"/>
      <c r="M387" s="144" t="s">
        <v>1</v>
      </c>
      <c r="N387" s="145" t="s">
        <v>38</v>
      </c>
      <c r="O387" s="131">
        <v>0</v>
      </c>
      <c r="P387" s="131">
        <f>O387*H387</f>
        <v>0</v>
      </c>
      <c r="Q387" s="131">
        <v>0</v>
      </c>
      <c r="R387" s="131">
        <f>Q387*H387</f>
        <v>0</v>
      </c>
      <c r="S387" s="131">
        <v>0</v>
      </c>
      <c r="T387" s="132">
        <f>S387*H387</f>
        <v>0</v>
      </c>
      <c r="AR387" s="133" t="s">
        <v>140</v>
      </c>
      <c r="AT387" s="133" t="s">
        <v>137</v>
      </c>
      <c r="AU387" s="133" t="s">
        <v>83</v>
      </c>
      <c r="AY387" s="13" t="s">
        <v>127</v>
      </c>
      <c r="BE387" s="134">
        <f>IF(N387="základní",J387,0)</f>
        <v>0</v>
      </c>
      <c r="BF387" s="134">
        <f>IF(N387="snížená",J387,0)</f>
        <v>0</v>
      </c>
      <c r="BG387" s="134">
        <f>IF(N387="zákl. přenesená",J387,0)</f>
        <v>0</v>
      </c>
      <c r="BH387" s="134">
        <f>IF(N387="sníž. přenesená",J387,0)</f>
        <v>0</v>
      </c>
      <c r="BI387" s="134">
        <f>IF(N387="nulová",J387,0)</f>
        <v>0</v>
      </c>
      <c r="BJ387" s="13" t="s">
        <v>81</v>
      </c>
      <c r="BK387" s="134">
        <f>ROUND(I387*H387,2)</f>
        <v>0</v>
      </c>
      <c r="BL387" s="13" t="s">
        <v>133</v>
      </c>
      <c r="BM387" s="133" t="s">
        <v>1133</v>
      </c>
    </row>
    <row r="388" spans="2:65" s="1" customFormat="1" ht="19.2">
      <c r="B388" s="25"/>
      <c r="D388" s="135" t="s">
        <v>135</v>
      </c>
      <c r="F388" s="136" t="s">
        <v>1132</v>
      </c>
      <c r="L388" s="25"/>
      <c r="M388" s="137"/>
      <c r="T388" s="49"/>
      <c r="AT388" s="13" t="s">
        <v>135</v>
      </c>
      <c r="AU388" s="13" t="s">
        <v>83</v>
      </c>
    </row>
    <row r="389" spans="2:65" s="1" customFormat="1" ht="33" customHeight="1">
      <c r="B389" s="25"/>
      <c r="C389" s="124" t="s">
        <v>640</v>
      </c>
      <c r="D389" s="124" t="s">
        <v>129</v>
      </c>
      <c r="E389" s="125" t="s">
        <v>440</v>
      </c>
      <c r="F389" s="126" t="s">
        <v>441</v>
      </c>
      <c r="G389" s="127" t="s">
        <v>132</v>
      </c>
      <c r="H389" s="128">
        <v>2</v>
      </c>
      <c r="I389" s="128"/>
      <c r="J389" s="128">
        <f>ROUND(I389*H389,2)</f>
        <v>0</v>
      </c>
      <c r="K389" s="126" t="s">
        <v>783</v>
      </c>
      <c r="L389" s="25"/>
      <c r="M389" s="129" t="s">
        <v>1</v>
      </c>
      <c r="N389" s="130" t="s">
        <v>38</v>
      </c>
      <c r="O389" s="131">
        <v>0</v>
      </c>
      <c r="P389" s="131">
        <f>O389*H389</f>
        <v>0</v>
      </c>
      <c r="Q389" s="131">
        <v>0</v>
      </c>
      <c r="R389" s="131">
        <f>Q389*H389</f>
        <v>0</v>
      </c>
      <c r="S389" s="131">
        <v>0</v>
      </c>
      <c r="T389" s="132">
        <f>S389*H389</f>
        <v>0</v>
      </c>
      <c r="AR389" s="133" t="s">
        <v>133</v>
      </c>
      <c r="AT389" s="133" t="s">
        <v>129</v>
      </c>
      <c r="AU389" s="133" t="s">
        <v>83</v>
      </c>
      <c r="AY389" s="13" t="s">
        <v>127</v>
      </c>
      <c r="BE389" s="134">
        <f>IF(N389="základní",J389,0)</f>
        <v>0</v>
      </c>
      <c r="BF389" s="134">
        <f>IF(N389="snížená",J389,0)</f>
        <v>0</v>
      </c>
      <c r="BG389" s="134">
        <f>IF(N389="zákl. přenesená",J389,0)</f>
        <v>0</v>
      </c>
      <c r="BH389" s="134">
        <f>IF(N389="sníž. přenesená",J389,0)</f>
        <v>0</v>
      </c>
      <c r="BI389" s="134">
        <f>IF(N389="nulová",J389,0)</f>
        <v>0</v>
      </c>
      <c r="BJ389" s="13" t="s">
        <v>81</v>
      </c>
      <c r="BK389" s="134">
        <f>ROUND(I389*H389,2)</f>
        <v>0</v>
      </c>
      <c r="BL389" s="13" t="s">
        <v>133</v>
      </c>
      <c r="BM389" s="133" t="s">
        <v>1134</v>
      </c>
    </row>
    <row r="390" spans="2:65" s="1" customFormat="1" ht="19.2">
      <c r="B390" s="25"/>
      <c r="D390" s="135" t="s">
        <v>135</v>
      </c>
      <c r="F390" s="136" t="s">
        <v>441</v>
      </c>
      <c r="L390" s="25"/>
      <c r="M390" s="137"/>
      <c r="T390" s="49"/>
      <c r="AT390" s="13" t="s">
        <v>135</v>
      </c>
      <c r="AU390" s="13" t="s">
        <v>83</v>
      </c>
    </row>
    <row r="391" spans="2:65" s="1" customFormat="1" ht="19.2">
      <c r="B391" s="25"/>
      <c r="D391" s="135" t="s">
        <v>155</v>
      </c>
      <c r="F391" s="146" t="s">
        <v>1135</v>
      </c>
      <c r="L391" s="25"/>
      <c r="M391" s="137"/>
      <c r="T391" s="49"/>
      <c r="AT391" s="13" t="s">
        <v>155</v>
      </c>
      <c r="AU391" s="13" t="s">
        <v>83</v>
      </c>
    </row>
    <row r="392" spans="2:65" s="1" customFormat="1" ht="24.15" customHeight="1">
      <c r="B392" s="25"/>
      <c r="C392" s="138" t="s">
        <v>645</v>
      </c>
      <c r="D392" s="138" t="s">
        <v>137</v>
      </c>
      <c r="E392" s="139" t="s">
        <v>444</v>
      </c>
      <c r="F392" s="140" t="s">
        <v>445</v>
      </c>
      <c r="G392" s="141" t="s">
        <v>132</v>
      </c>
      <c r="H392" s="142">
        <v>2</v>
      </c>
      <c r="I392" s="142"/>
      <c r="J392" s="142">
        <f>ROUND(I392*H392,2)</f>
        <v>0</v>
      </c>
      <c r="K392" s="140" t="s">
        <v>783</v>
      </c>
      <c r="L392" s="143"/>
      <c r="M392" s="144" t="s">
        <v>1</v>
      </c>
      <c r="N392" s="145" t="s">
        <v>38</v>
      </c>
      <c r="O392" s="131">
        <v>0</v>
      </c>
      <c r="P392" s="131">
        <f>O392*H392</f>
        <v>0</v>
      </c>
      <c r="Q392" s="131">
        <v>0</v>
      </c>
      <c r="R392" s="131">
        <f>Q392*H392</f>
        <v>0</v>
      </c>
      <c r="S392" s="131">
        <v>0</v>
      </c>
      <c r="T392" s="132">
        <f>S392*H392</f>
        <v>0</v>
      </c>
      <c r="AR392" s="133" t="s">
        <v>140</v>
      </c>
      <c r="AT392" s="133" t="s">
        <v>137</v>
      </c>
      <c r="AU392" s="133" t="s">
        <v>83</v>
      </c>
      <c r="AY392" s="13" t="s">
        <v>127</v>
      </c>
      <c r="BE392" s="134">
        <f>IF(N392="základní",J392,0)</f>
        <v>0</v>
      </c>
      <c r="BF392" s="134">
        <f>IF(N392="snížená",J392,0)</f>
        <v>0</v>
      </c>
      <c r="BG392" s="134">
        <f>IF(N392="zákl. přenesená",J392,0)</f>
        <v>0</v>
      </c>
      <c r="BH392" s="134">
        <f>IF(N392="sníž. přenesená",J392,0)</f>
        <v>0</v>
      </c>
      <c r="BI392" s="134">
        <f>IF(N392="nulová",J392,0)</f>
        <v>0</v>
      </c>
      <c r="BJ392" s="13" t="s">
        <v>81</v>
      </c>
      <c r="BK392" s="134">
        <f>ROUND(I392*H392,2)</f>
        <v>0</v>
      </c>
      <c r="BL392" s="13" t="s">
        <v>133</v>
      </c>
      <c r="BM392" s="133" t="s">
        <v>1136</v>
      </c>
    </row>
    <row r="393" spans="2:65" s="1" customFormat="1" ht="19.2">
      <c r="B393" s="25"/>
      <c r="D393" s="135" t="s">
        <v>135</v>
      </c>
      <c r="F393" s="136" t="s">
        <v>445</v>
      </c>
      <c r="L393" s="25"/>
      <c r="M393" s="137"/>
      <c r="T393" s="49"/>
      <c r="AT393" s="13" t="s">
        <v>135</v>
      </c>
      <c r="AU393" s="13" t="s">
        <v>83</v>
      </c>
    </row>
    <row r="394" spans="2:65" s="1" customFormat="1" ht="33" customHeight="1">
      <c r="B394" s="25"/>
      <c r="C394" s="124" t="s">
        <v>650</v>
      </c>
      <c r="D394" s="124" t="s">
        <v>129</v>
      </c>
      <c r="E394" s="125" t="s">
        <v>1137</v>
      </c>
      <c r="F394" s="126" t="s">
        <v>1138</v>
      </c>
      <c r="G394" s="127" t="s">
        <v>132</v>
      </c>
      <c r="H394" s="128">
        <v>1</v>
      </c>
      <c r="I394" s="128"/>
      <c r="J394" s="128">
        <f>ROUND(I394*H394,2)</f>
        <v>0</v>
      </c>
      <c r="K394" s="126" t="s">
        <v>783</v>
      </c>
      <c r="L394" s="25"/>
      <c r="M394" s="129" t="s">
        <v>1</v>
      </c>
      <c r="N394" s="130" t="s">
        <v>38</v>
      </c>
      <c r="O394" s="131">
        <v>0</v>
      </c>
      <c r="P394" s="131">
        <f>O394*H394</f>
        <v>0</v>
      </c>
      <c r="Q394" s="131">
        <v>0</v>
      </c>
      <c r="R394" s="131">
        <f>Q394*H394</f>
        <v>0</v>
      </c>
      <c r="S394" s="131">
        <v>0</v>
      </c>
      <c r="T394" s="132">
        <f>S394*H394</f>
        <v>0</v>
      </c>
      <c r="AR394" s="133" t="s">
        <v>133</v>
      </c>
      <c r="AT394" s="133" t="s">
        <v>129</v>
      </c>
      <c r="AU394" s="133" t="s">
        <v>83</v>
      </c>
      <c r="AY394" s="13" t="s">
        <v>127</v>
      </c>
      <c r="BE394" s="134">
        <f>IF(N394="základní",J394,0)</f>
        <v>0</v>
      </c>
      <c r="BF394" s="134">
        <f>IF(N394="snížená",J394,0)</f>
        <v>0</v>
      </c>
      <c r="BG394" s="134">
        <f>IF(N394="zákl. přenesená",J394,0)</f>
        <v>0</v>
      </c>
      <c r="BH394" s="134">
        <f>IF(N394="sníž. přenesená",J394,0)</f>
        <v>0</v>
      </c>
      <c r="BI394" s="134">
        <f>IF(N394="nulová",J394,0)</f>
        <v>0</v>
      </c>
      <c r="BJ394" s="13" t="s">
        <v>81</v>
      </c>
      <c r="BK394" s="134">
        <f>ROUND(I394*H394,2)</f>
        <v>0</v>
      </c>
      <c r="BL394" s="13" t="s">
        <v>133</v>
      </c>
      <c r="BM394" s="133" t="s">
        <v>1139</v>
      </c>
    </row>
    <row r="395" spans="2:65" s="1" customFormat="1" ht="19.2">
      <c r="B395" s="25"/>
      <c r="D395" s="135" t="s">
        <v>135</v>
      </c>
      <c r="F395" s="136" t="s">
        <v>1138</v>
      </c>
      <c r="L395" s="25"/>
      <c r="M395" s="137"/>
      <c r="T395" s="49"/>
      <c r="AT395" s="13" t="s">
        <v>135</v>
      </c>
      <c r="AU395" s="13" t="s">
        <v>83</v>
      </c>
    </row>
    <row r="396" spans="2:65" s="1" customFormat="1" ht="24.15" customHeight="1">
      <c r="B396" s="25"/>
      <c r="C396" s="138" t="s">
        <v>655</v>
      </c>
      <c r="D396" s="138" t="s">
        <v>137</v>
      </c>
      <c r="E396" s="139" t="s">
        <v>1140</v>
      </c>
      <c r="F396" s="140" t="s">
        <v>1141</v>
      </c>
      <c r="G396" s="141" t="s">
        <v>132</v>
      </c>
      <c r="H396" s="142">
        <v>1</v>
      </c>
      <c r="I396" s="142"/>
      <c r="J396" s="142">
        <f>ROUND(I396*H396,2)</f>
        <v>0</v>
      </c>
      <c r="K396" s="140" t="s">
        <v>783</v>
      </c>
      <c r="L396" s="143"/>
      <c r="M396" s="144" t="s">
        <v>1</v>
      </c>
      <c r="N396" s="145" t="s">
        <v>38</v>
      </c>
      <c r="O396" s="131">
        <v>0</v>
      </c>
      <c r="P396" s="131">
        <f>O396*H396</f>
        <v>0</v>
      </c>
      <c r="Q396" s="131">
        <v>0</v>
      </c>
      <c r="R396" s="131">
        <f>Q396*H396</f>
        <v>0</v>
      </c>
      <c r="S396" s="131">
        <v>0</v>
      </c>
      <c r="T396" s="132">
        <f>S396*H396</f>
        <v>0</v>
      </c>
      <c r="AR396" s="133" t="s">
        <v>140</v>
      </c>
      <c r="AT396" s="133" t="s">
        <v>137</v>
      </c>
      <c r="AU396" s="133" t="s">
        <v>83</v>
      </c>
      <c r="AY396" s="13" t="s">
        <v>127</v>
      </c>
      <c r="BE396" s="134">
        <f>IF(N396="základní",J396,0)</f>
        <v>0</v>
      </c>
      <c r="BF396" s="134">
        <f>IF(N396="snížená",J396,0)</f>
        <v>0</v>
      </c>
      <c r="BG396" s="134">
        <f>IF(N396="zákl. přenesená",J396,0)</f>
        <v>0</v>
      </c>
      <c r="BH396" s="134">
        <f>IF(N396="sníž. přenesená",J396,0)</f>
        <v>0</v>
      </c>
      <c r="BI396" s="134">
        <f>IF(N396="nulová",J396,0)</f>
        <v>0</v>
      </c>
      <c r="BJ396" s="13" t="s">
        <v>81</v>
      </c>
      <c r="BK396" s="134">
        <f>ROUND(I396*H396,2)</f>
        <v>0</v>
      </c>
      <c r="BL396" s="13" t="s">
        <v>133</v>
      </c>
      <c r="BM396" s="133" t="s">
        <v>1142</v>
      </c>
    </row>
    <row r="397" spans="2:65" s="1" customFormat="1" ht="19.2">
      <c r="B397" s="25"/>
      <c r="D397" s="135" t="s">
        <v>135</v>
      </c>
      <c r="F397" s="136" t="s">
        <v>1141</v>
      </c>
      <c r="L397" s="25"/>
      <c r="M397" s="137"/>
      <c r="T397" s="49"/>
      <c r="AT397" s="13" t="s">
        <v>135</v>
      </c>
      <c r="AU397" s="13" t="s">
        <v>83</v>
      </c>
    </row>
    <row r="398" spans="2:65" s="1" customFormat="1" ht="33" customHeight="1">
      <c r="B398" s="25"/>
      <c r="C398" s="124" t="s">
        <v>660</v>
      </c>
      <c r="D398" s="124" t="s">
        <v>129</v>
      </c>
      <c r="E398" s="125" t="s">
        <v>448</v>
      </c>
      <c r="F398" s="126" t="s">
        <v>449</v>
      </c>
      <c r="G398" s="127" t="s">
        <v>132</v>
      </c>
      <c r="H398" s="128">
        <v>26</v>
      </c>
      <c r="I398" s="128"/>
      <c r="J398" s="128">
        <f>ROUND(I398*H398,2)</f>
        <v>0</v>
      </c>
      <c r="K398" s="126" t="s">
        <v>783</v>
      </c>
      <c r="L398" s="25"/>
      <c r="M398" s="129" t="s">
        <v>1</v>
      </c>
      <c r="N398" s="130" t="s">
        <v>38</v>
      </c>
      <c r="O398" s="131">
        <v>0</v>
      </c>
      <c r="P398" s="131">
        <f>O398*H398</f>
        <v>0</v>
      </c>
      <c r="Q398" s="131">
        <v>0</v>
      </c>
      <c r="R398" s="131">
        <f>Q398*H398</f>
        <v>0</v>
      </c>
      <c r="S398" s="131">
        <v>0</v>
      </c>
      <c r="T398" s="132">
        <f>S398*H398</f>
        <v>0</v>
      </c>
      <c r="AR398" s="133" t="s">
        <v>133</v>
      </c>
      <c r="AT398" s="133" t="s">
        <v>129</v>
      </c>
      <c r="AU398" s="133" t="s">
        <v>83</v>
      </c>
      <c r="AY398" s="13" t="s">
        <v>127</v>
      </c>
      <c r="BE398" s="134">
        <f>IF(N398="základní",J398,0)</f>
        <v>0</v>
      </c>
      <c r="BF398" s="134">
        <f>IF(N398="snížená",J398,0)</f>
        <v>0</v>
      </c>
      <c r="BG398" s="134">
        <f>IF(N398="zákl. přenesená",J398,0)</f>
        <v>0</v>
      </c>
      <c r="BH398" s="134">
        <f>IF(N398="sníž. přenesená",J398,0)</f>
        <v>0</v>
      </c>
      <c r="BI398" s="134">
        <f>IF(N398="nulová",J398,0)</f>
        <v>0</v>
      </c>
      <c r="BJ398" s="13" t="s">
        <v>81</v>
      </c>
      <c r="BK398" s="134">
        <f>ROUND(I398*H398,2)</f>
        <v>0</v>
      </c>
      <c r="BL398" s="13" t="s">
        <v>133</v>
      </c>
      <c r="BM398" s="133" t="s">
        <v>1143</v>
      </c>
    </row>
    <row r="399" spans="2:65" s="1" customFormat="1" ht="19.2">
      <c r="B399" s="25"/>
      <c r="D399" s="135" t="s">
        <v>135</v>
      </c>
      <c r="F399" s="136" t="s">
        <v>449</v>
      </c>
      <c r="L399" s="25"/>
      <c r="M399" s="137"/>
      <c r="T399" s="49"/>
      <c r="AT399" s="13" t="s">
        <v>135</v>
      </c>
      <c r="AU399" s="13" t="s">
        <v>83</v>
      </c>
    </row>
    <row r="400" spans="2:65" s="1" customFormat="1" ht="24.15" customHeight="1">
      <c r="B400" s="25"/>
      <c r="C400" s="138" t="s">
        <v>666</v>
      </c>
      <c r="D400" s="138" t="s">
        <v>137</v>
      </c>
      <c r="E400" s="139" t="s">
        <v>452</v>
      </c>
      <c r="F400" s="140" t="s">
        <v>453</v>
      </c>
      <c r="G400" s="141" t="s">
        <v>132</v>
      </c>
      <c r="H400" s="142">
        <v>26</v>
      </c>
      <c r="I400" s="142"/>
      <c r="J400" s="142">
        <f>ROUND(I400*H400,2)</f>
        <v>0</v>
      </c>
      <c r="K400" s="140" t="s">
        <v>783</v>
      </c>
      <c r="L400" s="143"/>
      <c r="M400" s="144" t="s">
        <v>1</v>
      </c>
      <c r="N400" s="145" t="s">
        <v>38</v>
      </c>
      <c r="O400" s="131">
        <v>0</v>
      </c>
      <c r="P400" s="131">
        <f>O400*H400</f>
        <v>0</v>
      </c>
      <c r="Q400" s="131">
        <v>0</v>
      </c>
      <c r="R400" s="131">
        <f>Q400*H400</f>
        <v>0</v>
      </c>
      <c r="S400" s="131">
        <v>0</v>
      </c>
      <c r="T400" s="132">
        <f>S400*H400</f>
        <v>0</v>
      </c>
      <c r="AR400" s="133" t="s">
        <v>140</v>
      </c>
      <c r="AT400" s="133" t="s">
        <v>137</v>
      </c>
      <c r="AU400" s="133" t="s">
        <v>83</v>
      </c>
      <c r="AY400" s="13" t="s">
        <v>127</v>
      </c>
      <c r="BE400" s="134">
        <f>IF(N400="základní",J400,0)</f>
        <v>0</v>
      </c>
      <c r="BF400" s="134">
        <f>IF(N400="snížená",J400,0)</f>
        <v>0</v>
      </c>
      <c r="BG400" s="134">
        <f>IF(N400="zákl. přenesená",J400,0)</f>
        <v>0</v>
      </c>
      <c r="BH400" s="134">
        <f>IF(N400="sníž. přenesená",J400,0)</f>
        <v>0</v>
      </c>
      <c r="BI400" s="134">
        <f>IF(N400="nulová",J400,0)</f>
        <v>0</v>
      </c>
      <c r="BJ400" s="13" t="s">
        <v>81</v>
      </c>
      <c r="BK400" s="134">
        <f>ROUND(I400*H400,2)</f>
        <v>0</v>
      </c>
      <c r="BL400" s="13" t="s">
        <v>133</v>
      </c>
      <c r="BM400" s="133" t="s">
        <v>1144</v>
      </c>
    </row>
    <row r="401" spans="2:65" s="1" customFormat="1">
      <c r="B401" s="25"/>
      <c r="D401" s="135" t="s">
        <v>135</v>
      </c>
      <c r="F401" s="136" t="s">
        <v>453</v>
      </c>
      <c r="L401" s="25"/>
      <c r="M401" s="137"/>
      <c r="T401" s="49"/>
      <c r="AT401" s="13" t="s">
        <v>135</v>
      </c>
      <c r="AU401" s="13" t="s">
        <v>83</v>
      </c>
    </row>
    <row r="402" spans="2:65" s="1" customFormat="1" ht="33" customHeight="1">
      <c r="B402" s="25"/>
      <c r="C402" s="124" t="s">
        <v>672</v>
      </c>
      <c r="D402" s="124" t="s">
        <v>129</v>
      </c>
      <c r="E402" s="125" t="s">
        <v>456</v>
      </c>
      <c r="F402" s="126" t="s">
        <v>457</v>
      </c>
      <c r="G402" s="127" t="s">
        <v>132</v>
      </c>
      <c r="H402" s="128">
        <v>27</v>
      </c>
      <c r="I402" s="128"/>
      <c r="J402" s="128">
        <f>ROUND(I402*H402,2)</f>
        <v>0</v>
      </c>
      <c r="K402" s="126" t="s">
        <v>783</v>
      </c>
      <c r="L402" s="25"/>
      <c r="M402" s="129" t="s">
        <v>1</v>
      </c>
      <c r="N402" s="130" t="s">
        <v>38</v>
      </c>
      <c r="O402" s="131">
        <v>0</v>
      </c>
      <c r="P402" s="131">
        <f>O402*H402</f>
        <v>0</v>
      </c>
      <c r="Q402" s="131">
        <v>0</v>
      </c>
      <c r="R402" s="131">
        <f>Q402*H402</f>
        <v>0</v>
      </c>
      <c r="S402" s="131">
        <v>0</v>
      </c>
      <c r="T402" s="132">
        <f>S402*H402</f>
        <v>0</v>
      </c>
      <c r="AR402" s="133" t="s">
        <v>133</v>
      </c>
      <c r="AT402" s="133" t="s">
        <v>129</v>
      </c>
      <c r="AU402" s="133" t="s">
        <v>83</v>
      </c>
      <c r="AY402" s="13" t="s">
        <v>127</v>
      </c>
      <c r="BE402" s="134">
        <f>IF(N402="základní",J402,0)</f>
        <v>0</v>
      </c>
      <c r="BF402" s="134">
        <f>IF(N402="snížená",J402,0)</f>
        <v>0</v>
      </c>
      <c r="BG402" s="134">
        <f>IF(N402="zákl. přenesená",J402,0)</f>
        <v>0</v>
      </c>
      <c r="BH402" s="134">
        <f>IF(N402="sníž. přenesená",J402,0)</f>
        <v>0</v>
      </c>
      <c r="BI402" s="134">
        <f>IF(N402="nulová",J402,0)</f>
        <v>0</v>
      </c>
      <c r="BJ402" s="13" t="s">
        <v>81</v>
      </c>
      <c r="BK402" s="134">
        <f>ROUND(I402*H402,2)</f>
        <v>0</v>
      </c>
      <c r="BL402" s="13" t="s">
        <v>133</v>
      </c>
      <c r="BM402" s="133" t="s">
        <v>1145</v>
      </c>
    </row>
    <row r="403" spans="2:65" s="1" customFormat="1" ht="19.2">
      <c r="B403" s="25"/>
      <c r="D403" s="135" t="s">
        <v>135</v>
      </c>
      <c r="F403" s="136" t="s">
        <v>457</v>
      </c>
      <c r="L403" s="25"/>
      <c r="M403" s="137"/>
      <c r="T403" s="49"/>
      <c r="AT403" s="13" t="s">
        <v>135</v>
      </c>
      <c r="AU403" s="13" t="s">
        <v>83</v>
      </c>
    </row>
    <row r="404" spans="2:65" s="1" customFormat="1" ht="19.2">
      <c r="B404" s="25"/>
      <c r="D404" s="135" t="s">
        <v>155</v>
      </c>
      <c r="F404" s="146" t="s">
        <v>1146</v>
      </c>
      <c r="L404" s="25"/>
      <c r="M404" s="137"/>
      <c r="T404" s="49"/>
      <c r="AT404" s="13" t="s">
        <v>155</v>
      </c>
      <c r="AU404" s="13" t="s">
        <v>83</v>
      </c>
    </row>
    <row r="405" spans="2:65" s="1" customFormat="1" ht="21.75" customHeight="1">
      <c r="B405" s="25"/>
      <c r="C405" s="138" t="s">
        <v>677</v>
      </c>
      <c r="D405" s="138" t="s">
        <v>137</v>
      </c>
      <c r="E405" s="139" t="s">
        <v>460</v>
      </c>
      <c r="F405" s="140" t="s">
        <v>1147</v>
      </c>
      <c r="G405" s="141" t="s">
        <v>132</v>
      </c>
      <c r="H405" s="142">
        <v>27</v>
      </c>
      <c r="I405" s="142"/>
      <c r="J405" s="142">
        <f>ROUND(I405*H405,2)</f>
        <v>0</v>
      </c>
      <c r="K405" s="140" t="s">
        <v>783</v>
      </c>
      <c r="L405" s="143"/>
      <c r="M405" s="144" t="s">
        <v>1</v>
      </c>
      <c r="N405" s="145" t="s">
        <v>38</v>
      </c>
      <c r="O405" s="131">
        <v>0</v>
      </c>
      <c r="P405" s="131">
        <f>O405*H405</f>
        <v>0</v>
      </c>
      <c r="Q405" s="131">
        <v>0</v>
      </c>
      <c r="R405" s="131">
        <f>Q405*H405</f>
        <v>0</v>
      </c>
      <c r="S405" s="131">
        <v>0</v>
      </c>
      <c r="T405" s="132">
        <f>S405*H405</f>
        <v>0</v>
      </c>
      <c r="AR405" s="133" t="s">
        <v>140</v>
      </c>
      <c r="AT405" s="133" t="s">
        <v>137</v>
      </c>
      <c r="AU405" s="133" t="s">
        <v>83</v>
      </c>
      <c r="AY405" s="13" t="s">
        <v>127</v>
      </c>
      <c r="BE405" s="134">
        <f>IF(N405="základní",J405,0)</f>
        <v>0</v>
      </c>
      <c r="BF405" s="134">
        <f>IF(N405="snížená",J405,0)</f>
        <v>0</v>
      </c>
      <c r="BG405" s="134">
        <f>IF(N405="zákl. přenesená",J405,0)</f>
        <v>0</v>
      </c>
      <c r="BH405" s="134">
        <f>IF(N405="sníž. přenesená",J405,0)</f>
        <v>0</v>
      </c>
      <c r="BI405" s="134">
        <f>IF(N405="nulová",J405,0)</f>
        <v>0</v>
      </c>
      <c r="BJ405" s="13" t="s">
        <v>81</v>
      </c>
      <c r="BK405" s="134">
        <f>ROUND(I405*H405,2)</f>
        <v>0</v>
      </c>
      <c r="BL405" s="13" t="s">
        <v>133</v>
      </c>
      <c r="BM405" s="133" t="s">
        <v>1148</v>
      </c>
    </row>
    <row r="406" spans="2:65" s="1" customFormat="1">
      <c r="B406" s="25"/>
      <c r="D406" s="135" t="s">
        <v>135</v>
      </c>
      <c r="F406" s="136" t="s">
        <v>1147</v>
      </c>
      <c r="L406" s="25"/>
      <c r="M406" s="137"/>
      <c r="T406" s="49"/>
      <c r="AT406" s="13" t="s">
        <v>135</v>
      </c>
      <c r="AU406" s="13" t="s">
        <v>83</v>
      </c>
    </row>
    <row r="407" spans="2:65" s="1" customFormat="1" ht="24.15" customHeight="1">
      <c r="B407" s="25"/>
      <c r="C407" s="124" t="s">
        <v>682</v>
      </c>
      <c r="D407" s="124" t="s">
        <v>129</v>
      </c>
      <c r="E407" s="125" t="s">
        <v>1149</v>
      </c>
      <c r="F407" s="126" t="s">
        <v>1150</v>
      </c>
      <c r="G407" s="127" t="s">
        <v>132</v>
      </c>
      <c r="H407" s="128">
        <v>6</v>
      </c>
      <c r="I407" s="128"/>
      <c r="J407" s="128">
        <f>ROUND(I407*H407,2)</f>
        <v>0</v>
      </c>
      <c r="K407" s="126" t="s">
        <v>783</v>
      </c>
      <c r="L407" s="25"/>
      <c r="M407" s="129" t="s">
        <v>1</v>
      </c>
      <c r="N407" s="130" t="s">
        <v>38</v>
      </c>
      <c r="O407" s="131">
        <v>0</v>
      </c>
      <c r="P407" s="131">
        <f>O407*H407</f>
        <v>0</v>
      </c>
      <c r="Q407" s="131">
        <v>0</v>
      </c>
      <c r="R407" s="131">
        <f>Q407*H407</f>
        <v>0</v>
      </c>
      <c r="S407" s="131">
        <v>0</v>
      </c>
      <c r="T407" s="132">
        <f>S407*H407</f>
        <v>0</v>
      </c>
      <c r="AR407" s="133" t="s">
        <v>133</v>
      </c>
      <c r="AT407" s="133" t="s">
        <v>129</v>
      </c>
      <c r="AU407" s="133" t="s">
        <v>83</v>
      </c>
      <c r="AY407" s="13" t="s">
        <v>127</v>
      </c>
      <c r="BE407" s="134">
        <f>IF(N407="základní",J407,0)</f>
        <v>0</v>
      </c>
      <c r="BF407" s="134">
        <f>IF(N407="snížená",J407,0)</f>
        <v>0</v>
      </c>
      <c r="BG407" s="134">
        <f>IF(N407="zákl. přenesená",J407,0)</f>
        <v>0</v>
      </c>
      <c r="BH407" s="134">
        <f>IF(N407="sníž. přenesená",J407,0)</f>
        <v>0</v>
      </c>
      <c r="BI407" s="134">
        <f>IF(N407="nulová",J407,0)</f>
        <v>0</v>
      </c>
      <c r="BJ407" s="13" t="s">
        <v>81</v>
      </c>
      <c r="BK407" s="134">
        <f>ROUND(I407*H407,2)</f>
        <v>0</v>
      </c>
      <c r="BL407" s="13" t="s">
        <v>133</v>
      </c>
      <c r="BM407" s="133" t="s">
        <v>1151</v>
      </c>
    </row>
    <row r="408" spans="2:65" s="1" customFormat="1" ht="19.2">
      <c r="B408" s="25"/>
      <c r="D408" s="135" t="s">
        <v>135</v>
      </c>
      <c r="F408" s="136" t="s">
        <v>1150</v>
      </c>
      <c r="L408" s="25"/>
      <c r="M408" s="137"/>
      <c r="T408" s="49"/>
      <c r="AT408" s="13" t="s">
        <v>135</v>
      </c>
      <c r="AU408" s="13" t="s">
        <v>83</v>
      </c>
    </row>
    <row r="409" spans="2:65" s="1" customFormat="1" ht="37.799999999999997" customHeight="1">
      <c r="B409" s="25"/>
      <c r="C409" s="138" t="s">
        <v>687</v>
      </c>
      <c r="D409" s="138" t="s">
        <v>137</v>
      </c>
      <c r="E409" s="139" t="s">
        <v>1152</v>
      </c>
      <c r="F409" s="140" t="s">
        <v>1153</v>
      </c>
      <c r="G409" s="141" t="s">
        <v>132</v>
      </c>
      <c r="H409" s="142">
        <v>6</v>
      </c>
      <c r="I409" s="142"/>
      <c r="J409" s="142">
        <f>ROUND(I409*H409,2)</f>
        <v>0</v>
      </c>
      <c r="K409" s="140" t="s">
        <v>783</v>
      </c>
      <c r="L409" s="143"/>
      <c r="M409" s="144" t="s">
        <v>1</v>
      </c>
      <c r="N409" s="145" t="s">
        <v>38</v>
      </c>
      <c r="O409" s="131">
        <v>0</v>
      </c>
      <c r="P409" s="131">
        <f>O409*H409</f>
        <v>0</v>
      </c>
      <c r="Q409" s="131">
        <v>0</v>
      </c>
      <c r="R409" s="131">
        <f>Q409*H409</f>
        <v>0</v>
      </c>
      <c r="S409" s="131">
        <v>0</v>
      </c>
      <c r="T409" s="132">
        <f>S409*H409</f>
        <v>0</v>
      </c>
      <c r="AR409" s="133" t="s">
        <v>140</v>
      </c>
      <c r="AT409" s="133" t="s">
        <v>137</v>
      </c>
      <c r="AU409" s="133" t="s">
        <v>83</v>
      </c>
      <c r="AY409" s="13" t="s">
        <v>127</v>
      </c>
      <c r="BE409" s="134">
        <f>IF(N409="základní",J409,0)</f>
        <v>0</v>
      </c>
      <c r="BF409" s="134">
        <f>IF(N409="snížená",J409,0)</f>
        <v>0</v>
      </c>
      <c r="BG409" s="134">
        <f>IF(N409="zákl. přenesená",J409,0)</f>
        <v>0</v>
      </c>
      <c r="BH409" s="134">
        <f>IF(N409="sníž. přenesená",J409,0)</f>
        <v>0</v>
      </c>
      <c r="BI409" s="134">
        <f>IF(N409="nulová",J409,0)</f>
        <v>0</v>
      </c>
      <c r="BJ409" s="13" t="s">
        <v>81</v>
      </c>
      <c r="BK409" s="134">
        <f>ROUND(I409*H409,2)</f>
        <v>0</v>
      </c>
      <c r="BL409" s="13" t="s">
        <v>133</v>
      </c>
      <c r="BM409" s="133" t="s">
        <v>1154</v>
      </c>
    </row>
    <row r="410" spans="2:65" s="1" customFormat="1" ht="19.2">
      <c r="B410" s="25"/>
      <c r="D410" s="135" t="s">
        <v>135</v>
      </c>
      <c r="F410" s="136" t="s">
        <v>1153</v>
      </c>
      <c r="L410" s="25"/>
      <c r="M410" s="137"/>
      <c r="T410" s="49"/>
      <c r="AT410" s="13" t="s">
        <v>135</v>
      </c>
      <c r="AU410" s="13" t="s">
        <v>83</v>
      </c>
    </row>
    <row r="411" spans="2:65" s="1" customFormat="1" ht="24.15" customHeight="1">
      <c r="B411" s="25"/>
      <c r="C411" s="124" t="s">
        <v>692</v>
      </c>
      <c r="D411" s="124" t="s">
        <v>129</v>
      </c>
      <c r="E411" s="125" t="s">
        <v>472</v>
      </c>
      <c r="F411" s="126" t="s">
        <v>473</v>
      </c>
      <c r="G411" s="127" t="s">
        <v>132</v>
      </c>
      <c r="H411" s="128">
        <v>12</v>
      </c>
      <c r="I411" s="128"/>
      <c r="J411" s="128">
        <f>ROUND(I411*H411,2)</f>
        <v>0</v>
      </c>
      <c r="K411" s="126" t="s">
        <v>783</v>
      </c>
      <c r="L411" s="25"/>
      <c r="M411" s="129" t="s">
        <v>1</v>
      </c>
      <c r="N411" s="130" t="s">
        <v>38</v>
      </c>
      <c r="O411" s="131">
        <v>0</v>
      </c>
      <c r="P411" s="131">
        <f>O411*H411</f>
        <v>0</v>
      </c>
      <c r="Q411" s="131">
        <v>0</v>
      </c>
      <c r="R411" s="131">
        <f>Q411*H411</f>
        <v>0</v>
      </c>
      <c r="S411" s="131">
        <v>0</v>
      </c>
      <c r="T411" s="132">
        <f>S411*H411</f>
        <v>0</v>
      </c>
      <c r="AR411" s="133" t="s">
        <v>133</v>
      </c>
      <c r="AT411" s="133" t="s">
        <v>129</v>
      </c>
      <c r="AU411" s="133" t="s">
        <v>83</v>
      </c>
      <c r="AY411" s="13" t="s">
        <v>127</v>
      </c>
      <c r="BE411" s="134">
        <f>IF(N411="základní",J411,0)</f>
        <v>0</v>
      </c>
      <c r="BF411" s="134">
        <f>IF(N411="snížená",J411,0)</f>
        <v>0</v>
      </c>
      <c r="BG411" s="134">
        <f>IF(N411="zákl. přenesená",J411,0)</f>
        <v>0</v>
      </c>
      <c r="BH411" s="134">
        <f>IF(N411="sníž. přenesená",J411,0)</f>
        <v>0</v>
      </c>
      <c r="BI411" s="134">
        <f>IF(N411="nulová",J411,0)</f>
        <v>0</v>
      </c>
      <c r="BJ411" s="13" t="s">
        <v>81</v>
      </c>
      <c r="BK411" s="134">
        <f>ROUND(I411*H411,2)</f>
        <v>0</v>
      </c>
      <c r="BL411" s="13" t="s">
        <v>133</v>
      </c>
      <c r="BM411" s="133" t="s">
        <v>1155</v>
      </c>
    </row>
    <row r="412" spans="2:65" s="1" customFormat="1" ht="19.2">
      <c r="B412" s="25"/>
      <c r="D412" s="135" t="s">
        <v>135</v>
      </c>
      <c r="F412" s="136" t="s">
        <v>473</v>
      </c>
      <c r="L412" s="25"/>
      <c r="M412" s="137"/>
      <c r="T412" s="49"/>
      <c r="AT412" s="13" t="s">
        <v>135</v>
      </c>
      <c r="AU412" s="13" t="s">
        <v>83</v>
      </c>
    </row>
    <row r="413" spans="2:65" s="1" customFormat="1" ht="24.15" customHeight="1">
      <c r="B413" s="25"/>
      <c r="C413" s="138" t="s">
        <v>697</v>
      </c>
      <c r="D413" s="138" t="s">
        <v>137</v>
      </c>
      <c r="E413" s="139" t="s">
        <v>476</v>
      </c>
      <c r="F413" s="140" t="s">
        <v>477</v>
      </c>
      <c r="G413" s="141" t="s">
        <v>132</v>
      </c>
      <c r="H413" s="142">
        <v>12</v>
      </c>
      <c r="I413" s="142"/>
      <c r="J413" s="142">
        <f>ROUND(I413*H413,2)</f>
        <v>0</v>
      </c>
      <c r="K413" s="140" t="s">
        <v>783</v>
      </c>
      <c r="L413" s="143"/>
      <c r="M413" s="144" t="s">
        <v>1</v>
      </c>
      <c r="N413" s="145" t="s">
        <v>38</v>
      </c>
      <c r="O413" s="131">
        <v>0</v>
      </c>
      <c r="P413" s="131">
        <f>O413*H413</f>
        <v>0</v>
      </c>
      <c r="Q413" s="131">
        <v>0</v>
      </c>
      <c r="R413" s="131">
        <f>Q413*H413</f>
        <v>0</v>
      </c>
      <c r="S413" s="131">
        <v>0</v>
      </c>
      <c r="T413" s="132">
        <f>S413*H413</f>
        <v>0</v>
      </c>
      <c r="AR413" s="133" t="s">
        <v>140</v>
      </c>
      <c r="AT413" s="133" t="s">
        <v>137</v>
      </c>
      <c r="AU413" s="133" t="s">
        <v>83</v>
      </c>
      <c r="AY413" s="13" t="s">
        <v>127</v>
      </c>
      <c r="BE413" s="134">
        <f>IF(N413="základní",J413,0)</f>
        <v>0</v>
      </c>
      <c r="BF413" s="134">
        <f>IF(N413="snížená",J413,0)</f>
        <v>0</v>
      </c>
      <c r="BG413" s="134">
        <f>IF(N413="zákl. přenesená",J413,0)</f>
        <v>0</v>
      </c>
      <c r="BH413" s="134">
        <f>IF(N413="sníž. přenesená",J413,0)</f>
        <v>0</v>
      </c>
      <c r="BI413" s="134">
        <f>IF(N413="nulová",J413,0)</f>
        <v>0</v>
      </c>
      <c r="BJ413" s="13" t="s">
        <v>81</v>
      </c>
      <c r="BK413" s="134">
        <f>ROUND(I413*H413,2)</f>
        <v>0</v>
      </c>
      <c r="BL413" s="13" t="s">
        <v>133</v>
      </c>
      <c r="BM413" s="133" t="s">
        <v>1156</v>
      </c>
    </row>
    <row r="414" spans="2:65" s="1" customFormat="1" ht="19.2">
      <c r="B414" s="25"/>
      <c r="D414" s="135" t="s">
        <v>135</v>
      </c>
      <c r="F414" s="136" t="s">
        <v>477</v>
      </c>
      <c r="L414" s="25"/>
      <c r="M414" s="137"/>
      <c r="T414" s="49"/>
      <c r="AT414" s="13" t="s">
        <v>135</v>
      </c>
      <c r="AU414" s="13" t="s">
        <v>83</v>
      </c>
    </row>
    <row r="415" spans="2:65" s="1" customFormat="1" ht="24.15" customHeight="1">
      <c r="B415" s="25"/>
      <c r="C415" s="124" t="s">
        <v>702</v>
      </c>
      <c r="D415" s="124" t="s">
        <v>129</v>
      </c>
      <c r="E415" s="125" t="s">
        <v>480</v>
      </c>
      <c r="F415" s="126" t="s">
        <v>481</v>
      </c>
      <c r="G415" s="127" t="s">
        <v>234</v>
      </c>
      <c r="H415" s="128">
        <v>1928</v>
      </c>
      <c r="I415" s="128"/>
      <c r="J415" s="128">
        <f>ROUND(I415*H415,2)</f>
        <v>0</v>
      </c>
      <c r="K415" s="126" t="s">
        <v>783</v>
      </c>
      <c r="L415" s="25"/>
      <c r="M415" s="129" t="s">
        <v>1</v>
      </c>
      <c r="N415" s="130" t="s">
        <v>38</v>
      </c>
      <c r="O415" s="131">
        <v>0</v>
      </c>
      <c r="P415" s="131">
        <f>O415*H415</f>
        <v>0</v>
      </c>
      <c r="Q415" s="131">
        <v>0</v>
      </c>
      <c r="R415" s="131">
        <f>Q415*H415</f>
        <v>0</v>
      </c>
      <c r="S415" s="131">
        <v>0</v>
      </c>
      <c r="T415" s="132">
        <f>S415*H415</f>
        <v>0</v>
      </c>
      <c r="AR415" s="133" t="s">
        <v>133</v>
      </c>
      <c r="AT415" s="133" t="s">
        <v>129</v>
      </c>
      <c r="AU415" s="133" t="s">
        <v>83</v>
      </c>
      <c r="AY415" s="13" t="s">
        <v>127</v>
      </c>
      <c r="BE415" s="134">
        <f>IF(N415="základní",J415,0)</f>
        <v>0</v>
      </c>
      <c r="BF415" s="134">
        <f>IF(N415="snížená",J415,0)</f>
        <v>0</v>
      </c>
      <c r="BG415" s="134">
        <f>IF(N415="zákl. přenesená",J415,0)</f>
        <v>0</v>
      </c>
      <c r="BH415" s="134">
        <f>IF(N415="sníž. přenesená",J415,0)</f>
        <v>0</v>
      </c>
      <c r="BI415" s="134">
        <f>IF(N415="nulová",J415,0)</f>
        <v>0</v>
      </c>
      <c r="BJ415" s="13" t="s">
        <v>81</v>
      </c>
      <c r="BK415" s="134">
        <f>ROUND(I415*H415,2)</f>
        <v>0</v>
      </c>
      <c r="BL415" s="13" t="s">
        <v>133</v>
      </c>
      <c r="BM415" s="133" t="s">
        <v>1157</v>
      </c>
    </row>
    <row r="416" spans="2:65" s="1" customFormat="1" ht="19.2">
      <c r="B416" s="25"/>
      <c r="D416" s="135" t="s">
        <v>135</v>
      </c>
      <c r="F416" s="136" t="s">
        <v>481</v>
      </c>
      <c r="L416" s="25"/>
      <c r="M416" s="137"/>
      <c r="T416" s="49"/>
      <c r="AT416" s="13" t="s">
        <v>135</v>
      </c>
      <c r="AU416" s="13" t="s">
        <v>83</v>
      </c>
    </row>
    <row r="417" spans="2:65" s="1" customFormat="1" ht="19.2">
      <c r="B417" s="25"/>
      <c r="D417" s="135" t="s">
        <v>155</v>
      </c>
      <c r="F417" s="146" t="s">
        <v>1158</v>
      </c>
      <c r="L417" s="25"/>
      <c r="M417" s="137"/>
      <c r="T417" s="49"/>
      <c r="AT417" s="13" t="s">
        <v>155</v>
      </c>
      <c r="AU417" s="13" t="s">
        <v>83</v>
      </c>
    </row>
    <row r="418" spans="2:65" s="1" customFormat="1" ht="24.15" customHeight="1">
      <c r="B418" s="25"/>
      <c r="C418" s="138" t="s">
        <v>707</v>
      </c>
      <c r="D418" s="138" t="s">
        <v>137</v>
      </c>
      <c r="E418" s="139" t="s">
        <v>368</v>
      </c>
      <c r="F418" s="140" t="s">
        <v>369</v>
      </c>
      <c r="G418" s="141" t="s">
        <v>234</v>
      </c>
      <c r="H418" s="142">
        <v>1928</v>
      </c>
      <c r="I418" s="142"/>
      <c r="J418" s="142">
        <f>ROUND(I418*H418,2)</f>
        <v>0</v>
      </c>
      <c r="K418" s="140" t="s">
        <v>783</v>
      </c>
      <c r="L418" s="143"/>
      <c r="M418" s="144" t="s">
        <v>1</v>
      </c>
      <c r="N418" s="145" t="s">
        <v>38</v>
      </c>
      <c r="O418" s="131">
        <v>0</v>
      </c>
      <c r="P418" s="131">
        <f>O418*H418</f>
        <v>0</v>
      </c>
      <c r="Q418" s="131">
        <v>0</v>
      </c>
      <c r="R418" s="131">
        <f>Q418*H418</f>
        <v>0</v>
      </c>
      <c r="S418" s="131">
        <v>0</v>
      </c>
      <c r="T418" s="132">
        <f>S418*H418</f>
        <v>0</v>
      </c>
      <c r="AR418" s="133" t="s">
        <v>140</v>
      </c>
      <c r="AT418" s="133" t="s">
        <v>137</v>
      </c>
      <c r="AU418" s="133" t="s">
        <v>83</v>
      </c>
      <c r="AY418" s="13" t="s">
        <v>127</v>
      </c>
      <c r="BE418" s="134">
        <f>IF(N418="základní",J418,0)</f>
        <v>0</v>
      </c>
      <c r="BF418" s="134">
        <f>IF(N418="snížená",J418,0)</f>
        <v>0</v>
      </c>
      <c r="BG418" s="134">
        <f>IF(N418="zákl. přenesená",J418,0)</f>
        <v>0</v>
      </c>
      <c r="BH418" s="134">
        <f>IF(N418="sníž. přenesená",J418,0)</f>
        <v>0</v>
      </c>
      <c r="BI418" s="134">
        <f>IF(N418="nulová",J418,0)</f>
        <v>0</v>
      </c>
      <c r="BJ418" s="13" t="s">
        <v>81</v>
      </c>
      <c r="BK418" s="134">
        <f>ROUND(I418*H418,2)</f>
        <v>0</v>
      </c>
      <c r="BL418" s="13" t="s">
        <v>133</v>
      </c>
      <c r="BM418" s="133" t="s">
        <v>1159</v>
      </c>
    </row>
    <row r="419" spans="2:65" s="1" customFormat="1" ht="19.2">
      <c r="B419" s="25"/>
      <c r="D419" s="135" t="s">
        <v>135</v>
      </c>
      <c r="F419" s="136" t="s">
        <v>369</v>
      </c>
      <c r="L419" s="25"/>
      <c r="M419" s="137"/>
      <c r="T419" s="49"/>
      <c r="AT419" s="13" t="s">
        <v>135</v>
      </c>
      <c r="AU419" s="13" t="s">
        <v>83</v>
      </c>
    </row>
    <row r="420" spans="2:65" s="1" customFormat="1" ht="16.5" customHeight="1">
      <c r="B420" s="25"/>
      <c r="C420" s="124" t="s">
        <v>712</v>
      </c>
      <c r="D420" s="124" t="s">
        <v>129</v>
      </c>
      <c r="E420" s="125" t="s">
        <v>486</v>
      </c>
      <c r="F420" s="126" t="s">
        <v>487</v>
      </c>
      <c r="G420" s="127" t="s">
        <v>132</v>
      </c>
      <c r="H420" s="128">
        <v>3</v>
      </c>
      <c r="I420" s="128"/>
      <c r="J420" s="128">
        <f>ROUND(I420*H420,2)</f>
        <v>0</v>
      </c>
      <c r="K420" s="126" t="s">
        <v>783</v>
      </c>
      <c r="L420" s="25"/>
      <c r="M420" s="129" t="s">
        <v>1</v>
      </c>
      <c r="N420" s="130" t="s">
        <v>38</v>
      </c>
      <c r="O420" s="131">
        <v>0</v>
      </c>
      <c r="P420" s="131">
        <f>O420*H420</f>
        <v>0</v>
      </c>
      <c r="Q420" s="131">
        <v>0</v>
      </c>
      <c r="R420" s="131">
        <f>Q420*H420</f>
        <v>0</v>
      </c>
      <c r="S420" s="131">
        <v>0</v>
      </c>
      <c r="T420" s="132">
        <f>S420*H420</f>
        <v>0</v>
      </c>
      <c r="AR420" s="133" t="s">
        <v>133</v>
      </c>
      <c r="AT420" s="133" t="s">
        <v>129</v>
      </c>
      <c r="AU420" s="133" t="s">
        <v>83</v>
      </c>
      <c r="AY420" s="13" t="s">
        <v>127</v>
      </c>
      <c r="BE420" s="134">
        <f>IF(N420="základní",J420,0)</f>
        <v>0</v>
      </c>
      <c r="BF420" s="134">
        <f>IF(N420="snížená",J420,0)</f>
        <v>0</v>
      </c>
      <c r="BG420" s="134">
        <f>IF(N420="zákl. přenesená",J420,0)</f>
        <v>0</v>
      </c>
      <c r="BH420" s="134">
        <f>IF(N420="sníž. přenesená",J420,0)</f>
        <v>0</v>
      </c>
      <c r="BI420" s="134">
        <f>IF(N420="nulová",J420,0)</f>
        <v>0</v>
      </c>
      <c r="BJ420" s="13" t="s">
        <v>81</v>
      </c>
      <c r="BK420" s="134">
        <f>ROUND(I420*H420,2)</f>
        <v>0</v>
      </c>
      <c r="BL420" s="13" t="s">
        <v>133</v>
      </c>
      <c r="BM420" s="133" t="s">
        <v>1160</v>
      </c>
    </row>
    <row r="421" spans="2:65" s="1" customFormat="1">
      <c r="B421" s="25"/>
      <c r="D421" s="135" t="s">
        <v>135</v>
      </c>
      <c r="F421" s="136" t="s">
        <v>487</v>
      </c>
      <c r="L421" s="25"/>
      <c r="M421" s="137"/>
      <c r="T421" s="49"/>
      <c r="AT421" s="13" t="s">
        <v>135</v>
      </c>
      <c r="AU421" s="13" t="s">
        <v>83</v>
      </c>
    </row>
    <row r="422" spans="2:65" s="1" customFormat="1" ht="21.75" customHeight="1">
      <c r="B422" s="25"/>
      <c r="C422" s="138" t="s">
        <v>717</v>
      </c>
      <c r="D422" s="138" t="s">
        <v>137</v>
      </c>
      <c r="E422" s="139" t="s">
        <v>490</v>
      </c>
      <c r="F422" s="140" t="s">
        <v>491</v>
      </c>
      <c r="G422" s="141" t="s">
        <v>132</v>
      </c>
      <c r="H422" s="142">
        <v>3</v>
      </c>
      <c r="I422" s="142"/>
      <c r="J422" s="142">
        <f>ROUND(I422*H422,2)</f>
        <v>0</v>
      </c>
      <c r="K422" s="140" t="s">
        <v>783</v>
      </c>
      <c r="L422" s="143"/>
      <c r="M422" s="144" t="s">
        <v>1</v>
      </c>
      <c r="N422" s="145" t="s">
        <v>38</v>
      </c>
      <c r="O422" s="131">
        <v>0</v>
      </c>
      <c r="P422" s="131">
        <f>O422*H422</f>
        <v>0</v>
      </c>
      <c r="Q422" s="131">
        <v>0</v>
      </c>
      <c r="R422" s="131">
        <f>Q422*H422</f>
        <v>0</v>
      </c>
      <c r="S422" s="131">
        <v>0</v>
      </c>
      <c r="T422" s="132">
        <f>S422*H422</f>
        <v>0</v>
      </c>
      <c r="AR422" s="133" t="s">
        <v>140</v>
      </c>
      <c r="AT422" s="133" t="s">
        <v>137</v>
      </c>
      <c r="AU422" s="133" t="s">
        <v>83</v>
      </c>
      <c r="AY422" s="13" t="s">
        <v>127</v>
      </c>
      <c r="BE422" s="134">
        <f>IF(N422="základní",J422,0)</f>
        <v>0</v>
      </c>
      <c r="BF422" s="134">
        <f>IF(N422="snížená",J422,0)</f>
        <v>0</v>
      </c>
      <c r="BG422" s="134">
        <f>IF(N422="zákl. přenesená",J422,0)</f>
        <v>0</v>
      </c>
      <c r="BH422" s="134">
        <f>IF(N422="sníž. přenesená",J422,0)</f>
        <v>0</v>
      </c>
      <c r="BI422" s="134">
        <f>IF(N422="nulová",J422,0)</f>
        <v>0</v>
      </c>
      <c r="BJ422" s="13" t="s">
        <v>81</v>
      </c>
      <c r="BK422" s="134">
        <f>ROUND(I422*H422,2)</f>
        <v>0</v>
      </c>
      <c r="BL422" s="13" t="s">
        <v>133</v>
      </c>
      <c r="BM422" s="133" t="s">
        <v>1161</v>
      </c>
    </row>
    <row r="423" spans="2:65" s="1" customFormat="1">
      <c r="B423" s="25"/>
      <c r="D423" s="135" t="s">
        <v>135</v>
      </c>
      <c r="F423" s="136" t="s">
        <v>491</v>
      </c>
      <c r="L423" s="25"/>
      <c r="M423" s="137"/>
      <c r="T423" s="49"/>
      <c r="AT423" s="13" t="s">
        <v>135</v>
      </c>
      <c r="AU423" s="13" t="s">
        <v>83</v>
      </c>
    </row>
    <row r="424" spans="2:65" s="1" customFormat="1" ht="24.15" customHeight="1">
      <c r="B424" s="25"/>
      <c r="C424" s="138" t="s">
        <v>722</v>
      </c>
      <c r="D424" s="138" t="s">
        <v>137</v>
      </c>
      <c r="E424" s="139" t="s">
        <v>494</v>
      </c>
      <c r="F424" s="140" t="s">
        <v>495</v>
      </c>
      <c r="G424" s="141" t="s">
        <v>132</v>
      </c>
      <c r="H424" s="142">
        <v>3</v>
      </c>
      <c r="I424" s="142"/>
      <c r="J424" s="142">
        <f>ROUND(I424*H424,2)</f>
        <v>0</v>
      </c>
      <c r="K424" s="140" t="s">
        <v>783</v>
      </c>
      <c r="L424" s="143"/>
      <c r="M424" s="144" t="s">
        <v>1</v>
      </c>
      <c r="N424" s="145" t="s">
        <v>38</v>
      </c>
      <c r="O424" s="131">
        <v>0</v>
      </c>
      <c r="P424" s="131">
        <f>O424*H424</f>
        <v>0</v>
      </c>
      <c r="Q424" s="131">
        <v>0</v>
      </c>
      <c r="R424" s="131">
        <f>Q424*H424</f>
        <v>0</v>
      </c>
      <c r="S424" s="131">
        <v>0</v>
      </c>
      <c r="T424" s="132">
        <f>S424*H424</f>
        <v>0</v>
      </c>
      <c r="AR424" s="133" t="s">
        <v>140</v>
      </c>
      <c r="AT424" s="133" t="s">
        <v>137</v>
      </c>
      <c r="AU424" s="133" t="s">
        <v>83</v>
      </c>
      <c r="AY424" s="13" t="s">
        <v>127</v>
      </c>
      <c r="BE424" s="134">
        <f>IF(N424="základní",J424,0)</f>
        <v>0</v>
      </c>
      <c r="BF424" s="134">
        <f>IF(N424="snížená",J424,0)</f>
        <v>0</v>
      </c>
      <c r="BG424" s="134">
        <f>IF(N424="zákl. přenesená",J424,0)</f>
        <v>0</v>
      </c>
      <c r="BH424" s="134">
        <f>IF(N424="sníž. přenesená",J424,0)</f>
        <v>0</v>
      </c>
      <c r="BI424" s="134">
        <f>IF(N424="nulová",J424,0)</f>
        <v>0</v>
      </c>
      <c r="BJ424" s="13" t="s">
        <v>81</v>
      </c>
      <c r="BK424" s="134">
        <f>ROUND(I424*H424,2)</f>
        <v>0</v>
      </c>
      <c r="BL424" s="13" t="s">
        <v>133</v>
      </c>
      <c r="BM424" s="133" t="s">
        <v>1162</v>
      </c>
    </row>
    <row r="425" spans="2:65" s="1" customFormat="1">
      <c r="B425" s="25"/>
      <c r="D425" s="135" t="s">
        <v>135</v>
      </c>
      <c r="F425" s="136" t="s">
        <v>495</v>
      </c>
      <c r="L425" s="25"/>
      <c r="M425" s="137"/>
      <c r="T425" s="49"/>
      <c r="AT425" s="13" t="s">
        <v>135</v>
      </c>
      <c r="AU425" s="13" t="s">
        <v>83</v>
      </c>
    </row>
    <row r="426" spans="2:65" s="1" customFormat="1" ht="16.5" customHeight="1">
      <c r="B426" s="25"/>
      <c r="C426" s="124" t="s">
        <v>727</v>
      </c>
      <c r="D426" s="124" t="s">
        <v>129</v>
      </c>
      <c r="E426" s="125" t="s">
        <v>1163</v>
      </c>
      <c r="F426" s="126" t="s">
        <v>1164</v>
      </c>
      <c r="G426" s="127" t="s">
        <v>132</v>
      </c>
      <c r="H426" s="128">
        <v>3</v>
      </c>
      <c r="I426" s="128"/>
      <c r="J426" s="128">
        <f>ROUND(I426*H426,2)</f>
        <v>0</v>
      </c>
      <c r="K426" s="126" t="s">
        <v>783</v>
      </c>
      <c r="L426" s="25"/>
      <c r="M426" s="129" t="s">
        <v>1</v>
      </c>
      <c r="N426" s="130" t="s">
        <v>38</v>
      </c>
      <c r="O426" s="131">
        <v>0</v>
      </c>
      <c r="P426" s="131">
        <f>O426*H426</f>
        <v>0</v>
      </c>
      <c r="Q426" s="131">
        <v>0</v>
      </c>
      <c r="R426" s="131">
        <f>Q426*H426</f>
        <v>0</v>
      </c>
      <c r="S426" s="131">
        <v>0</v>
      </c>
      <c r="T426" s="132">
        <f>S426*H426</f>
        <v>0</v>
      </c>
      <c r="AR426" s="133" t="s">
        <v>133</v>
      </c>
      <c r="AT426" s="133" t="s">
        <v>129</v>
      </c>
      <c r="AU426" s="133" t="s">
        <v>83</v>
      </c>
      <c r="AY426" s="13" t="s">
        <v>127</v>
      </c>
      <c r="BE426" s="134">
        <f>IF(N426="základní",J426,0)</f>
        <v>0</v>
      </c>
      <c r="BF426" s="134">
        <f>IF(N426="snížená",J426,0)</f>
        <v>0</v>
      </c>
      <c r="BG426" s="134">
        <f>IF(N426="zákl. přenesená",J426,0)</f>
        <v>0</v>
      </c>
      <c r="BH426" s="134">
        <f>IF(N426="sníž. přenesená",J426,0)</f>
        <v>0</v>
      </c>
      <c r="BI426" s="134">
        <f>IF(N426="nulová",J426,0)</f>
        <v>0</v>
      </c>
      <c r="BJ426" s="13" t="s">
        <v>81</v>
      </c>
      <c r="BK426" s="134">
        <f>ROUND(I426*H426,2)</f>
        <v>0</v>
      </c>
      <c r="BL426" s="13" t="s">
        <v>133</v>
      </c>
      <c r="BM426" s="133" t="s">
        <v>1165</v>
      </c>
    </row>
    <row r="427" spans="2:65" s="1" customFormat="1">
      <c r="B427" s="25"/>
      <c r="D427" s="135" t="s">
        <v>135</v>
      </c>
      <c r="F427" s="136" t="s">
        <v>1164</v>
      </c>
      <c r="L427" s="25"/>
      <c r="M427" s="137"/>
      <c r="T427" s="49"/>
      <c r="AT427" s="13" t="s">
        <v>135</v>
      </c>
      <c r="AU427" s="13" t="s">
        <v>83</v>
      </c>
    </row>
    <row r="428" spans="2:65" s="1" customFormat="1" ht="21.75" customHeight="1">
      <c r="B428" s="25"/>
      <c r="C428" s="138" t="s">
        <v>734</v>
      </c>
      <c r="D428" s="138" t="s">
        <v>137</v>
      </c>
      <c r="E428" s="139" t="s">
        <v>1166</v>
      </c>
      <c r="F428" s="140" t="s">
        <v>1167</v>
      </c>
      <c r="G428" s="141" t="s">
        <v>132</v>
      </c>
      <c r="H428" s="142">
        <v>3</v>
      </c>
      <c r="I428" s="142"/>
      <c r="J428" s="142">
        <f>ROUND(I428*H428,2)</f>
        <v>0</v>
      </c>
      <c r="K428" s="140" t="s">
        <v>783</v>
      </c>
      <c r="L428" s="143"/>
      <c r="M428" s="144" t="s">
        <v>1</v>
      </c>
      <c r="N428" s="145" t="s">
        <v>38</v>
      </c>
      <c r="O428" s="131">
        <v>0</v>
      </c>
      <c r="P428" s="131">
        <f>O428*H428</f>
        <v>0</v>
      </c>
      <c r="Q428" s="131">
        <v>0</v>
      </c>
      <c r="R428" s="131">
        <f>Q428*H428</f>
        <v>0</v>
      </c>
      <c r="S428" s="131">
        <v>0</v>
      </c>
      <c r="T428" s="132">
        <f>S428*H428</f>
        <v>0</v>
      </c>
      <c r="AR428" s="133" t="s">
        <v>140</v>
      </c>
      <c r="AT428" s="133" t="s">
        <v>137</v>
      </c>
      <c r="AU428" s="133" t="s">
        <v>83</v>
      </c>
      <c r="AY428" s="13" t="s">
        <v>127</v>
      </c>
      <c r="BE428" s="134">
        <f>IF(N428="základní",J428,0)</f>
        <v>0</v>
      </c>
      <c r="BF428" s="134">
        <f>IF(N428="snížená",J428,0)</f>
        <v>0</v>
      </c>
      <c r="BG428" s="134">
        <f>IF(N428="zákl. přenesená",J428,0)</f>
        <v>0</v>
      </c>
      <c r="BH428" s="134">
        <f>IF(N428="sníž. přenesená",J428,0)</f>
        <v>0</v>
      </c>
      <c r="BI428" s="134">
        <f>IF(N428="nulová",J428,0)</f>
        <v>0</v>
      </c>
      <c r="BJ428" s="13" t="s">
        <v>81</v>
      </c>
      <c r="BK428" s="134">
        <f>ROUND(I428*H428,2)</f>
        <v>0</v>
      </c>
      <c r="BL428" s="13" t="s">
        <v>133</v>
      </c>
      <c r="BM428" s="133" t="s">
        <v>1168</v>
      </c>
    </row>
    <row r="429" spans="2:65" s="1" customFormat="1">
      <c r="B429" s="25"/>
      <c r="D429" s="135" t="s">
        <v>135</v>
      </c>
      <c r="F429" s="136" t="s">
        <v>1167</v>
      </c>
      <c r="L429" s="25"/>
      <c r="M429" s="137"/>
      <c r="T429" s="49"/>
      <c r="AT429" s="13" t="s">
        <v>135</v>
      </c>
      <c r="AU429" s="13" t="s">
        <v>83</v>
      </c>
    </row>
    <row r="430" spans="2:65" s="1" customFormat="1" ht="24.15" customHeight="1">
      <c r="B430" s="25"/>
      <c r="C430" s="124" t="s">
        <v>738</v>
      </c>
      <c r="D430" s="124" t="s">
        <v>129</v>
      </c>
      <c r="E430" s="125" t="s">
        <v>498</v>
      </c>
      <c r="F430" s="126" t="s">
        <v>499</v>
      </c>
      <c r="G430" s="127" t="s">
        <v>132</v>
      </c>
      <c r="H430" s="128">
        <v>6</v>
      </c>
      <c r="I430" s="128"/>
      <c r="J430" s="128">
        <f>ROUND(I430*H430,2)</f>
        <v>0</v>
      </c>
      <c r="K430" s="126" t="s">
        <v>783</v>
      </c>
      <c r="L430" s="25"/>
      <c r="M430" s="129" t="s">
        <v>1</v>
      </c>
      <c r="N430" s="130" t="s">
        <v>38</v>
      </c>
      <c r="O430" s="131">
        <v>0</v>
      </c>
      <c r="P430" s="131">
        <f>O430*H430</f>
        <v>0</v>
      </c>
      <c r="Q430" s="131">
        <v>0</v>
      </c>
      <c r="R430" s="131">
        <f>Q430*H430</f>
        <v>0</v>
      </c>
      <c r="S430" s="131">
        <v>0</v>
      </c>
      <c r="T430" s="132">
        <f>S430*H430</f>
        <v>0</v>
      </c>
      <c r="AR430" s="133" t="s">
        <v>133</v>
      </c>
      <c r="AT430" s="133" t="s">
        <v>129</v>
      </c>
      <c r="AU430" s="133" t="s">
        <v>83</v>
      </c>
      <c r="AY430" s="13" t="s">
        <v>127</v>
      </c>
      <c r="BE430" s="134">
        <f>IF(N430="základní",J430,0)</f>
        <v>0</v>
      </c>
      <c r="BF430" s="134">
        <f>IF(N430="snížená",J430,0)</f>
        <v>0</v>
      </c>
      <c r="BG430" s="134">
        <f>IF(N430="zákl. přenesená",J430,0)</f>
        <v>0</v>
      </c>
      <c r="BH430" s="134">
        <f>IF(N430="sníž. přenesená",J430,0)</f>
        <v>0</v>
      </c>
      <c r="BI430" s="134">
        <f>IF(N430="nulová",J430,0)</f>
        <v>0</v>
      </c>
      <c r="BJ430" s="13" t="s">
        <v>81</v>
      </c>
      <c r="BK430" s="134">
        <f>ROUND(I430*H430,2)</f>
        <v>0</v>
      </c>
      <c r="BL430" s="13" t="s">
        <v>133</v>
      </c>
      <c r="BM430" s="133" t="s">
        <v>1169</v>
      </c>
    </row>
    <row r="431" spans="2:65" s="1" customFormat="1" ht="19.2">
      <c r="B431" s="25"/>
      <c r="D431" s="135" t="s">
        <v>135</v>
      </c>
      <c r="F431" s="136" t="s">
        <v>499</v>
      </c>
      <c r="L431" s="25"/>
      <c r="M431" s="137"/>
      <c r="T431" s="49"/>
      <c r="AT431" s="13" t="s">
        <v>135</v>
      </c>
      <c r="AU431" s="13" t="s">
        <v>83</v>
      </c>
    </row>
    <row r="432" spans="2:65" s="1" customFormat="1" ht="24.15" customHeight="1">
      <c r="B432" s="25"/>
      <c r="C432" s="138" t="s">
        <v>743</v>
      </c>
      <c r="D432" s="138" t="s">
        <v>137</v>
      </c>
      <c r="E432" s="139" t="s">
        <v>502</v>
      </c>
      <c r="F432" s="140" t="s">
        <v>503</v>
      </c>
      <c r="G432" s="141" t="s">
        <v>132</v>
      </c>
      <c r="H432" s="142">
        <v>6</v>
      </c>
      <c r="I432" s="142"/>
      <c r="J432" s="142">
        <f>ROUND(I432*H432,2)</f>
        <v>0</v>
      </c>
      <c r="K432" s="140" t="s">
        <v>783</v>
      </c>
      <c r="L432" s="143"/>
      <c r="M432" s="144" t="s">
        <v>1</v>
      </c>
      <c r="N432" s="145" t="s">
        <v>38</v>
      </c>
      <c r="O432" s="131">
        <v>0</v>
      </c>
      <c r="P432" s="131">
        <f>O432*H432</f>
        <v>0</v>
      </c>
      <c r="Q432" s="131">
        <v>0</v>
      </c>
      <c r="R432" s="131">
        <f>Q432*H432</f>
        <v>0</v>
      </c>
      <c r="S432" s="131">
        <v>0</v>
      </c>
      <c r="T432" s="132">
        <f>S432*H432</f>
        <v>0</v>
      </c>
      <c r="AR432" s="133" t="s">
        <v>140</v>
      </c>
      <c r="AT432" s="133" t="s">
        <v>137</v>
      </c>
      <c r="AU432" s="133" t="s">
        <v>83</v>
      </c>
      <c r="AY432" s="13" t="s">
        <v>127</v>
      </c>
      <c r="BE432" s="134">
        <f>IF(N432="základní",J432,0)</f>
        <v>0</v>
      </c>
      <c r="BF432" s="134">
        <f>IF(N432="snížená",J432,0)</f>
        <v>0</v>
      </c>
      <c r="BG432" s="134">
        <f>IF(N432="zákl. přenesená",J432,0)</f>
        <v>0</v>
      </c>
      <c r="BH432" s="134">
        <f>IF(N432="sníž. přenesená",J432,0)</f>
        <v>0</v>
      </c>
      <c r="BI432" s="134">
        <f>IF(N432="nulová",J432,0)</f>
        <v>0</v>
      </c>
      <c r="BJ432" s="13" t="s">
        <v>81</v>
      </c>
      <c r="BK432" s="134">
        <f>ROUND(I432*H432,2)</f>
        <v>0</v>
      </c>
      <c r="BL432" s="13" t="s">
        <v>133</v>
      </c>
      <c r="BM432" s="133" t="s">
        <v>1170</v>
      </c>
    </row>
    <row r="433" spans="2:65" s="1" customFormat="1">
      <c r="B433" s="25"/>
      <c r="D433" s="135" t="s">
        <v>135</v>
      </c>
      <c r="F433" s="136" t="s">
        <v>503</v>
      </c>
      <c r="L433" s="25"/>
      <c r="M433" s="137"/>
      <c r="T433" s="49"/>
      <c r="AT433" s="13" t="s">
        <v>135</v>
      </c>
      <c r="AU433" s="13" t="s">
        <v>83</v>
      </c>
    </row>
    <row r="434" spans="2:65" s="1" customFormat="1" ht="37.799999999999997" customHeight="1">
      <c r="B434" s="25"/>
      <c r="C434" s="124" t="s">
        <v>748</v>
      </c>
      <c r="D434" s="124" t="s">
        <v>129</v>
      </c>
      <c r="E434" s="125" t="s">
        <v>1171</v>
      </c>
      <c r="F434" s="126" t="s">
        <v>1172</v>
      </c>
      <c r="G434" s="127" t="s">
        <v>132</v>
      </c>
      <c r="H434" s="128">
        <v>4</v>
      </c>
      <c r="I434" s="128"/>
      <c r="J434" s="128">
        <f>ROUND(I434*H434,2)</f>
        <v>0</v>
      </c>
      <c r="K434" s="126" t="s">
        <v>783</v>
      </c>
      <c r="L434" s="25"/>
      <c r="M434" s="129" t="s">
        <v>1</v>
      </c>
      <c r="N434" s="130" t="s">
        <v>38</v>
      </c>
      <c r="O434" s="131">
        <v>0</v>
      </c>
      <c r="P434" s="131">
        <f>O434*H434</f>
        <v>0</v>
      </c>
      <c r="Q434" s="131">
        <v>0</v>
      </c>
      <c r="R434" s="131">
        <f>Q434*H434</f>
        <v>0</v>
      </c>
      <c r="S434" s="131">
        <v>0</v>
      </c>
      <c r="T434" s="132">
        <f>S434*H434</f>
        <v>0</v>
      </c>
      <c r="AR434" s="133" t="s">
        <v>133</v>
      </c>
      <c r="AT434" s="133" t="s">
        <v>129</v>
      </c>
      <c r="AU434" s="133" t="s">
        <v>83</v>
      </c>
      <c r="AY434" s="13" t="s">
        <v>127</v>
      </c>
      <c r="BE434" s="134">
        <f>IF(N434="základní",J434,0)</f>
        <v>0</v>
      </c>
      <c r="BF434" s="134">
        <f>IF(N434="snížená",J434,0)</f>
        <v>0</v>
      </c>
      <c r="BG434" s="134">
        <f>IF(N434="zákl. přenesená",J434,0)</f>
        <v>0</v>
      </c>
      <c r="BH434" s="134">
        <f>IF(N434="sníž. přenesená",J434,0)</f>
        <v>0</v>
      </c>
      <c r="BI434" s="134">
        <f>IF(N434="nulová",J434,0)</f>
        <v>0</v>
      </c>
      <c r="BJ434" s="13" t="s">
        <v>81</v>
      </c>
      <c r="BK434" s="134">
        <f>ROUND(I434*H434,2)</f>
        <v>0</v>
      </c>
      <c r="BL434" s="13" t="s">
        <v>133</v>
      </c>
      <c r="BM434" s="133" t="s">
        <v>1173</v>
      </c>
    </row>
    <row r="435" spans="2:65" s="1" customFormat="1" ht="19.2">
      <c r="B435" s="25"/>
      <c r="D435" s="135" t="s">
        <v>135</v>
      </c>
      <c r="F435" s="136" t="s">
        <v>1172</v>
      </c>
      <c r="L435" s="25"/>
      <c r="M435" s="137"/>
      <c r="T435" s="49"/>
      <c r="AT435" s="13" t="s">
        <v>135</v>
      </c>
      <c r="AU435" s="13" t="s">
        <v>83</v>
      </c>
    </row>
    <row r="436" spans="2:65" s="1" customFormat="1" ht="24.15" customHeight="1">
      <c r="B436" s="25"/>
      <c r="C436" s="138" t="s">
        <v>752</v>
      </c>
      <c r="D436" s="138" t="s">
        <v>137</v>
      </c>
      <c r="E436" s="139" t="s">
        <v>1174</v>
      </c>
      <c r="F436" s="140" t="s">
        <v>1175</v>
      </c>
      <c r="G436" s="141" t="s">
        <v>132</v>
      </c>
      <c r="H436" s="142">
        <v>4</v>
      </c>
      <c r="I436" s="142"/>
      <c r="J436" s="142">
        <f>ROUND(I436*H436,2)</f>
        <v>0</v>
      </c>
      <c r="K436" s="140" t="s">
        <v>783</v>
      </c>
      <c r="L436" s="143"/>
      <c r="M436" s="144" t="s">
        <v>1</v>
      </c>
      <c r="N436" s="145" t="s">
        <v>38</v>
      </c>
      <c r="O436" s="131">
        <v>0</v>
      </c>
      <c r="P436" s="131">
        <f>O436*H436</f>
        <v>0</v>
      </c>
      <c r="Q436" s="131">
        <v>0</v>
      </c>
      <c r="R436" s="131">
        <f>Q436*H436</f>
        <v>0</v>
      </c>
      <c r="S436" s="131">
        <v>0</v>
      </c>
      <c r="T436" s="132">
        <f>S436*H436</f>
        <v>0</v>
      </c>
      <c r="AR436" s="133" t="s">
        <v>140</v>
      </c>
      <c r="AT436" s="133" t="s">
        <v>137</v>
      </c>
      <c r="AU436" s="133" t="s">
        <v>83</v>
      </c>
      <c r="AY436" s="13" t="s">
        <v>127</v>
      </c>
      <c r="BE436" s="134">
        <f>IF(N436="základní",J436,0)</f>
        <v>0</v>
      </c>
      <c r="BF436" s="134">
        <f>IF(N436="snížená",J436,0)</f>
        <v>0</v>
      </c>
      <c r="BG436" s="134">
        <f>IF(N436="zákl. přenesená",J436,0)</f>
        <v>0</v>
      </c>
      <c r="BH436" s="134">
        <f>IF(N436="sníž. přenesená",J436,0)</f>
        <v>0</v>
      </c>
      <c r="BI436" s="134">
        <f>IF(N436="nulová",J436,0)</f>
        <v>0</v>
      </c>
      <c r="BJ436" s="13" t="s">
        <v>81</v>
      </c>
      <c r="BK436" s="134">
        <f>ROUND(I436*H436,2)</f>
        <v>0</v>
      </c>
      <c r="BL436" s="13" t="s">
        <v>133</v>
      </c>
      <c r="BM436" s="133" t="s">
        <v>1176</v>
      </c>
    </row>
    <row r="437" spans="2:65" s="1" customFormat="1" ht="19.2">
      <c r="B437" s="25"/>
      <c r="D437" s="135" t="s">
        <v>135</v>
      </c>
      <c r="F437" s="136" t="s">
        <v>1175</v>
      </c>
      <c r="L437" s="25"/>
      <c r="M437" s="137"/>
      <c r="T437" s="49"/>
      <c r="AT437" s="13" t="s">
        <v>135</v>
      </c>
      <c r="AU437" s="13" t="s">
        <v>83</v>
      </c>
    </row>
    <row r="438" spans="2:65" s="1" customFormat="1" ht="24.15" customHeight="1">
      <c r="B438" s="25"/>
      <c r="C438" s="124" t="s">
        <v>756</v>
      </c>
      <c r="D438" s="124" t="s">
        <v>129</v>
      </c>
      <c r="E438" s="125" t="s">
        <v>1177</v>
      </c>
      <c r="F438" s="126" t="s">
        <v>1178</v>
      </c>
      <c r="G438" s="127" t="s">
        <v>132</v>
      </c>
      <c r="H438" s="128">
        <v>4</v>
      </c>
      <c r="I438" s="128"/>
      <c r="J438" s="128">
        <f>ROUND(I438*H438,2)</f>
        <v>0</v>
      </c>
      <c r="K438" s="126" t="s">
        <v>783</v>
      </c>
      <c r="L438" s="25"/>
      <c r="M438" s="129" t="s">
        <v>1</v>
      </c>
      <c r="N438" s="130" t="s">
        <v>38</v>
      </c>
      <c r="O438" s="131">
        <v>0</v>
      </c>
      <c r="P438" s="131">
        <f>O438*H438</f>
        <v>0</v>
      </c>
      <c r="Q438" s="131">
        <v>0</v>
      </c>
      <c r="R438" s="131">
        <f>Q438*H438</f>
        <v>0</v>
      </c>
      <c r="S438" s="131">
        <v>0</v>
      </c>
      <c r="T438" s="132">
        <f>S438*H438</f>
        <v>0</v>
      </c>
      <c r="AR438" s="133" t="s">
        <v>133</v>
      </c>
      <c r="AT438" s="133" t="s">
        <v>129</v>
      </c>
      <c r="AU438" s="133" t="s">
        <v>83</v>
      </c>
      <c r="AY438" s="13" t="s">
        <v>127</v>
      </c>
      <c r="BE438" s="134">
        <f>IF(N438="základní",J438,0)</f>
        <v>0</v>
      </c>
      <c r="BF438" s="134">
        <f>IF(N438="snížená",J438,0)</f>
        <v>0</v>
      </c>
      <c r="BG438" s="134">
        <f>IF(N438="zákl. přenesená",J438,0)</f>
        <v>0</v>
      </c>
      <c r="BH438" s="134">
        <f>IF(N438="sníž. přenesená",J438,0)</f>
        <v>0</v>
      </c>
      <c r="BI438" s="134">
        <f>IF(N438="nulová",J438,0)</f>
        <v>0</v>
      </c>
      <c r="BJ438" s="13" t="s">
        <v>81</v>
      </c>
      <c r="BK438" s="134">
        <f>ROUND(I438*H438,2)</f>
        <v>0</v>
      </c>
      <c r="BL438" s="13" t="s">
        <v>133</v>
      </c>
      <c r="BM438" s="133" t="s">
        <v>1179</v>
      </c>
    </row>
    <row r="439" spans="2:65" s="1" customFormat="1" ht="19.2">
      <c r="B439" s="25"/>
      <c r="D439" s="135" t="s">
        <v>135</v>
      </c>
      <c r="F439" s="136" t="s">
        <v>1178</v>
      </c>
      <c r="L439" s="25"/>
      <c r="M439" s="137"/>
      <c r="T439" s="49"/>
      <c r="AT439" s="13" t="s">
        <v>135</v>
      </c>
      <c r="AU439" s="13" t="s">
        <v>83</v>
      </c>
    </row>
    <row r="440" spans="2:65" s="1" customFormat="1" ht="19.2">
      <c r="B440" s="25"/>
      <c r="D440" s="135" t="s">
        <v>155</v>
      </c>
      <c r="F440" s="146" t="s">
        <v>1180</v>
      </c>
      <c r="L440" s="25"/>
      <c r="M440" s="137"/>
      <c r="T440" s="49"/>
      <c r="AT440" s="13" t="s">
        <v>155</v>
      </c>
      <c r="AU440" s="13" t="s">
        <v>83</v>
      </c>
    </row>
    <row r="441" spans="2:65" s="1" customFormat="1" ht="24.15" customHeight="1">
      <c r="B441" s="25"/>
      <c r="C441" s="138" t="s">
        <v>761</v>
      </c>
      <c r="D441" s="138" t="s">
        <v>137</v>
      </c>
      <c r="E441" s="139" t="s">
        <v>1181</v>
      </c>
      <c r="F441" s="140" t="s">
        <v>1182</v>
      </c>
      <c r="G441" s="141" t="s">
        <v>132</v>
      </c>
      <c r="H441" s="142">
        <v>4</v>
      </c>
      <c r="I441" s="142"/>
      <c r="J441" s="142">
        <f>ROUND(I441*H441,2)</f>
        <v>0</v>
      </c>
      <c r="K441" s="140" t="s">
        <v>783</v>
      </c>
      <c r="L441" s="143"/>
      <c r="M441" s="144" t="s">
        <v>1</v>
      </c>
      <c r="N441" s="145" t="s">
        <v>38</v>
      </c>
      <c r="O441" s="131">
        <v>0</v>
      </c>
      <c r="P441" s="131">
        <f>O441*H441</f>
        <v>0</v>
      </c>
      <c r="Q441" s="131">
        <v>0</v>
      </c>
      <c r="R441" s="131">
        <f>Q441*H441</f>
        <v>0</v>
      </c>
      <c r="S441" s="131">
        <v>0</v>
      </c>
      <c r="T441" s="132">
        <f>S441*H441</f>
        <v>0</v>
      </c>
      <c r="AR441" s="133" t="s">
        <v>140</v>
      </c>
      <c r="AT441" s="133" t="s">
        <v>137</v>
      </c>
      <c r="AU441" s="133" t="s">
        <v>83</v>
      </c>
      <c r="AY441" s="13" t="s">
        <v>127</v>
      </c>
      <c r="BE441" s="134">
        <f>IF(N441="základní",J441,0)</f>
        <v>0</v>
      </c>
      <c r="BF441" s="134">
        <f>IF(N441="snížená",J441,0)</f>
        <v>0</v>
      </c>
      <c r="BG441" s="134">
        <f>IF(N441="zákl. přenesená",J441,0)</f>
        <v>0</v>
      </c>
      <c r="BH441" s="134">
        <f>IF(N441="sníž. přenesená",J441,0)</f>
        <v>0</v>
      </c>
      <c r="BI441" s="134">
        <f>IF(N441="nulová",J441,0)</f>
        <v>0</v>
      </c>
      <c r="BJ441" s="13" t="s">
        <v>81</v>
      </c>
      <c r="BK441" s="134">
        <f>ROUND(I441*H441,2)</f>
        <v>0</v>
      </c>
      <c r="BL441" s="13" t="s">
        <v>133</v>
      </c>
      <c r="BM441" s="133" t="s">
        <v>1183</v>
      </c>
    </row>
    <row r="442" spans="2:65" s="1" customFormat="1" ht="19.2">
      <c r="B442" s="25"/>
      <c r="D442" s="135" t="s">
        <v>135</v>
      </c>
      <c r="F442" s="136" t="s">
        <v>1182</v>
      </c>
      <c r="L442" s="25"/>
      <c r="M442" s="137"/>
      <c r="T442" s="49"/>
      <c r="AT442" s="13" t="s">
        <v>135</v>
      </c>
      <c r="AU442" s="13" t="s">
        <v>83</v>
      </c>
    </row>
    <row r="443" spans="2:65" s="1" customFormat="1" ht="24.15" customHeight="1">
      <c r="B443" s="25"/>
      <c r="C443" s="124" t="s">
        <v>765</v>
      </c>
      <c r="D443" s="124" t="s">
        <v>129</v>
      </c>
      <c r="E443" s="125" t="s">
        <v>1184</v>
      </c>
      <c r="F443" s="126" t="s">
        <v>1185</v>
      </c>
      <c r="G443" s="127" t="s">
        <v>132</v>
      </c>
      <c r="H443" s="128">
        <v>2</v>
      </c>
      <c r="I443" s="128"/>
      <c r="J443" s="128">
        <f>ROUND(I443*H443,2)</f>
        <v>0</v>
      </c>
      <c r="K443" s="126" t="s">
        <v>783</v>
      </c>
      <c r="L443" s="25"/>
      <c r="M443" s="129" t="s">
        <v>1</v>
      </c>
      <c r="N443" s="130" t="s">
        <v>38</v>
      </c>
      <c r="O443" s="131">
        <v>0</v>
      </c>
      <c r="P443" s="131">
        <f>O443*H443</f>
        <v>0</v>
      </c>
      <c r="Q443" s="131">
        <v>0</v>
      </c>
      <c r="R443" s="131">
        <f>Q443*H443</f>
        <v>0</v>
      </c>
      <c r="S443" s="131">
        <v>0</v>
      </c>
      <c r="T443" s="132">
        <f>S443*H443</f>
        <v>0</v>
      </c>
      <c r="AR443" s="133" t="s">
        <v>133</v>
      </c>
      <c r="AT443" s="133" t="s">
        <v>129</v>
      </c>
      <c r="AU443" s="133" t="s">
        <v>83</v>
      </c>
      <c r="AY443" s="13" t="s">
        <v>127</v>
      </c>
      <c r="BE443" s="134">
        <f>IF(N443="základní",J443,0)</f>
        <v>0</v>
      </c>
      <c r="BF443" s="134">
        <f>IF(N443="snížená",J443,0)</f>
        <v>0</v>
      </c>
      <c r="BG443" s="134">
        <f>IF(N443="zákl. přenesená",J443,0)</f>
        <v>0</v>
      </c>
      <c r="BH443" s="134">
        <f>IF(N443="sníž. přenesená",J443,0)</f>
        <v>0</v>
      </c>
      <c r="BI443" s="134">
        <f>IF(N443="nulová",J443,0)</f>
        <v>0</v>
      </c>
      <c r="BJ443" s="13" t="s">
        <v>81</v>
      </c>
      <c r="BK443" s="134">
        <f>ROUND(I443*H443,2)</f>
        <v>0</v>
      </c>
      <c r="BL443" s="13" t="s">
        <v>133</v>
      </c>
      <c r="BM443" s="133" t="s">
        <v>1186</v>
      </c>
    </row>
    <row r="444" spans="2:65" s="1" customFormat="1" ht="19.2">
      <c r="B444" s="25"/>
      <c r="D444" s="135" t="s">
        <v>135</v>
      </c>
      <c r="F444" s="136" t="s">
        <v>1185</v>
      </c>
      <c r="L444" s="25"/>
      <c r="M444" s="137"/>
      <c r="T444" s="49"/>
      <c r="AT444" s="13" t="s">
        <v>135</v>
      </c>
      <c r="AU444" s="13" t="s">
        <v>83</v>
      </c>
    </row>
    <row r="445" spans="2:65" s="1" customFormat="1" ht="24.15" customHeight="1">
      <c r="B445" s="25"/>
      <c r="C445" s="138" t="s">
        <v>770</v>
      </c>
      <c r="D445" s="138" t="s">
        <v>137</v>
      </c>
      <c r="E445" s="139" t="s">
        <v>1187</v>
      </c>
      <c r="F445" s="140" t="s">
        <v>1188</v>
      </c>
      <c r="G445" s="141" t="s">
        <v>132</v>
      </c>
      <c r="H445" s="142">
        <v>2</v>
      </c>
      <c r="I445" s="142"/>
      <c r="J445" s="142">
        <f>ROUND(I445*H445,2)</f>
        <v>0</v>
      </c>
      <c r="K445" s="140" t="s">
        <v>783</v>
      </c>
      <c r="L445" s="143"/>
      <c r="M445" s="144" t="s">
        <v>1</v>
      </c>
      <c r="N445" s="145" t="s">
        <v>38</v>
      </c>
      <c r="O445" s="131">
        <v>0</v>
      </c>
      <c r="P445" s="131">
        <f>O445*H445</f>
        <v>0</v>
      </c>
      <c r="Q445" s="131">
        <v>0</v>
      </c>
      <c r="R445" s="131">
        <f>Q445*H445</f>
        <v>0</v>
      </c>
      <c r="S445" s="131">
        <v>0</v>
      </c>
      <c r="T445" s="132">
        <f>S445*H445</f>
        <v>0</v>
      </c>
      <c r="AR445" s="133" t="s">
        <v>140</v>
      </c>
      <c r="AT445" s="133" t="s">
        <v>137</v>
      </c>
      <c r="AU445" s="133" t="s">
        <v>83</v>
      </c>
      <c r="AY445" s="13" t="s">
        <v>127</v>
      </c>
      <c r="BE445" s="134">
        <f>IF(N445="základní",J445,0)</f>
        <v>0</v>
      </c>
      <c r="BF445" s="134">
        <f>IF(N445="snížená",J445,0)</f>
        <v>0</v>
      </c>
      <c r="BG445" s="134">
        <f>IF(N445="zákl. přenesená",J445,0)</f>
        <v>0</v>
      </c>
      <c r="BH445" s="134">
        <f>IF(N445="sníž. přenesená",J445,0)</f>
        <v>0</v>
      </c>
      <c r="BI445" s="134">
        <f>IF(N445="nulová",J445,0)</f>
        <v>0</v>
      </c>
      <c r="BJ445" s="13" t="s">
        <v>81</v>
      </c>
      <c r="BK445" s="134">
        <f>ROUND(I445*H445,2)</f>
        <v>0</v>
      </c>
      <c r="BL445" s="13" t="s">
        <v>133</v>
      </c>
      <c r="BM445" s="133" t="s">
        <v>1189</v>
      </c>
    </row>
    <row r="446" spans="2:65" s="1" customFormat="1" ht="19.2">
      <c r="B446" s="25"/>
      <c r="D446" s="135" t="s">
        <v>135</v>
      </c>
      <c r="F446" s="136" t="s">
        <v>1188</v>
      </c>
      <c r="L446" s="25"/>
      <c r="M446" s="137"/>
      <c r="T446" s="49"/>
      <c r="AT446" s="13" t="s">
        <v>135</v>
      </c>
      <c r="AU446" s="13" t="s">
        <v>83</v>
      </c>
    </row>
    <row r="447" spans="2:65" s="1" customFormat="1" ht="24.15" customHeight="1">
      <c r="B447" s="25"/>
      <c r="C447" s="124" t="s">
        <v>774</v>
      </c>
      <c r="D447" s="124" t="s">
        <v>129</v>
      </c>
      <c r="E447" s="125" t="s">
        <v>1190</v>
      </c>
      <c r="F447" s="126" t="s">
        <v>1191</v>
      </c>
      <c r="G447" s="127" t="s">
        <v>132</v>
      </c>
      <c r="H447" s="128">
        <v>1</v>
      </c>
      <c r="I447" s="128"/>
      <c r="J447" s="128">
        <f>ROUND(I447*H447,2)</f>
        <v>0</v>
      </c>
      <c r="K447" s="126" t="s">
        <v>783</v>
      </c>
      <c r="L447" s="25"/>
      <c r="M447" s="129" t="s">
        <v>1</v>
      </c>
      <c r="N447" s="130" t="s">
        <v>38</v>
      </c>
      <c r="O447" s="131">
        <v>0</v>
      </c>
      <c r="P447" s="131">
        <f>O447*H447</f>
        <v>0</v>
      </c>
      <c r="Q447" s="131">
        <v>0</v>
      </c>
      <c r="R447" s="131">
        <f>Q447*H447</f>
        <v>0</v>
      </c>
      <c r="S447" s="131">
        <v>0</v>
      </c>
      <c r="T447" s="132">
        <f>S447*H447</f>
        <v>0</v>
      </c>
      <c r="AR447" s="133" t="s">
        <v>133</v>
      </c>
      <c r="AT447" s="133" t="s">
        <v>129</v>
      </c>
      <c r="AU447" s="133" t="s">
        <v>83</v>
      </c>
      <c r="AY447" s="13" t="s">
        <v>127</v>
      </c>
      <c r="BE447" s="134">
        <f>IF(N447="základní",J447,0)</f>
        <v>0</v>
      </c>
      <c r="BF447" s="134">
        <f>IF(N447="snížená",J447,0)</f>
        <v>0</v>
      </c>
      <c r="BG447" s="134">
        <f>IF(N447="zákl. přenesená",J447,0)</f>
        <v>0</v>
      </c>
      <c r="BH447" s="134">
        <f>IF(N447="sníž. přenesená",J447,0)</f>
        <v>0</v>
      </c>
      <c r="BI447" s="134">
        <f>IF(N447="nulová",J447,0)</f>
        <v>0</v>
      </c>
      <c r="BJ447" s="13" t="s">
        <v>81</v>
      </c>
      <c r="BK447" s="134">
        <f>ROUND(I447*H447,2)</f>
        <v>0</v>
      </c>
      <c r="BL447" s="13" t="s">
        <v>133</v>
      </c>
      <c r="BM447" s="133" t="s">
        <v>1192</v>
      </c>
    </row>
    <row r="448" spans="2:65" s="1" customFormat="1">
      <c r="B448" s="25"/>
      <c r="D448" s="135" t="s">
        <v>135</v>
      </c>
      <c r="F448" s="136" t="s">
        <v>1191</v>
      </c>
      <c r="L448" s="25"/>
      <c r="M448" s="137"/>
      <c r="T448" s="49"/>
      <c r="AT448" s="13" t="s">
        <v>135</v>
      </c>
      <c r="AU448" s="13" t="s">
        <v>83</v>
      </c>
    </row>
    <row r="449" spans="2:65" s="1" customFormat="1" ht="24.15" customHeight="1">
      <c r="B449" s="25"/>
      <c r="C449" s="138" t="s">
        <v>779</v>
      </c>
      <c r="D449" s="138" t="s">
        <v>137</v>
      </c>
      <c r="E449" s="139" t="s">
        <v>1193</v>
      </c>
      <c r="F449" s="140" t="s">
        <v>1194</v>
      </c>
      <c r="G449" s="141" t="s">
        <v>132</v>
      </c>
      <c r="H449" s="142">
        <v>1</v>
      </c>
      <c r="I449" s="142"/>
      <c r="J449" s="142">
        <f>ROUND(I449*H449,2)</f>
        <v>0</v>
      </c>
      <c r="K449" s="140" t="s">
        <v>783</v>
      </c>
      <c r="L449" s="143"/>
      <c r="M449" s="144" t="s">
        <v>1</v>
      </c>
      <c r="N449" s="145" t="s">
        <v>38</v>
      </c>
      <c r="O449" s="131">
        <v>0</v>
      </c>
      <c r="P449" s="131">
        <f>O449*H449</f>
        <v>0</v>
      </c>
      <c r="Q449" s="131">
        <v>0</v>
      </c>
      <c r="R449" s="131">
        <f>Q449*H449</f>
        <v>0</v>
      </c>
      <c r="S449" s="131">
        <v>0</v>
      </c>
      <c r="T449" s="132">
        <f>S449*H449</f>
        <v>0</v>
      </c>
      <c r="AR449" s="133" t="s">
        <v>140</v>
      </c>
      <c r="AT449" s="133" t="s">
        <v>137</v>
      </c>
      <c r="AU449" s="133" t="s">
        <v>83</v>
      </c>
      <c r="AY449" s="13" t="s">
        <v>127</v>
      </c>
      <c r="BE449" s="134">
        <f>IF(N449="základní",J449,0)</f>
        <v>0</v>
      </c>
      <c r="BF449" s="134">
        <f>IF(N449="snížená",J449,0)</f>
        <v>0</v>
      </c>
      <c r="BG449" s="134">
        <f>IF(N449="zákl. přenesená",J449,0)</f>
        <v>0</v>
      </c>
      <c r="BH449" s="134">
        <f>IF(N449="sníž. přenesená",J449,0)</f>
        <v>0</v>
      </c>
      <c r="BI449" s="134">
        <f>IF(N449="nulová",J449,0)</f>
        <v>0</v>
      </c>
      <c r="BJ449" s="13" t="s">
        <v>81</v>
      </c>
      <c r="BK449" s="134">
        <f>ROUND(I449*H449,2)</f>
        <v>0</v>
      </c>
      <c r="BL449" s="13" t="s">
        <v>133</v>
      </c>
      <c r="BM449" s="133" t="s">
        <v>1195</v>
      </c>
    </row>
    <row r="450" spans="2:65" s="1" customFormat="1" ht="19.2">
      <c r="B450" s="25"/>
      <c r="D450" s="135" t="s">
        <v>135</v>
      </c>
      <c r="F450" s="136" t="s">
        <v>1194</v>
      </c>
      <c r="L450" s="25"/>
      <c r="M450" s="137"/>
      <c r="T450" s="49"/>
      <c r="AT450" s="13" t="s">
        <v>135</v>
      </c>
      <c r="AU450" s="13" t="s">
        <v>83</v>
      </c>
    </row>
    <row r="451" spans="2:65" s="1" customFormat="1" ht="24.15" customHeight="1">
      <c r="B451" s="25"/>
      <c r="C451" s="124" t="s">
        <v>786</v>
      </c>
      <c r="D451" s="124" t="s">
        <v>129</v>
      </c>
      <c r="E451" s="125" t="s">
        <v>1196</v>
      </c>
      <c r="F451" s="126" t="s">
        <v>1197</v>
      </c>
      <c r="G451" s="127" t="s">
        <v>132</v>
      </c>
      <c r="H451" s="128">
        <v>1</v>
      </c>
      <c r="I451" s="128"/>
      <c r="J451" s="128">
        <f>ROUND(I451*H451,2)</f>
        <v>0</v>
      </c>
      <c r="K451" s="126" t="s">
        <v>783</v>
      </c>
      <c r="L451" s="25"/>
      <c r="M451" s="129" t="s">
        <v>1</v>
      </c>
      <c r="N451" s="130" t="s">
        <v>38</v>
      </c>
      <c r="O451" s="131">
        <v>0</v>
      </c>
      <c r="P451" s="131">
        <f>O451*H451</f>
        <v>0</v>
      </c>
      <c r="Q451" s="131">
        <v>0</v>
      </c>
      <c r="R451" s="131">
        <f>Q451*H451</f>
        <v>0</v>
      </c>
      <c r="S451" s="131">
        <v>0</v>
      </c>
      <c r="T451" s="132">
        <f>S451*H451</f>
        <v>0</v>
      </c>
      <c r="AR451" s="133" t="s">
        <v>133</v>
      </c>
      <c r="AT451" s="133" t="s">
        <v>129</v>
      </c>
      <c r="AU451" s="133" t="s">
        <v>83</v>
      </c>
      <c r="AY451" s="13" t="s">
        <v>127</v>
      </c>
      <c r="BE451" s="134">
        <f>IF(N451="základní",J451,0)</f>
        <v>0</v>
      </c>
      <c r="BF451" s="134">
        <f>IF(N451="snížená",J451,0)</f>
        <v>0</v>
      </c>
      <c r="BG451" s="134">
        <f>IF(N451="zákl. přenesená",J451,0)</f>
        <v>0</v>
      </c>
      <c r="BH451" s="134">
        <f>IF(N451="sníž. přenesená",J451,0)</f>
        <v>0</v>
      </c>
      <c r="BI451" s="134">
        <f>IF(N451="nulová",J451,0)</f>
        <v>0</v>
      </c>
      <c r="BJ451" s="13" t="s">
        <v>81</v>
      </c>
      <c r="BK451" s="134">
        <f>ROUND(I451*H451,2)</f>
        <v>0</v>
      </c>
      <c r="BL451" s="13" t="s">
        <v>133</v>
      </c>
      <c r="BM451" s="133" t="s">
        <v>1198</v>
      </c>
    </row>
    <row r="452" spans="2:65" s="1" customFormat="1" ht="19.2">
      <c r="B452" s="25"/>
      <c r="D452" s="135" t="s">
        <v>135</v>
      </c>
      <c r="F452" s="136" t="s">
        <v>1197</v>
      </c>
      <c r="L452" s="25"/>
      <c r="M452" s="137"/>
      <c r="T452" s="49"/>
      <c r="AT452" s="13" t="s">
        <v>135</v>
      </c>
      <c r="AU452" s="13" t="s">
        <v>83</v>
      </c>
    </row>
    <row r="453" spans="2:65" s="1" customFormat="1" ht="24.15" customHeight="1">
      <c r="B453" s="25"/>
      <c r="C453" s="138" t="s">
        <v>791</v>
      </c>
      <c r="D453" s="138" t="s">
        <v>137</v>
      </c>
      <c r="E453" s="139" t="s">
        <v>1199</v>
      </c>
      <c r="F453" s="140" t="s">
        <v>1200</v>
      </c>
      <c r="G453" s="141" t="s">
        <v>132</v>
      </c>
      <c r="H453" s="142">
        <v>1</v>
      </c>
      <c r="I453" s="142"/>
      <c r="J453" s="142">
        <f>ROUND(I453*H453,2)</f>
        <v>0</v>
      </c>
      <c r="K453" s="140" t="s">
        <v>783</v>
      </c>
      <c r="L453" s="143"/>
      <c r="M453" s="144" t="s">
        <v>1</v>
      </c>
      <c r="N453" s="145" t="s">
        <v>38</v>
      </c>
      <c r="O453" s="131">
        <v>0</v>
      </c>
      <c r="P453" s="131">
        <f>O453*H453</f>
        <v>0</v>
      </c>
      <c r="Q453" s="131">
        <v>0</v>
      </c>
      <c r="R453" s="131">
        <f>Q453*H453</f>
        <v>0</v>
      </c>
      <c r="S453" s="131">
        <v>0</v>
      </c>
      <c r="T453" s="132">
        <f>S453*H453</f>
        <v>0</v>
      </c>
      <c r="AR453" s="133" t="s">
        <v>140</v>
      </c>
      <c r="AT453" s="133" t="s">
        <v>137</v>
      </c>
      <c r="AU453" s="133" t="s">
        <v>83</v>
      </c>
      <c r="AY453" s="13" t="s">
        <v>127</v>
      </c>
      <c r="BE453" s="134">
        <f>IF(N453="základní",J453,0)</f>
        <v>0</v>
      </c>
      <c r="BF453" s="134">
        <f>IF(N453="snížená",J453,0)</f>
        <v>0</v>
      </c>
      <c r="BG453" s="134">
        <f>IF(N453="zákl. přenesená",J453,0)</f>
        <v>0</v>
      </c>
      <c r="BH453" s="134">
        <f>IF(N453="sníž. přenesená",J453,0)</f>
        <v>0</v>
      </c>
      <c r="BI453" s="134">
        <f>IF(N453="nulová",J453,0)</f>
        <v>0</v>
      </c>
      <c r="BJ453" s="13" t="s">
        <v>81</v>
      </c>
      <c r="BK453" s="134">
        <f>ROUND(I453*H453,2)</f>
        <v>0</v>
      </c>
      <c r="BL453" s="13" t="s">
        <v>133</v>
      </c>
      <c r="BM453" s="133" t="s">
        <v>1201</v>
      </c>
    </row>
    <row r="454" spans="2:65" s="1" customFormat="1" ht="19.2">
      <c r="B454" s="25"/>
      <c r="D454" s="135" t="s">
        <v>135</v>
      </c>
      <c r="F454" s="136" t="s">
        <v>1200</v>
      </c>
      <c r="L454" s="25"/>
      <c r="M454" s="137"/>
      <c r="T454" s="49"/>
      <c r="AT454" s="13" t="s">
        <v>135</v>
      </c>
      <c r="AU454" s="13" t="s">
        <v>83</v>
      </c>
    </row>
    <row r="455" spans="2:65" s="1" customFormat="1" ht="21.75" customHeight="1">
      <c r="B455" s="25"/>
      <c r="C455" s="124" t="s">
        <v>796</v>
      </c>
      <c r="D455" s="124" t="s">
        <v>129</v>
      </c>
      <c r="E455" s="125" t="s">
        <v>1202</v>
      </c>
      <c r="F455" s="126" t="s">
        <v>1203</v>
      </c>
      <c r="G455" s="127" t="s">
        <v>132</v>
      </c>
      <c r="H455" s="128">
        <v>8</v>
      </c>
      <c r="I455" s="128"/>
      <c r="J455" s="128">
        <f>ROUND(I455*H455,2)</f>
        <v>0</v>
      </c>
      <c r="K455" s="126" t="s">
        <v>783</v>
      </c>
      <c r="L455" s="25"/>
      <c r="M455" s="129" t="s">
        <v>1</v>
      </c>
      <c r="N455" s="130" t="s">
        <v>38</v>
      </c>
      <c r="O455" s="131">
        <v>0</v>
      </c>
      <c r="P455" s="131">
        <f>O455*H455</f>
        <v>0</v>
      </c>
      <c r="Q455" s="131">
        <v>0</v>
      </c>
      <c r="R455" s="131">
        <f>Q455*H455</f>
        <v>0</v>
      </c>
      <c r="S455" s="131">
        <v>0</v>
      </c>
      <c r="T455" s="132">
        <f>S455*H455</f>
        <v>0</v>
      </c>
      <c r="AR455" s="133" t="s">
        <v>987</v>
      </c>
      <c r="AT455" s="133" t="s">
        <v>129</v>
      </c>
      <c r="AU455" s="133" t="s">
        <v>83</v>
      </c>
      <c r="AY455" s="13" t="s">
        <v>127</v>
      </c>
      <c r="BE455" s="134">
        <f>IF(N455="základní",J455,0)</f>
        <v>0</v>
      </c>
      <c r="BF455" s="134">
        <f>IF(N455="snížená",J455,0)</f>
        <v>0</v>
      </c>
      <c r="BG455" s="134">
        <f>IF(N455="zákl. přenesená",J455,0)</f>
        <v>0</v>
      </c>
      <c r="BH455" s="134">
        <f>IF(N455="sníž. přenesená",J455,0)</f>
        <v>0</v>
      </c>
      <c r="BI455" s="134">
        <f>IF(N455="nulová",J455,0)</f>
        <v>0</v>
      </c>
      <c r="BJ455" s="13" t="s">
        <v>81</v>
      </c>
      <c r="BK455" s="134">
        <f>ROUND(I455*H455,2)</f>
        <v>0</v>
      </c>
      <c r="BL455" s="13" t="s">
        <v>987</v>
      </c>
      <c r="BM455" s="133" t="s">
        <v>1204</v>
      </c>
    </row>
    <row r="456" spans="2:65" s="1" customFormat="1">
      <c r="B456" s="25"/>
      <c r="D456" s="135" t="s">
        <v>135</v>
      </c>
      <c r="F456" s="136" t="s">
        <v>1203</v>
      </c>
      <c r="L456" s="25"/>
      <c r="M456" s="137"/>
      <c r="T456" s="49"/>
      <c r="AT456" s="13" t="s">
        <v>135</v>
      </c>
      <c r="AU456" s="13" t="s">
        <v>83</v>
      </c>
    </row>
    <row r="457" spans="2:65" s="1" customFormat="1" ht="21.75" customHeight="1">
      <c r="B457" s="25"/>
      <c r="C457" s="138" t="s">
        <v>801</v>
      </c>
      <c r="D457" s="138" t="s">
        <v>137</v>
      </c>
      <c r="E457" s="139" t="s">
        <v>1205</v>
      </c>
      <c r="F457" s="140" t="s">
        <v>1206</v>
      </c>
      <c r="G457" s="141" t="s">
        <v>132</v>
      </c>
      <c r="H457" s="142">
        <v>8</v>
      </c>
      <c r="I457" s="142"/>
      <c r="J457" s="142">
        <f>ROUND(I457*H457,2)</f>
        <v>0</v>
      </c>
      <c r="K457" s="140" t="s">
        <v>783</v>
      </c>
      <c r="L457" s="143"/>
      <c r="M457" s="144" t="s">
        <v>1</v>
      </c>
      <c r="N457" s="145" t="s">
        <v>38</v>
      </c>
      <c r="O457" s="131">
        <v>0</v>
      </c>
      <c r="P457" s="131">
        <f>O457*H457</f>
        <v>0</v>
      </c>
      <c r="Q457" s="131">
        <v>0</v>
      </c>
      <c r="R457" s="131">
        <f>Q457*H457</f>
        <v>0</v>
      </c>
      <c r="S457" s="131">
        <v>0</v>
      </c>
      <c r="T457" s="132">
        <f>S457*H457</f>
        <v>0</v>
      </c>
      <c r="AR457" s="133" t="s">
        <v>987</v>
      </c>
      <c r="AT457" s="133" t="s">
        <v>137</v>
      </c>
      <c r="AU457" s="133" t="s">
        <v>83</v>
      </c>
      <c r="AY457" s="13" t="s">
        <v>127</v>
      </c>
      <c r="BE457" s="134">
        <f>IF(N457="základní",J457,0)</f>
        <v>0</v>
      </c>
      <c r="BF457" s="134">
        <f>IF(N457="snížená",J457,0)</f>
        <v>0</v>
      </c>
      <c r="BG457" s="134">
        <f>IF(N457="zákl. přenesená",J457,0)</f>
        <v>0</v>
      </c>
      <c r="BH457" s="134">
        <f>IF(N457="sníž. přenesená",J457,0)</f>
        <v>0</v>
      </c>
      <c r="BI457" s="134">
        <f>IF(N457="nulová",J457,0)</f>
        <v>0</v>
      </c>
      <c r="BJ457" s="13" t="s">
        <v>81</v>
      </c>
      <c r="BK457" s="134">
        <f>ROUND(I457*H457,2)</f>
        <v>0</v>
      </c>
      <c r="BL457" s="13" t="s">
        <v>987</v>
      </c>
      <c r="BM457" s="133" t="s">
        <v>1207</v>
      </c>
    </row>
    <row r="458" spans="2:65" s="1" customFormat="1">
      <c r="B458" s="25"/>
      <c r="D458" s="135" t="s">
        <v>135</v>
      </c>
      <c r="F458" s="136" t="s">
        <v>1206</v>
      </c>
      <c r="L458" s="25"/>
      <c r="M458" s="137"/>
      <c r="T458" s="49"/>
      <c r="AT458" s="13" t="s">
        <v>135</v>
      </c>
      <c r="AU458" s="13" t="s">
        <v>83</v>
      </c>
    </row>
    <row r="459" spans="2:65" s="1" customFormat="1" ht="24.15" customHeight="1">
      <c r="B459" s="25"/>
      <c r="C459" s="124" t="s">
        <v>806</v>
      </c>
      <c r="D459" s="124" t="s">
        <v>129</v>
      </c>
      <c r="E459" s="125" t="s">
        <v>1208</v>
      </c>
      <c r="F459" s="126" t="s">
        <v>1209</v>
      </c>
      <c r="G459" s="127" t="s">
        <v>132</v>
      </c>
      <c r="H459" s="128">
        <v>2</v>
      </c>
      <c r="I459" s="128"/>
      <c r="J459" s="128">
        <f>ROUND(I459*H459,2)</f>
        <v>0</v>
      </c>
      <c r="K459" s="126" t="s">
        <v>783</v>
      </c>
      <c r="L459" s="25"/>
      <c r="M459" s="129" t="s">
        <v>1</v>
      </c>
      <c r="N459" s="130" t="s">
        <v>38</v>
      </c>
      <c r="O459" s="131">
        <v>0</v>
      </c>
      <c r="P459" s="131">
        <f>O459*H459</f>
        <v>0</v>
      </c>
      <c r="Q459" s="131">
        <v>0</v>
      </c>
      <c r="R459" s="131">
        <f>Q459*H459</f>
        <v>0</v>
      </c>
      <c r="S459" s="131">
        <v>0</v>
      </c>
      <c r="T459" s="132">
        <f>S459*H459</f>
        <v>0</v>
      </c>
      <c r="AR459" s="133" t="s">
        <v>133</v>
      </c>
      <c r="AT459" s="133" t="s">
        <v>129</v>
      </c>
      <c r="AU459" s="133" t="s">
        <v>83</v>
      </c>
      <c r="AY459" s="13" t="s">
        <v>127</v>
      </c>
      <c r="BE459" s="134">
        <f>IF(N459="základní",J459,0)</f>
        <v>0</v>
      </c>
      <c r="BF459" s="134">
        <f>IF(N459="snížená",J459,0)</f>
        <v>0</v>
      </c>
      <c r="BG459" s="134">
        <f>IF(N459="zákl. přenesená",J459,0)</f>
        <v>0</v>
      </c>
      <c r="BH459" s="134">
        <f>IF(N459="sníž. přenesená",J459,0)</f>
        <v>0</v>
      </c>
      <c r="BI459" s="134">
        <f>IF(N459="nulová",J459,0)</f>
        <v>0</v>
      </c>
      <c r="BJ459" s="13" t="s">
        <v>81</v>
      </c>
      <c r="BK459" s="134">
        <f>ROUND(I459*H459,2)</f>
        <v>0</v>
      </c>
      <c r="BL459" s="13" t="s">
        <v>133</v>
      </c>
      <c r="BM459" s="133" t="s">
        <v>1210</v>
      </c>
    </row>
    <row r="460" spans="2:65" s="1" customFormat="1" ht="19.2">
      <c r="B460" s="25"/>
      <c r="D460" s="135" t="s">
        <v>135</v>
      </c>
      <c r="F460" s="136" t="s">
        <v>1209</v>
      </c>
      <c r="L460" s="25"/>
      <c r="M460" s="137"/>
      <c r="T460" s="49"/>
      <c r="AT460" s="13" t="s">
        <v>135</v>
      </c>
      <c r="AU460" s="13" t="s">
        <v>83</v>
      </c>
    </row>
    <row r="461" spans="2:65" s="1" customFormat="1" ht="24.15" customHeight="1">
      <c r="B461" s="25"/>
      <c r="C461" s="138" t="s">
        <v>811</v>
      </c>
      <c r="D461" s="138" t="s">
        <v>137</v>
      </c>
      <c r="E461" s="139" t="s">
        <v>1211</v>
      </c>
      <c r="F461" s="140" t="s">
        <v>1212</v>
      </c>
      <c r="G461" s="141" t="s">
        <v>132</v>
      </c>
      <c r="H461" s="142">
        <v>2</v>
      </c>
      <c r="I461" s="142"/>
      <c r="J461" s="142">
        <f>ROUND(I461*H461,2)</f>
        <v>0</v>
      </c>
      <c r="K461" s="140" t="s">
        <v>783</v>
      </c>
      <c r="L461" s="143"/>
      <c r="M461" s="144" t="s">
        <v>1</v>
      </c>
      <c r="N461" s="145" t="s">
        <v>38</v>
      </c>
      <c r="O461" s="131">
        <v>0</v>
      </c>
      <c r="P461" s="131">
        <f>O461*H461</f>
        <v>0</v>
      </c>
      <c r="Q461" s="131">
        <v>0</v>
      </c>
      <c r="R461" s="131">
        <f>Q461*H461</f>
        <v>0</v>
      </c>
      <c r="S461" s="131">
        <v>0</v>
      </c>
      <c r="T461" s="132">
        <f>S461*H461</f>
        <v>0</v>
      </c>
      <c r="AR461" s="133" t="s">
        <v>140</v>
      </c>
      <c r="AT461" s="133" t="s">
        <v>137</v>
      </c>
      <c r="AU461" s="133" t="s">
        <v>83</v>
      </c>
      <c r="AY461" s="13" t="s">
        <v>127</v>
      </c>
      <c r="BE461" s="134">
        <f>IF(N461="základní",J461,0)</f>
        <v>0</v>
      </c>
      <c r="BF461" s="134">
        <f>IF(N461="snížená",J461,0)</f>
        <v>0</v>
      </c>
      <c r="BG461" s="134">
        <f>IF(N461="zákl. přenesená",J461,0)</f>
        <v>0</v>
      </c>
      <c r="BH461" s="134">
        <f>IF(N461="sníž. přenesená",J461,0)</f>
        <v>0</v>
      </c>
      <c r="BI461" s="134">
        <f>IF(N461="nulová",J461,0)</f>
        <v>0</v>
      </c>
      <c r="BJ461" s="13" t="s">
        <v>81</v>
      </c>
      <c r="BK461" s="134">
        <f>ROUND(I461*H461,2)</f>
        <v>0</v>
      </c>
      <c r="BL461" s="13" t="s">
        <v>133</v>
      </c>
      <c r="BM461" s="133" t="s">
        <v>1213</v>
      </c>
    </row>
    <row r="462" spans="2:65" s="1" customFormat="1" ht="19.2">
      <c r="B462" s="25"/>
      <c r="D462" s="135" t="s">
        <v>135</v>
      </c>
      <c r="F462" s="136" t="s">
        <v>1212</v>
      </c>
      <c r="L462" s="25"/>
      <c r="M462" s="137"/>
      <c r="T462" s="49"/>
      <c r="AT462" s="13" t="s">
        <v>135</v>
      </c>
      <c r="AU462" s="13" t="s">
        <v>83</v>
      </c>
    </row>
    <row r="463" spans="2:65" s="1" customFormat="1" ht="24.15" customHeight="1">
      <c r="B463" s="25"/>
      <c r="C463" s="124" t="s">
        <v>816</v>
      </c>
      <c r="D463" s="124" t="s">
        <v>129</v>
      </c>
      <c r="E463" s="125" t="s">
        <v>1214</v>
      </c>
      <c r="F463" s="126" t="s">
        <v>1215</v>
      </c>
      <c r="G463" s="127" t="s">
        <v>132</v>
      </c>
      <c r="H463" s="128">
        <v>4</v>
      </c>
      <c r="I463" s="128"/>
      <c r="J463" s="128">
        <f>ROUND(I463*H463,2)</f>
        <v>0</v>
      </c>
      <c r="K463" s="126" t="s">
        <v>783</v>
      </c>
      <c r="L463" s="25"/>
      <c r="M463" s="129" t="s">
        <v>1</v>
      </c>
      <c r="N463" s="130" t="s">
        <v>38</v>
      </c>
      <c r="O463" s="131">
        <v>0</v>
      </c>
      <c r="P463" s="131">
        <f>O463*H463</f>
        <v>0</v>
      </c>
      <c r="Q463" s="131">
        <v>0</v>
      </c>
      <c r="R463" s="131">
        <f>Q463*H463</f>
        <v>0</v>
      </c>
      <c r="S463" s="131">
        <v>0</v>
      </c>
      <c r="T463" s="132">
        <f>S463*H463</f>
        <v>0</v>
      </c>
      <c r="AR463" s="133" t="s">
        <v>133</v>
      </c>
      <c r="AT463" s="133" t="s">
        <v>129</v>
      </c>
      <c r="AU463" s="133" t="s">
        <v>83</v>
      </c>
      <c r="AY463" s="13" t="s">
        <v>127</v>
      </c>
      <c r="BE463" s="134">
        <f>IF(N463="základní",J463,0)</f>
        <v>0</v>
      </c>
      <c r="BF463" s="134">
        <f>IF(N463="snížená",J463,0)</f>
        <v>0</v>
      </c>
      <c r="BG463" s="134">
        <f>IF(N463="zákl. přenesená",J463,0)</f>
        <v>0</v>
      </c>
      <c r="BH463" s="134">
        <f>IF(N463="sníž. přenesená",J463,0)</f>
        <v>0</v>
      </c>
      <c r="BI463" s="134">
        <f>IF(N463="nulová",J463,0)</f>
        <v>0</v>
      </c>
      <c r="BJ463" s="13" t="s">
        <v>81</v>
      </c>
      <c r="BK463" s="134">
        <f>ROUND(I463*H463,2)</f>
        <v>0</v>
      </c>
      <c r="BL463" s="13" t="s">
        <v>133</v>
      </c>
      <c r="BM463" s="133" t="s">
        <v>1216</v>
      </c>
    </row>
    <row r="464" spans="2:65" s="1" customFormat="1" ht="19.2">
      <c r="B464" s="25"/>
      <c r="D464" s="135" t="s">
        <v>135</v>
      </c>
      <c r="F464" s="136" t="s">
        <v>1215</v>
      </c>
      <c r="L464" s="25"/>
      <c r="M464" s="137"/>
      <c r="T464" s="49"/>
      <c r="AT464" s="13" t="s">
        <v>135</v>
      </c>
      <c r="AU464" s="13" t="s">
        <v>83</v>
      </c>
    </row>
    <row r="465" spans="2:65" s="1" customFormat="1" ht="24.15" customHeight="1">
      <c r="B465" s="25"/>
      <c r="C465" s="138" t="s">
        <v>1217</v>
      </c>
      <c r="D465" s="138" t="s">
        <v>137</v>
      </c>
      <c r="E465" s="139" t="s">
        <v>1218</v>
      </c>
      <c r="F465" s="140" t="s">
        <v>1219</v>
      </c>
      <c r="G465" s="141" t="s">
        <v>132</v>
      </c>
      <c r="H465" s="142">
        <v>4</v>
      </c>
      <c r="I465" s="142"/>
      <c r="J465" s="142">
        <f>ROUND(I465*H465,2)</f>
        <v>0</v>
      </c>
      <c r="K465" s="140" t="s">
        <v>783</v>
      </c>
      <c r="L465" s="143"/>
      <c r="M465" s="144" t="s">
        <v>1</v>
      </c>
      <c r="N465" s="145" t="s">
        <v>38</v>
      </c>
      <c r="O465" s="131">
        <v>0</v>
      </c>
      <c r="P465" s="131">
        <f>O465*H465</f>
        <v>0</v>
      </c>
      <c r="Q465" s="131">
        <v>0</v>
      </c>
      <c r="R465" s="131">
        <f>Q465*H465</f>
        <v>0</v>
      </c>
      <c r="S465" s="131">
        <v>0</v>
      </c>
      <c r="T465" s="132">
        <f>S465*H465</f>
        <v>0</v>
      </c>
      <c r="AR465" s="133" t="s">
        <v>140</v>
      </c>
      <c r="AT465" s="133" t="s">
        <v>137</v>
      </c>
      <c r="AU465" s="133" t="s">
        <v>83</v>
      </c>
      <c r="AY465" s="13" t="s">
        <v>127</v>
      </c>
      <c r="BE465" s="134">
        <f>IF(N465="základní",J465,0)</f>
        <v>0</v>
      </c>
      <c r="BF465" s="134">
        <f>IF(N465="snížená",J465,0)</f>
        <v>0</v>
      </c>
      <c r="BG465" s="134">
        <f>IF(N465="zákl. přenesená",J465,0)</f>
        <v>0</v>
      </c>
      <c r="BH465" s="134">
        <f>IF(N465="sníž. přenesená",J465,0)</f>
        <v>0</v>
      </c>
      <c r="BI465" s="134">
        <f>IF(N465="nulová",J465,0)</f>
        <v>0</v>
      </c>
      <c r="BJ465" s="13" t="s">
        <v>81</v>
      </c>
      <c r="BK465" s="134">
        <f>ROUND(I465*H465,2)</f>
        <v>0</v>
      </c>
      <c r="BL465" s="13" t="s">
        <v>133</v>
      </c>
      <c r="BM465" s="133" t="s">
        <v>1220</v>
      </c>
    </row>
    <row r="466" spans="2:65" s="1" customFormat="1" ht="19.2">
      <c r="B466" s="25"/>
      <c r="D466" s="135" t="s">
        <v>135</v>
      </c>
      <c r="F466" s="136" t="s">
        <v>1219</v>
      </c>
      <c r="L466" s="25"/>
      <c r="M466" s="137"/>
      <c r="T466" s="49"/>
      <c r="AT466" s="13" t="s">
        <v>135</v>
      </c>
      <c r="AU466" s="13" t="s">
        <v>83</v>
      </c>
    </row>
    <row r="467" spans="2:65" s="1" customFormat="1" ht="24.15" customHeight="1">
      <c r="B467" s="25"/>
      <c r="C467" s="124" t="s">
        <v>1221</v>
      </c>
      <c r="D467" s="124" t="s">
        <v>129</v>
      </c>
      <c r="E467" s="125" t="s">
        <v>1222</v>
      </c>
      <c r="F467" s="126" t="s">
        <v>1223</v>
      </c>
      <c r="G467" s="127" t="s">
        <v>132</v>
      </c>
      <c r="H467" s="128">
        <v>3</v>
      </c>
      <c r="I467" s="128"/>
      <c r="J467" s="128">
        <f>ROUND(I467*H467,2)</f>
        <v>0</v>
      </c>
      <c r="K467" s="126" t="s">
        <v>783</v>
      </c>
      <c r="L467" s="25"/>
      <c r="M467" s="129" t="s">
        <v>1</v>
      </c>
      <c r="N467" s="130" t="s">
        <v>38</v>
      </c>
      <c r="O467" s="131">
        <v>0</v>
      </c>
      <c r="P467" s="131">
        <f>O467*H467</f>
        <v>0</v>
      </c>
      <c r="Q467" s="131">
        <v>0</v>
      </c>
      <c r="R467" s="131">
        <f>Q467*H467</f>
        <v>0</v>
      </c>
      <c r="S467" s="131">
        <v>0</v>
      </c>
      <c r="T467" s="132">
        <f>S467*H467</f>
        <v>0</v>
      </c>
      <c r="AR467" s="133" t="s">
        <v>133</v>
      </c>
      <c r="AT467" s="133" t="s">
        <v>129</v>
      </c>
      <c r="AU467" s="133" t="s">
        <v>83</v>
      </c>
      <c r="AY467" s="13" t="s">
        <v>127</v>
      </c>
      <c r="BE467" s="134">
        <f>IF(N467="základní",J467,0)</f>
        <v>0</v>
      </c>
      <c r="BF467" s="134">
        <f>IF(N467="snížená",J467,0)</f>
        <v>0</v>
      </c>
      <c r="BG467" s="134">
        <f>IF(N467="zákl. přenesená",J467,0)</f>
        <v>0</v>
      </c>
      <c r="BH467" s="134">
        <f>IF(N467="sníž. přenesená",J467,0)</f>
        <v>0</v>
      </c>
      <c r="BI467" s="134">
        <f>IF(N467="nulová",J467,0)</f>
        <v>0</v>
      </c>
      <c r="BJ467" s="13" t="s">
        <v>81</v>
      </c>
      <c r="BK467" s="134">
        <f>ROUND(I467*H467,2)</f>
        <v>0</v>
      </c>
      <c r="BL467" s="13" t="s">
        <v>133</v>
      </c>
      <c r="BM467" s="133" t="s">
        <v>1224</v>
      </c>
    </row>
    <row r="468" spans="2:65" s="1" customFormat="1" ht="19.2">
      <c r="B468" s="25"/>
      <c r="D468" s="135" t="s">
        <v>135</v>
      </c>
      <c r="F468" s="136" t="s">
        <v>1223</v>
      </c>
      <c r="L468" s="25"/>
      <c r="M468" s="137"/>
      <c r="T468" s="49"/>
      <c r="AT468" s="13" t="s">
        <v>135</v>
      </c>
      <c r="AU468" s="13" t="s">
        <v>83</v>
      </c>
    </row>
    <row r="469" spans="2:65" s="1" customFormat="1" ht="24.15" customHeight="1">
      <c r="B469" s="25"/>
      <c r="C469" s="138" t="s">
        <v>1225</v>
      </c>
      <c r="D469" s="138" t="s">
        <v>137</v>
      </c>
      <c r="E469" s="139" t="s">
        <v>1226</v>
      </c>
      <c r="F469" s="140" t="s">
        <v>1227</v>
      </c>
      <c r="G469" s="141" t="s">
        <v>132</v>
      </c>
      <c r="H469" s="142">
        <v>3</v>
      </c>
      <c r="I469" s="142"/>
      <c r="J469" s="142">
        <f>ROUND(I469*H469,2)</f>
        <v>0</v>
      </c>
      <c r="K469" s="140" t="s">
        <v>783</v>
      </c>
      <c r="L469" s="143"/>
      <c r="M469" s="144" t="s">
        <v>1</v>
      </c>
      <c r="N469" s="145" t="s">
        <v>38</v>
      </c>
      <c r="O469" s="131">
        <v>0</v>
      </c>
      <c r="P469" s="131">
        <f>O469*H469</f>
        <v>0</v>
      </c>
      <c r="Q469" s="131">
        <v>0</v>
      </c>
      <c r="R469" s="131">
        <f>Q469*H469</f>
        <v>0</v>
      </c>
      <c r="S469" s="131">
        <v>0</v>
      </c>
      <c r="T469" s="132">
        <f>S469*H469</f>
        <v>0</v>
      </c>
      <c r="AR469" s="133" t="s">
        <v>140</v>
      </c>
      <c r="AT469" s="133" t="s">
        <v>137</v>
      </c>
      <c r="AU469" s="133" t="s">
        <v>83</v>
      </c>
      <c r="AY469" s="13" t="s">
        <v>127</v>
      </c>
      <c r="BE469" s="134">
        <f>IF(N469="základní",J469,0)</f>
        <v>0</v>
      </c>
      <c r="BF469" s="134">
        <f>IF(N469="snížená",J469,0)</f>
        <v>0</v>
      </c>
      <c r="BG469" s="134">
        <f>IF(N469="zákl. přenesená",J469,0)</f>
        <v>0</v>
      </c>
      <c r="BH469" s="134">
        <f>IF(N469="sníž. přenesená",J469,0)</f>
        <v>0</v>
      </c>
      <c r="BI469" s="134">
        <f>IF(N469="nulová",J469,0)</f>
        <v>0</v>
      </c>
      <c r="BJ469" s="13" t="s">
        <v>81</v>
      </c>
      <c r="BK469" s="134">
        <f>ROUND(I469*H469,2)</f>
        <v>0</v>
      </c>
      <c r="BL469" s="13" t="s">
        <v>133</v>
      </c>
      <c r="BM469" s="133" t="s">
        <v>1228</v>
      </c>
    </row>
    <row r="470" spans="2:65" s="1" customFormat="1" ht="19.2">
      <c r="B470" s="25"/>
      <c r="D470" s="135" t="s">
        <v>135</v>
      </c>
      <c r="F470" s="136" t="s">
        <v>1227</v>
      </c>
      <c r="L470" s="25"/>
      <c r="M470" s="137"/>
      <c r="T470" s="49"/>
      <c r="AT470" s="13" t="s">
        <v>135</v>
      </c>
      <c r="AU470" s="13" t="s">
        <v>83</v>
      </c>
    </row>
    <row r="471" spans="2:65" s="1" customFormat="1" ht="24.15" customHeight="1">
      <c r="B471" s="25"/>
      <c r="C471" s="124" t="s">
        <v>1229</v>
      </c>
      <c r="D471" s="124" t="s">
        <v>129</v>
      </c>
      <c r="E471" s="125" t="s">
        <v>1230</v>
      </c>
      <c r="F471" s="126" t="s">
        <v>1231</v>
      </c>
      <c r="G471" s="127" t="s">
        <v>132</v>
      </c>
      <c r="H471" s="128">
        <v>3</v>
      </c>
      <c r="I471" s="128"/>
      <c r="J471" s="128">
        <f>ROUND(I471*H471,2)</f>
        <v>0</v>
      </c>
      <c r="K471" s="126" t="s">
        <v>783</v>
      </c>
      <c r="L471" s="25"/>
      <c r="M471" s="129" t="s">
        <v>1</v>
      </c>
      <c r="N471" s="130" t="s">
        <v>38</v>
      </c>
      <c r="O471" s="131">
        <v>0</v>
      </c>
      <c r="P471" s="131">
        <f>O471*H471</f>
        <v>0</v>
      </c>
      <c r="Q471" s="131">
        <v>0</v>
      </c>
      <c r="R471" s="131">
        <f>Q471*H471</f>
        <v>0</v>
      </c>
      <c r="S471" s="131">
        <v>0</v>
      </c>
      <c r="T471" s="132">
        <f>S471*H471</f>
        <v>0</v>
      </c>
      <c r="AR471" s="133" t="s">
        <v>133</v>
      </c>
      <c r="AT471" s="133" t="s">
        <v>129</v>
      </c>
      <c r="AU471" s="133" t="s">
        <v>83</v>
      </c>
      <c r="AY471" s="13" t="s">
        <v>127</v>
      </c>
      <c r="BE471" s="134">
        <f>IF(N471="základní",J471,0)</f>
        <v>0</v>
      </c>
      <c r="BF471" s="134">
        <f>IF(N471="snížená",J471,0)</f>
        <v>0</v>
      </c>
      <c r="BG471" s="134">
        <f>IF(N471="zákl. přenesená",J471,0)</f>
        <v>0</v>
      </c>
      <c r="BH471" s="134">
        <f>IF(N471="sníž. přenesená",J471,0)</f>
        <v>0</v>
      </c>
      <c r="BI471" s="134">
        <f>IF(N471="nulová",J471,0)</f>
        <v>0</v>
      </c>
      <c r="BJ471" s="13" t="s">
        <v>81</v>
      </c>
      <c r="BK471" s="134">
        <f>ROUND(I471*H471,2)</f>
        <v>0</v>
      </c>
      <c r="BL471" s="13" t="s">
        <v>133</v>
      </c>
      <c r="BM471" s="133" t="s">
        <v>1232</v>
      </c>
    </row>
    <row r="472" spans="2:65" s="1" customFormat="1">
      <c r="B472" s="25"/>
      <c r="D472" s="135" t="s">
        <v>135</v>
      </c>
      <c r="F472" s="136" t="s">
        <v>1231</v>
      </c>
      <c r="L472" s="25"/>
      <c r="M472" s="137"/>
      <c r="T472" s="49"/>
      <c r="AT472" s="13" t="s">
        <v>135</v>
      </c>
      <c r="AU472" s="13" t="s">
        <v>83</v>
      </c>
    </row>
    <row r="473" spans="2:65" s="1" customFormat="1" ht="24.15" customHeight="1">
      <c r="B473" s="25"/>
      <c r="C473" s="138" t="s">
        <v>1233</v>
      </c>
      <c r="D473" s="138" t="s">
        <v>137</v>
      </c>
      <c r="E473" s="139" t="s">
        <v>1234</v>
      </c>
      <c r="F473" s="140" t="s">
        <v>1235</v>
      </c>
      <c r="G473" s="141" t="s">
        <v>132</v>
      </c>
      <c r="H473" s="142">
        <v>3</v>
      </c>
      <c r="I473" s="142"/>
      <c r="J473" s="142">
        <f>ROUND(I473*H473,2)</f>
        <v>0</v>
      </c>
      <c r="K473" s="140" t="s">
        <v>783</v>
      </c>
      <c r="L473" s="143"/>
      <c r="M473" s="144" t="s">
        <v>1</v>
      </c>
      <c r="N473" s="145" t="s">
        <v>38</v>
      </c>
      <c r="O473" s="131">
        <v>0</v>
      </c>
      <c r="P473" s="131">
        <f>O473*H473</f>
        <v>0</v>
      </c>
      <c r="Q473" s="131">
        <v>0</v>
      </c>
      <c r="R473" s="131">
        <f>Q473*H473</f>
        <v>0</v>
      </c>
      <c r="S473" s="131">
        <v>0</v>
      </c>
      <c r="T473" s="132">
        <f>S473*H473</f>
        <v>0</v>
      </c>
      <c r="AR473" s="133" t="s">
        <v>140</v>
      </c>
      <c r="AT473" s="133" t="s">
        <v>137</v>
      </c>
      <c r="AU473" s="133" t="s">
        <v>83</v>
      </c>
      <c r="AY473" s="13" t="s">
        <v>127</v>
      </c>
      <c r="BE473" s="134">
        <f>IF(N473="základní",J473,0)</f>
        <v>0</v>
      </c>
      <c r="BF473" s="134">
        <f>IF(N473="snížená",J473,0)</f>
        <v>0</v>
      </c>
      <c r="BG473" s="134">
        <f>IF(N473="zákl. přenesená",J473,0)</f>
        <v>0</v>
      </c>
      <c r="BH473" s="134">
        <f>IF(N473="sníž. přenesená",J473,0)</f>
        <v>0</v>
      </c>
      <c r="BI473" s="134">
        <f>IF(N473="nulová",J473,0)</f>
        <v>0</v>
      </c>
      <c r="BJ473" s="13" t="s">
        <v>81</v>
      </c>
      <c r="BK473" s="134">
        <f>ROUND(I473*H473,2)</f>
        <v>0</v>
      </c>
      <c r="BL473" s="13" t="s">
        <v>133</v>
      </c>
      <c r="BM473" s="133" t="s">
        <v>1236</v>
      </c>
    </row>
    <row r="474" spans="2:65" s="1" customFormat="1" ht="19.2">
      <c r="B474" s="25"/>
      <c r="D474" s="135" t="s">
        <v>135</v>
      </c>
      <c r="F474" s="136" t="s">
        <v>1235</v>
      </c>
      <c r="L474" s="25"/>
      <c r="M474" s="137"/>
      <c r="T474" s="49"/>
      <c r="AT474" s="13" t="s">
        <v>135</v>
      </c>
      <c r="AU474" s="13" t="s">
        <v>83</v>
      </c>
    </row>
    <row r="475" spans="2:65" s="1" customFormat="1" ht="24.15" customHeight="1">
      <c r="B475" s="25"/>
      <c r="C475" s="124" t="s">
        <v>1237</v>
      </c>
      <c r="D475" s="124" t="s">
        <v>129</v>
      </c>
      <c r="E475" s="125" t="s">
        <v>1238</v>
      </c>
      <c r="F475" s="126" t="s">
        <v>1239</v>
      </c>
      <c r="G475" s="127" t="s">
        <v>132</v>
      </c>
      <c r="H475" s="128">
        <v>4</v>
      </c>
      <c r="I475" s="128"/>
      <c r="J475" s="128">
        <f>ROUND(I475*H475,2)</f>
        <v>0</v>
      </c>
      <c r="K475" s="126" t="s">
        <v>783</v>
      </c>
      <c r="L475" s="25"/>
      <c r="M475" s="129" t="s">
        <v>1</v>
      </c>
      <c r="N475" s="130" t="s">
        <v>38</v>
      </c>
      <c r="O475" s="131">
        <v>0</v>
      </c>
      <c r="P475" s="131">
        <f>O475*H475</f>
        <v>0</v>
      </c>
      <c r="Q475" s="131">
        <v>0</v>
      </c>
      <c r="R475" s="131">
        <f>Q475*H475</f>
        <v>0</v>
      </c>
      <c r="S475" s="131">
        <v>0</v>
      </c>
      <c r="T475" s="132">
        <f>S475*H475</f>
        <v>0</v>
      </c>
      <c r="AR475" s="133" t="s">
        <v>133</v>
      </c>
      <c r="AT475" s="133" t="s">
        <v>129</v>
      </c>
      <c r="AU475" s="133" t="s">
        <v>83</v>
      </c>
      <c r="AY475" s="13" t="s">
        <v>127</v>
      </c>
      <c r="BE475" s="134">
        <f>IF(N475="základní",J475,0)</f>
        <v>0</v>
      </c>
      <c r="BF475" s="134">
        <f>IF(N475="snížená",J475,0)</f>
        <v>0</v>
      </c>
      <c r="BG475" s="134">
        <f>IF(N475="zákl. přenesená",J475,0)</f>
        <v>0</v>
      </c>
      <c r="BH475" s="134">
        <f>IF(N475="sníž. přenesená",J475,0)</f>
        <v>0</v>
      </c>
      <c r="BI475" s="134">
        <f>IF(N475="nulová",J475,0)</f>
        <v>0</v>
      </c>
      <c r="BJ475" s="13" t="s">
        <v>81</v>
      </c>
      <c r="BK475" s="134">
        <f>ROUND(I475*H475,2)</f>
        <v>0</v>
      </c>
      <c r="BL475" s="13" t="s">
        <v>133</v>
      </c>
      <c r="BM475" s="133" t="s">
        <v>1240</v>
      </c>
    </row>
    <row r="476" spans="2:65" s="1" customFormat="1" ht="19.2">
      <c r="B476" s="25"/>
      <c r="D476" s="135" t="s">
        <v>135</v>
      </c>
      <c r="F476" s="136" t="s">
        <v>1239</v>
      </c>
      <c r="L476" s="25"/>
      <c r="M476" s="137"/>
      <c r="T476" s="49"/>
      <c r="AT476" s="13" t="s">
        <v>135</v>
      </c>
      <c r="AU476" s="13" t="s">
        <v>83</v>
      </c>
    </row>
    <row r="477" spans="2:65" s="1" customFormat="1" ht="24.15" customHeight="1">
      <c r="B477" s="25"/>
      <c r="C477" s="138" t="s">
        <v>1241</v>
      </c>
      <c r="D477" s="138" t="s">
        <v>137</v>
      </c>
      <c r="E477" s="139" t="s">
        <v>1242</v>
      </c>
      <c r="F477" s="140" t="s">
        <v>1243</v>
      </c>
      <c r="G477" s="141" t="s">
        <v>132</v>
      </c>
      <c r="H477" s="142">
        <v>4</v>
      </c>
      <c r="I477" s="142"/>
      <c r="J477" s="142">
        <f>ROUND(I477*H477,2)</f>
        <v>0</v>
      </c>
      <c r="K477" s="140" t="s">
        <v>783</v>
      </c>
      <c r="L477" s="143"/>
      <c r="M477" s="144" t="s">
        <v>1</v>
      </c>
      <c r="N477" s="145" t="s">
        <v>38</v>
      </c>
      <c r="O477" s="131">
        <v>0</v>
      </c>
      <c r="P477" s="131">
        <f>O477*H477</f>
        <v>0</v>
      </c>
      <c r="Q477" s="131">
        <v>0</v>
      </c>
      <c r="R477" s="131">
        <f>Q477*H477</f>
        <v>0</v>
      </c>
      <c r="S477" s="131">
        <v>0</v>
      </c>
      <c r="T477" s="132">
        <f>S477*H477</f>
        <v>0</v>
      </c>
      <c r="AR477" s="133" t="s">
        <v>140</v>
      </c>
      <c r="AT477" s="133" t="s">
        <v>137</v>
      </c>
      <c r="AU477" s="133" t="s">
        <v>83</v>
      </c>
      <c r="AY477" s="13" t="s">
        <v>127</v>
      </c>
      <c r="BE477" s="134">
        <f>IF(N477="základní",J477,0)</f>
        <v>0</v>
      </c>
      <c r="BF477" s="134">
        <f>IF(N477="snížená",J477,0)</f>
        <v>0</v>
      </c>
      <c r="BG477" s="134">
        <f>IF(N477="zákl. přenesená",J477,0)</f>
        <v>0</v>
      </c>
      <c r="BH477" s="134">
        <f>IF(N477="sníž. přenesená",J477,0)</f>
        <v>0</v>
      </c>
      <c r="BI477" s="134">
        <f>IF(N477="nulová",J477,0)</f>
        <v>0</v>
      </c>
      <c r="BJ477" s="13" t="s">
        <v>81</v>
      </c>
      <c r="BK477" s="134">
        <f>ROUND(I477*H477,2)</f>
        <v>0</v>
      </c>
      <c r="BL477" s="13" t="s">
        <v>133</v>
      </c>
      <c r="BM477" s="133" t="s">
        <v>1244</v>
      </c>
    </row>
    <row r="478" spans="2:65" s="1" customFormat="1" ht="19.2">
      <c r="B478" s="25"/>
      <c r="D478" s="135" t="s">
        <v>135</v>
      </c>
      <c r="F478" s="136" t="s">
        <v>1243</v>
      </c>
      <c r="L478" s="25"/>
      <c r="M478" s="137"/>
      <c r="T478" s="49"/>
      <c r="AT478" s="13" t="s">
        <v>135</v>
      </c>
      <c r="AU478" s="13" t="s">
        <v>83</v>
      </c>
    </row>
    <row r="479" spans="2:65" s="1" customFormat="1" ht="24.15" customHeight="1">
      <c r="B479" s="25"/>
      <c r="C479" s="124" t="s">
        <v>1245</v>
      </c>
      <c r="D479" s="124" t="s">
        <v>129</v>
      </c>
      <c r="E479" s="125" t="s">
        <v>1246</v>
      </c>
      <c r="F479" s="126" t="s">
        <v>1247</v>
      </c>
      <c r="G479" s="127" t="s">
        <v>132</v>
      </c>
      <c r="H479" s="128">
        <v>2</v>
      </c>
      <c r="I479" s="128"/>
      <c r="J479" s="128">
        <f>ROUND(I479*H479,2)</f>
        <v>0</v>
      </c>
      <c r="K479" s="126" t="s">
        <v>783</v>
      </c>
      <c r="L479" s="25"/>
      <c r="M479" s="129" t="s">
        <v>1</v>
      </c>
      <c r="N479" s="130" t="s">
        <v>38</v>
      </c>
      <c r="O479" s="131">
        <v>0</v>
      </c>
      <c r="P479" s="131">
        <f>O479*H479</f>
        <v>0</v>
      </c>
      <c r="Q479" s="131">
        <v>0</v>
      </c>
      <c r="R479" s="131">
        <f>Q479*H479</f>
        <v>0</v>
      </c>
      <c r="S479" s="131">
        <v>0</v>
      </c>
      <c r="T479" s="132">
        <f>S479*H479</f>
        <v>0</v>
      </c>
      <c r="AR479" s="133" t="s">
        <v>133</v>
      </c>
      <c r="AT479" s="133" t="s">
        <v>129</v>
      </c>
      <c r="AU479" s="133" t="s">
        <v>83</v>
      </c>
      <c r="AY479" s="13" t="s">
        <v>127</v>
      </c>
      <c r="BE479" s="134">
        <f>IF(N479="základní",J479,0)</f>
        <v>0</v>
      </c>
      <c r="BF479" s="134">
        <f>IF(N479="snížená",J479,0)</f>
        <v>0</v>
      </c>
      <c r="BG479" s="134">
        <f>IF(N479="zákl. přenesená",J479,0)</f>
        <v>0</v>
      </c>
      <c r="BH479" s="134">
        <f>IF(N479="sníž. přenesená",J479,0)</f>
        <v>0</v>
      </c>
      <c r="BI479" s="134">
        <f>IF(N479="nulová",J479,0)</f>
        <v>0</v>
      </c>
      <c r="BJ479" s="13" t="s">
        <v>81</v>
      </c>
      <c r="BK479" s="134">
        <f>ROUND(I479*H479,2)</f>
        <v>0</v>
      </c>
      <c r="BL479" s="13" t="s">
        <v>133</v>
      </c>
      <c r="BM479" s="133" t="s">
        <v>1248</v>
      </c>
    </row>
    <row r="480" spans="2:65" s="1" customFormat="1" ht="19.2">
      <c r="B480" s="25"/>
      <c r="D480" s="135" t="s">
        <v>135</v>
      </c>
      <c r="F480" s="136" t="s">
        <v>1247</v>
      </c>
      <c r="L480" s="25"/>
      <c r="M480" s="137"/>
      <c r="T480" s="49"/>
      <c r="AT480" s="13" t="s">
        <v>135</v>
      </c>
      <c r="AU480" s="13" t="s">
        <v>83</v>
      </c>
    </row>
    <row r="481" spans="2:65" s="1" customFormat="1" ht="24.15" customHeight="1">
      <c r="B481" s="25"/>
      <c r="C481" s="138" t="s">
        <v>1249</v>
      </c>
      <c r="D481" s="138" t="s">
        <v>137</v>
      </c>
      <c r="E481" s="139" t="s">
        <v>1250</v>
      </c>
      <c r="F481" s="140" t="s">
        <v>1251</v>
      </c>
      <c r="G481" s="141" t="s">
        <v>132</v>
      </c>
      <c r="H481" s="142">
        <v>2</v>
      </c>
      <c r="I481" s="142"/>
      <c r="J481" s="142">
        <f>ROUND(I481*H481,2)</f>
        <v>0</v>
      </c>
      <c r="K481" s="140" t="s">
        <v>783</v>
      </c>
      <c r="L481" s="143"/>
      <c r="M481" s="144" t="s">
        <v>1</v>
      </c>
      <c r="N481" s="145" t="s">
        <v>38</v>
      </c>
      <c r="O481" s="131">
        <v>0</v>
      </c>
      <c r="P481" s="131">
        <f>O481*H481</f>
        <v>0</v>
      </c>
      <c r="Q481" s="131">
        <v>0</v>
      </c>
      <c r="R481" s="131">
        <f>Q481*H481</f>
        <v>0</v>
      </c>
      <c r="S481" s="131">
        <v>0</v>
      </c>
      <c r="T481" s="132">
        <f>S481*H481</f>
        <v>0</v>
      </c>
      <c r="AR481" s="133" t="s">
        <v>140</v>
      </c>
      <c r="AT481" s="133" t="s">
        <v>137</v>
      </c>
      <c r="AU481" s="133" t="s">
        <v>83</v>
      </c>
      <c r="AY481" s="13" t="s">
        <v>127</v>
      </c>
      <c r="BE481" s="134">
        <f>IF(N481="základní",J481,0)</f>
        <v>0</v>
      </c>
      <c r="BF481" s="134">
        <f>IF(N481="snížená",J481,0)</f>
        <v>0</v>
      </c>
      <c r="BG481" s="134">
        <f>IF(N481="zákl. přenesená",J481,0)</f>
        <v>0</v>
      </c>
      <c r="BH481" s="134">
        <f>IF(N481="sníž. přenesená",J481,0)</f>
        <v>0</v>
      </c>
      <c r="BI481" s="134">
        <f>IF(N481="nulová",J481,0)</f>
        <v>0</v>
      </c>
      <c r="BJ481" s="13" t="s">
        <v>81</v>
      </c>
      <c r="BK481" s="134">
        <f>ROUND(I481*H481,2)</f>
        <v>0</v>
      </c>
      <c r="BL481" s="13" t="s">
        <v>133</v>
      </c>
      <c r="BM481" s="133" t="s">
        <v>1252</v>
      </c>
    </row>
    <row r="482" spans="2:65" s="1" customFormat="1" ht="19.2">
      <c r="B482" s="25"/>
      <c r="D482" s="135" t="s">
        <v>135</v>
      </c>
      <c r="F482" s="136" t="s">
        <v>1251</v>
      </c>
      <c r="L482" s="25"/>
      <c r="M482" s="137"/>
      <c r="T482" s="49"/>
      <c r="AT482" s="13" t="s">
        <v>135</v>
      </c>
      <c r="AU482" s="13" t="s">
        <v>83</v>
      </c>
    </row>
    <row r="483" spans="2:65" s="1" customFormat="1" ht="21.75" customHeight="1">
      <c r="B483" s="25"/>
      <c r="C483" s="124" t="s">
        <v>1253</v>
      </c>
      <c r="D483" s="124" t="s">
        <v>129</v>
      </c>
      <c r="E483" s="125" t="s">
        <v>1254</v>
      </c>
      <c r="F483" s="126" t="s">
        <v>1255</v>
      </c>
      <c r="G483" s="127" t="s">
        <v>234</v>
      </c>
      <c r="H483" s="128">
        <v>410</v>
      </c>
      <c r="I483" s="128"/>
      <c r="J483" s="128">
        <f>ROUND(I483*H483,2)</f>
        <v>0</v>
      </c>
      <c r="K483" s="126" t="s">
        <v>783</v>
      </c>
      <c r="L483" s="25"/>
      <c r="M483" s="129" t="s">
        <v>1</v>
      </c>
      <c r="N483" s="130" t="s">
        <v>38</v>
      </c>
      <c r="O483" s="131">
        <v>0</v>
      </c>
      <c r="P483" s="131">
        <f>O483*H483</f>
        <v>0</v>
      </c>
      <c r="Q483" s="131">
        <v>0</v>
      </c>
      <c r="R483" s="131">
        <f>Q483*H483</f>
        <v>0</v>
      </c>
      <c r="S483" s="131">
        <v>0</v>
      </c>
      <c r="T483" s="132">
        <f>S483*H483</f>
        <v>0</v>
      </c>
      <c r="AR483" s="133" t="s">
        <v>133</v>
      </c>
      <c r="AT483" s="133" t="s">
        <v>129</v>
      </c>
      <c r="AU483" s="133" t="s">
        <v>83</v>
      </c>
      <c r="AY483" s="13" t="s">
        <v>127</v>
      </c>
      <c r="BE483" s="134">
        <f>IF(N483="základní",J483,0)</f>
        <v>0</v>
      </c>
      <c r="BF483" s="134">
        <f>IF(N483="snížená",J483,0)</f>
        <v>0</v>
      </c>
      <c r="BG483" s="134">
        <f>IF(N483="zákl. přenesená",J483,0)</f>
        <v>0</v>
      </c>
      <c r="BH483" s="134">
        <f>IF(N483="sníž. přenesená",J483,0)</f>
        <v>0</v>
      </c>
      <c r="BI483" s="134">
        <f>IF(N483="nulová",J483,0)</f>
        <v>0</v>
      </c>
      <c r="BJ483" s="13" t="s">
        <v>81</v>
      </c>
      <c r="BK483" s="134">
        <f>ROUND(I483*H483,2)</f>
        <v>0</v>
      </c>
      <c r="BL483" s="13" t="s">
        <v>133</v>
      </c>
      <c r="BM483" s="133" t="s">
        <v>1256</v>
      </c>
    </row>
    <row r="484" spans="2:65" s="1" customFormat="1">
      <c r="B484" s="25"/>
      <c r="D484" s="135" t="s">
        <v>135</v>
      </c>
      <c r="F484" s="136" t="s">
        <v>1255</v>
      </c>
      <c r="L484" s="25"/>
      <c r="M484" s="137"/>
      <c r="T484" s="49"/>
      <c r="AT484" s="13" t="s">
        <v>135</v>
      </c>
      <c r="AU484" s="13" t="s">
        <v>83</v>
      </c>
    </row>
    <row r="485" spans="2:65" s="1" customFormat="1" ht="33" customHeight="1">
      <c r="B485" s="25"/>
      <c r="C485" s="138" t="s">
        <v>1257</v>
      </c>
      <c r="D485" s="138" t="s">
        <v>137</v>
      </c>
      <c r="E485" s="139" t="s">
        <v>364</v>
      </c>
      <c r="F485" s="140" t="s">
        <v>365</v>
      </c>
      <c r="G485" s="141" t="s">
        <v>234</v>
      </c>
      <c r="H485" s="142">
        <v>50</v>
      </c>
      <c r="I485" s="142"/>
      <c r="J485" s="142">
        <f>ROUND(I485*H485,2)</f>
        <v>0</v>
      </c>
      <c r="K485" s="140" t="s">
        <v>783</v>
      </c>
      <c r="L485" s="143"/>
      <c r="M485" s="144" t="s">
        <v>1</v>
      </c>
      <c r="N485" s="145" t="s">
        <v>38</v>
      </c>
      <c r="O485" s="131">
        <v>0</v>
      </c>
      <c r="P485" s="131">
        <f>O485*H485</f>
        <v>0</v>
      </c>
      <c r="Q485" s="131">
        <v>0</v>
      </c>
      <c r="R485" s="131">
        <f>Q485*H485</f>
        <v>0</v>
      </c>
      <c r="S485" s="131">
        <v>0</v>
      </c>
      <c r="T485" s="132">
        <f>S485*H485</f>
        <v>0</v>
      </c>
      <c r="AR485" s="133" t="s">
        <v>140</v>
      </c>
      <c r="AT485" s="133" t="s">
        <v>137</v>
      </c>
      <c r="AU485" s="133" t="s">
        <v>83</v>
      </c>
      <c r="AY485" s="13" t="s">
        <v>127</v>
      </c>
      <c r="BE485" s="134">
        <f>IF(N485="základní",J485,0)</f>
        <v>0</v>
      </c>
      <c r="BF485" s="134">
        <f>IF(N485="snížená",J485,0)</f>
        <v>0</v>
      </c>
      <c r="BG485" s="134">
        <f>IF(N485="zákl. přenesená",J485,0)</f>
        <v>0</v>
      </c>
      <c r="BH485" s="134">
        <f>IF(N485="sníž. přenesená",J485,0)</f>
        <v>0</v>
      </c>
      <c r="BI485" s="134">
        <f>IF(N485="nulová",J485,0)</f>
        <v>0</v>
      </c>
      <c r="BJ485" s="13" t="s">
        <v>81</v>
      </c>
      <c r="BK485" s="134">
        <f>ROUND(I485*H485,2)</f>
        <v>0</v>
      </c>
      <c r="BL485" s="13" t="s">
        <v>133</v>
      </c>
      <c r="BM485" s="133" t="s">
        <v>1258</v>
      </c>
    </row>
    <row r="486" spans="2:65" s="1" customFormat="1" ht="19.2">
      <c r="B486" s="25"/>
      <c r="D486" s="135" t="s">
        <v>135</v>
      </c>
      <c r="F486" s="136" t="s">
        <v>365</v>
      </c>
      <c r="L486" s="25"/>
      <c r="M486" s="137"/>
      <c r="T486" s="49"/>
      <c r="AT486" s="13" t="s">
        <v>135</v>
      </c>
      <c r="AU486" s="13" t="s">
        <v>83</v>
      </c>
    </row>
    <row r="487" spans="2:65" s="1" customFormat="1" ht="24.15" customHeight="1">
      <c r="B487" s="25"/>
      <c r="C487" s="138" t="s">
        <v>1259</v>
      </c>
      <c r="D487" s="138" t="s">
        <v>137</v>
      </c>
      <c r="E487" s="139" t="s">
        <v>368</v>
      </c>
      <c r="F487" s="140" t="s">
        <v>369</v>
      </c>
      <c r="G487" s="141" t="s">
        <v>234</v>
      </c>
      <c r="H487" s="142">
        <v>360</v>
      </c>
      <c r="I487" s="142"/>
      <c r="J487" s="142">
        <f>ROUND(I487*H487,2)</f>
        <v>0</v>
      </c>
      <c r="K487" s="140" t="s">
        <v>783</v>
      </c>
      <c r="L487" s="143"/>
      <c r="M487" s="144" t="s">
        <v>1</v>
      </c>
      <c r="N487" s="145" t="s">
        <v>38</v>
      </c>
      <c r="O487" s="131">
        <v>0</v>
      </c>
      <c r="P487" s="131">
        <f>O487*H487</f>
        <v>0</v>
      </c>
      <c r="Q487" s="131">
        <v>0</v>
      </c>
      <c r="R487" s="131">
        <f>Q487*H487</f>
        <v>0</v>
      </c>
      <c r="S487" s="131">
        <v>0</v>
      </c>
      <c r="T487" s="132">
        <f>S487*H487</f>
        <v>0</v>
      </c>
      <c r="AR487" s="133" t="s">
        <v>140</v>
      </c>
      <c r="AT487" s="133" t="s">
        <v>137</v>
      </c>
      <c r="AU487" s="133" t="s">
        <v>83</v>
      </c>
      <c r="AY487" s="13" t="s">
        <v>127</v>
      </c>
      <c r="BE487" s="134">
        <f>IF(N487="základní",J487,0)</f>
        <v>0</v>
      </c>
      <c r="BF487" s="134">
        <f>IF(N487="snížená",J487,0)</f>
        <v>0</v>
      </c>
      <c r="BG487" s="134">
        <f>IF(N487="zákl. přenesená",J487,0)</f>
        <v>0</v>
      </c>
      <c r="BH487" s="134">
        <f>IF(N487="sníž. přenesená",J487,0)</f>
        <v>0</v>
      </c>
      <c r="BI487" s="134">
        <f>IF(N487="nulová",J487,0)</f>
        <v>0</v>
      </c>
      <c r="BJ487" s="13" t="s">
        <v>81</v>
      </c>
      <c r="BK487" s="134">
        <f>ROUND(I487*H487,2)</f>
        <v>0</v>
      </c>
      <c r="BL487" s="13" t="s">
        <v>133</v>
      </c>
      <c r="BM487" s="133" t="s">
        <v>1260</v>
      </c>
    </row>
    <row r="488" spans="2:65" s="1" customFormat="1" ht="19.2">
      <c r="B488" s="25"/>
      <c r="D488" s="135" t="s">
        <v>135</v>
      </c>
      <c r="F488" s="136" t="s">
        <v>369</v>
      </c>
      <c r="L488" s="25"/>
      <c r="M488" s="137"/>
      <c r="T488" s="49"/>
      <c r="AT488" s="13" t="s">
        <v>135</v>
      </c>
      <c r="AU488" s="13" t="s">
        <v>83</v>
      </c>
    </row>
    <row r="489" spans="2:65" s="1" customFormat="1" ht="16.5" customHeight="1">
      <c r="B489" s="25"/>
      <c r="C489" s="124" t="s">
        <v>1261</v>
      </c>
      <c r="D489" s="124" t="s">
        <v>129</v>
      </c>
      <c r="E489" s="125" t="s">
        <v>526</v>
      </c>
      <c r="F489" s="126" t="s">
        <v>527</v>
      </c>
      <c r="G489" s="127" t="s">
        <v>132</v>
      </c>
      <c r="H489" s="128">
        <v>88</v>
      </c>
      <c r="I489" s="128"/>
      <c r="J489" s="128">
        <f>ROUND(I489*H489,2)</f>
        <v>0</v>
      </c>
      <c r="K489" s="126" t="s">
        <v>783</v>
      </c>
      <c r="L489" s="25"/>
      <c r="M489" s="129" t="s">
        <v>1</v>
      </c>
      <c r="N489" s="130" t="s">
        <v>38</v>
      </c>
      <c r="O489" s="131">
        <v>0</v>
      </c>
      <c r="P489" s="131">
        <f>O489*H489</f>
        <v>0</v>
      </c>
      <c r="Q489" s="131">
        <v>0</v>
      </c>
      <c r="R489" s="131">
        <f>Q489*H489</f>
        <v>0</v>
      </c>
      <c r="S489" s="131">
        <v>0</v>
      </c>
      <c r="T489" s="132">
        <f>S489*H489</f>
        <v>0</v>
      </c>
      <c r="AR489" s="133" t="s">
        <v>133</v>
      </c>
      <c r="AT489" s="133" t="s">
        <v>129</v>
      </c>
      <c r="AU489" s="133" t="s">
        <v>83</v>
      </c>
      <c r="AY489" s="13" t="s">
        <v>127</v>
      </c>
      <c r="BE489" s="134">
        <f>IF(N489="základní",J489,0)</f>
        <v>0</v>
      </c>
      <c r="BF489" s="134">
        <f>IF(N489="snížená",J489,0)</f>
        <v>0</v>
      </c>
      <c r="BG489" s="134">
        <f>IF(N489="zákl. přenesená",J489,0)</f>
        <v>0</v>
      </c>
      <c r="BH489" s="134">
        <f>IF(N489="sníž. přenesená",J489,0)</f>
        <v>0</v>
      </c>
      <c r="BI489" s="134">
        <f>IF(N489="nulová",J489,0)</f>
        <v>0</v>
      </c>
      <c r="BJ489" s="13" t="s">
        <v>81</v>
      </c>
      <c r="BK489" s="134">
        <f>ROUND(I489*H489,2)</f>
        <v>0</v>
      </c>
      <c r="BL489" s="13" t="s">
        <v>133</v>
      </c>
      <c r="BM489" s="133" t="s">
        <v>1262</v>
      </c>
    </row>
    <row r="490" spans="2:65" s="1" customFormat="1">
      <c r="B490" s="25"/>
      <c r="D490" s="135" t="s">
        <v>135</v>
      </c>
      <c r="F490" s="136" t="s">
        <v>527</v>
      </c>
      <c r="L490" s="25"/>
      <c r="M490" s="137"/>
      <c r="T490" s="49"/>
      <c r="AT490" s="13" t="s">
        <v>135</v>
      </c>
      <c r="AU490" s="13" t="s">
        <v>83</v>
      </c>
    </row>
    <row r="491" spans="2:65" s="1" customFormat="1" ht="24.15" customHeight="1">
      <c r="B491" s="25"/>
      <c r="C491" s="138" t="s">
        <v>1263</v>
      </c>
      <c r="D491" s="138" t="s">
        <v>137</v>
      </c>
      <c r="E491" s="139" t="s">
        <v>530</v>
      </c>
      <c r="F491" s="140" t="s">
        <v>531</v>
      </c>
      <c r="G491" s="141" t="s">
        <v>132</v>
      </c>
      <c r="H491" s="142">
        <v>88</v>
      </c>
      <c r="I491" s="142"/>
      <c r="J491" s="142">
        <f>ROUND(I491*H491,2)</f>
        <v>0</v>
      </c>
      <c r="K491" s="140" t="s">
        <v>783</v>
      </c>
      <c r="L491" s="143"/>
      <c r="M491" s="144" t="s">
        <v>1</v>
      </c>
      <c r="N491" s="145" t="s">
        <v>38</v>
      </c>
      <c r="O491" s="131">
        <v>0</v>
      </c>
      <c r="P491" s="131">
        <f>O491*H491</f>
        <v>0</v>
      </c>
      <c r="Q491" s="131">
        <v>0</v>
      </c>
      <c r="R491" s="131">
        <f>Q491*H491</f>
        <v>0</v>
      </c>
      <c r="S491" s="131">
        <v>0</v>
      </c>
      <c r="T491" s="132">
        <f>S491*H491</f>
        <v>0</v>
      </c>
      <c r="AR491" s="133" t="s">
        <v>140</v>
      </c>
      <c r="AT491" s="133" t="s">
        <v>137</v>
      </c>
      <c r="AU491" s="133" t="s">
        <v>83</v>
      </c>
      <c r="AY491" s="13" t="s">
        <v>127</v>
      </c>
      <c r="BE491" s="134">
        <f>IF(N491="základní",J491,0)</f>
        <v>0</v>
      </c>
      <c r="BF491" s="134">
        <f>IF(N491="snížená",J491,0)</f>
        <v>0</v>
      </c>
      <c r="BG491" s="134">
        <f>IF(N491="zákl. přenesená",J491,0)</f>
        <v>0</v>
      </c>
      <c r="BH491" s="134">
        <f>IF(N491="sníž. přenesená",J491,0)</f>
        <v>0</v>
      </c>
      <c r="BI491" s="134">
        <f>IF(N491="nulová",J491,0)</f>
        <v>0</v>
      </c>
      <c r="BJ491" s="13" t="s">
        <v>81</v>
      </c>
      <c r="BK491" s="134">
        <f>ROUND(I491*H491,2)</f>
        <v>0</v>
      </c>
      <c r="BL491" s="13" t="s">
        <v>133</v>
      </c>
      <c r="BM491" s="133" t="s">
        <v>1264</v>
      </c>
    </row>
    <row r="492" spans="2:65" s="1" customFormat="1" ht="19.2">
      <c r="B492" s="25"/>
      <c r="D492" s="135" t="s">
        <v>135</v>
      </c>
      <c r="F492" s="136" t="s">
        <v>531</v>
      </c>
      <c r="L492" s="25"/>
      <c r="M492" s="137"/>
      <c r="T492" s="49"/>
      <c r="AT492" s="13" t="s">
        <v>135</v>
      </c>
      <c r="AU492" s="13" t="s">
        <v>83</v>
      </c>
    </row>
    <row r="493" spans="2:65" s="1" customFormat="1" ht="16.5" customHeight="1">
      <c r="B493" s="25"/>
      <c r="C493" s="124" t="s">
        <v>1265</v>
      </c>
      <c r="D493" s="124" t="s">
        <v>129</v>
      </c>
      <c r="E493" s="125" t="s">
        <v>534</v>
      </c>
      <c r="F493" s="126" t="s">
        <v>535</v>
      </c>
      <c r="G493" s="127" t="s">
        <v>132</v>
      </c>
      <c r="H493" s="128">
        <v>24</v>
      </c>
      <c r="I493" s="128"/>
      <c r="J493" s="128">
        <f>ROUND(I493*H493,2)</f>
        <v>0</v>
      </c>
      <c r="K493" s="126" t="s">
        <v>783</v>
      </c>
      <c r="L493" s="25"/>
      <c r="M493" s="129" t="s">
        <v>1</v>
      </c>
      <c r="N493" s="130" t="s">
        <v>38</v>
      </c>
      <c r="O493" s="131">
        <v>0</v>
      </c>
      <c r="P493" s="131">
        <f>O493*H493</f>
        <v>0</v>
      </c>
      <c r="Q493" s="131">
        <v>0</v>
      </c>
      <c r="R493" s="131">
        <f>Q493*H493</f>
        <v>0</v>
      </c>
      <c r="S493" s="131">
        <v>0</v>
      </c>
      <c r="T493" s="132">
        <f>S493*H493</f>
        <v>0</v>
      </c>
      <c r="AR493" s="133" t="s">
        <v>133</v>
      </c>
      <c r="AT493" s="133" t="s">
        <v>129</v>
      </c>
      <c r="AU493" s="133" t="s">
        <v>83</v>
      </c>
      <c r="AY493" s="13" t="s">
        <v>127</v>
      </c>
      <c r="BE493" s="134">
        <f>IF(N493="základní",J493,0)</f>
        <v>0</v>
      </c>
      <c r="BF493" s="134">
        <f>IF(N493="snížená",J493,0)</f>
        <v>0</v>
      </c>
      <c r="BG493" s="134">
        <f>IF(N493="zákl. přenesená",J493,0)</f>
        <v>0</v>
      </c>
      <c r="BH493" s="134">
        <f>IF(N493="sníž. přenesená",J493,0)</f>
        <v>0</v>
      </c>
      <c r="BI493" s="134">
        <f>IF(N493="nulová",J493,0)</f>
        <v>0</v>
      </c>
      <c r="BJ493" s="13" t="s">
        <v>81</v>
      </c>
      <c r="BK493" s="134">
        <f>ROUND(I493*H493,2)</f>
        <v>0</v>
      </c>
      <c r="BL493" s="13" t="s">
        <v>133</v>
      </c>
      <c r="BM493" s="133" t="s">
        <v>1266</v>
      </c>
    </row>
    <row r="494" spans="2:65" s="1" customFormat="1">
      <c r="B494" s="25"/>
      <c r="D494" s="135" t="s">
        <v>135</v>
      </c>
      <c r="F494" s="136" t="s">
        <v>535</v>
      </c>
      <c r="L494" s="25"/>
      <c r="M494" s="137"/>
      <c r="T494" s="49"/>
      <c r="AT494" s="13" t="s">
        <v>135</v>
      </c>
      <c r="AU494" s="13" t="s">
        <v>83</v>
      </c>
    </row>
    <row r="495" spans="2:65" s="1" customFormat="1" ht="24.15" customHeight="1">
      <c r="B495" s="25"/>
      <c r="C495" s="138" t="s">
        <v>1267</v>
      </c>
      <c r="D495" s="138" t="s">
        <v>137</v>
      </c>
      <c r="E495" s="139" t="s">
        <v>538</v>
      </c>
      <c r="F495" s="140" t="s">
        <v>539</v>
      </c>
      <c r="G495" s="141" t="s">
        <v>132</v>
      </c>
      <c r="H495" s="142">
        <v>24</v>
      </c>
      <c r="I495" s="142"/>
      <c r="J495" s="142">
        <f>ROUND(I495*H495,2)</f>
        <v>0</v>
      </c>
      <c r="K495" s="140" t="s">
        <v>783</v>
      </c>
      <c r="L495" s="143"/>
      <c r="M495" s="144" t="s">
        <v>1</v>
      </c>
      <c r="N495" s="145" t="s">
        <v>38</v>
      </c>
      <c r="O495" s="131">
        <v>0</v>
      </c>
      <c r="P495" s="131">
        <f>O495*H495</f>
        <v>0</v>
      </c>
      <c r="Q495" s="131">
        <v>0</v>
      </c>
      <c r="R495" s="131">
        <f>Q495*H495</f>
        <v>0</v>
      </c>
      <c r="S495" s="131">
        <v>0</v>
      </c>
      <c r="T495" s="132">
        <f>S495*H495</f>
        <v>0</v>
      </c>
      <c r="AR495" s="133" t="s">
        <v>140</v>
      </c>
      <c r="AT495" s="133" t="s">
        <v>137</v>
      </c>
      <c r="AU495" s="133" t="s">
        <v>83</v>
      </c>
      <c r="AY495" s="13" t="s">
        <v>127</v>
      </c>
      <c r="BE495" s="134">
        <f>IF(N495="základní",J495,0)</f>
        <v>0</v>
      </c>
      <c r="BF495" s="134">
        <f>IF(N495="snížená",J495,0)</f>
        <v>0</v>
      </c>
      <c r="BG495" s="134">
        <f>IF(N495="zákl. přenesená",J495,0)</f>
        <v>0</v>
      </c>
      <c r="BH495" s="134">
        <f>IF(N495="sníž. přenesená",J495,0)</f>
        <v>0</v>
      </c>
      <c r="BI495" s="134">
        <f>IF(N495="nulová",J495,0)</f>
        <v>0</v>
      </c>
      <c r="BJ495" s="13" t="s">
        <v>81</v>
      </c>
      <c r="BK495" s="134">
        <f>ROUND(I495*H495,2)</f>
        <v>0</v>
      </c>
      <c r="BL495" s="13" t="s">
        <v>133</v>
      </c>
      <c r="BM495" s="133" t="s">
        <v>1268</v>
      </c>
    </row>
    <row r="496" spans="2:65" s="1" customFormat="1" ht="19.2">
      <c r="B496" s="25"/>
      <c r="D496" s="135" t="s">
        <v>135</v>
      </c>
      <c r="F496" s="136" t="s">
        <v>539</v>
      </c>
      <c r="L496" s="25"/>
      <c r="M496" s="137"/>
      <c r="T496" s="49"/>
      <c r="AT496" s="13" t="s">
        <v>135</v>
      </c>
      <c r="AU496" s="13" t="s">
        <v>83</v>
      </c>
    </row>
    <row r="497" spans="2:65" s="1" customFormat="1" ht="16.5" customHeight="1">
      <c r="B497" s="25"/>
      <c r="C497" s="124" t="s">
        <v>1269</v>
      </c>
      <c r="D497" s="124" t="s">
        <v>129</v>
      </c>
      <c r="E497" s="125" t="s">
        <v>550</v>
      </c>
      <c r="F497" s="126" t="s">
        <v>551</v>
      </c>
      <c r="G497" s="127" t="s">
        <v>132</v>
      </c>
      <c r="H497" s="128">
        <v>16</v>
      </c>
      <c r="I497" s="128"/>
      <c r="J497" s="128">
        <f>ROUND(I497*H497,2)</f>
        <v>0</v>
      </c>
      <c r="K497" s="126" t="s">
        <v>783</v>
      </c>
      <c r="L497" s="25"/>
      <c r="M497" s="129" t="s">
        <v>1</v>
      </c>
      <c r="N497" s="130" t="s">
        <v>38</v>
      </c>
      <c r="O497" s="131">
        <v>0</v>
      </c>
      <c r="P497" s="131">
        <f>O497*H497</f>
        <v>0</v>
      </c>
      <c r="Q497" s="131">
        <v>0</v>
      </c>
      <c r="R497" s="131">
        <f>Q497*H497</f>
        <v>0</v>
      </c>
      <c r="S497" s="131">
        <v>0</v>
      </c>
      <c r="T497" s="132">
        <f>S497*H497</f>
        <v>0</v>
      </c>
      <c r="AR497" s="133" t="s">
        <v>133</v>
      </c>
      <c r="AT497" s="133" t="s">
        <v>129</v>
      </c>
      <c r="AU497" s="133" t="s">
        <v>83</v>
      </c>
      <c r="AY497" s="13" t="s">
        <v>127</v>
      </c>
      <c r="BE497" s="134">
        <f>IF(N497="základní",J497,0)</f>
        <v>0</v>
      </c>
      <c r="BF497" s="134">
        <f>IF(N497="snížená",J497,0)</f>
        <v>0</v>
      </c>
      <c r="BG497" s="134">
        <f>IF(N497="zákl. přenesená",J497,0)</f>
        <v>0</v>
      </c>
      <c r="BH497" s="134">
        <f>IF(N497="sníž. přenesená",J497,0)</f>
        <v>0</v>
      </c>
      <c r="BI497" s="134">
        <f>IF(N497="nulová",J497,0)</f>
        <v>0</v>
      </c>
      <c r="BJ497" s="13" t="s">
        <v>81</v>
      </c>
      <c r="BK497" s="134">
        <f>ROUND(I497*H497,2)</f>
        <v>0</v>
      </c>
      <c r="BL497" s="13" t="s">
        <v>133</v>
      </c>
      <c r="BM497" s="133" t="s">
        <v>1270</v>
      </c>
    </row>
    <row r="498" spans="2:65" s="1" customFormat="1">
      <c r="B498" s="25"/>
      <c r="D498" s="135" t="s">
        <v>135</v>
      </c>
      <c r="F498" s="136" t="s">
        <v>551</v>
      </c>
      <c r="L498" s="25"/>
      <c r="M498" s="137"/>
      <c r="T498" s="49"/>
      <c r="AT498" s="13" t="s">
        <v>135</v>
      </c>
      <c r="AU498" s="13" t="s">
        <v>83</v>
      </c>
    </row>
    <row r="499" spans="2:65" s="1" customFormat="1" ht="19.2">
      <c r="B499" s="25"/>
      <c r="D499" s="135" t="s">
        <v>155</v>
      </c>
      <c r="F499" s="146" t="s">
        <v>1271</v>
      </c>
      <c r="L499" s="25"/>
      <c r="M499" s="137"/>
      <c r="T499" s="49"/>
      <c r="AT499" s="13" t="s">
        <v>155</v>
      </c>
      <c r="AU499" s="13" t="s">
        <v>83</v>
      </c>
    </row>
    <row r="500" spans="2:65" s="1" customFormat="1" ht="24.15" customHeight="1">
      <c r="B500" s="25"/>
      <c r="C500" s="138" t="s">
        <v>1272</v>
      </c>
      <c r="D500" s="138" t="s">
        <v>137</v>
      </c>
      <c r="E500" s="139" t="s">
        <v>554</v>
      </c>
      <c r="F500" s="140" t="s">
        <v>555</v>
      </c>
      <c r="G500" s="141" t="s">
        <v>132</v>
      </c>
      <c r="H500" s="142">
        <v>16</v>
      </c>
      <c r="I500" s="142"/>
      <c r="J500" s="142">
        <f>ROUND(I500*H500,2)</f>
        <v>0</v>
      </c>
      <c r="K500" s="140" t="s">
        <v>783</v>
      </c>
      <c r="L500" s="143"/>
      <c r="M500" s="144" t="s">
        <v>1</v>
      </c>
      <c r="N500" s="145" t="s">
        <v>38</v>
      </c>
      <c r="O500" s="131">
        <v>0</v>
      </c>
      <c r="P500" s="131">
        <f>O500*H500</f>
        <v>0</v>
      </c>
      <c r="Q500" s="131">
        <v>0</v>
      </c>
      <c r="R500" s="131">
        <f>Q500*H500</f>
        <v>0</v>
      </c>
      <c r="S500" s="131">
        <v>0</v>
      </c>
      <c r="T500" s="132">
        <f>S500*H500</f>
        <v>0</v>
      </c>
      <c r="AR500" s="133" t="s">
        <v>140</v>
      </c>
      <c r="AT500" s="133" t="s">
        <v>137</v>
      </c>
      <c r="AU500" s="133" t="s">
        <v>83</v>
      </c>
      <c r="AY500" s="13" t="s">
        <v>127</v>
      </c>
      <c r="BE500" s="134">
        <f>IF(N500="základní",J500,0)</f>
        <v>0</v>
      </c>
      <c r="BF500" s="134">
        <f>IF(N500="snížená",J500,0)</f>
        <v>0</v>
      </c>
      <c r="BG500" s="134">
        <f>IF(N500="zákl. přenesená",J500,0)</f>
        <v>0</v>
      </c>
      <c r="BH500" s="134">
        <f>IF(N500="sníž. přenesená",J500,0)</f>
        <v>0</v>
      </c>
      <c r="BI500" s="134">
        <f>IF(N500="nulová",J500,0)</f>
        <v>0</v>
      </c>
      <c r="BJ500" s="13" t="s">
        <v>81</v>
      </c>
      <c r="BK500" s="134">
        <f>ROUND(I500*H500,2)</f>
        <v>0</v>
      </c>
      <c r="BL500" s="13" t="s">
        <v>133</v>
      </c>
      <c r="BM500" s="133" t="s">
        <v>1273</v>
      </c>
    </row>
    <row r="501" spans="2:65" s="1" customFormat="1" ht="19.2">
      <c r="B501" s="25"/>
      <c r="D501" s="135" t="s">
        <v>135</v>
      </c>
      <c r="F501" s="136" t="s">
        <v>555</v>
      </c>
      <c r="L501" s="25"/>
      <c r="M501" s="137"/>
      <c r="T501" s="49"/>
      <c r="AT501" s="13" t="s">
        <v>135</v>
      </c>
      <c r="AU501" s="13" t="s">
        <v>83</v>
      </c>
    </row>
    <row r="502" spans="2:65" s="1" customFormat="1" ht="16.5" customHeight="1">
      <c r="B502" s="25"/>
      <c r="C502" s="124" t="s">
        <v>1274</v>
      </c>
      <c r="D502" s="124" t="s">
        <v>129</v>
      </c>
      <c r="E502" s="125" t="s">
        <v>558</v>
      </c>
      <c r="F502" s="126" t="s">
        <v>559</v>
      </c>
      <c r="G502" s="127" t="s">
        <v>132</v>
      </c>
      <c r="H502" s="128">
        <v>2</v>
      </c>
      <c r="I502" s="128"/>
      <c r="J502" s="128">
        <f>ROUND(I502*H502,2)</f>
        <v>0</v>
      </c>
      <c r="K502" s="126" t="s">
        <v>783</v>
      </c>
      <c r="L502" s="25"/>
      <c r="M502" s="129" t="s">
        <v>1</v>
      </c>
      <c r="N502" s="130" t="s">
        <v>38</v>
      </c>
      <c r="O502" s="131">
        <v>0</v>
      </c>
      <c r="P502" s="131">
        <f>O502*H502</f>
        <v>0</v>
      </c>
      <c r="Q502" s="131">
        <v>0</v>
      </c>
      <c r="R502" s="131">
        <f>Q502*H502</f>
        <v>0</v>
      </c>
      <c r="S502" s="131">
        <v>0</v>
      </c>
      <c r="T502" s="132">
        <f>S502*H502</f>
        <v>0</v>
      </c>
      <c r="AR502" s="133" t="s">
        <v>133</v>
      </c>
      <c r="AT502" s="133" t="s">
        <v>129</v>
      </c>
      <c r="AU502" s="133" t="s">
        <v>83</v>
      </c>
      <c r="AY502" s="13" t="s">
        <v>127</v>
      </c>
      <c r="BE502" s="134">
        <f>IF(N502="základní",J502,0)</f>
        <v>0</v>
      </c>
      <c r="BF502" s="134">
        <f>IF(N502="snížená",J502,0)</f>
        <v>0</v>
      </c>
      <c r="BG502" s="134">
        <f>IF(N502="zákl. přenesená",J502,0)</f>
        <v>0</v>
      </c>
      <c r="BH502" s="134">
        <f>IF(N502="sníž. přenesená",J502,0)</f>
        <v>0</v>
      </c>
      <c r="BI502" s="134">
        <f>IF(N502="nulová",J502,0)</f>
        <v>0</v>
      </c>
      <c r="BJ502" s="13" t="s">
        <v>81</v>
      </c>
      <c r="BK502" s="134">
        <f>ROUND(I502*H502,2)</f>
        <v>0</v>
      </c>
      <c r="BL502" s="13" t="s">
        <v>133</v>
      </c>
      <c r="BM502" s="133" t="s">
        <v>1275</v>
      </c>
    </row>
    <row r="503" spans="2:65" s="1" customFormat="1">
      <c r="B503" s="25"/>
      <c r="D503" s="135" t="s">
        <v>135</v>
      </c>
      <c r="F503" s="136" t="s">
        <v>559</v>
      </c>
      <c r="L503" s="25"/>
      <c r="M503" s="137"/>
      <c r="T503" s="49"/>
      <c r="AT503" s="13" t="s">
        <v>135</v>
      </c>
      <c r="AU503" s="13" t="s">
        <v>83</v>
      </c>
    </row>
    <row r="504" spans="2:65" s="1" customFormat="1" ht="24.15" customHeight="1">
      <c r="B504" s="25"/>
      <c r="C504" s="138" t="s">
        <v>1276</v>
      </c>
      <c r="D504" s="138" t="s">
        <v>137</v>
      </c>
      <c r="E504" s="139" t="s">
        <v>562</v>
      </c>
      <c r="F504" s="140" t="s">
        <v>563</v>
      </c>
      <c r="G504" s="141" t="s">
        <v>132</v>
      </c>
      <c r="H504" s="142">
        <v>2</v>
      </c>
      <c r="I504" s="142"/>
      <c r="J504" s="142">
        <f>ROUND(I504*H504,2)</f>
        <v>0</v>
      </c>
      <c r="K504" s="140" t="s">
        <v>783</v>
      </c>
      <c r="L504" s="143"/>
      <c r="M504" s="144" t="s">
        <v>1</v>
      </c>
      <c r="N504" s="145" t="s">
        <v>38</v>
      </c>
      <c r="O504" s="131">
        <v>0</v>
      </c>
      <c r="P504" s="131">
        <f>O504*H504</f>
        <v>0</v>
      </c>
      <c r="Q504" s="131">
        <v>0</v>
      </c>
      <c r="R504" s="131">
        <f>Q504*H504</f>
        <v>0</v>
      </c>
      <c r="S504" s="131">
        <v>0</v>
      </c>
      <c r="T504" s="132">
        <f>S504*H504</f>
        <v>0</v>
      </c>
      <c r="AR504" s="133" t="s">
        <v>140</v>
      </c>
      <c r="AT504" s="133" t="s">
        <v>137</v>
      </c>
      <c r="AU504" s="133" t="s">
        <v>83</v>
      </c>
      <c r="AY504" s="13" t="s">
        <v>127</v>
      </c>
      <c r="BE504" s="134">
        <f>IF(N504="základní",J504,0)</f>
        <v>0</v>
      </c>
      <c r="BF504" s="134">
        <f>IF(N504="snížená",J504,0)</f>
        <v>0</v>
      </c>
      <c r="BG504" s="134">
        <f>IF(N504="zákl. přenesená",J504,0)</f>
        <v>0</v>
      </c>
      <c r="BH504" s="134">
        <f>IF(N504="sníž. přenesená",J504,0)</f>
        <v>0</v>
      </c>
      <c r="BI504" s="134">
        <f>IF(N504="nulová",J504,0)</f>
        <v>0</v>
      </c>
      <c r="BJ504" s="13" t="s">
        <v>81</v>
      </c>
      <c r="BK504" s="134">
        <f>ROUND(I504*H504,2)</f>
        <v>0</v>
      </c>
      <c r="BL504" s="13" t="s">
        <v>133</v>
      </c>
      <c r="BM504" s="133" t="s">
        <v>1277</v>
      </c>
    </row>
    <row r="505" spans="2:65" s="1" customFormat="1" ht="19.2">
      <c r="B505" s="25"/>
      <c r="D505" s="135" t="s">
        <v>135</v>
      </c>
      <c r="F505" s="136" t="s">
        <v>563</v>
      </c>
      <c r="L505" s="25"/>
      <c r="M505" s="137"/>
      <c r="T505" s="49"/>
      <c r="AT505" s="13" t="s">
        <v>135</v>
      </c>
      <c r="AU505" s="13" t="s">
        <v>83</v>
      </c>
    </row>
    <row r="506" spans="2:65" s="1" customFormat="1" ht="21.75" customHeight="1">
      <c r="B506" s="25"/>
      <c r="C506" s="124" t="s">
        <v>1278</v>
      </c>
      <c r="D506" s="124" t="s">
        <v>129</v>
      </c>
      <c r="E506" s="125" t="s">
        <v>514</v>
      </c>
      <c r="F506" s="126" t="s">
        <v>515</v>
      </c>
      <c r="G506" s="127" t="s">
        <v>132</v>
      </c>
      <c r="H506" s="128">
        <v>4</v>
      </c>
      <c r="I506" s="128"/>
      <c r="J506" s="128">
        <f>ROUND(I506*H506,2)</f>
        <v>0</v>
      </c>
      <c r="K506" s="126" t="s">
        <v>783</v>
      </c>
      <c r="L506" s="25"/>
      <c r="M506" s="129" t="s">
        <v>1</v>
      </c>
      <c r="N506" s="130" t="s">
        <v>38</v>
      </c>
      <c r="O506" s="131">
        <v>0</v>
      </c>
      <c r="P506" s="131">
        <f>O506*H506</f>
        <v>0</v>
      </c>
      <c r="Q506" s="131">
        <v>0</v>
      </c>
      <c r="R506" s="131">
        <f>Q506*H506</f>
        <v>0</v>
      </c>
      <c r="S506" s="131">
        <v>0</v>
      </c>
      <c r="T506" s="132">
        <f>S506*H506</f>
        <v>0</v>
      </c>
      <c r="AR506" s="133" t="s">
        <v>133</v>
      </c>
      <c r="AT506" s="133" t="s">
        <v>129</v>
      </c>
      <c r="AU506" s="133" t="s">
        <v>83</v>
      </c>
      <c r="AY506" s="13" t="s">
        <v>127</v>
      </c>
      <c r="BE506" s="134">
        <f>IF(N506="základní",J506,0)</f>
        <v>0</v>
      </c>
      <c r="BF506" s="134">
        <f>IF(N506="snížená",J506,0)</f>
        <v>0</v>
      </c>
      <c r="BG506" s="134">
        <f>IF(N506="zákl. přenesená",J506,0)</f>
        <v>0</v>
      </c>
      <c r="BH506" s="134">
        <f>IF(N506="sníž. přenesená",J506,0)</f>
        <v>0</v>
      </c>
      <c r="BI506" s="134">
        <f>IF(N506="nulová",J506,0)</f>
        <v>0</v>
      </c>
      <c r="BJ506" s="13" t="s">
        <v>81</v>
      </c>
      <c r="BK506" s="134">
        <f>ROUND(I506*H506,2)</f>
        <v>0</v>
      </c>
      <c r="BL506" s="13" t="s">
        <v>133</v>
      </c>
      <c r="BM506" s="133" t="s">
        <v>1279</v>
      </c>
    </row>
    <row r="507" spans="2:65" s="1" customFormat="1">
      <c r="B507" s="25"/>
      <c r="D507" s="135" t="s">
        <v>135</v>
      </c>
      <c r="F507" s="136" t="s">
        <v>515</v>
      </c>
      <c r="L507" s="25"/>
      <c r="M507" s="137"/>
      <c r="T507" s="49"/>
      <c r="AT507" s="13" t="s">
        <v>135</v>
      </c>
      <c r="AU507" s="13" t="s">
        <v>83</v>
      </c>
    </row>
    <row r="508" spans="2:65" s="1" customFormat="1" ht="24.15" customHeight="1">
      <c r="B508" s="25"/>
      <c r="C508" s="138" t="s">
        <v>1280</v>
      </c>
      <c r="D508" s="138" t="s">
        <v>137</v>
      </c>
      <c r="E508" s="139" t="s">
        <v>518</v>
      </c>
      <c r="F508" s="140" t="s">
        <v>519</v>
      </c>
      <c r="G508" s="141" t="s">
        <v>132</v>
      </c>
      <c r="H508" s="142">
        <v>4</v>
      </c>
      <c r="I508" s="142"/>
      <c r="J508" s="142">
        <f>ROUND(I508*H508,2)</f>
        <v>0</v>
      </c>
      <c r="K508" s="140" t="s">
        <v>783</v>
      </c>
      <c r="L508" s="143"/>
      <c r="M508" s="144" t="s">
        <v>1</v>
      </c>
      <c r="N508" s="145" t="s">
        <v>38</v>
      </c>
      <c r="O508" s="131">
        <v>0</v>
      </c>
      <c r="P508" s="131">
        <f>O508*H508</f>
        <v>0</v>
      </c>
      <c r="Q508" s="131">
        <v>0</v>
      </c>
      <c r="R508" s="131">
        <f>Q508*H508</f>
        <v>0</v>
      </c>
      <c r="S508" s="131">
        <v>0</v>
      </c>
      <c r="T508" s="132">
        <f>S508*H508</f>
        <v>0</v>
      </c>
      <c r="AR508" s="133" t="s">
        <v>140</v>
      </c>
      <c r="AT508" s="133" t="s">
        <v>137</v>
      </c>
      <c r="AU508" s="133" t="s">
        <v>83</v>
      </c>
      <c r="AY508" s="13" t="s">
        <v>127</v>
      </c>
      <c r="BE508" s="134">
        <f>IF(N508="základní",J508,0)</f>
        <v>0</v>
      </c>
      <c r="BF508" s="134">
        <f>IF(N508="snížená",J508,0)</f>
        <v>0</v>
      </c>
      <c r="BG508" s="134">
        <f>IF(N508="zákl. přenesená",J508,0)</f>
        <v>0</v>
      </c>
      <c r="BH508" s="134">
        <f>IF(N508="sníž. přenesená",J508,0)</f>
        <v>0</v>
      </c>
      <c r="BI508" s="134">
        <f>IF(N508="nulová",J508,0)</f>
        <v>0</v>
      </c>
      <c r="BJ508" s="13" t="s">
        <v>81</v>
      </c>
      <c r="BK508" s="134">
        <f>ROUND(I508*H508,2)</f>
        <v>0</v>
      </c>
      <c r="BL508" s="13" t="s">
        <v>133</v>
      </c>
      <c r="BM508" s="133" t="s">
        <v>1281</v>
      </c>
    </row>
    <row r="509" spans="2:65" s="1" customFormat="1" ht="19.2">
      <c r="B509" s="25"/>
      <c r="D509" s="135" t="s">
        <v>135</v>
      </c>
      <c r="F509" s="136" t="s">
        <v>519</v>
      </c>
      <c r="L509" s="25"/>
      <c r="M509" s="137"/>
      <c r="T509" s="49"/>
      <c r="AT509" s="13" t="s">
        <v>135</v>
      </c>
      <c r="AU509" s="13" t="s">
        <v>83</v>
      </c>
    </row>
    <row r="510" spans="2:65" s="1" customFormat="1" ht="21.75" customHeight="1">
      <c r="B510" s="25"/>
      <c r="C510" s="124" t="s">
        <v>1282</v>
      </c>
      <c r="D510" s="124" t="s">
        <v>129</v>
      </c>
      <c r="E510" s="125" t="s">
        <v>1283</v>
      </c>
      <c r="F510" s="126" t="s">
        <v>1284</v>
      </c>
      <c r="G510" s="127" t="s">
        <v>132</v>
      </c>
      <c r="H510" s="128">
        <v>2</v>
      </c>
      <c r="I510" s="128"/>
      <c r="J510" s="128">
        <f>ROUND(I510*H510,2)</f>
        <v>0</v>
      </c>
      <c r="K510" s="126" t="s">
        <v>783</v>
      </c>
      <c r="L510" s="25"/>
      <c r="M510" s="129" t="s">
        <v>1</v>
      </c>
      <c r="N510" s="130" t="s">
        <v>38</v>
      </c>
      <c r="O510" s="131">
        <v>0</v>
      </c>
      <c r="P510" s="131">
        <f>O510*H510</f>
        <v>0</v>
      </c>
      <c r="Q510" s="131">
        <v>0</v>
      </c>
      <c r="R510" s="131">
        <f>Q510*H510</f>
        <v>0</v>
      </c>
      <c r="S510" s="131">
        <v>0</v>
      </c>
      <c r="T510" s="132">
        <f>S510*H510</f>
        <v>0</v>
      </c>
      <c r="AR510" s="133" t="s">
        <v>133</v>
      </c>
      <c r="AT510" s="133" t="s">
        <v>129</v>
      </c>
      <c r="AU510" s="133" t="s">
        <v>83</v>
      </c>
      <c r="AY510" s="13" t="s">
        <v>127</v>
      </c>
      <c r="BE510" s="134">
        <f>IF(N510="základní",J510,0)</f>
        <v>0</v>
      </c>
      <c r="BF510" s="134">
        <f>IF(N510="snížená",J510,0)</f>
        <v>0</v>
      </c>
      <c r="BG510" s="134">
        <f>IF(N510="zákl. přenesená",J510,0)</f>
        <v>0</v>
      </c>
      <c r="BH510" s="134">
        <f>IF(N510="sníž. přenesená",J510,0)</f>
        <v>0</v>
      </c>
      <c r="BI510" s="134">
        <f>IF(N510="nulová",J510,0)</f>
        <v>0</v>
      </c>
      <c r="BJ510" s="13" t="s">
        <v>81</v>
      </c>
      <c r="BK510" s="134">
        <f>ROUND(I510*H510,2)</f>
        <v>0</v>
      </c>
      <c r="BL510" s="13" t="s">
        <v>133</v>
      </c>
      <c r="BM510" s="133" t="s">
        <v>1285</v>
      </c>
    </row>
    <row r="511" spans="2:65" s="1" customFormat="1">
      <c r="B511" s="25"/>
      <c r="D511" s="135" t="s">
        <v>135</v>
      </c>
      <c r="F511" s="136" t="s">
        <v>1284</v>
      </c>
      <c r="L511" s="25"/>
      <c r="M511" s="137"/>
      <c r="T511" s="49"/>
      <c r="AT511" s="13" t="s">
        <v>135</v>
      </c>
      <c r="AU511" s="13" t="s">
        <v>83</v>
      </c>
    </row>
    <row r="512" spans="2:65" s="1" customFormat="1" ht="24.15" customHeight="1">
      <c r="B512" s="25"/>
      <c r="C512" s="138" t="s">
        <v>1286</v>
      </c>
      <c r="D512" s="138" t="s">
        <v>137</v>
      </c>
      <c r="E512" s="139" t="s">
        <v>1287</v>
      </c>
      <c r="F512" s="140" t="s">
        <v>1288</v>
      </c>
      <c r="G512" s="141" t="s">
        <v>132</v>
      </c>
      <c r="H512" s="142">
        <v>2</v>
      </c>
      <c r="I512" s="142"/>
      <c r="J512" s="142">
        <f>ROUND(I512*H512,2)</f>
        <v>0</v>
      </c>
      <c r="K512" s="140" t="s">
        <v>783</v>
      </c>
      <c r="L512" s="143"/>
      <c r="M512" s="144" t="s">
        <v>1</v>
      </c>
      <c r="N512" s="145" t="s">
        <v>38</v>
      </c>
      <c r="O512" s="131">
        <v>0</v>
      </c>
      <c r="P512" s="131">
        <f>O512*H512</f>
        <v>0</v>
      </c>
      <c r="Q512" s="131">
        <v>0</v>
      </c>
      <c r="R512" s="131">
        <f>Q512*H512</f>
        <v>0</v>
      </c>
      <c r="S512" s="131">
        <v>0</v>
      </c>
      <c r="T512" s="132">
        <f>S512*H512</f>
        <v>0</v>
      </c>
      <c r="AR512" s="133" t="s">
        <v>140</v>
      </c>
      <c r="AT512" s="133" t="s">
        <v>137</v>
      </c>
      <c r="AU512" s="133" t="s">
        <v>83</v>
      </c>
      <c r="AY512" s="13" t="s">
        <v>127</v>
      </c>
      <c r="BE512" s="134">
        <f>IF(N512="základní",J512,0)</f>
        <v>0</v>
      </c>
      <c r="BF512" s="134">
        <f>IF(N512="snížená",J512,0)</f>
        <v>0</v>
      </c>
      <c r="BG512" s="134">
        <f>IF(N512="zákl. přenesená",J512,0)</f>
        <v>0</v>
      </c>
      <c r="BH512" s="134">
        <f>IF(N512="sníž. přenesená",J512,0)</f>
        <v>0</v>
      </c>
      <c r="BI512" s="134">
        <f>IF(N512="nulová",J512,0)</f>
        <v>0</v>
      </c>
      <c r="BJ512" s="13" t="s">
        <v>81</v>
      </c>
      <c r="BK512" s="134">
        <f>ROUND(I512*H512,2)</f>
        <v>0</v>
      </c>
      <c r="BL512" s="13" t="s">
        <v>133</v>
      </c>
      <c r="BM512" s="133" t="s">
        <v>1289</v>
      </c>
    </row>
    <row r="513" spans="2:65" s="1" customFormat="1" ht="19.2">
      <c r="B513" s="25"/>
      <c r="D513" s="135" t="s">
        <v>135</v>
      </c>
      <c r="F513" s="136" t="s">
        <v>1288</v>
      </c>
      <c r="L513" s="25"/>
      <c r="M513" s="137"/>
      <c r="T513" s="49"/>
      <c r="AT513" s="13" t="s">
        <v>135</v>
      </c>
      <c r="AU513" s="13" t="s">
        <v>83</v>
      </c>
    </row>
    <row r="514" spans="2:65" s="1" customFormat="1" ht="16.5" customHeight="1">
      <c r="B514" s="25"/>
      <c r="C514" s="124" t="s">
        <v>1290</v>
      </c>
      <c r="D514" s="124" t="s">
        <v>129</v>
      </c>
      <c r="E514" s="125" t="s">
        <v>1291</v>
      </c>
      <c r="F514" s="126" t="s">
        <v>1292</v>
      </c>
      <c r="G514" s="127" t="s">
        <v>132</v>
      </c>
      <c r="H514" s="128">
        <v>6</v>
      </c>
      <c r="I514" s="128"/>
      <c r="J514" s="128">
        <f>ROUND(I514*H514,2)</f>
        <v>0</v>
      </c>
      <c r="K514" s="126" t="s">
        <v>783</v>
      </c>
      <c r="L514" s="25"/>
      <c r="M514" s="129" t="s">
        <v>1</v>
      </c>
      <c r="N514" s="130" t="s">
        <v>38</v>
      </c>
      <c r="O514" s="131">
        <v>0</v>
      </c>
      <c r="P514" s="131">
        <f>O514*H514</f>
        <v>0</v>
      </c>
      <c r="Q514" s="131">
        <v>0</v>
      </c>
      <c r="R514" s="131">
        <f>Q514*H514</f>
        <v>0</v>
      </c>
      <c r="S514" s="131">
        <v>0</v>
      </c>
      <c r="T514" s="132">
        <f>S514*H514</f>
        <v>0</v>
      </c>
      <c r="AR514" s="133" t="s">
        <v>133</v>
      </c>
      <c r="AT514" s="133" t="s">
        <v>129</v>
      </c>
      <c r="AU514" s="133" t="s">
        <v>83</v>
      </c>
      <c r="AY514" s="13" t="s">
        <v>127</v>
      </c>
      <c r="BE514" s="134">
        <f>IF(N514="základní",J514,0)</f>
        <v>0</v>
      </c>
      <c r="BF514" s="134">
        <f>IF(N514="snížená",J514,0)</f>
        <v>0</v>
      </c>
      <c r="BG514" s="134">
        <f>IF(N514="zákl. přenesená",J514,0)</f>
        <v>0</v>
      </c>
      <c r="BH514" s="134">
        <f>IF(N514="sníž. přenesená",J514,0)</f>
        <v>0</v>
      </c>
      <c r="BI514" s="134">
        <f>IF(N514="nulová",J514,0)</f>
        <v>0</v>
      </c>
      <c r="BJ514" s="13" t="s">
        <v>81</v>
      </c>
      <c r="BK514" s="134">
        <f>ROUND(I514*H514,2)</f>
        <v>0</v>
      </c>
      <c r="BL514" s="13" t="s">
        <v>133</v>
      </c>
      <c r="BM514" s="133" t="s">
        <v>1293</v>
      </c>
    </row>
    <row r="515" spans="2:65" s="1" customFormat="1">
      <c r="B515" s="25"/>
      <c r="D515" s="135" t="s">
        <v>135</v>
      </c>
      <c r="F515" s="136" t="s">
        <v>1292</v>
      </c>
      <c r="L515" s="25"/>
      <c r="M515" s="137"/>
      <c r="T515" s="49"/>
      <c r="AT515" s="13" t="s">
        <v>135</v>
      </c>
      <c r="AU515" s="13" t="s">
        <v>83</v>
      </c>
    </row>
    <row r="516" spans="2:65" s="1" customFormat="1" ht="24.15" customHeight="1">
      <c r="B516" s="25"/>
      <c r="C516" s="138" t="s">
        <v>1294</v>
      </c>
      <c r="D516" s="138" t="s">
        <v>137</v>
      </c>
      <c r="E516" s="139" t="s">
        <v>1295</v>
      </c>
      <c r="F516" s="140" t="s">
        <v>1296</v>
      </c>
      <c r="G516" s="141" t="s">
        <v>132</v>
      </c>
      <c r="H516" s="142">
        <v>6</v>
      </c>
      <c r="I516" s="142"/>
      <c r="J516" s="142">
        <f>ROUND(I516*H516,2)</f>
        <v>0</v>
      </c>
      <c r="K516" s="140" t="s">
        <v>783</v>
      </c>
      <c r="L516" s="143"/>
      <c r="M516" s="144" t="s">
        <v>1</v>
      </c>
      <c r="N516" s="145" t="s">
        <v>38</v>
      </c>
      <c r="O516" s="131">
        <v>0</v>
      </c>
      <c r="P516" s="131">
        <f>O516*H516</f>
        <v>0</v>
      </c>
      <c r="Q516" s="131">
        <v>0</v>
      </c>
      <c r="R516" s="131">
        <f>Q516*H516</f>
        <v>0</v>
      </c>
      <c r="S516" s="131">
        <v>0</v>
      </c>
      <c r="T516" s="132">
        <f>S516*H516</f>
        <v>0</v>
      </c>
      <c r="AR516" s="133" t="s">
        <v>140</v>
      </c>
      <c r="AT516" s="133" t="s">
        <v>137</v>
      </c>
      <c r="AU516" s="133" t="s">
        <v>83</v>
      </c>
      <c r="AY516" s="13" t="s">
        <v>127</v>
      </c>
      <c r="BE516" s="134">
        <f>IF(N516="základní",J516,0)</f>
        <v>0</v>
      </c>
      <c r="BF516" s="134">
        <f>IF(N516="snížená",J516,0)</f>
        <v>0</v>
      </c>
      <c r="BG516" s="134">
        <f>IF(N516="zákl. přenesená",J516,0)</f>
        <v>0</v>
      </c>
      <c r="BH516" s="134">
        <f>IF(N516="sníž. přenesená",J516,0)</f>
        <v>0</v>
      </c>
      <c r="BI516" s="134">
        <f>IF(N516="nulová",J516,0)</f>
        <v>0</v>
      </c>
      <c r="BJ516" s="13" t="s">
        <v>81</v>
      </c>
      <c r="BK516" s="134">
        <f>ROUND(I516*H516,2)</f>
        <v>0</v>
      </c>
      <c r="BL516" s="13" t="s">
        <v>133</v>
      </c>
      <c r="BM516" s="133" t="s">
        <v>1297</v>
      </c>
    </row>
    <row r="517" spans="2:65" s="1" customFormat="1" ht="19.2">
      <c r="B517" s="25"/>
      <c r="D517" s="135" t="s">
        <v>135</v>
      </c>
      <c r="F517" s="136" t="s">
        <v>1296</v>
      </c>
      <c r="L517" s="25"/>
      <c r="M517" s="137"/>
      <c r="T517" s="49"/>
      <c r="AT517" s="13" t="s">
        <v>135</v>
      </c>
      <c r="AU517" s="13" t="s">
        <v>83</v>
      </c>
    </row>
    <row r="518" spans="2:65" s="1" customFormat="1" ht="21.75" customHeight="1">
      <c r="B518" s="25"/>
      <c r="C518" s="124" t="s">
        <v>1298</v>
      </c>
      <c r="D518" s="124" t="s">
        <v>129</v>
      </c>
      <c r="E518" s="125" t="s">
        <v>574</v>
      </c>
      <c r="F518" s="126" t="s">
        <v>575</v>
      </c>
      <c r="G518" s="127" t="s">
        <v>132</v>
      </c>
      <c r="H518" s="128">
        <v>30</v>
      </c>
      <c r="I518" s="128"/>
      <c r="J518" s="128">
        <f>ROUND(I518*H518,2)</f>
        <v>0</v>
      </c>
      <c r="K518" s="126" t="s">
        <v>783</v>
      </c>
      <c r="L518" s="25"/>
      <c r="M518" s="129" t="s">
        <v>1</v>
      </c>
      <c r="N518" s="130" t="s">
        <v>38</v>
      </c>
      <c r="O518" s="131">
        <v>0</v>
      </c>
      <c r="P518" s="131">
        <f>O518*H518</f>
        <v>0</v>
      </c>
      <c r="Q518" s="131">
        <v>0</v>
      </c>
      <c r="R518" s="131">
        <f>Q518*H518</f>
        <v>0</v>
      </c>
      <c r="S518" s="131">
        <v>0</v>
      </c>
      <c r="T518" s="132">
        <f>S518*H518</f>
        <v>0</v>
      </c>
      <c r="AR518" s="133" t="s">
        <v>133</v>
      </c>
      <c r="AT518" s="133" t="s">
        <v>129</v>
      </c>
      <c r="AU518" s="133" t="s">
        <v>83</v>
      </c>
      <c r="AY518" s="13" t="s">
        <v>127</v>
      </c>
      <c r="BE518" s="134">
        <f>IF(N518="základní",J518,0)</f>
        <v>0</v>
      </c>
      <c r="BF518" s="134">
        <f>IF(N518="snížená",J518,0)</f>
        <v>0</v>
      </c>
      <c r="BG518" s="134">
        <f>IF(N518="zákl. přenesená",J518,0)</f>
        <v>0</v>
      </c>
      <c r="BH518" s="134">
        <f>IF(N518="sníž. přenesená",J518,0)</f>
        <v>0</v>
      </c>
      <c r="BI518" s="134">
        <f>IF(N518="nulová",J518,0)</f>
        <v>0</v>
      </c>
      <c r="BJ518" s="13" t="s">
        <v>81</v>
      </c>
      <c r="BK518" s="134">
        <f>ROUND(I518*H518,2)</f>
        <v>0</v>
      </c>
      <c r="BL518" s="13" t="s">
        <v>133</v>
      </c>
      <c r="BM518" s="133" t="s">
        <v>1299</v>
      </c>
    </row>
    <row r="519" spans="2:65" s="1" customFormat="1">
      <c r="B519" s="25"/>
      <c r="D519" s="135" t="s">
        <v>135</v>
      </c>
      <c r="F519" s="136" t="s">
        <v>575</v>
      </c>
      <c r="L519" s="25"/>
      <c r="M519" s="137"/>
      <c r="T519" s="49"/>
      <c r="AT519" s="13" t="s">
        <v>135</v>
      </c>
      <c r="AU519" s="13" t="s">
        <v>83</v>
      </c>
    </row>
    <row r="520" spans="2:65" s="1" customFormat="1" ht="24.15" customHeight="1">
      <c r="B520" s="25"/>
      <c r="C520" s="138" t="s">
        <v>1300</v>
      </c>
      <c r="D520" s="138" t="s">
        <v>137</v>
      </c>
      <c r="E520" s="139" t="s">
        <v>578</v>
      </c>
      <c r="F520" s="140" t="s">
        <v>579</v>
      </c>
      <c r="G520" s="141" t="s">
        <v>132</v>
      </c>
      <c r="H520" s="142">
        <v>30</v>
      </c>
      <c r="I520" s="142"/>
      <c r="J520" s="142">
        <f>ROUND(I520*H520,2)</f>
        <v>0</v>
      </c>
      <c r="K520" s="140" t="s">
        <v>783</v>
      </c>
      <c r="L520" s="143"/>
      <c r="M520" s="144" t="s">
        <v>1</v>
      </c>
      <c r="N520" s="145" t="s">
        <v>38</v>
      </c>
      <c r="O520" s="131">
        <v>0</v>
      </c>
      <c r="P520" s="131">
        <f>O520*H520</f>
        <v>0</v>
      </c>
      <c r="Q520" s="131">
        <v>0</v>
      </c>
      <c r="R520" s="131">
        <f>Q520*H520</f>
        <v>0</v>
      </c>
      <c r="S520" s="131">
        <v>0</v>
      </c>
      <c r="T520" s="132">
        <f>S520*H520</f>
        <v>0</v>
      </c>
      <c r="AR520" s="133" t="s">
        <v>140</v>
      </c>
      <c r="AT520" s="133" t="s">
        <v>137</v>
      </c>
      <c r="AU520" s="133" t="s">
        <v>83</v>
      </c>
      <c r="AY520" s="13" t="s">
        <v>127</v>
      </c>
      <c r="BE520" s="134">
        <f>IF(N520="základní",J520,0)</f>
        <v>0</v>
      </c>
      <c r="BF520" s="134">
        <f>IF(N520="snížená",J520,0)</f>
        <v>0</v>
      </c>
      <c r="BG520" s="134">
        <f>IF(N520="zákl. přenesená",J520,0)</f>
        <v>0</v>
      </c>
      <c r="BH520" s="134">
        <f>IF(N520="sníž. přenesená",J520,0)</f>
        <v>0</v>
      </c>
      <c r="BI520" s="134">
        <f>IF(N520="nulová",J520,0)</f>
        <v>0</v>
      </c>
      <c r="BJ520" s="13" t="s">
        <v>81</v>
      </c>
      <c r="BK520" s="134">
        <f>ROUND(I520*H520,2)</f>
        <v>0</v>
      </c>
      <c r="BL520" s="13" t="s">
        <v>133</v>
      </c>
      <c r="BM520" s="133" t="s">
        <v>1301</v>
      </c>
    </row>
    <row r="521" spans="2:65" s="1" customFormat="1" ht="19.2">
      <c r="B521" s="25"/>
      <c r="D521" s="135" t="s">
        <v>135</v>
      </c>
      <c r="F521" s="136" t="s">
        <v>579</v>
      </c>
      <c r="L521" s="25"/>
      <c r="M521" s="137"/>
      <c r="T521" s="49"/>
      <c r="AT521" s="13" t="s">
        <v>135</v>
      </c>
      <c r="AU521" s="13" t="s">
        <v>83</v>
      </c>
    </row>
    <row r="522" spans="2:65" s="1" customFormat="1" ht="21.75" customHeight="1">
      <c r="B522" s="25"/>
      <c r="C522" s="124" t="s">
        <v>1302</v>
      </c>
      <c r="D522" s="124" t="s">
        <v>129</v>
      </c>
      <c r="E522" s="125" t="s">
        <v>582</v>
      </c>
      <c r="F522" s="126" t="s">
        <v>583</v>
      </c>
      <c r="G522" s="127" t="s">
        <v>132</v>
      </c>
      <c r="H522" s="128">
        <v>86</v>
      </c>
      <c r="I522" s="128"/>
      <c r="J522" s="128">
        <f>ROUND(I522*H522,2)</f>
        <v>0</v>
      </c>
      <c r="K522" s="126" t="s">
        <v>783</v>
      </c>
      <c r="L522" s="25"/>
      <c r="M522" s="129" t="s">
        <v>1</v>
      </c>
      <c r="N522" s="130" t="s">
        <v>38</v>
      </c>
      <c r="O522" s="131">
        <v>0</v>
      </c>
      <c r="P522" s="131">
        <f>O522*H522</f>
        <v>0</v>
      </c>
      <c r="Q522" s="131">
        <v>0</v>
      </c>
      <c r="R522" s="131">
        <f>Q522*H522</f>
        <v>0</v>
      </c>
      <c r="S522" s="131">
        <v>0</v>
      </c>
      <c r="T522" s="132">
        <f>S522*H522</f>
        <v>0</v>
      </c>
      <c r="AR522" s="133" t="s">
        <v>133</v>
      </c>
      <c r="AT522" s="133" t="s">
        <v>129</v>
      </c>
      <c r="AU522" s="133" t="s">
        <v>83</v>
      </c>
      <c r="AY522" s="13" t="s">
        <v>127</v>
      </c>
      <c r="BE522" s="134">
        <f>IF(N522="základní",J522,0)</f>
        <v>0</v>
      </c>
      <c r="BF522" s="134">
        <f>IF(N522="snížená",J522,0)</f>
        <v>0</v>
      </c>
      <c r="BG522" s="134">
        <f>IF(N522="zákl. přenesená",J522,0)</f>
        <v>0</v>
      </c>
      <c r="BH522" s="134">
        <f>IF(N522="sníž. přenesená",J522,0)</f>
        <v>0</v>
      </c>
      <c r="BI522" s="134">
        <f>IF(N522="nulová",J522,0)</f>
        <v>0</v>
      </c>
      <c r="BJ522" s="13" t="s">
        <v>81</v>
      </c>
      <c r="BK522" s="134">
        <f>ROUND(I522*H522,2)</f>
        <v>0</v>
      </c>
      <c r="BL522" s="13" t="s">
        <v>133</v>
      </c>
      <c r="BM522" s="133" t="s">
        <v>1303</v>
      </c>
    </row>
    <row r="523" spans="2:65" s="1" customFormat="1">
      <c r="B523" s="25"/>
      <c r="D523" s="135" t="s">
        <v>135</v>
      </c>
      <c r="F523" s="136" t="s">
        <v>583</v>
      </c>
      <c r="L523" s="25"/>
      <c r="M523" s="137"/>
      <c r="T523" s="49"/>
      <c r="AT523" s="13" t="s">
        <v>135</v>
      </c>
      <c r="AU523" s="13" t="s">
        <v>83</v>
      </c>
    </row>
    <row r="524" spans="2:65" s="1" customFormat="1" ht="19.2">
      <c r="B524" s="25"/>
      <c r="D524" s="135" t="s">
        <v>155</v>
      </c>
      <c r="F524" s="146" t="s">
        <v>1304</v>
      </c>
      <c r="L524" s="25"/>
      <c r="M524" s="137"/>
      <c r="T524" s="49"/>
      <c r="AT524" s="13" t="s">
        <v>155</v>
      </c>
      <c r="AU524" s="13" t="s">
        <v>83</v>
      </c>
    </row>
    <row r="525" spans="2:65" s="1" customFormat="1" ht="24.15" customHeight="1">
      <c r="B525" s="25"/>
      <c r="C525" s="138" t="s">
        <v>1305</v>
      </c>
      <c r="D525" s="138" t="s">
        <v>137</v>
      </c>
      <c r="E525" s="139" t="s">
        <v>587</v>
      </c>
      <c r="F525" s="140" t="s">
        <v>588</v>
      </c>
      <c r="G525" s="141" t="s">
        <v>132</v>
      </c>
      <c r="H525" s="142">
        <v>86</v>
      </c>
      <c r="I525" s="142"/>
      <c r="J525" s="142">
        <f>ROUND(I525*H525,2)</f>
        <v>0</v>
      </c>
      <c r="K525" s="140" t="s">
        <v>783</v>
      </c>
      <c r="L525" s="143"/>
      <c r="M525" s="144" t="s">
        <v>1</v>
      </c>
      <c r="N525" s="145" t="s">
        <v>38</v>
      </c>
      <c r="O525" s="131">
        <v>0</v>
      </c>
      <c r="P525" s="131">
        <f>O525*H525</f>
        <v>0</v>
      </c>
      <c r="Q525" s="131">
        <v>0</v>
      </c>
      <c r="R525" s="131">
        <f>Q525*H525</f>
        <v>0</v>
      </c>
      <c r="S525" s="131">
        <v>0</v>
      </c>
      <c r="T525" s="132">
        <f>S525*H525</f>
        <v>0</v>
      </c>
      <c r="AR525" s="133" t="s">
        <v>140</v>
      </c>
      <c r="AT525" s="133" t="s">
        <v>137</v>
      </c>
      <c r="AU525" s="133" t="s">
        <v>83</v>
      </c>
      <c r="AY525" s="13" t="s">
        <v>127</v>
      </c>
      <c r="BE525" s="134">
        <f>IF(N525="základní",J525,0)</f>
        <v>0</v>
      </c>
      <c r="BF525" s="134">
        <f>IF(N525="snížená",J525,0)</f>
        <v>0</v>
      </c>
      <c r="BG525" s="134">
        <f>IF(N525="zákl. přenesená",J525,0)</f>
        <v>0</v>
      </c>
      <c r="BH525" s="134">
        <f>IF(N525="sníž. přenesená",J525,0)</f>
        <v>0</v>
      </c>
      <c r="BI525" s="134">
        <f>IF(N525="nulová",J525,0)</f>
        <v>0</v>
      </c>
      <c r="BJ525" s="13" t="s">
        <v>81</v>
      </c>
      <c r="BK525" s="134">
        <f>ROUND(I525*H525,2)</f>
        <v>0</v>
      </c>
      <c r="BL525" s="13" t="s">
        <v>133</v>
      </c>
      <c r="BM525" s="133" t="s">
        <v>1306</v>
      </c>
    </row>
    <row r="526" spans="2:65" s="1" customFormat="1" ht="19.2">
      <c r="B526" s="25"/>
      <c r="D526" s="135" t="s">
        <v>135</v>
      </c>
      <c r="F526" s="136" t="s">
        <v>588</v>
      </c>
      <c r="L526" s="25"/>
      <c r="M526" s="137"/>
      <c r="T526" s="49"/>
      <c r="AT526" s="13" t="s">
        <v>135</v>
      </c>
      <c r="AU526" s="13" t="s">
        <v>83</v>
      </c>
    </row>
    <row r="527" spans="2:65" s="1" customFormat="1" ht="24.15" customHeight="1">
      <c r="B527" s="25"/>
      <c r="C527" s="124" t="s">
        <v>1307</v>
      </c>
      <c r="D527" s="124" t="s">
        <v>129</v>
      </c>
      <c r="E527" s="125" t="s">
        <v>597</v>
      </c>
      <c r="F527" s="126" t="s">
        <v>598</v>
      </c>
      <c r="G527" s="127" t="s">
        <v>132</v>
      </c>
      <c r="H527" s="128">
        <v>10</v>
      </c>
      <c r="I527" s="128"/>
      <c r="J527" s="128">
        <f>ROUND(I527*H527,2)</f>
        <v>0</v>
      </c>
      <c r="K527" s="126" t="s">
        <v>783</v>
      </c>
      <c r="L527" s="25"/>
      <c r="M527" s="129" t="s">
        <v>1</v>
      </c>
      <c r="N527" s="130" t="s">
        <v>38</v>
      </c>
      <c r="O527" s="131">
        <v>0</v>
      </c>
      <c r="P527" s="131">
        <f>O527*H527</f>
        <v>0</v>
      </c>
      <c r="Q527" s="131">
        <v>0</v>
      </c>
      <c r="R527" s="131">
        <f>Q527*H527</f>
        <v>0</v>
      </c>
      <c r="S527" s="131">
        <v>0</v>
      </c>
      <c r="T527" s="132">
        <f>S527*H527</f>
        <v>0</v>
      </c>
      <c r="AR527" s="133" t="s">
        <v>133</v>
      </c>
      <c r="AT527" s="133" t="s">
        <v>129</v>
      </c>
      <c r="AU527" s="133" t="s">
        <v>83</v>
      </c>
      <c r="AY527" s="13" t="s">
        <v>127</v>
      </c>
      <c r="BE527" s="134">
        <f>IF(N527="základní",J527,0)</f>
        <v>0</v>
      </c>
      <c r="BF527" s="134">
        <f>IF(N527="snížená",J527,0)</f>
        <v>0</v>
      </c>
      <c r="BG527" s="134">
        <f>IF(N527="zákl. přenesená",J527,0)</f>
        <v>0</v>
      </c>
      <c r="BH527" s="134">
        <f>IF(N527="sníž. přenesená",J527,0)</f>
        <v>0</v>
      </c>
      <c r="BI527" s="134">
        <f>IF(N527="nulová",J527,0)</f>
        <v>0</v>
      </c>
      <c r="BJ527" s="13" t="s">
        <v>81</v>
      </c>
      <c r="BK527" s="134">
        <f>ROUND(I527*H527,2)</f>
        <v>0</v>
      </c>
      <c r="BL527" s="13" t="s">
        <v>133</v>
      </c>
      <c r="BM527" s="133" t="s">
        <v>1308</v>
      </c>
    </row>
    <row r="528" spans="2:65" s="1" customFormat="1" ht="19.2">
      <c r="B528" s="25"/>
      <c r="D528" s="135" t="s">
        <v>135</v>
      </c>
      <c r="F528" s="136" t="s">
        <v>600</v>
      </c>
      <c r="L528" s="25"/>
      <c r="M528" s="137"/>
      <c r="T528" s="49"/>
      <c r="AT528" s="13" t="s">
        <v>135</v>
      </c>
      <c r="AU528" s="13" t="s">
        <v>83</v>
      </c>
    </row>
    <row r="529" spans="2:65" s="1" customFormat="1" ht="19.2">
      <c r="B529" s="25"/>
      <c r="D529" s="135" t="s">
        <v>155</v>
      </c>
      <c r="F529" s="146" t="s">
        <v>1309</v>
      </c>
      <c r="L529" s="25"/>
      <c r="M529" s="137"/>
      <c r="T529" s="49"/>
      <c r="AT529" s="13" t="s">
        <v>155</v>
      </c>
      <c r="AU529" s="13" t="s">
        <v>83</v>
      </c>
    </row>
    <row r="530" spans="2:65" s="1" customFormat="1" ht="24.15" customHeight="1">
      <c r="B530" s="25"/>
      <c r="C530" s="124" t="s">
        <v>1310</v>
      </c>
      <c r="D530" s="124" t="s">
        <v>129</v>
      </c>
      <c r="E530" s="125" t="s">
        <v>591</v>
      </c>
      <c r="F530" s="126" t="s">
        <v>592</v>
      </c>
      <c r="G530" s="127" t="s">
        <v>132</v>
      </c>
      <c r="H530" s="128">
        <v>10</v>
      </c>
      <c r="I530" s="128"/>
      <c r="J530" s="128">
        <f>ROUND(I530*H530,2)</f>
        <v>0</v>
      </c>
      <c r="K530" s="126" t="s">
        <v>783</v>
      </c>
      <c r="L530" s="25"/>
      <c r="M530" s="129" t="s">
        <v>1</v>
      </c>
      <c r="N530" s="130" t="s">
        <v>38</v>
      </c>
      <c r="O530" s="131">
        <v>0</v>
      </c>
      <c r="P530" s="131">
        <f>O530*H530</f>
        <v>0</v>
      </c>
      <c r="Q530" s="131">
        <v>0</v>
      </c>
      <c r="R530" s="131">
        <f>Q530*H530</f>
        <v>0</v>
      </c>
      <c r="S530" s="131">
        <v>0</v>
      </c>
      <c r="T530" s="132">
        <f>S530*H530</f>
        <v>0</v>
      </c>
      <c r="AR530" s="133" t="s">
        <v>133</v>
      </c>
      <c r="AT530" s="133" t="s">
        <v>129</v>
      </c>
      <c r="AU530" s="133" t="s">
        <v>83</v>
      </c>
      <c r="AY530" s="13" t="s">
        <v>127</v>
      </c>
      <c r="BE530" s="134">
        <f>IF(N530="základní",J530,0)</f>
        <v>0</v>
      </c>
      <c r="BF530" s="134">
        <f>IF(N530="snížená",J530,0)</f>
        <v>0</v>
      </c>
      <c r="BG530" s="134">
        <f>IF(N530="zákl. přenesená",J530,0)</f>
        <v>0</v>
      </c>
      <c r="BH530" s="134">
        <f>IF(N530="sníž. přenesená",J530,0)</f>
        <v>0</v>
      </c>
      <c r="BI530" s="134">
        <f>IF(N530="nulová",J530,0)</f>
        <v>0</v>
      </c>
      <c r="BJ530" s="13" t="s">
        <v>81</v>
      </c>
      <c r="BK530" s="134">
        <f>ROUND(I530*H530,2)</f>
        <v>0</v>
      </c>
      <c r="BL530" s="13" t="s">
        <v>133</v>
      </c>
      <c r="BM530" s="133" t="s">
        <v>1311</v>
      </c>
    </row>
    <row r="531" spans="2:65" s="1" customFormat="1" ht="28.8">
      <c r="B531" s="25"/>
      <c r="D531" s="135" t="s">
        <v>135</v>
      </c>
      <c r="F531" s="136" t="s">
        <v>594</v>
      </c>
      <c r="L531" s="25"/>
      <c r="M531" s="137"/>
      <c r="T531" s="49"/>
      <c r="AT531" s="13" t="s">
        <v>135</v>
      </c>
      <c r="AU531" s="13" t="s">
        <v>83</v>
      </c>
    </row>
    <row r="532" spans="2:65" s="1" customFormat="1" ht="19.2">
      <c r="B532" s="25"/>
      <c r="D532" s="135" t="s">
        <v>155</v>
      </c>
      <c r="F532" s="146" t="s">
        <v>1312</v>
      </c>
      <c r="L532" s="25"/>
      <c r="M532" s="137"/>
      <c r="T532" s="49"/>
      <c r="AT532" s="13" t="s">
        <v>155</v>
      </c>
      <c r="AU532" s="13" t="s">
        <v>83</v>
      </c>
    </row>
    <row r="533" spans="2:65" s="1" customFormat="1" ht="16.5" customHeight="1">
      <c r="B533" s="25"/>
      <c r="C533" s="124" t="s">
        <v>1313</v>
      </c>
      <c r="D533" s="124" t="s">
        <v>129</v>
      </c>
      <c r="E533" s="125" t="s">
        <v>602</v>
      </c>
      <c r="F533" s="126" t="s">
        <v>603</v>
      </c>
      <c r="G533" s="127" t="s">
        <v>177</v>
      </c>
      <c r="H533" s="128">
        <v>40</v>
      </c>
      <c r="I533" s="128"/>
      <c r="J533" s="128">
        <f>ROUND(I533*H533,2)</f>
        <v>0</v>
      </c>
      <c r="K533" s="126" t="s">
        <v>783</v>
      </c>
      <c r="L533" s="25"/>
      <c r="M533" s="129" t="s">
        <v>1</v>
      </c>
      <c r="N533" s="130" t="s">
        <v>38</v>
      </c>
      <c r="O533" s="131">
        <v>0</v>
      </c>
      <c r="P533" s="131">
        <f>O533*H533</f>
        <v>0</v>
      </c>
      <c r="Q533" s="131">
        <v>0</v>
      </c>
      <c r="R533" s="131">
        <f>Q533*H533</f>
        <v>0</v>
      </c>
      <c r="S533" s="131">
        <v>0</v>
      </c>
      <c r="T533" s="132">
        <f>S533*H533</f>
        <v>0</v>
      </c>
      <c r="AR533" s="133" t="s">
        <v>133</v>
      </c>
      <c r="AT533" s="133" t="s">
        <v>129</v>
      </c>
      <c r="AU533" s="133" t="s">
        <v>83</v>
      </c>
      <c r="AY533" s="13" t="s">
        <v>127</v>
      </c>
      <c r="BE533" s="134">
        <f>IF(N533="základní",J533,0)</f>
        <v>0</v>
      </c>
      <c r="BF533" s="134">
        <f>IF(N533="snížená",J533,0)</f>
        <v>0</v>
      </c>
      <c r="BG533" s="134">
        <f>IF(N533="zákl. přenesená",J533,0)</f>
        <v>0</v>
      </c>
      <c r="BH533" s="134">
        <f>IF(N533="sníž. přenesená",J533,0)</f>
        <v>0</v>
      </c>
      <c r="BI533" s="134">
        <f>IF(N533="nulová",J533,0)</f>
        <v>0</v>
      </c>
      <c r="BJ533" s="13" t="s">
        <v>81</v>
      </c>
      <c r="BK533" s="134">
        <f>ROUND(I533*H533,2)</f>
        <v>0</v>
      </c>
      <c r="BL533" s="13" t="s">
        <v>133</v>
      </c>
      <c r="BM533" s="133" t="s">
        <v>1314</v>
      </c>
    </row>
    <row r="534" spans="2:65" s="1" customFormat="1">
      <c r="B534" s="25"/>
      <c r="D534" s="135" t="s">
        <v>135</v>
      </c>
      <c r="F534" s="136" t="s">
        <v>603</v>
      </c>
      <c r="L534" s="25"/>
      <c r="M534" s="137"/>
      <c r="T534" s="49"/>
      <c r="AT534" s="13" t="s">
        <v>135</v>
      </c>
      <c r="AU534" s="13" t="s">
        <v>83</v>
      </c>
    </row>
    <row r="535" spans="2:65" s="1" customFormat="1" ht="24.15" customHeight="1">
      <c r="B535" s="25"/>
      <c r="C535" s="124" t="s">
        <v>1315</v>
      </c>
      <c r="D535" s="124" t="s">
        <v>129</v>
      </c>
      <c r="E535" s="125" t="s">
        <v>175</v>
      </c>
      <c r="F535" s="126" t="s">
        <v>176</v>
      </c>
      <c r="G535" s="127" t="s">
        <v>177</v>
      </c>
      <c r="H535" s="128">
        <v>1465</v>
      </c>
      <c r="I535" s="128"/>
      <c r="J535" s="128">
        <f>ROUND(I535*H535,2)</f>
        <v>0</v>
      </c>
      <c r="K535" s="126" t="s">
        <v>783</v>
      </c>
      <c r="L535" s="25"/>
      <c r="M535" s="129" t="s">
        <v>1</v>
      </c>
      <c r="N535" s="130" t="s">
        <v>38</v>
      </c>
      <c r="O535" s="131">
        <v>0</v>
      </c>
      <c r="P535" s="131">
        <f>O535*H535</f>
        <v>0</v>
      </c>
      <c r="Q535" s="131">
        <v>0</v>
      </c>
      <c r="R535" s="131">
        <f>Q535*H535</f>
        <v>0</v>
      </c>
      <c r="S535" s="131">
        <v>0</v>
      </c>
      <c r="T535" s="132">
        <f>S535*H535</f>
        <v>0</v>
      </c>
      <c r="AR535" s="133" t="s">
        <v>133</v>
      </c>
      <c r="AT535" s="133" t="s">
        <v>129</v>
      </c>
      <c r="AU535" s="133" t="s">
        <v>83</v>
      </c>
      <c r="AY535" s="13" t="s">
        <v>127</v>
      </c>
      <c r="BE535" s="134">
        <f>IF(N535="základní",J535,0)</f>
        <v>0</v>
      </c>
      <c r="BF535" s="134">
        <f>IF(N535="snížená",J535,0)</f>
        <v>0</v>
      </c>
      <c r="BG535" s="134">
        <f>IF(N535="zákl. přenesená",J535,0)</f>
        <v>0</v>
      </c>
      <c r="BH535" s="134">
        <f>IF(N535="sníž. přenesená",J535,0)</f>
        <v>0</v>
      </c>
      <c r="BI535" s="134">
        <f>IF(N535="nulová",J535,0)</f>
        <v>0</v>
      </c>
      <c r="BJ535" s="13" t="s">
        <v>81</v>
      </c>
      <c r="BK535" s="134">
        <f>ROUND(I535*H535,2)</f>
        <v>0</v>
      </c>
      <c r="BL535" s="13" t="s">
        <v>133</v>
      </c>
      <c r="BM535" s="133" t="s">
        <v>1316</v>
      </c>
    </row>
    <row r="536" spans="2:65" s="1" customFormat="1" ht="28.8">
      <c r="B536" s="25"/>
      <c r="D536" s="135" t="s">
        <v>135</v>
      </c>
      <c r="F536" s="136" t="s">
        <v>179</v>
      </c>
      <c r="L536" s="25"/>
      <c r="M536" s="137"/>
      <c r="T536" s="49"/>
      <c r="AT536" s="13" t="s">
        <v>135</v>
      </c>
      <c r="AU536" s="13" t="s">
        <v>83</v>
      </c>
    </row>
    <row r="537" spans="2:65" s="11" customFormat="1" ht="22.8" customHeight="1">
      <c r="B537" s="113"/>
      <c r="D537" s="114" t="s">
        <v>72</v>
      </c>
      <c r="E537" s="122" t="s">
        <v>607</v>
      </c>
      <c r="F537" s="122" t="s">
        <v>1</v>
      </c>
      <c r="J537" s="123">
        <f>BK537</f>
        <v>0</v>
      </c>
      <c r="L537" s="113"/>
      <c r="M537" s="117"/>
      <c r="P537" s="118">
        <f>SUM(P538:P616)</f>
        <v>0</v>
      </c>
      <c r="R537" s="118">
        <f>SUM(R538:R616)</f>
        <v>0</v>
      </c>
      <c r="T537" s="119">
        <f>SUM(T538:T616)</f>
        <v>0</v>
      </c>
      <c r="AR537" s="114" t="s">
        <v>81</v>
      </c>
      <c r="AT537" s="120" t="s">
        <v>72</v>
      </c>
      <c r="AU537" s="120" t="s">
        <v>81</v>
      </c>
      <c r="AY537" s="114" t="s">
        <v>127</v>
      </c>
      <c r="BK537" s="121">
        <f>SUM(BK538:BK616)</f>
        <v>0</v>
      </c>
    </row>
    <row r="538" spans="2:65" s="1" customFormat="1" ht="24.15" customHeight="1">
      <c r="B538" s="25"/>
      <c r="C538" s="124" t="s">
        <v>1317</v>
      </c>
      <c r="D538" s="124" t="s">
        <v>129</v>
      </c>
      <c r="E538" s="125" t="s">
        <v>609</v>
      </c>
      <c r="F538" s="126" t="s">
        <v>1318</v>
      </c>
      <c r="G538" s="127" t="s">
        <v>145</v>
      </c>
      <c r="H538" s="128">
        <v>146</v>
      </c>
      <c r="I538" s="128"/>
      <c r="J538" s="128">
        <f>ROUND(I538*H538,2)</f>
        <v>0</v>
      </c>
      <c r="K538" s="126" t="s">
        <v>783</v>
      </c>
      <c r="L538" s="25"/>
      <c r="M538" s="129" t="s">
        <v>1</v>
      </c>
      <c r="N538" s="130" t="s">
        <v>38</v>
      </c>
      <c r="O538" s="131">
        <v>0</v>
      </c>
      <c r="P538" s="131">
        <f>O538*H538</f>
        <v>0</v>
      </c>
      <c r="Q538" s="131">
        <v>0</v>
      </c>
      <c r="R538" s="131">
        <f>Q538*H538</f>
        <v>0</v>
      </c>
      <c r="S538" s="131">
        <v>0</v>
      </c>
      <c r="T538" s="132">
        <f>S538*H538</f>
        <v>0</v>
      </c>
      <c r="AR538" s="133" t="s">
        <v>133</v>
      </c>
      <c r="AT538" s="133" t="s">
        <v>129</v>
      </c>
      <c r="AU538" s="133" t="s">
        <v>83</v>
      </c>
      <c r="AY538" s="13" t="s">
        <v>127</v>
      </c>
      <c r="BE538" s="134">
        <f>IF(N538="základní",J538,0)</f>
        <v>0</v>
      </c>
      <c r="BF538" s="134">
        <f>IF(N538="snížená",J538,0)</f>
        <v>0</v>
      </c>
      <c r="BG538" s="134">
        <f>IF(N538="zákl. přenesená",J538,0)</f>
        <v>0</v>
      </c>
      <c r="BH538" s="134">
        <f>IF(N538="sníž. přenesená",J538,0)</f>
        <v>0</v>
      </c>
      <c r="BI538" s="134">
        <f>IF(N538="nulová",J538,0)</f>
        <v>0</v>
      </c>
      <c r="BJ538" s="13" t="s">
        <v>81</v>
      </c>
      <c r="BK538" s="134">
        <f>ROUND(I538*H538,2)</f>
        <v>0</v>
      </c>
      <c r="BL538" s="13" t="s">
        <v>133</v>
      </c>
      <c r="BM538" s="133" t="s">
        <v>1319</v>
      </c>
    </row>
    <row r="539" spans="2:65" s="1" customFormat="1" ht="48">
      <c r="B539" s="25"/>
      <c r="D539" s="135" t="s">
        <v>135</v>
      </c>
      <c r="F539" s="136" t="s">
        <v>612</v>
      </c>
      <c r="L539" s="25"/>
      <c r="M539" s="137"/>
      <c r="T539" s="49"/>
      <c r="AT539" s="13" t="s">
        <v>135</v>
      </c>
      <c r="AU539" s="13" t="s">
        <v>83</v>
      </c>
    </row>
    <row r="540" spans="2:65" s="1" customFormat="1" ht="21.75" customHeight="1">
      <c r="B540" s="25"/>
      <c r="C540" s="124" t="s">
        <v>1320</v>
      </c>
      <c r="D540" s="124" t="s">
        <v>129</v>
      </c>
      <c r="E540" s="125" t="s">
        <v>614</v>
      </c>
      <c r="F540" s="126" t="s">
        <v>615</v>
      </c>
      <c r="G540" s="127" t="s">
        <v>132</v>
      </c>
      <c r="H540" s="128">
        <v>9</v>
      </c>
      <c r="I540" s="128"/>
      <c r="J540" s="128">
        <f>ROUND(I540*H540,2)</f>
        <v>0</v>
      </c>
      <c r="K540" s="126" t="s">
        <v>783</v>
      </c>
      <c r="L540" s="25"/>
      <c r="M540" s="129" t="s">
        <v>1</v>
      </c>
      <c r="N540" s="130" t="s">
        <v>38</v>
      </c>
      <c r="O540" s="131">
        <v>0</v>
      </c>
      <c r="P540" s="131">
        <f>O540*H540</f>
        <v>0</v>
      </c>
      <c r="Q540" s="131">
        <v>0</v>
      </c>
      <c r="R540" s="131">
        <f>Q540*H540</f>
        <v>0</v>
      </c>
      <c r="S540" s="131">
        <v>0</v>
      </c>
      <c r="T540" s="132">
        <f>S540*H540</f>
        <v>0</v>
      </c>
      <c r="AR540" s="133" t="s">
        <v>133</v>
      </c>
      <c r="AT540" s="133" t="s">
        <v>129</v>
      </c>
      <c r="AU540" s="133" t="s">
        <v>83</v>
      </c>
      <c r="AY540" s="13" t="s">
        <v>127</v>
      </c>
      <c r="BE540" s="134">
        <f>IF(N540="základní",J540,0)</f>
        <v>0</v>
      </c>
      <c r="BF540" s="134">
        <f>IF(N540="snížená",J540,0)</f>
        <v>0</v>
      </c>
      <c r="BG540" s="134">
        <f>IF(N540="zákl. přenesená",J540,0)</f>
        <v>0</v>
      </c>
      <c r="BH540" s="134">
        <f>IF(N540="sníž. přenesená",J540,0)</f>
        <v>0</v>
      </c>
      <c r="BI540" s="134">
        <f>IF(N540="nulová",J540,0)</f>
        <v>0</v>
      </c>
      <c r="BJ540" s="13" t="s">
        <v>81</v>
      </c>
      <c r="BK540" s="134">
        <f>ROUND(I540*H540,2)</f>
        <v>0</v>
      </c>
      <c r="BL540" s="13" t="s">
        <v>133</v>
      </c>
      <c r="BM540" s="133" t="s">
        <v>1321</v>
      </c>
    </row>
    <row r="541" spans="2:65" s="1" customFormat="1" ht="28.8">
      <c r="B541" s="25"/>
      <c r="D541" s="135" t="s">
        <v>135</v>
      </c>
      <c r="F541" s="136" t="s">
        <v>617</v>
      </c>
      <c r="L541" s="25"/>
      <c r="M541" s="137"/>
      <c r="T541" s="49"/>
      <c r="AT541" s="13" t="s">
        <v>135</v>
      </c>
      <c r="AU541" s="13" t="s">
        <v>83</v>
      </c>
    </row>
    <row r="542" spans="2:65" s="1" customFormat="1" ht="21.75" customHeight="1">
      <c r="B542" s="25"/>
      <c r="C542" s="124" t="s">
        <v>1322</v>
      </c>
      <c r="D542" s="124" t="s">
        <v>129</v>
      </c>
      <c r="E542" s="125" t="s">
        <v>1323</v>
      </c>
      <c r="F542" s="126" t="s">
        <v>1324</v>
      </c>
      <c r="G542" s="127" t="s">
        <v>132</v>
      </c>
      <c r="H542" s="128">
        <v>7</v>
      </c>
      <c r="I542" s="128"/>
      <c r="J542" s="128">
        <f>ROUND(I542*H542,2)</f>
        <v>0</v>
      </c>
      <c r="K542" s="126" t="s">
        <v>783</v>
      </c>
      <c r="L542" s="25"/>
      <c r="M542" s="129" t="s">
        <v>1</v>
      </c>
      <c r="N542" s="130" t="s">
        <v>38</v>
      </c>
      <c r="O542" s="131">
        <v>0</v>
      </c>
      <c r="P542" s="131">
        <f>O542*H542</f>
        <v>0</v>
      </c>
      <c r="Q542" s="131">
        <v>0</v>
      </c>
      <c r="R542" s="131">
        <f>Q542*H542</f>
        <v>0</v>
      </c>
      <c r="S542" s="131">
        <v>0</v>
      </c>
      <c r="T542" s="132">
        <f>S542*H542</f>
        <v>0</v>
      </c>
      <c r="AR542" s="133" t="s">
        <v>133</v>
      </c>
      <c r="AT542" s="133" t="s">
        <v>129</v>
      </c>
      <c r="AU542" s="133" t="s">
        <v>83</v>
      </c>
      <c r="AY542" s="13" t="s">
        <v>127</v>
      </c>
      <c r="BE542" s="134">
        <f>IF(N542="základní",J542,0)</f>
        <v>0</v>
      </c>
      <c r="BF542" s="134">
        <f>IF(N542="snížená",J542,0)</f>
        <v>0</v>
      </c>
      <c r="BG542" s="134">
        <f>IF(N542="zákl. přenesená",J542,0)</f>
        <v>0</v>
      </c>
      <c r="BH542" s="134">
        <f>IF(N542="sníž. přenesená",J542,0)</f>
        <v>0</v>
      </c>
      <c r="BI542" s="134">
        <f>IF(N542="nulová",J542,0)</f>
        <v>0</v>
      </c>
      <c r="BJ542" s="13" t="s">
        <v>81</v>
      </c>
      <c r="BK542" s="134">
        <f>ROUND(I542*H542,2)</f>
        <v>0</v>
      </c>
      <c r="BL542" s="13" t="s">
        <v>133</v>
      </c>
      <c r="BM542" s="133" t="s">
        <v>1325</v>
      </c>
    </row>
    <row r="543" spans="2:65" s="1" customFormat="1" ht="28.8">
      <c r="B543" s="25"/>
      <c r="D543" s="135" t="s">
        <v>135</v>
      </c>
      <c r="F543" s="136" t="s">
        <v>1326</v>
      </c>
      <c r="L543" s="25"/>
      <c r="M543" s="137"/>
      <c r="T543" s="49"/>
      <c r="AT543" s="13" t="s">
        <v>135</v>
      </c>
      <c r="AU543" s="13" t="s">
        <v>83</v>
      </c>
    </row>
    <row r="544" spans="2:65" s="1" customFormat="1" ht="21.75" customHeight="1">
      <c r="B544" s="25"/>
      <c r="C544" s="124" t="s">
        <v>1327</v>
      </c>
      <c r="D544" s="124" t="s">
        <v>129</v>
      </c>
      <c r="E544" s="125" t="s">
        <v>620</v>
      </c>
      <c r="F544" s="126" t="s">
        <v>621</v>
      </c>
      <c r="G544" s="127" t="s">
        <v>132</v>
      </c>
      <c r="H544" s="128">
        <v>42</v>
      </c>
      <c r="I544" s="128"/>
      <c r="J544" s="128">
        <f>ROUND(I544*H544,2)</f>
        <v>0</v>
      </c>
      <c r="K544" s="126" t="s">
        <v>783</v>
      </c>
      <c r="L544" s="25"/>
      <c r="M544" s="129" t="s">
        <v>1</v>
      </c>
      <c r="N544" s="130" t="s">
        <v>38</v>
      </c>
      <c r="O544" s="131">
        <v>0</v>
      </c>
      <c r="P544" s="131">
        <f>O544*H544</f>
        <v>0</v>
      </c>
      <c r="Q544" s="131">
        <v>0</v>
      </c>
      <c r="R544" s="131">
        <f>Q544*H544</f>
        <v>0</v>
      </c>
      <c r="S544" s="131">
        <v>0</v>
      </c>
      <c r="T544" s="132">
        <f>S544*H544</f>
        <v>0</v>
      </c>
      <c r="AR544" s="133" t="s">
        <v>133</v>
      </c>
      <c r="AT544" s="133" t="s">
        <v>129</v>
      </c>
      <c r="AU544" s="133" t="s">
        <v>83</v>
      </c>
      <c r="AY544" s="13" t="s">
        <v>127</v>
      </c>
      <c r="BE544" s="134">
        <f>IF(N544="základní",J544,0)</f>
        <v>0</v>
      </c>
      <c r="BF544" s="134">
        <f>IF(N544="snížená",J544,0)</f>
        <v>0</v>
      </c>
      <c r="BG544" s="134">
        <f>IF(N544="zákl. přenesená",J544,0)</f>
        <v>0</v>
      </c>
      <c r="BH544" s="134">
        <f>IF(N544="sníž. přenesená",J544,0)</f>
        <v>0</v>
      </c>
      <c r="BI544" s="134">
        <f>IF(N544="nulová",J544,0)</f>
        <v>0</v>
      </c>
      <c r="BJ544" s="13" t="s">
        <v>81</v>
      </c>
      <c r="BK544" s="134">
        <f>ROUND(I544*H544,2)</f>
        <v>0</v>
      </c>
      <c r="BL544" s="13" t="s">
        <v>133</v>
      </c>
      <c r="BM544" s="133" t="s">
        <v>1328</v>
      </c>
    </row>
    <row r="545" spans="2:65" s="1" customFormat="1" ht="28.8">
      <c r="B545" s="25"/>
      <c r="D545" s="135" t="s">
        <v>135</v>
      </c>
      <c r="F545" s="136" t="s">
        <v>623</v>
      </c>
      <c r="L545" s="25"/>
      <c r="M545" s="137"/>
      <c r="T545" s="49"/>
      <c r="AT545" s="13" t="s">
        <v>135</v>
      </c>
      <c r="AU545" s="13" t="s">
        <v>83</v>
      </c>
    </row>
    <row r="546" spans="2:65" s="1" customFormat="1" ht="21.75" customHeight="1">
      <c r="B546" s="25"/>
      <c r="C546" s="124" t="s">
        <v>1329</v>
      </c>
      <c r="D546" s="124" t="s">
        <v>129</v>
      </c>
      <c r="E546" s="125" t="s">
        <v>625</v>
      </c>
      <c r="F546" s="126" t="s">
        <v>626</v>
      </c>
      <c r="G546" s="127" t="s">
        <v>132</v>
      </c>
      <c r="H546" s="128">
        <v>20</v>
      </c>
      <c r="I546" s="128"/>
      <c r="J546" s="128">
        <f>ROUND(I546*H546,2)</f>
        <v>0</v>
      </c>
      <c r="K546" s="126" t="s">
        <v>783</v>
      </c>
      <c r="L546" s="25"/>
      <c r="M546" s="129" t="s">
        <v>1</v>
      </c>
      <c r="N546" s="130" t="s">
        <v>38</v>
      </c>
      <c r="O546" s="131">
        <v>0</v>
      </c>
      <c r="P546" s="131">
        <f>O546*H546</f>
        <v>0</v>
      </c>
      <c r="Q546" s="131">
        <v>0</v>
      </c>
      <c r="R546" s="131">
        <f>Q546*H546</f>
        <v>0</v>
      </c>
      <c r="S546" s="131">
        <v>0</v>
      </c>
      <c r="T546" s="132">
        <f>S546*H546</f>
        <v>0</v>
      </c>
      <c r="AR546" s="133" t="s">
        <v>133</v>
      </c>
      <c r="AT546" s="133" t="s">
        <v>129</v>
      </c>
      <c r="AU546" s="133" t="s">
        <v>83</v>
      </c>
      <c r="AY546" s="13" t="s">
        <v>127</v>
      </c>
      <c r="BE546" s="134">
        <f>IF(N546="základní",J546,0)</f>
        <v>0</v>
      </c>
      <c r="BF546" s="134">
        <f>IF(N546="snížená",J546,0)</f>
        <v>0</v>
      </c>
      <c r="BG546" s="134">
        <f>IF(N546="zákl. přenesená",J546,0)</f>
        <v>0</v>
      </c>
      <c r="BH546" s="134">
        <f>IF(N546="sníž. přenesená",J546,0)</f>
        <v>0</v>
      </c>
      <c r="BI546" s="134">
        <f>IF(N546="nulová",J546,0)</f>
        <v>0</v>
      </c>
      <c r="BJ546" s="13" t="s">
        <v>81</v>
      </c>
      <c r="BK546" s="134">
        <f>ROUND(I546*H546,2)</f>
        <v>0</v>
      </c>
      <c r="BL546" s="13" t="s">
        <v>133</v>
      </c>
      <c r="BM546" s="133" t="s">
        <v>1330</v>
      </c>
    </row>
    <row r="547" spans="2:65" s="1" customFormat="1" ht="28.8">
      <c r="B547" s="25"/>
      <c r="D547" s="135" t="s">
        <v>135</v>
      </c>
      <c r="F547" s="136" t="s">
        <v>628</v>
      </c>
      <c r="L547" s="25"/>
      <c r="M547" s="137"/>
      <c r="T547" s="49"/>
      <c r="AT547" s="13" t="s">
        <v>135</v>
      </c>
      <c r="AU547" s="13" t="s">
        <v>83</v>
      </c>
    </row>
    <row r="548" spans="2:65" s="1" customFormat="1" ht="24.15" customHeight="1">
      <c r="B548" s="25"/>
      <c r="C548" s="124" t="s">
        <v>1331</v>
      </c>
      <c r="D548" s="124" t="s">
        <v>129</v>
      </c>
      <c r="E548" s="125" t="s">
        <v>630</v>
      </c>
      <c r="F548" s="126" t="s">
        <v>631</v>
      </c>
      <c r="G548" s="127" t="s">
        <v>132</v>
      </c>
      <c r="H548" s="128">
        <v>9</v>
      </c>
      <c r="I548" s="128"/>
      <c r="J548" s="128">
        <f>ROUND(I548*H548,2)</f>
        <v>0</v>
      </c>
      <c r="K548" s="126" t="s">
        <v>783</v>
      </c>
      <c r="L548" s="25"/>
      <c r="M548" s="129" t="s">
        <v>1</v>
      </c>
      <c r="N548" s="130" t="s">
        <v>38</v>
      </c>
      <c r="O548" s="131">
        <v>0</v>
      </c>
      <c r="P548" s="131">
        <f>O548*H548</f>
        <v>0</v>
      </c>
      <c r="Q548" s="131">
        <v>0</v>
      </c>
      <c r="R548" s="131">
        <f>Q548*H548</f>
        <v>0</v>
      </c>
      <c r="S548" s="131">
        <v>0</v>
      </c>
      <c r="T548" s="132">
        <f>S548*H548</f>
        <v>0</v>
      </c>
      <c r="AR548" s="133" t="s">
        <v>133</v>
      </c>
      <c r="AT548" s="133" t="s">
        <v>129</v>
      </c>
      <c r="AU548" s="133" t="s">
        <v>83</v>
      </c>
      <c r="AY548" s="13" t="s">
        <v>127</v>
      </c>
      <c r="BE548" s="134">
        <f>IF(N548="základní",J548,0)</f>
        <v>0</v>
      </c>
      <c r="BF548" s="134">
        <f>IF(N548="snížená",J548,0)</f>
        <v>0</v>
      </c>
      <c r="BG548" s="134">
        <f>IF(N548="zákl. přenesená",J548,0)</f>
        <v>0</v>
      </c>
      <c r="BH548" s="134">
        <f>IF(N548="sníž. přenesená",J548,0)</f>
        <v>0</v>
      </c>
      <c r="BI548" s="134">
        <f>IF(N548="nulová",J548,0)</f>
        <v>0</v>
      </c>
      <c r="BJ548" s="13" t="s">
        <v>81</v>
      </c>
      <c r="BK548" s="134">
        <f>ROUND(I548*H548,2)</f>
        <v>0</v>
      </c>
      <c r="BL548" s="13" t="s">
        <v>133</v>
      </c>
      <c r="BM548" s="133" t="s">
        <v>1332</v>
      </c>
    </row>
    <row r="549" spans="2:65" s="1" customFormat="1" ht="28.8">
      <c r="B549" s="25"/>
      <c r="D549" s="135" t="s">
        <v>135</v>
      </c>
      <c r="F549" s="136" t="s">
        <v>633</v>
      </c>
      <c r="L549" s="25"/>
      <c r="M549" s="137"/>
      <c r="T549" s="49"/>
      <c r="AT549" s="13" t="s">
        <v>135</v>
      </c>
      <c r="AU549" s="13" t="s">
        <v>83</v>
      </c>
    </row>
    <row r="550" spans="2:65" s="1" customFormat="1" ht="19.2">
      <c r="B550" s="25"/>
      <c r="D550" s="135" t="s">
        <v>155</v>
      </c>
      <c r="F550" s="146" t="s">
        <v>1333</v>
      </c>
      <c r="L550" s="25"/>
      <c r="M550" s="137"/>
      <c r="T550" s="49"/>
      <c r="AT550" s="13" t="s">
        <v>155</v>
      </c>
      <c r="AU550" s="13" t="s">
        <v>83</v>
      </c>
    </row>
    <row r="551" spans="2:65" s="1" customFormat="1" ht="24.15" customHeight="1">
      <c r="B551" s="25"/>
      <c r="C551" s="124" t="s">
        <v>1334</v>
      </c>
      <c r="D551" s="124" t="s">
        <v>129</v>
      </c>
      <c r="E551" s="125" t="s">
        <v>635</v>
      </c>
      <c r="F551" s="126" t="s">
        <v>636</v>
      </c>
      <c r="G551" s="127" t="s">
        <v>132</v>
      </c>
      <c r="H551" s="128">
        <v>62</v>
      </c>
      <c r="I551" s="128"/>
      <c r="J551" s="128">
        <f>ROUND(I551*H551,2)</f>
        <v>0</v>
      </c>
      <c r="K551" s="126" t="s">
        <v>783</v>
      </c>
      <c r="L551" s="25"/>
      <c r="M551" s="129" t="s">
        <v>1</v>
      </c>
      <c r="N551" s="130" t="s">
        <v>38</v>
      </c>
      <c r="O551" s="131">
        <v>0</v>
      </c>
      <c r="P551" s="131">
        <f>O551*H551</f>
        <v>0</v>
      </c>
      <c r="Q551" s="131">
        <v>0</v>
      </c>
      <c r="R551" s="131">
        <f>Q551*H551</f>
        <v>0</v>
      </c>
      <c r="S551" s="131">
        <v>0</v>
      </c>
      <c r="T551" s="132">
        <f>S551*H551</f>
        <v>0</v>
      </c>
      <c r="AR551" s="133" t="s">
        <v>133</v>
      </c>
      <c r="AT551" s="133" t="s">
        <v>129</v>
      </c>
      <c r="AU551" s="133" t="s">
        <v>83</v>
      </c>
      <c r="AY551" s="13" t="s">
        <v>127</v>
      </c>
      <c r="BE551" s="134">
        <f>IF(N551="základní",J551,0)</f>
        <v>0</v>
      </c>
      <c r="BF551" s="134">
        <f>IF(N551="snížená",J551,0)</f>
        <v>0</v>
      </c>
      <c r="BG551" s="134">
        <f>IF(N551="zákl. přenesená",J551,0)</f>
        <v>0</v>
      </c>
      <c r="BH551" s="134">
        <f>IF(N551="sníž. přenesená",J551,0)</f>
        <v>0</v>
      </c>
      <c r="BI551" s="134">
        <f>IF(N551="nulová",J551,0)</f>
        <v>0</v>
      </c>
      <c r="BJ551" s="13" t="s">
        <v>81</v>
      </c>
      <c r="BK551" s="134">
        <f>ROUND(I551*H551,2)</f>
        <v>0</v>
      </c>
      <c r="BL551" s="13" t="s">
        <v>133</v>
      </c>
      <c r="BM551" s="133" t="s">
        <v>1335</v>
      </c>
    </row>
    <row r="552" spans="2:65" s="1" customFormat="1" ht="28.8">
      <c r="B552" s="25"/>
      <c r="D552" s="135" t="s">
        <v>135</v>
      </c>
      <c r="F552" s="136" t="s">
        <v>638</v>
      </c>
      <c r="L552" s="25"/>
      <c r="M552" s="137"/>
      <c r="T552" s="49"/>
      <c r="AT552" s="13" t="s">
        <v>135</v>
      </c>
      <c r="AU552" s="13" t="s">
        <v>83</v>
      </c>
    </row>
    <row r="553" spans="2:65" s="1" customFormat="1" ht="24.15" customHeight="1">
      <c r="B553" s="25"/>
      <c r="C553" s="124" t="s">
        <v>1336</v>
      </c>
      <c r="D553" s="124" t="s">
        <v>129</v>
      </c>
      <c r="E553" s="125" t="s">
        <v>641</v>
      </c>
      <c r="F553" s="126" t="s">
        <v>642</v>
      </c>
      <c r="G553" s="127" t="s">
        <v>132</v>
      </c>
      <c r="H553" s="128">
        <v>60</v>
      </c>
      <c r="I553" s="128"/>
      <c r="J553" s="128">
        <f>ROUND(I553*H553,2)</f>
        <v>0</v>
      </c>
      <c r="K553" s="126" t="s">
        <v>783</v>
      </c>
      <c r="L553" s="25"/>
      <c r="M553" s="129" t="s">
        <v>1</v>
      </c>
      <c r="N553" s="130" t="s">
        <v>38</v>
      </c>
      <c r="O553" s="131">
        <v>0</v>
      </c>
      <c r="P553" s="131">
        <f>O553*H553</f>
        <v>0</v>
      </c>
      <c r="Q553" s="131">
        <v>0</v>
      </c>
      <c r="R553" s="131">
        <f>Q553*H553</f>
        <v>0</v>
      </c>
      <c r="S553" s="131">
        <v>0</v>
      </c>
      <c r="T553" s="132">
        <f>S553*H553</f>
        <v>0</v>
      </c>
      <c r="AR553" s="133" t="s">
        <v>133</v>
      </c>
      <c r="AT553" s="133" t="s">
        <v>129</v>
      </c>
      <c r="AU553" s="133" t="s">
        <v>83</v>
      </c>
      <c r="AY553" s="13" t="s">
        <v>127</v>
      </c>
      <c r="BE553" s="134">
        <f>IF(N553="základní",J553,0)</f>
        <v>0</v>
      </c>
      <c r="BF553" s="134">
        <f>IF(N553="snížená",J553,0)</f>
        <v>0</v>
      </c>
      <c r="BG553" s="134">
        <f>IF(N553="zákl. přenesená",J553,0)</f>
        <v>0</v>
      </c>
      <c r="BH553" s="134">
        <f>IF(N553="sníž. přenesená",J553,0)</f>
        <v>0</v>
      </c>
      <c r="BI553" s="134">
        <f>IF(N553="nulová",J553,0)</f>
        <v>0</v>
      </c>
      <c r="BJ553" s="13" t="s">
        <v>81</v>
      </c>
      <c r="BK553" s="134">
        <f>ROUND(I553*H553,2)</f>
        <v>0</v>
      </c>
      <c r="BL553" s="13" t="s">
        <v>133</v>
      </c>
      <c r="BM553" s="133" t="s">
        <v>1337</v>
      </c>
    </row>
    <row r="554" spans="2:65" s="1" customFormat="1" ht="28.8">
      <c r="B554" s="25"/>
      <c r="D554" s="135" t="s">
        <v>135</v>
      </c>
      <c r="F554" s="136" t="s">
        <v>644</v>
      </c>
      <c r="L554" s="25"/>
      <c r="M554" s="137"/>
      <c r="T554" s="49"/>
      <c r="AT554" s="13" t="s">
        <v>135</v>
      </c>
      <c r="AU554" s="13" t="s">
        <v>83</v>
      </c>
    </row>
    <row r="555" spans="2:65" s="1" customFormat="1" ht="21.75" customHeight="1">
      <c r="B555" s="25"/>
      <c r="C555" s="124" t="s">
        <v>1338</v>
      </c>
      <c r="D555" s="124" t="s">
        <v>129</v>
      </c>
      <c r="E555" s="125" t="s">
        <v>646</v>
      </c>
      <c r="F555" s="126" t="s">
        <v>647</v>
      </c>
      <c r="G555" s="127" t="s">
        <v>132</v>
      </c>
      <c r="H555" s="128">
        <v>37</v>
      </c>
      <c r="I555" s="128"/>
      <c r="J555" s="128">
        <f>ROUND(I555*H555,2)</f>
        <v>0</v>
      </c>
      <c r="K555" s="126" t="s">
        <v>783</v>
      </c>
      <c r="L555" s="25"/>
      <c r="M555" s="129" t="s">
        <v>1</v>
      </c>
      <c r="N555" s="130" t="s">
        <v>38</v>
      </c>
      <c r="O555" s="131">
        <v>0</v>
      </c>
      <c r="P555" s="131">
        <f>O555*H555</f>
        <v>0</v>
      </c>
      <c r="Q555" s="131">
        <v>0</v>
      </c>
      <c r="R555" s="131">
        <f>Q555*H555</f>
        <v>0</v>
      </c>
      <c r="S555" s="131">
        <v>0</v>
      </c>
      <c r="T555" s="132">
        <f>S555*H555</f>
        <v>0</v>
      </c>
      <c r="AR555" s="133" t="s">
        <v>133</v>
      </c>
      <c r="AT555" s="133" t="s">
        <v>129</v>
      </c>
      <c r="AU555" s="133" t="s">
        <v>83</v>
      </c>
      <c r="AY555" s="13" t="s">
        <v>127</v>
      </c>
      <c r="BE555" s="134">
        <f>IF(N555="základní",J555,0)</f>
        <v>0</v>
      </c>
      <c r="BF555" s="134">
        <f>IF(N555="snížená",J555,0)</f>
        <v>0</v>
      </c>
      <c r="BG555" s="134">
        <f>IF(N555="zákl. přenesená",J555,0)</f>
        <v>0</v>
      </c>
      <c r="BH555" s="134">
        <f>IF(N555="sníž. přenesená",J555,0)</f>
        <v>0</v>
      </c>
      <c r="BI555" s="134">
        <f>IF(N555="nulová",J555,0)</f>
        <v>0</v>
      </c>
      <c r="BJ555" s="13" t="s">
        <v>81</v>
      </c>
      <c r="BK555" s="134">
        <f>ROUND(I555*H555,2)</f>
        <v>0</v>
      </c>
      <c r="BL555" s="13" t="s">
        <v>133</v>
      </c>
      <c r="BM555" s="133" t="s">
        <v>1339</v>
      </c>
    </row>
    <row r="556" spans="2:65" s="1" customFormat="1" ht="28.8">
      <c r="B556" s="25"/>
      <c r="D556" s="135" t="s">
        <v>135</v>
      </c>
      <c r="F556" s="136" t="s">
        <v>649</v>
      </c>
      <c r="L556" s="25"/>
      <c r="M556" s="137"/>
      <c r="T556" s="49"/>
      <c r="AT556" s="13" t="s">
        <v>135</v>
      </c>
      <c r="AU556" s="13" t="s">
        <v>83</v>
      </c>
    </row>
    <row r="557" spans="2:65" s="1" customFormat="1" ht="24.15" customHeight="1">
      <c r="B557" s="25"/>
      <c r="C557" s="124" t="s">
        <v>1340</v>
      </c>
      <c r="D557" s="124" t="s">
        <v>129</v>
      </c>
      <c r="E557" s="125" t="s">
        <v>1341</v>
      </c>
      <c r="F557" s="126" t="s">
        <v>1342</v>
      </c>
      <c r="G557" s="127" t="s">
        <v>132</v>
      </c>
      <c r="H557" s="128">
        <v>15</v>
      </c>
      <c r="I557" s="128"/>
      <c r="J557" s="128">
        <f>ROUND(I557*H557,2)</f>
        <v>0</v>
      </c>
      <c r="K557" s="126" t="s">
        <v>783</v>
      </c>
      <c r="L557" s="25"/>
      <c r="M557" s="129" t="s">
        <v>1</v>
      </c>
      <c r="N557" s="130" t="s">
        <v>38</v>
      </c>
      <c r="O557" s="131">
        <v>0</v>
      </c>
      <c r="P557" s="131">
        <f>O557*H557</f>
        <v>0</v>
      </c>
      <c r="Q557" s="131">
        <v>0</v>
      </c>
      <c r="R557" s="131">
        <f>Q557*H557</f>
        <v>0</v>
      </c>
      <c r="S557" s="131">
        <v>0</v>
      </c>
      <c r="T557" s="132">
        <f>S557*H557</f>
        <v>0</v>
      </c>
      <c r="AR557" s="133" t="s">
        <v>133</v>
      </c>
      <c r="AT557" s="133" t="s">
        <v>129</v>
      </c>
      <c r="AU557" s="133" t="s">
        <v>83</v>
      </c>
      <c r="AY557" s="13" t="s">
        <v>127</v>
      </c>
      <c r="BE557" s="134">
        <f>IF(N557="základní",J557,0)</f>
        <v>0</v>
      </c>
      <c r="BF557" s="134">
        <f>IF(N557="snížená",J557,0)</f>
        <v>0</v>
      </c>
      <c r="BG557" s="134">
        <f>IF(N557="zákl. přenesená",J557,0)</f>
        <v>0</v>
      </c>
      <c r="BH557" s="134">
        <f>IF(N557="sníž. přenesená",J557,0)</f>
        <v>0</v>
      </c>
      <c r="BI557" s="134">
        <f>IF(N557="nulová",J557,0)</f>
        <v>0</v>
      </c>
      <c r="BJ557" s="13" t="s">
        <v>81</v>
      </c>
      <c r="BK557" s="134">
        <f>ROUND(I557*H557,2)</f>
        <v>0</v>
      </c>
      <c r="BL557" s="13" t="s">
        <v>133</v>
      </c>
      <c r="BM557" s="133" t="s">
        <v>1343</v>
      </c>
    </row>
    <row r="558" spans="2:65" s="1" customFormat="1" ht="28.8">
      <c r="B558" s="25"/>
      <c r="D558" s="135" t="s">
        <v>135</v>
      </c>
      <c r="F558" s="136" t="s">
        <v>1344</v>
      </c>
      <c r="L558" s="25"/>
      <c r="M558" s="137"/>
      <c r="T558" s="49"/>
      <c r="AT558" s="13" t="s">
        <v>135</v>
      </c>
      <c r="AU558" s="13" t="s">
        <v>83</v>
      </c>
    </row>
    <row r="559" spans="2:65" s="1" customFormat="1" ht="24.15" customHeight="1">
      <c r="B559" s="25"/>
      <c r="C559" s="124" t="s">
        <v>1345</v>
      </c>
      <c r="D559" s="124" t="s">
        <v>129</v>
      </c>
      <c r="E559" s="125" t="s">
        <v>1346</v>
      </c>
      <c r="F559" s="126" t="s">
        <v>1347</v>
      </c>
      <c r="G559" s="127" t="s">
        <v>132</v>
      </c>
      <c r="H559" s="128">
        <v>3</v>
      </c>
      <c r="I559" s="128"/>
      <c r="J559" s="128">
        <f>ROUND(I559*H559,2)</f>
        <v>0</v>
      </c>
      <c r="K559" s="126" t="s">
        <v>783</v>
      </c>
      <c r="L559" s="25"/>
      <c r="M559" s="129" t="s">
        <v>1</v>
      </c>
      <c r="N559" s="130" t="s">
        <v>38</v>
      </c>
      <c r="O559" s="131">
        <v>0</v>
      </c>
      <c r="P559" s="131">
        <f>O559*H559</f>
        <v>0</v>
      </c>
      <c r="Q559" s="131">
        <v>0</v>
      </c>
      <c r="R559" s="131">
        <f>Q559*H559</f>
        <v>0</v>
      </c>
      <c r="S559" s="131">
        <v>0</v>
      </c>
      <c r="T559" s="132">
        <f>S559*H559</f>
        <v>0</v>
      </c>
      <c r="AR559" s="133" t="s">
        <v>133</v>
      </c>
      <c r="AT559" s="133" t="s">
        <v>129</v>
      </c>
      <c r="AU559" s="133" t="s">
        <v>83</v>
      </c>
      <c r="AY559" s="13" t="s">
        <v>127</v>
      </c>
      <c r="BE559" s="134">
        <f>IF(N559="základní",J559,0)</f>
        <v>0</v>
      </c>
      <c r="BF559" s="134">
        <f>IF(N559="snížená",J559,0)</f>
        <v>0</v>
      </c>
      <c r="BG559" s="134">
        <f>IF(N559="zákl. přenesená",J559,0)</f>
        <v>0</v>
      </c>
      <c r="BH559" s="134">
        <f>IF(N559="sníž. přenesená",J559,0)</f>
        <v>0</v>
      </c>
      <c r="BI559" s="134">
        <f>IF(N559="nulová",J559,0)</f>
        <v>0</v>
      </c>
      <c r="BJ559" s="13" t="s">
        <v>81</v>
      </c>
      <c r="BK559" s="134">
        <f>ROUND(I559*H559,2)</f>
        <v>0</v>
      </c>
      <c r="BL559" s="13" t="s">
        <v>133</v>
      </c>
      <c r="BM559" s="133" t="s">
        <v>1348</v>
      </c>
    </row>
    <row r="560" spans="2:65" s="1" customFormat="1" ht="28.8">
      <c r="B560" s="25"/>
      <c r="D560" s="135" t="s">
        <v>135</v>
      </c>
      <c r="F560" s="136" t="s">
        <v>1349</v>
      </c>
      <c r="L560" s="25"/>
      <c r="M560" s="137"/>
      <c r="T560" s="49"/>
      <c r="AT560" s="13" t="s">
        <v>135</v>
      </c>
      <c r="AU560" s="13" t="s">
        <v>83</v>
      </c>
    </row>
    <row r="561" spans="2:65" s="1" customFormat="1" ht="24.15" customHeight="1">
      <c r="B561" s="25"/>
      <c r="C561" s="124" t="s">
        <v>1350</v>
      </c>
      <c r="D561" s="124" t="s">
        <v>129</v>
      </c>
      <c r="E561" s="125" t="s">
        <v>651</v>
      </c>
      <c r="F561" s="126" t="s">
        <v>652</v>
      </c>
      <c r="G561" s="127" t="s">
        <v>132</v>
      </c>
      <c r="H561" s="128">
        <v>18</v>
      </c>
      <c r="I561" s="128"/>
      <c r="J561" s="128">
        <f>ROUND(I561*H561,2)</f>
        <v>0</v>
      </c>
      <c r="K561" s="126" t="s">
        <v>783</v>
      </c>
      <c r="L561" s="25"/>
      <c r="M561" s="129" t="s">
        <v>1</v>
      </c>
      <c r="N561" s="130" t="s">
        <v>38</v>
      </c>
      <c r="O561" s="131">
        <v>0</v>
      </c>
      <c r="P561" s="131">
        <f>O561*H561</f>
        <v>0</v>
      </c>
      <c r="Q561" s="131">
        <v>0</v>
      </c>
      <c r="R561" s="131">
        <f>Q561*H561</f>
        <v>0</v>
      </c>
      <c r="S561" s="131">
        <v>0</v>
      </c>
      <c r="T561" s="132">
        <f>S561*H561</f>
        <v>0</v>
      </c>
      <c r="AR561" s="133" t="s">
        <v>133</v>
      </c>
      <c r="AT561" s="133" t="s">
        <v>129</v>
      </c>
      <c r="AU561" s="133" t="s">
        <v>83</v>
      </c>
      <c r="AY561" s="13" t="s">
        <v>127</v>
      </c>
      <c r="BE561" s="134">
        <f>IF(N561="základní",J561,0)</f>
        <v>0</v>
      </c>
      <c r="BF561" s="134">
        <f>IF(N561="snížená",J561,0)</f>
        <v>0</v>
      </c>
      <c r="BG561" s="134">
        <f>IF(N561="zákl. přenesená",J561,0)</f>
        <v>0</v>
      </c>
      <c r="BH561" s="134">
        <f>IF(N561="sníž. přenesená",J561,0)</f>
        <v>0</v>
      </c>
      <c r="BI561" s="134">
        <f>IF(N561="nulová",J561,0)</f>
        <v>0</v>
      </c>
      <c r="BJ561" s="13" t="s">
        <v>81</v>
      </c>
      <c r="BK561" s="134">
        <f>ROUND(I561*H561,2)</f>
        <v>0</v>
      </c>
      <c r="BL561" s="13" t="s">
        <v>133</v>
      </c>
      <c r="BM561" s="133" t="s">
        <v>1351</v>
      </c>
    </row>
    <row r="562" spans="2:65" s="1" customFormat="1" ht="28.8">
      <c r="B562" s="25"/>
      <c r="D562" s="135" t="s">
        <v>135</v>
      </c>
      <c r="F562" s="136" t="s">
        <v>654</v>
      </c>
      <c r="L562" s="25"/>
      <c r="M562" s="137"/>
      <c r="T562" s="49"/>
      <c r="AT562" s="13" t="s">
        <v>135</v>
      </c>
      <c r="AU562" s="13" t="s">
        <v>83</v>
      </c>
    </row>
    <row r="563" spans="2:65" s="1" customFormat="1" ht="19.2">
      <c r="B563" s="25"/>
      <c r="D563" s="135" t="s">
        <v>155</v>
      </c>
      <c r="F563" s="146" t="s">
        <v>1352</v>
      </c>
      <c r="L563" s="25"/>
      <c r="M563" s="137"/>
      <c r="T563" s="49"/>
      <c r="AT563" s="13" t="s">
        <v>155</v>
      </c>
      <c r="AU563" s="13" t="s">
        <v>83</v>
      </c>
    </row>
    <row r="564" spans="2:65" s="1" customFormat="1" ht="21.75" customHeight="1">
      <c r="B564" s="25"/>
      <c r="C564" s="124" t="s">
        <v>1353</v>
      </c>
      <c r="D564" s="124" t="s">
        <v>129</v>
      </c>
      <c r="E564" s="125" t="s">
        <v>656</v>
      </c>
      <c r="F564" s="126" t="s">
        <v>657</v>
      </c>
      <c r="G564" s="127" t="s">
        <v>132</v>
      </c>
      <c r="H564" s="128">
        <v>1040</v>
      </c>
      <c r="I564" s="128"/>
      <c r="J564" s="128">
        <f>ROUND(I564*H564,2)</f>
        <v>0</v>
      </c>
      <c r="K564" s="126" t="s">
        <v>783</v>
      </c>
      <c r="L564" s="25"/>
      <c r="M564" s="129" t="s">
        <v>1</v>
      </c>
      <c r="N564" s="130" t="s">
        <v>38</v>
      </c>
      <c r="O564" s="131">
        <v>0</v>
      </c>
      <c r="P564" s="131">
        <f>O564*H564</f>
        <v>0</v>
      </c>
      <c r="Q564" s="131">
        <v>0</v>
      </c>
      <c r="R564" s="131">
        <f>Q564*H564</f>
        <v>0</v>
      </c>
      <c r="S564" s="131">
        <v>0</v>
      </c>
      <c r="T564" s="132">
        <f>S564*H564</f>
        <v>0</v>
      </c>
      <c r="AR564" s="133" t="s">
        <v>133</v>
      </c>
      <c r="AT564" s="133" t="s">
        <v>129</v>
      </c>
      <c r="AU564" s="133" t="s">
        <v>83</v>
      </c>
      <c r="AY564" s="13" t="s">
        <v>127</v>
      </c>
      <c r="BE564" s="134">
        <f>IF(N564="základní",J564,0)</f>
        <v>0</v>
      </c>
      <c r="BF564" s="134">
        <f>IF(N564="snížená",J564,0)</f>
        <v>0</v>
      </c>
      <c r="BG564" s="134">
        <f>IF(N564="zákl. přenesená",J564,0)</f>
        <v>0</v>
      </c>
      <c r="BH564" s="134">
        <f>IF(N564="sníž. přenesená",J564,0)</f>
        <v>0</v>
      </c>
      <c r="BI564" s="134">
        <f>IF(N564="nulová",J564,0)</f>
        <v>0</v>
      </c>
      <c r="BJ564" s="13" t="s">
        <v>81</v>
      </c>
      <c r="BK564" s="134">
        <f>ROUND(I564*H564,2)</f>
        <v>0</v>
      </c>
      <c r="BL564" s="13" t="s">
        <v>133</v>
      </c>
      <c r="BM564" s="133" t="s">
        <v>1354</v>
      </c>
    </row>
    <row r="565" spans="2:65" s="1" customFormat="1" ht="28.8">
      <c r="B565" s="25"/>
      <c r="D565" s="135" t="s">
        <v>135</v>
      </c>
      <c r="F565" s="136" t="s">
        <v>659</v>
      </c>
      <c r="L565" s="25"/>
      <c r="M565" s="137"/>
      <c r="T565" s="49"/>
      <c r="AT565" s="13" t="s">
        <v>135</v>
      </c>
      <c r="AU565" s="13" t="s">
        <v>83</v>
      </c>
    </row>
    <row r="566" spans="2:65" s="1" customFormat="1" ht="24.15" customHeight="1">
      <c r="B566" s="25"/>
      <c r="C566" s="124" t="s">
        <v>1355</v>
      </c>
      <c r="D566" s="124" t="s">
        <v>129</v>
      </c>
      <c r="E566" s="125" t="s">
        <v>661</v>
      </c>
      <c r="F566" s="126" t="s">
        <v>662</v>
      </c>
      <c r="G566" s="127" t="s">
        <v>132</v>
      </c>
      <c r="H566" s="128">
        <v>48</v>
      </c>
      <c r="I566" s="128"/>
      <c r="J566" s="128">
        <f>ROUND(I566*H566,2)</f>
        <v>0</v>
      </c>
      <c r="K566" s="126" t="s">
        <v>783</v>
      </c>
      <c r="L566" s="25"/>
      <c r="M566" s="129" t="s">
        <v>1</v>
      </c>
      <c r="N566" s="130" t="s">
        <v>38</v>
      </c>
      <c r="O566" s="131">
        <v>0</v>
      </c>
      <c r="P566" s="131">
        <f>O566*H566</f>
        <v>0</v>
      </c>
      <c r="Q566" s="131">
        <v>0</v>
      </c>
      <c r="R566" s="131">
        <f>Q566*H566</f>
        <v>0</v>
      </c>
      <c r="S566" s="131">
        <v>0</v>
      </c>
      <c r="T566" s="132">
        <f>S566*H566</f>
        <v>0</v>
      </c>
      <c r="AR566" s="133" t="s">
        <v>133</v>
      </c>
      <c r="AT566" s="133" t="s">
        <v>129</v>
      </c>
      <c r="AU566" s="133" t="s">
        <v>83</v>
      </c>
      <c r="AY566" s="13" t="s">
        <v>127</v>
      </c>
      <c r="BE566" s="134">
        <f>IF(N566="základní",J566,0)</f>
        <v>0</v>
      </c>
      <c r="BF566" s="134">
        <f>IF(N566="snížená",J566,0)</f>
        <v>0</v>
      </c>
      <c r="BG566" s="134">
        <f>IF(N566="zákl. přenesená",J566,0)</f>
        <v>0</v>
      </c>
      <c r="BH566" s="134">
        <f>IF(N566="sníž. přenesená",J566,0)</f>
        <v>0</v>
      </c>
      <c r="BI566" s="134">
        <f>IF(N566="nulová",J566,0)</f>
        <v>0</v>
      </c>
      <c r="BJ566" s="13" t="s">
        <v>81</v>
      </c>
      <c r="BK566" s="134">
        <f>ROUND(I566*H566,2)</f>
        <v>0</v>
      </c>
      <c r="BL566" s="13" t="s">
        <v>133</v>
      </c>
      <c r="BM566" s="133" t="s">
        <v>1356</v>
      </c>
    </row>
    <row r="567" spans="2:65" s="1" customFormat="1" ht="28.8">
      <c r="B567" s="25"/>
      <c r="D567" s="135" t="s">
        <v>135</v>
      </c>
      <c r="F567" s="136" t="s">
        <v>664</v>
      </c>
      <c r="L567" s="25"/>
      <c r="M567" s="137"/>
      <c r="T567" s="49"/>
      <c r="AT567" s="13" t="s">
        <v>135</v>
      </c>
      <c r="AU567" s="13" t="s">
        <v>83</v>
      </c>
    </row>
    <row r="568" spans="2:65" s="1" customFormat="1" ht="19.2">
      <c r="B568" s="25"/>
      <c r="D568" s="135" t="s">
        <v>155</v>
      </c>
      <c r="F568" s="146" t="s">
        <v>1357</v>
      </c>
      <c r="L568" s="25"/>
      <c r="M568" s="137"/>
      <c r="T568" s="49"/>
      <c r="AT568" s="13" t="s">
        <v>155</v>
      </c>
      <c r="AU568" s="13" t="s">
        <v>83</v>
      </c>
    </row>
    <row r="569" spans="2:65" s="1" customFormat="1" ht="21.75" customHeight="1">
      <c r="B569" s="25"/>
      <c r="C569" s="124" t="s">
        <v>1358</v>
      </c>
      <c r="D569" s="124" t="s">
        <v>129</v>
      </c>
      <c r="E569" s="125" t="s">
        <v>1359</v>
      </c>
      <c r="F569" s="126" t="s">
        <v>1360</v>
      </c>
      <c r="G569" s="127" t="s">
        <v>132</v>
      </c>
      <c r="H569" s="128">
        <v>64</v>
      </c>
      <c r="I569" s="128"/>
      <c r="J569" s="128">
        <f>ROUND(I569*H569,2)</f>
        <v>0</v>
      </c>
      <c r="K569" s="126" t="s">
        <v>783</v>
      </c>
      <c r="L569" s="25"/>
      <c r="M569" s="129" t="s">
        <v>1</v>
      </c>
      <c r="N569" s="130" t="s">
        <v>38</v>
      </c>
      <c r="O569" s="131">
        <v>0</v>
      </c>
      <c r="P569" s="131">
        <f>O569*H569</f>
        <v>0</v>
      </c>
      <c r="Q569" s="131">
        <v>0</v>
      </c>
      <c r="R569" s="131">
        <f>Q569*H569</f>
        <v>0</v>
      </c>
      <c r="S569" s="131">
        <v>0</v>
      </c>
      <c r="T569" s="132">
        <f>S569*H569</f>
        <v>0</v>
      </c>
      <c r="AR569" s="133" t="s">
        <v>987</v>
      </c>
      <c r="AT569" s="133" t="s">
        <v>129</v>
      </c>
      <c r="AU569" s="133" t="s">
        <v>83</v>
      </c>
      <c r="AY569" s="13" t="s">
        <v>127</v>
      </c>
      <c r="BE569" s="134">
        <f>IF(N569="základní",J569,0)</f>
        <v>0</v>
      </c>
      <c r="BF569" s="134">
        <f>IF(N569="snížená",J569,0)</f>
        <v>0</v>
      </c>
      <c r="BG569" s="134">
        <f>IF(N569="zákl. přenesená",J569,0)</f>
        <v>0</v>
      </c>
      <c r="BH569" s="134">
        <f>IF(N569="sníž. přenesená",J569,0)</f>
        <v>0</v>
      </c>
      <c r="BI569" s="134">
        <f>IF(N569="nulová",J569,0)</f>
        <v>0</v>
      </c>
      <c r="BJ569" s="13" t="s">
        <v>81</v>
      </c>
      <c r="BK569" s="134">
        <f>ROUND(I569*H569,2)</f>
        <v>0</v>
      </c>
      <c r="BL569" s="13" t="s">
        <v>987</v>
      </c>
      <c r="BM569" s="133" t="s">
        <v>1361</v>
      </c>
    </row>
    <row r="570" spans="2:65" s="1" customFormat="1" ht="28.8">
      <c r="B570" s="25"/>
      <c r="D570" s="135" t="s">
        <v>135</v>
      </c>
      <c r="F570" s="136" t="s">
        <v>1362</v>
      </c>
      <c r="L570" s="25"/>
      <c r="M570" s="137"/>
      <c r="T570" s="49"/>
      <c r="AT570" s="13" t="s">
        <v>135</v>
      </c>
      <c r="AU570" s="13" t="s">
        <v>83</v>
      </c>
    </row>
    <row r="571" spans="2:65" s="1" customFormat="1" ht="24.15" customHeight="1">
      <c r="B571" s="25"/>
      <c r="C571" s="124" t="s">
        <v>1363</v>
      </c>
      <c r="D571" s="124" t="s">
        <v>129</v>
      </c>
      <c r="E571" s="125" t="s">
        <v>667</v>
      </c>
      <c r="F571" s="126" t="s">
        <v>668</v>
      </c>
      <c r="G571" s="127" t="s">
        <v>132</v>
      </c>
      <c r="H571" s="128">
        <v>37</v>
      </c>
      <c r="I571" s="128"/>
      <c r="J571" s="128">
        <f>ROUND(I571*H571,2)</f>
        <v>0</v>
      </c>
      <c r="K571" s="126" t="s">
        <v>783</v>
      </c>
      <c r="L571" s="25"/>
      <c r="M571" s="129" t="s">
        <v>1</v>
      </c>
      <c r="N571" s="130" t="s">
        <v>38</v>
      </c>
      <c r="O571" s="131">
        <v>0</v>
      </c>
      <c r="P571" s="131">
        <f>O571*H571</f>
        <v>0</v>
      </c>
      <c r="Q571" s="131">
        <v>0</v>
      </c>
      <c r="R571" s="131">
        <f>Q571*H571</f>
        <v>0</v>
      </c>
      <c r="S571" s="131">
        <v>0</v>
      </c>
      <c r="T571" s="132">
        <f>S571*H571</f>
        <v>0</v>
      </c>
      <c r="AR571" s="133" t="s">
        <v>133</v>
      </c>
      <c r="AT571" s="133" t="s">
        <v>129</v>
      </c>
      <c r="AU571" s="133" t="s">
        <v>83</v>
      </c>
      <c r="AY571" s="13" t="s">
        <v>127</v>
      </c>
      <c r="BE571" s="134">
        <f>IF(N571="základní",J571,0)</f>
        <v>0</v>
      </c>
      <c r="BF571" s="134">
        <f>IF(N571="snížená",J571,0)</f>
        <v>0</v>
      </c>
      <c r="BG571" s="134">
        <f>IF(N571="zákl. přenesená",J571,0)</f>
        <v>0</v>
      </c>
      <c r="BH571" s="134">
        <f>IF(N571="sníž. přenesená",J571,0)</f>
        <v>0</v>
      </c>
      <c r="BI571" s="134">
        <f>IF(N571="nulová",J571,0)</f>
        <v>0</v>
      </c>
      <c r="BJ571" s="13" t="s">
        <v>81</v>
      </c>
      <c r="BK571" s="134">
        <f>ROUND(I571*H571,2)</f>
        <v>0</v>
      </c>
      <c r="BL571" s="13" t="s">
        <v>133</v>
      </c>
      <c r="BM571" s="133" t="s">
        <v>1364</v>
      </c>
    </row>
    <row r="572" spans="2:65" s="1" customFormat="1" ht="28.8">
      <c r="B572" s="25"/>
      <c r="D572" s="135" t="s">
        <v>135</v>
      </c>
      <c r="F572" s="136" t="s">
        <v>670</v>
      </c>
      <c r="L572" s="25"/>
      <c r="M572" s="137"/>
      <c r="T572" s="49"/>
      <c r="AT572" s="13" t="s">
        <v>135</v>
      </c>
      <c r="AU572" s="13" t="s">
        <v>83</v>
      </c>
    </row>
    <row r="573" spans="2:65" s="1" customFormat="1" ht="19.2">
      <c r="B573" s="25"/>
      <c r="D573" s="135" t="s">
        <v>155</v>
      </c>
      <c r="F573" s="146" t="s">
        <v>1365</v>
      </c>
      <c r="L573" s="25"/>
      <c r="M573" s="137"/>
      <c r="T573" s="49"/>
      <c r="AT573" s="13" t="s">
        <v>155</v>
      </c>
      <c r="AU573" s="13" t="s">
        <v>83</v>
      </c>
    </row>
    <row r="574" spans="2:65" s="1" customFormat="1" ht="24.15" customHeight="1">
      <c r="B574" s="25"/>
      <c r="C574" s="124" t="s">
        <v>1366</v>
      </c>
      <c r="D574" s="124" t="s">
        <v>129</v>
      </c>
      <c r="E574" s="125" t="s">
        <v>673</v>
      </c>
      <c r="F574" s="126" t="s">
        <v>674</v>
      </c>
      <c r="G574" s="127" t="s">
        <v>132</v>
      </c>
      <c r="H574" s="128">
        <v>6</v>
      </c>
      <c r="I574" s="128"/>
      <c r="J574" s="128">
        <f>ROUND(I574*H574,2)</f>
        <v>0</v>
      </c>
      <c r="K574" s="126" t="s">
        <v>783</v>
      </c>
      <c r="L574" s="25"/>
      <c r="M574" s="129" t="s">
        <v>1</v>
      </c>
      <c r="N574" s="130" t="s">
        <v>38</v>
      </c>
      <c r="O574" s="131">
        <v>0</v>
      </c>
      <c r="P574" s="131">
        <f>O574*H574</f>
        <v>0</v>
      </c>
      <c r="Q574" s="131">
        <v>0</v>
      </c>
      <c r="R574" s="131">
        <f>Q574*H574</f>
        <v>0</v>
      </c>
      <c r="S574" s="131">
        <v>0</v>
      </c>
      <c r="T574" s="132">
        <f>S574*H574</f>
        <v>0</v>
      </c>
      <c r="AR574" s="133" t="s">
        <v>133</v>
      </c>
      <c r="AT574" s="133" t="s">
        <v>129</v>
      </c>
      <c r="AU574" s="133" t="s">
        <v>83</v>
      </c>
      <c r="AY574" s="13" t="s">
        <v>127</v>
      </c>
      <c r="BE574" s="134">
        <f>IF(N574="základní",J574,0)</f>
        <v>0</v>
      </c>
      <c r="BF574" s="134">
        <f>IF(N574="snížená",J574,0)</f>
        <v>0</v>
      </c>
      <c r="BG574" s="134">
        <f>IF(N574="zákl. přenesená",J574,0)</f>
        <v>0</v>
      </c>
      <c r="BH574" s="134">
        <f>IF(N574="sníž. přenesená",J574,0)</f>
        <v>0</v>
      </c>
      <c r="BI574" s="134">
        <f>IF(N574="nulová",J574,0)</f>
        <v>0</v>
      </c>
      <c r="BJ574" s="13" t="s">
        <v>81</v>
      </c>
      <c r="BK574" s="134">
        <f>ROUND(I574*H574,2)</f>
        <v>0</v>
      </c>
      <c r="BL574" s="13" t="s">
        <v>133</v>
      </c>
      <c r="BM574" s="133" t="s">
        <v>1367</v>
      </c>
    </row>
    <row r="575" spans="2:65" s="1" customFormat="1" ht="28.8">
      <c r="B575" s="25"/>
      <c r="D575" s="135" t="s">
        <v>135</v>
      </c>
      <c r="F575" s="136" t="s">
        <v>676</v>
      </c>
      <c r="L575" s="25"/>
      <c r="M575" s="137"/>
      <c r="T575" s="49"/>
      <c r="AT575" s="13" t="s">
        <v>135</v>
      </c>
      <c r="AU575" s="13" t="s">
        <v>83</v>
      </c>
    </row>
    <row r="576" spans="2:65" s="1" customFormat="1" ht="24.15" customHeight="1">
      <c r="B576" s="25"/>
      <c r="C576" s="124" t="s">
        <v>1368</v>
      </c>
      <c r="D576" s="124" t="s">
        <v>129</v>
      </c>
      <c r="E576" s="125" t="s">
        <v>1369</v>
      </c>
      <c r="F576" s="126" t="s">
        <v>1370</v>
      </c>
      <c r="G576" s="127" t="s">
        <v>132</v>
      </c>
      <c r="H576" s="128">
        <v>8</v>
      </c>
      <c r="I576" s="128"/>
      <c r="J576" s="128">
        <f>ROUND(I576*H576,2)</f>
        <v>0</v>
      </c>
      <c r="K576" s="126" t="s">
        <v>783</v>
      </c>
      <c r="L576" s="25"/>
      <c r="M576" s="129" t="s">
        <v>1</v>
      </c>
      <c r="N576" s="130" t="s">
        <v>38</v>
      </c>
      <c r="O576" s="131">
        <v>0</v>
      </c>
      <c r="P576" s="131">
        <f>O576*H576</f>
        <v>0</v>
      </c>
      <c r="Q576" s="131">
        <v>0</v>
      </c>
      <c r="R576" s="131">
        <f>Q576*H576</f>
        <v>0</v>
      </c>
      <c r="S576" s="131">
        <v>0</v>
      </c>
      <c r="T576" s="132">
        <f>S576*H576</f>
        <v>0</v>
      </c>
      <c r="AR576" s="133" t="s">
        <v>133</v>
      </c>
      <c r="AT576" s="133" t="s">
        <v>129</v>
      </c>
      <c r="AU576" s="133" t="s">
        <v>83</v>
      </c>
      <c r="AY576" s="13" t="s">
        <v>127</v>
      </c>
      <c r="BE576" s="134">
        <f>IF(N576="základní",J576,0)</f>
        <v>0</v>
      </c>
      <c r="BF576" s="134">
        <f>IF(N576="snížená",J576,0)</f>
        <v>0</v>
      </c>
      <c r="BG576" s="134">
        <f>IF(N576="zákl. přenesená",J576,0)</f>
        <v>0</v>
      </c>
      <c r="BH576" s="134">
        <f>IF(N576="sníž. přenesená",J576,0)</f>
        <v>0</v>
      </c>
      <c r="BI576" s="134">
        <f>IF(N576="nulová",J576,0)</f>
        <v>0</v>
      </c>
      <c r="BJ576" s="13" t="s">
        <v>81</v>
      </c>
      <c r="BK576" s="134">
        <f>ROUND(I576*H576,2)</f>
        <v>0</v>
      </c>
      <c r="BL576" s="13" t="s">
        <v>133</v>
      </c>
      <c r="BM576" s="133" t="s">
        <v>1371</v>
      </c>
    </row>
    <row r="577" spans="2:65" s="1" customFormat="1" ht="28.8">
      <c r="B577" s="25"/>
      <c r="D577" s="135" t="s">
        <v>135</v>
      </c>
      <c r="F577" s="136" t="s">
        <v>1372</v>
      </c>
      <c r="L577" s="25"/>
      <c r="M577" s="137"/>
      <c r="T577" s="49"/>
      <c r="AT577" s="13" t="s">
        <v>135</v>
      </c>
      <c r="AU577" s="13" t="s">
        <v>83</v>
      </c>
    </row>
    <row r="578" spans="2:65" s="1" customFormat="1" ht="21.75" customHeight="1">
      <c r="B578" s="25"/>
      <c r="C578" s="124" t="s">
        <v>1373</v>
      </c>
      <c r="D578" s="124" t="s">
        <v>129</v>
      </c>
      <c r="E578" s="125" t="s">
        <v>1374</v>
      </c>
      <c r="F578" s="126" t="s">
        <v>1375</v>
      </c>
      <c r="G578" s="127" t="s">
        <v>132</v>
      </c>
      <c r="H578" s="128">
        <v>5</v>
      </c>
      <c r="I578" s="128"/>
      <c r="J578" s="128">
        <f>ROUND(I578*H578,2)</f>
        <v>0</v>
      </c>
      <c r="K578" s="126" t="s">
        <v>783</v>
      </c>
      <c r="L578" s="25"/>
      <c r="M578" s="129" t="s">
        <v>1</v>
      </c>
      <c r="N578" s="130" t="s">
        <v>38</v>
      </c>
      <c r="O578" s="131">
        <v>0</v>
      </c>
      <c r="P578" s="131">
        <f>O578*H578</f>
        <v>0</v>
      </c>
      <c r="Q578" s="131">
        <v>0</v>
      </c>
      <c r="R578" s="131">
        <f>Q578*H578</f>
        <v>0</v>
      </c>
      <c r="S578" s="131">
        <v>0</v>
      </c>
      <c r="T578" s="132">
        <f>S578*H578</f>
        <v>0</v>
      </c>
      <c r="AR578" s="133" t="s">
        <v>133</v>
      </c>
      <c r="AT578" s="133" t="s">
        <v>129</v>
      </c>
      <c r="AU578" s="133" t="s">
        <v>83</v>
      </c>
      <c r="AY578" s="13" t="s">
        <v>127</v>
      </c>
      <c r="BE578" s="134">
        <f>IF(N578="základní",J578,0)</f>
        <v>0</v>
      </c>
      <c r="BF578" s="134">
        <f>IF(N578="snížená",J578,0)</f>
        <v>0</v>
      </c>
      <c r="BG578" s="134">
        <f>IF(N578="zákl. přenesená",J578,0)</f>
        <v>0</v>
      </c>
      <c r="BH578" s="134">
        <f>IF(N578="sníž. přenesená",J578,0)</f>
        <v>0</v>
      </c>
      <c r="BI578" s="134">
        <f>IF(N578="nulová",J578,0)</f>
        <v>0</v>
      </c>
      <c r="BJ578" s="13" t="s">
        <v>81</v>
      </c>
      <c r="BK578" s="134">
        <f>ROUND(I578*H578,2)</f>
        <v>0</v>
      </c>
      <c r="BL578" s="13" t="s">
        <v>133</v>
      </c>
      <c r="BM578" s="133" t="s">
        <v>1376</v>
      </c>
    </row>
    <row r="579" spans="2:65" s="1" customFormat="1" ht="28.8">
      <c r="B579" s="25"/>
      <c r="D579" s="135" t="s">
        <v>135</v>
      </c>
      <c r="F579" s="136" t="s">
        <v>1377</v>
      </c>
      <c r="L579" s="25"/>
      <c r="M579" s="137"/>
      <c r="T579" s="49"/>
      <c r="AT579" s="13" t="s">
        <v>135</v>
      </c>
      <c r="AU579" s="13" t="s">
        <v>83</v>
      </c>
    </row>
    <row r="580" spans="2:65" s="1" customFormat="1" ht="24.15" customHeight="1">
      <c r="B580" s="25"/>
      <c r="C580" s="124" t="s">
        <v>1378</v>
      </c>
      <c r="D580" s="124" t="s">
        <v>129</v>
      </c>
      <c r="E580" s="125" t="s">
        <v>688</v>
      </c>
      <c r="F580" s="126" t="s">
        <v>689</v>
      </c>
      <c r="G580" s="127" t="s">
        <v>234</v>
      </c>
      <c r="H580" s="128">
        <v>7504</v>
      </c>
      <c r="I580" s="128"/>
      <c r="J580" s="128">
        <f>ROUND(I580*H580,2)</f>
        <v>0</v>
      </c>
      <c r="K580" s="126" t="s">
        <v>783</v>
      </c>
      <c r="L580" s="25"/>
      <c r="M580" s="129" t="s">
        <v>1</v>
      </c>
      <c r="N580" s="130" t="s">
        <v>38</v>
      </c>
      <c r="O580" s="131">
        <v>0</v>
      </c>
      <c r="P580" s="131">
        <f>O580*H580</f>
        <v>0</v>
      </c>
      <c r="Q580" s="131">
        <v>0</v>
      </c>
      <c r="R580" s="131">
        <f>Q580*H580</f>
        <v>0</v>
      </c>
      <c r="S580" s="131">
        <v>0</v>
      </c>
      <c r="T580" s="132">
        <f>S580*H580</f>
        <v>0</v>
      </c>
      <c r="AR580" s="133" t="s">
        <v>133</v>
      </c>
      <c r="AT580" s="133" t="s">
        <v>129</v>
      </c>
      <c r="AU580" s="133" t="s">
        <v>83</v>
      </c>
      <c r="AY580" s="13" t="s">
        <v>127</v>
      </c>
      <c r="BE580" s="134">
        <f>IF(N580="základní",J580,0)</f>
        <v>0</v>
      </c>
      <c r="BF580" s="134">
        <f>IF(N580="snížená",J580,0)</f>
        <v>0</v>
      </c>
      <c r="BG580" s="134">
        <f>IF(N580="zákl. přenesená",J580,0)</f>
        <v>0</v>
      </c>
      <c r="BH580" s="134">
        <f>IF(N580="sníž. přenesená",J580,0)</f>
        <v>0</v>
      </c>
      <c r="BI580" s="134">
        <f>IF(N580="nulová",J580,0)</f>
        <v>0</v>
      </c>
      <c r="BJ580" s="13" t="s">
        <v>81</v>
      </c>
      <c r="BK580" s="134">
        <f>ROUND(I580*H580,2)</f>
        <v>0</v>
      </c>
      <c r="BL580" s="13" t="s">
        <v>133</v>
      </c>
      <c r="BM580" s="133" t="s">
        <v>1379</v>
      </c>
    </row>
    <row r="581" spans="2:65" s="1" customFormat="1" ht="28.8">
      <c r="B581" s="25"/>
      <c r="D581" s="135" t="s">
        <v>135</v>
      </c>
      <c r="F581" s="136" t="s">
        <v>691</v>
      </c>
      <c r="L581" s="25"/>
      <c r="M581" s="137"/>
      <c r="T581" s="49"/>
      <c r="AT581" s="13" t="s">
        <v>135</v>
      </c>
      <c r="AU581" s="13" t="s">
        <v>83</v>
      </c>
    </row>
    <row r="582" spans="2:65" s="1" customFormat="1" ht="24.15" customHeight="1">
      <c r="B582" s="25"/>
      <c r="C582" s="124" t="s">
        <v>1380</v>
      </c>
      <c r="D582" s="124" t="s">
        <v>129</v>
      </c>
      <c r="E582" s="125" t="s">
        <v>693</v>
      </c>
      <c r="F582" s="126" t="s">
        <v>694</v>
      </c>
      <c r="G582" s="127" t="s">
        <v>234</v>
      </c>
      <c r="H582" s="128">
        <v>10078</v>
      </c>
      <c r="I582" s="128"/>
      <c r="J582" s="128">
        <f>ROUND(I582*H582,2)</f>
        <v>0</v>
      </c>
      <c r="K582" s="126" t="s">
        <v>783</v>
      </c>
      <c r="L582" s="25"/>
      <c r="M582" s="129" t="s">
        <v>1</v>
      </c>
      <c r="N582" s="130" t="s">
        <v>38</v>
      </c>
      <c r="O582" s="131">
        <v>0</v>
      </c>
      <c r="P582" s="131">
        <f>O582*H582</f>
        <v>0</v>
      </c>
      <c r="Q582" s="131">
        <v>0</v>
      </c>
      <c r="R582" s="131">
        <f>Q582*H582</f>
        <v>0</v>
      </c>
      <c r="S582" s="131">
        <v>0</v>
      </c>
      <c r="T582" s="132">
        <f>S582*H582</f>
        <v>0</v>
      </c>
      <c r="AR582" s="133" t="s">
        <v>133</v>
      </c>
      <c r="AT582" s="133" t="s">
        <v>129</v>
      </c>
      <c r="AU582" s="133" t="s">
        <v>83</v>
      </c>
      <c r="AY582" s="13" t="s">
        <v>127</v>
      </c>
      <c r="BE582" s="134">
        <f>IF(N582="základní",J582,0)</f>
        <v>0</v>
      </c>
      <c r="BF582" s="134">
        <f>IF(N582="snížená",J582,0)</f>
        <v>0</v>
      </c>
      <c r="BG582" s="134">
        <f>IF(N582="zákl. přenesená",J582,0)</f>
        <v>0</v>
      </c>
      <c r="BH582" s="134">
        <f>IF(N582="sníž. přenesená",J582,0)</f>
        <v>0</v>
      </c>
      <c r="BI582" s="134">
        <f>IF(N582="nulová",J582,0)</f>
        <v>0</v>
      </c>
      <c r="BJ582" s="13" t="s">
        <v>81</v>
      </c>
      <c r="BK582" s="134">
        <f>ROUND(I582*H582,2)</f>
        <v>0</v>
      </c>
      <c r="BL582" s="13" t="s">
        <v>133</v>
      </c>
      <c r="BM582" s="133" t="s">
        <v>1381</v>
      </c>
    </row>
    <row r="583" spans="2:65" s="1" customFormat="1" ht="28.8">
      <c r="B583" s="25"/>
      <c r="D583" s="135" t="s">
        <v>135</v>
      </c>
      <c r="F583" s="136" t="s">
        <v>696</v>
      </c>
      <c r="L583" s="25"/>
      <c r="M583" s="137"/>
      <c r="T583" s="49"/>
      <c r="AT583" s="13" t="s">
        <v>135</v>
      </c>
      <c r="AU583" s="13" t="s">
        <v>83</v>
      </c>
    </row>
    <row r="584" spans="2:65" s="1" customFormat="1" ht="28.8">
      <c r="B584" s="25"/>
      <c r="D584" s="135" t="s">
        <v>155</v>
      </c>
      <c r="F584" s="146" t="s">
        <v>1382</v>
      </c>
      <c r="L584" s="25"/>
      <c r="M584" s="137"/>
      <c r="T584" s="49"/>
      <c r="AT584" s="13" t="s">
        <v>155</v>
      </c>
      <c r="AU584" s="13" t="s">
        <v>83</v>
      </c>
    </row>
    <row r="585" spans="2:65" s="1" customFormat="1" ht="24.15" customHeight="1">
      <c r="B585" s="25"/>
      <c r="C585" s="124" t="s">
        <v>1383</v>
      </c>
      <c r="D585" s="124" t="s">
        <v>129</v>
      </c>
      <c r="E585" s="125" t="s">
        <v>1384</v>
      </c>
      <c r="F585" s="126" t="s">
        <v>1385</v>
      </c>
      <c r="G585" s="127" t="s">
        <v>132</v>
      </c>
      <c r="H585" s="128">
        <v>3</v>
      </c>
      <c r="I585" s="128"/>
      <c r="J585" s="128">
        <f>ROUND(I585*H585,2)</f>
        <v>0</v>
      </c>
      <c r="K585" s="126" t="s">
        <v>783</v>
      </c>
      <c r="L585" s="25"/>
      <c r="M585" s="129" t="s">
        <v>1</v>
      </c>
      <c r="N585" s="130" t="s">
        <v>38</v>
      </c>
      <c r="O585" s="131">
        <v>0</v>
      </c>
      <c r="P585" s="131">
        <f>O585*H585</f>
        <v>0</v>
      </c>
      <c r="Q585" s="131">
        <v>0</v>
      </c>
      <c r="R585" s="131">
        <f>Q585*H585</f>
        <v>0</v>
      </c>
      <c r="S585" s="131">
        <v>0</v>
      </c>
      <c r="T585" s="132">
        <f>S585*H585</f>
        <v>0</v>
      </c>
      <c r="AR585" s="133" t="s">
        <v>133</v>
      </c>
      <c r="AT585" s="133" t="s">
        <v>129</v>
      </c>
      <c r="AU585" s="133" t="s">
        <v>83</v>
      </c>
      <c r="AY585" s="13" t="s">
        <v>127</v>
      </c>
      <c r="BE585" s="134">
        <f>IF(N585="základní",J585,0)</f>
        <v>0</v>
      </c>
      <c r="BF585" s="134">
        <f>IF(N585="snížená",J585,0)</f>
        <v>0</v>
      </c>
      <c r="BG585" s="134">
        <f>IF(N585="zákl. přenesená",J585,0)</f>
        <v>0</v>
      </c>
      <c r="BH585" s="134">
        <f>IF(N585="sníž. přenesená",J585,0)</f>
        <v>0</v>
      </c>
      <c r="BI585" s="134">
        <f>IF(N585="nulová",J585,0)</f>
        <v>0</v>
      </c>
      <c r="BJ585" s="13" t="s">
        <v>81</v>
      </c>
      <c r="BK585" s="134">
        <f>ROUND(I585*H585,2)</f>
        <v>0</v>
      </c>
      <c r="BL585" s="13" t="s">
        <v>133</v>
      </c>
      <c r="BM585" s="133" t="s">
        <v>1386</v>
      </c>
    </row>
    <row r="586" spans="2:65" s="1" customFormat="1" ht="28.8">
      <c r="B586" s="25"/>
      <c r="D586" s="135" t="s">
        <v>135</v>
      </c>
      <c r="F586" s="136" t="s">
        <v>1387</v>
      </c>
      <c r="L586" s="25"/>
      <c r="M586" s="137"/>
      <c r="T586" s="49"/>
      <c r="AT586" s="13" t="s">
        <v>135</v>
      </c>
      <c r="AU586" s="13" t="s">
        <v>83</v>
      </c>
    </row>
    <row r="587" spans="2:65" s="1" customFormat="1" ht="19.2">
      <c r="B587" s="25"/>
      <c r="D587" s="135" t="s">
        <v>155</v>
      </c>
      <c r="F587" s="146" t="s">
        <v>1388</v>
      </c>
      <c r="L587" s="25"/>
      <c r="M587" s="137"/>
      <c r="T587" s="49"/>
      <c r="AT587" s="13" t="s">
        <v>155</v>
      </c>
      <c r="AU587" s="13" t="s">
        <v>83</v>
      </c>
    </row>
    <row r="588" spans="2:65" s="1" customFormat="1" ht="24.15" customHeight="1">
      <c r="B588" s="25"/>
      <c r="C588" s="124" t="s">
        <v>1389</v>
      </c>
      <c r="D588" s="124" t="s">
        <v>129</v>
      </c>
      <c r="E588" s="125" t="s">
        <v>678</v>
      </c>
      <c r="F588" s="126" t="s">
        <v>679</v>
      </c>
      <c r="G588" s="127" t="s">
        <v>132</v>
      </c>
      <c r="H588" s="128">
        <v>10</v>
      </c>
      <c r="I588" s="128"/>
      <c r="J588" s="128">
        <f>ROUND(I588*H588,2)</f>
        <v>0</v>
      </c>
      <c r="K588" s="126" t="s">
        <v>783</v>
      </c>
      <c r="L588" s="25"/>
      <c r="M588" s="129" t="s">
        <v>1</v>
      </c>
      <c r="N588" s="130" t="s">
        <v>38</v>
      </c>
      <c r="O588" s="131">
        <v>0</v>
      </c>
      <c r="P588" s="131">
        <f>O588*H588</f>
        <v>0</v>
      </c>
      <c r="Q588" s="131">
        <v>0</v>
      </c>
      <c r="R588" s="131">
        <f>Q588*H588</f>
        <v>0</v>
      </c>
      <c r="S588" s="131">
        <v>0</v>
      </c>
      <c r="T588" s="132">
        <f>S588*H588</f>
        <v>0</v>
      </c>
      <c r="AR588" s="133" t="s">
        <v>133</v>
      </c>
      <c r="AT588" s="133" t="s">
        <v>129</v>
      </c>
      <c r="AU588" s="133" t="s">
        <v>83</v>
      </c>
      <c r="AY588" s="13" t="s">
        <v>127</v>
      </c>
      <c r="BE588" s="134">
        <f>IF(N588="základní",J588,0)</f>
        <v>0</v>
      </c>
      <c r="BF588" s="134">
        <f>IF(N588="snížená",J588,0)</f>
        <v>0</v>
      </c>
      <c r="BG588" s="134">
        <f>IF(N588="zákl. přenesená",J588,0)</f>
        <v>0</v>
      </c>
      <c r="BH588" s="134">
        <f>IF(N588="sníž. přenesená",J588,0)</f>
        <v>0</v>
      </c>
      <c r="BI588" s="134">
        <f>IF(N588="nulová",J588,0)</f>
        <v>0</v>
      </c>
      <c r="BJ588" s="13" t="s">
        <v>81</v>
      </c>
      <c r="BK588" s="134">
        <f>ROUND(I588*H588,2)</f>
        <v>0</v>
      </c>
      <c r="BL588" s="13" t="s">
        <v>133</v>
      </c>
      <c r="BM588" s="133" t="s">
        <v>1390</v>
      </c>
    </row>
    <row r="589" spans="2:65" s="1" customFormat="1" ht="28.8">
      <c r="B589" s="25"/>
      <c r="D589" s="135" t="s">
        <v>135</v>
      </c>
      <c r="F589" s="136" t="s">
        <v>681</v>
      </c>
      <c r="L589" s="25"/>
      <c r="M589" s="137"/>
      <c r="T589" s="49"/>
      <c r="AT589" s="13" t="s">
        <v>135</v>
      </c>
      <c r="AU589" s="13" t="s">
        <v>83</v>
      </c>
    </row>
    <row r="590" spans="2:65" s="1" customFormat="1" ht="37.799999999999997" customHeight="1">
      <c r="B590" s="25"/>
      <c r="C590" s="124" t="s">
        <v>1391</v>
      </c>
      <c r="D590" s="124" t="s">
        <v>129</v>
      </c>
      <c r="E590" s="125" t="s">
        <v>683</v>
      </c>
      <c r="F590" s="126" t="s">
        <v>684</v>
      </c>
      <c r="G590" s="127" t="s">
        <v>132</v>
      </c>
      <c r="H590" s="128">
        <v>6</v>
      </c>
      <c r="I590" s="128"/>
      <c r="J590" s="128">
        <f>ROUND(I590*H590,2)</f>
        <v>0</v>
      </c>
      <c r="K590" s="126" t="s">
        <v>783</v>
      </c>
      <c r="L590" s="25"/>
      <c r="M590" s="129" t="s">
        <v>1</v>
      </c>
      <c r="N590" s="130" t="s">
        <v>38</v>
      </c>
      <c r="O590" s="131">
        <v>0</v>
      </c>
      <c r="P590" s="131">
        <f>O590*H590</f>
        <v>0</v>
      </c>
      <c r="Q590" s="131">
        <v>0</v>
      </c>
      <c r="R590" s="131">
        <f>Q590*H590</f>
        <v>0</v>
      </c>
      <c r="S590" s="131">
        <v>0</v>
      </c>
      <c r="T590" s="132">
        <f>S590*H590</f>
        <v>0</v>
      </c>
      <c r="AR590" s="133" t="s">
        <v>133</v>
      </c>
      <c r="AT590" s="133" t="s">
        <v>129</v>
      </c>
      <c r="AU590" s="133" t="s">
        <v>83</v>
      </c>
      <c r="AY590" s="13" t="s">
        <v>127</v>
      </c>
      <c r="BE590" s="134">
        <f>IF(N590="základní",J590,0)</f>
        <v>0</v>
      </c>
      <c r="BF590" s="134">
        <f>IF(N590="snížená",J590,0)</f>
        <v>0</v>
      </c>
      <c r="BG590" s="134">
        <f>IF(N590="zákl. přenesená",J590,0)</f>
        <v>0</v>
      </c>
      <c r="BH590" s="134">
        <f>IF(N590="sníž. přenesená",J590,0)</f>
        <v>0</v>
      </c>
      <c r="BI590" s="134">
        <f>IF(N590="nulová",J590,0)</f>
        <v>0</v>
      </c>
      <c r="BJ590" s="13" t="s">
        <v>81</v>
      </c>
      <c r="BK590" s="134">
        <f>ROUND(I590*H590,2)</f>
        <v>0</v>
      </c>
      <c r="BL590" s="13" t="s">
        <v>133</v>
      </c>
      <c r="BM590" s="133" t="s">
        <v>1392</v>
      </c>
    </row>
    <row r="591" spans="2:65" s="1" customFormat="1" ht="38.4">
      <c r="B591" s="25"/>
      <c r="D591" s="135" t="s">
        <v>135</v>
      </c>
      <c r="F591" s="136" t="s">
        <v>686</v>
      </c>
      <c r="L591" s="25"/>
      <c r="M591" s="137"/>
      <c r="T591" s="49"/>
      <c r="AT591" s="13" t="s">
        <v>135</v>
      </c>
      <c r="AU591" s="13" t="s">
        <v>83</v>
      </c>
    </row>
    <row r="592" spans="2:65" s="1" customFormat="1" ht="21.75" customHeight="1">
      <c r="B592" s="25"/>
      <c r="C592" s="124" t="s">
        <v>1393</v>
      </c>
      <c r="D592" s="124" t="s">
        <v>129</v>
      </c>
      <c r="E592" s="125" t="s">
        <v>723</v>
      </c>
      <c r="F592" s="126" t="s">
        <v>724</v>
      </c>
      <c r="G592" s="127" t="s">
        <v>132</v>
      </c>
      <c r="H592" s="128">
        <v>2</v>
      </c>
      <c r="I592" s="128"/>
      <c r="J592" s="128">
        <f>ROUND(I592*H592,2)</f>
        <v>0</v>
      </c>
      <c r="K592" s="126" t="s">
        <v>783</v>
      </c>
      <c r="L592" s="25"/>
      <c r="M592" s="129" t="s">
        <v>1</v>
      </c>
      <c r="N592" s="130" t="s">
        <v>38</v>
      </c>
      <c r="O592" s="131">
        <v>0</v>
      </c>
      <c r="P592" s="131">
        <f>O592*H592</f>
        <v>0</v>
      </c>
      <c r="Q592" s="131">
        <v>0</v>
      </c>
      <c r="R592" s="131">
        <f>Q592*H592</f>
        <v>0</v>
      </c>
      <c r="S592" s="131">
        <v>0</v>
      </c>
      <c r="T592" s="132">
        <f>S592*H592</f>
        <v>0</v>
      </c>
      <c r="AR592" s="133" t="s">
        <v>133</v>
      </c>
      <c r="AT592" s="133" t="s">
        <v>129</v>
      </c>
      <c r="AU592" s="133" t="s">
        <v>83</v>
      </c>
      <c r="AY592" s="13" t="s">
        <v>127</v>
      </c>
      <c r="BE592" s="134">
        <f>IF(N592="základní",J592,0)</f>
        <v>0</v>
      </c>
      <c r="BF592" s="134">
        <f>IF(N592="snížená",J592,0)</f>
        <v>0</v>
      </c>
      <c r="BG592" s="134">
        <f>IF(N592="zákl. přenesená",J592,0)</f>
        <v>0</v>
      </c>
      <c r="BH592" s="134">
        <f>IF(N592="sníž. přenesená",J592,0)</f>
        <v>0</v>
      </c>
      <c r="BI592" s="134">
        <f>IF(N592="nulová",J592,0)</f>
        <v>0</v>
      </c>
      <c r="BJ592" s="13" t="s">
        <v>81</v>
      </c>
      <c r="BK592" s="134">
        <f>ROUND(I592*H592,2)</f>
        <v>0</v>
      </c>
      <c r="BL592" s="13" t="s">
        <v>133</v>
      </c>
      <c r="BM592" s="133" t="s">
        <v>1394</v>
      </c>
    </row>
    <row r="593" spans="2:65" s="1" customFormat="1" ht="28.8">
      <c r="B593" s="25"/>
      <c r="D593" s="135" t="s">
        <v>135</v>
      </c>
      <c r="F593" s="136" t="s">
        <v>726</v>
      </c>
      <c r="L593" s="25"/>
      <c r="M593" s="137"/>
      <c r="T593" s="49"/>
      <c r="AT593" s="13" t="s">
        <v>135</v>
      </c>
      <c r="AU593" s="13" t="s">
        <v>83</v>
      </c>
    </row>
    <row r="594" spans="2:65" s="1" customFormat="1" ht="24.15" customHeight="1">
      <c r="B594" s="25"/>
      <c r="C594" s="124" t="s">
        <v>1395</v>
      </c>
      <c r="D594" s="124" t="s">
        <v>129</v>
      </c>
      <c r="E594" s="125" t="s">
        <v>698</v>
      </c>
      <c r="F594" s="126" t="s">
        <v>699</v>
      </c>
      <c r="G594" s="127" t="s">
        <v>234</v>
      </c>
      <c r="H594" s="128">
        <v>1930</v>
      </c>
      <c r="I594" s="128"/>
      <c r="J594" s="128">
        <f>ROUND(I594*H594,2)</f>
        <v>0</v>
      </c>
      <c r="K594" s="126" t="s">
        <v>783</v>
      </c>
      <c r="L594" s="25"/>
      <c r="M594" s="129" t="s">
        <v>1</v>
      </c>
      <c r="N594" s="130" t="s">
        <v>38</v>
      </c>
      <c r="O594" s="131">
        <v>0</v>
      </c>
      <c r="P594" s="131">
        <f>O594*H594</f>
        <v>0</v>
      </c>
      <c r="Q594" s="131">
        <v>0</v>
      </c>
      <c r="R594" s="131">
        <f>Q594*H594</f>
        <v>0</v>
      </c>
      <c r="S594" s="131">
        <v>0</v>
      </c>
      <c r="T594" s="132">
        <f>S594*H594</f>
        <v>0</v>
      </c>
      <c r="AR594" s="133" t="s">
        <v>133</v>
      </c>
      <c r="AT594" s="133" t="s">
        <v>129</v>
      </c>
      <c r="AU594" s="133" t="s">
        <v>83</v>
      </c>
      <c r="AY594" s="13" t="s">
        <v>127</v>
      </c>
      <c r="BE594" s="134">
        <f>IF(N594="základní",J594,0)</f>
        <v>0</v>
      </c>
      <c r="BF594" s="134">
        <f>IF(N594="snížená",J594,0)</f>
        <v>0</v>
      </c>
      <c r="BG594" s="134">
        <f>IF(N594="zákl. přenesená",J594,0)</f>
        <v>0</v>
      </c>
      <c r="BH594" s="134">
        <f>IF(N594="sníž. přenesená",J594,0)</f>
        <v>0</v>
      </c>
      <c r="BI594" s="134">
        <f>IF(N594="nulová",J594,0)</f>
        <v>0</v>
      </c>
      <c r="BJ594" s="13" t="s">
        <v>81</v>
      </c>
      <c r="BK594" s="134">
        <f>ROUND(I594*H594,2)</f>
        <v>0</v>
      </c>
      <c r="BL594" s="13" t="s">
        <v>133</v>
      </c>
      <c r="BM594" s="133" t="s">
        <v>1396</v>
      </c>
    </row>
    <row r="595" spans="2:65" s="1" customFormat="1" ht="28.8">
      <c r="B595" s="25"/>
      <c r="D595" s="135" t="s">
        <v>135</v>
      </c>
      <c r="F595" s="136" t="s">
        <v>701</v>
      </c>
      <c r="L595" s="25"/>
      <c r="M595" s="137"/>
      <c r="T595" s="49"/>
      <c r="AT595" s="13" t="s">
        <v>135</v>
      </c>
      <c r="AU595" s="13" t="s">
        <v>83</v>
      </c>
    </row>
    <row r="596" spans="2:65" s="1" customFormat="1" ht="33" customHeight="1">
      <c r="B596" s="25"/>
      <c r="C596" s="124" t="s">
        <v>1397</v>
      </c>
      <c r="D596" s="124" t="s">
        <v>129</v>
      </c>
      <c r="E596" s="125" t="s">
        <v>703</v>
      </c>
      <c r="F596" s="126" t="s">
        <v>704</v>
      </c>
      <c r="G596" s="127" t="s">
        <v>132</v>
      </c>
      <c r="H596" s="128">
        <v>6</v>
      </c>
      <c r="I596" s="128"/>
      <c r="J596" s="128">
        <f>ROUND(I596*H596,2)</f>
        <v>0</v>
      </c>
      <c r="K596" s="126" t="s">
        <v>783</v>
      </c>
      <c r="L596" s="25"/>
      <c r="M596" s="129" t="s">
        <v>1</v>
      </c>
      <c r="N596" s="130" t="s">
        <v>38</v>
      </c>
      <c r="O596" s="131">
        <v>0</v>
      </c>
      <c r="P596" s="131">
        <f>O596*H596</f>
        <v>0</v>
      </c>
      <c r="Q596" s="131">
        <v>0</v>
      </c>
      <c r="R596" s="131">
        <f>Q596*H596</f>
        <v>0</v>
      </c>
      <c r="S596" s="131">
        <v>0</v>
      </c>
      <c r="T596" s="132">
        <f>S596*H596</f>
        <v>0</v>
      </c>
      <c r="AR596" s="133" t="s">
        <v>133</v>
      </c>
      <c r="AT596" s="133" t="s">
        <v>129</v>
      </c>
      <c r="AU596" s="133" t="s">
        <v>83</v>
      </c>
      <c r="AY596" s="13" t="s">
        <v>127</v>
      </c>
      <c r="BE596" s="134">
        <f>IF(N596="základní",J596,0)</f>
        <v>0</v>
      </c>
      <c r="BF596" s="134">
        <f>IF(N596="snížená",J596,0)</f>
        <v>0</v>
      </c>
      <c r="BG596" s="134">
        <f>IF(N596="zákl. přenesená",J596,0)</f>
        <v>0</v>
      </c>
      <c r="BH596" s="134">
        <f>IF(N596="sníž. přenesená",J596,0)</f>
        <v>0</v>
      </c>
      <c r="BI596" s="134">
        <f>IF(N596="nulová",J596,0)</f>
        <v>0</v>
      </c>
      <c r="BJ596" s="13" t="s">
        <v>81</v>
      </c>
      <c r="BK596" s="134">
        <f>ROUND(I596*H596,2)</f>
        <v>0</v>
      </c>
      <c r="BL596" s="13" t="s">
        <v>133</v>
      </c>
      <c r="BM596" s="133" t="s">
        <v>1398</v>
      </c>
    </row>
    <row r="597" spans="2:65" s="1" customFormat="1" ht="28.8">
      <c r="B597" s="25"/>
      <c r="D597" s="135" t="s">
        <v>135</v>
      </c>
      <c r="F597" s="136" t="s">
        <v>706</v>
      </c>
      <c r="L597" s="25"/>
      <c r="M597" s="137"/>
      <c r="T597" s="49"/>
      <c r="AT597" s="13" t="s">
        <v>135</v>
      </c>
      <c r="AU597" s="13" t="s">
        <v>83</v>
      </c>
    </row>
    <row r="598" spans="2:65" s="1" customFormat="1" ht="24.15" customHeight="1">
      <c r="B598" s="25"/>
      <c r="C598" s="124" t="s">
        <v>1399</v>
      </c>
      <c r="D598" s="124" t="s">
        <v>129</v>
      </c>
      <c r="E598" s="125" t="s">
        <v>708</v>
      </c>
      <c r="F598" s="126" t="s">
        <v>709</v>
      </c>
      <c r="G598" s="127" t="s">
        <v>132</v>
      </c>
      <c r="H598" s="128">
        <v>6</v>
      </c>
      <c r="I598" s="128"/>
      <c r="J598" s="128">
        <f>ROUND(I598*H598,2)</f>
        <v>0</v>
      </c>
      <c r="K598" s="126" t="s">
        <v>783</v>
      </c>
      <c r="L598" s="25"/>
      <c r="M598" s="129" t="s">
        <v>1</v>
      </c>
      <c r="N598" s="130" t="s">
        <v>38</v>
      </c>
      <c r="O598" s="131">
        <v>0</v>
      </c>
      <c r="P598" s="131">
        <f>O598*H598</f>
        <v>0</v>
      </c>
      <c r="Q598" s="131">
        <v>0</v>
      </c>
      <c r="R598" s="131">
        <f>Q598*H598</f>
        <v>0</v>
      </c>
      <c r="S598" s="131">
        <v>0</v>
      </c>
      <c r="T598" s="132">
        <f>S598*H598</f>
        <v>0</v>
      </c>
      <c r="AR598" s="133" t="s">
        <v>133</v>
      </c>
      <c r="AT598" s="133" t="s">
        <v>129</v>
      </c>
      <c r="AU598" s="133" t="s">
        <v>83</v>
      </c>
      <c r="AY598" s="13" t="s">
        <v>127</v>
      </c>
      <c r="BE598" s="134">
        <f>IF(N598="základní",J598,0)</f>
        <v>0</v>
      </c>
      <c r="BF598" s="134">
        <f>IF(N598="snížená",J598,0)</f>
        <v>0</v>
      </c>
      <c r="BG598" s="134">
        <f>IF(N598="zákl. přenesená",J598,0)</f>
        <v>0</v>
      </c>
      <c r="BH598" s="134">
        <f>IF(N598="sníž. přenesená",J598,0)</f>
        <v>0</v>
      </c>
      <c r="BI598" s="134">
        <f>IF(N598="nulová",J598,0)</f>
        <v>0</v>
      </c>
      <c r="BJ598" s="13" t="s">
        <v>81</v>
      </c>
      <c r="BK598" s="134">
        <f>ROUND(I598*H598,2)</f>
        <v>0</v>
      </c>
      <c r="BL598" s="13" t="s">
        <v>133</v>
      </c>
      <c r="BM598" s="133" t="s">
        <v>1400</v>
      </c>
    </row>
    <row r="599" spans="2:65" s="1" customFormat="1" ht="28.8">
      <c r="B599" s="25"/>
      <c r="D599" s="135" t="s">
        <v>135</v>
      </c>
      <c r="F599" s="136" t="s">
        <v>711</v>
      </c>
      <c r="L599" s="25"/>
      <c r="M599" s="137"/>
      <c r="T599" s="49"/>
      <c r="AT599" s="13" t="s">
        <v>135</v>
      </c>
      <c r="AU599" s="13" t="s">
        <v>83</v>
      </c>
    </row>
    <row r="600" spans="2:65" s="1" customFormat="1" ht="24.15" customHeight="1">
      <c r="B600" s="25"/>
      <c r="C600" s="124" t="s">
        <v>1401</v>
      </c>
      <c r="D600" s="124" t="s">
        <v>129</v>
      </c>
      <c r="E600" s="125" t="s">
        <v>1402</v>
      </c>
      <c r="F600" s="126" t="s">
        <v>1403</v>
      </c>
      <c r="G600" s="127" t="s">
        <v>132</v>
      </c>
      <c r="H600" s="128">
        <v>4</v>
      </c>
      <c r="I600" s="128"/>
      <c r="J600" s="128">
        <f>ROUND(I600*H600,2)</f>
        <v>0</v>
      </c>
      <c r="K600" s="126" t="s">
        <v>783</v>
      </c>
      <c r="L600" s="25"/>
      <c r="M600" s="129" t="s">
        <v>1</v>
      </c>
      <c r="N600" s="130" t="s">
        <v>38</v>
      </c>
      <c r="O600" s="131">
        <v>0</v>
      </c>
      <c r="P600" s="131">
        <f>O600*H600</f>
        <v>0</v>
      </c>
      <c r="Q600" s="131">
        <v>0</v>
      </c>
      <c r="R600" s="131">
        <f>Q600*H600</f>
        <v>0</v>
      </c>
      <c r="S600" s="131">
        <v>0</v>
      </c>
      <c r="T600" s="132">
        <f>S600*H600</f>
        <v>0</v>
      </c>
      <c r="AR600" s="133" t="s">
        <v>987</v>
      </c>
      <c r="AT600" s="133" t="s">
        <v>129</v>
      </c>
      <c r="AU600" s="133" t="s">
        <v>83</v>
      </c>
      <c r="AY600" s="13" t="s">
        <v>127</v>
      </c>
      <c r="BE600" s="134">
        <f>IF(N600="základní",J600,0)</f>
        <v>0</v>
      </c>
      <c r="BF600" s="134">
        <f>IF(N600="snížená",J600,0)</f>
        <v>0</v>
      </c>
      <c r="BG600" s="134">
        <f>IF(N600="zákl. přenesená",J600,0)</f>
        <v>0</v>
      </c>
      <c r="BH600" s="134">
        <f>IF(N600="sníž. přenesená",J600,0)</f>
        <v>0</v>
      </c>
      <c r="BI600" s="134">
        <f>IF(N600="nulová",J600,0)</f>
        <v>0</v>
      </c>
      <c r="BJ600" s="13" t="s">
        <v>81</v>
      </c>
      <c r="BK600" s="134">
        <f>ROUND(I600*H600,2)</f>
        <v>0</v>
      </c>
      <c r="BL600" s="13" t="s">
        <v>987</v>
      </c>
      <c r="BM600" s="133" t="s">
        <v>1404</v>
      </c>
    </row>
    <row r="601" spans="2:65" s="1" customFormat="1" ht="28.8">
      <c r="B601" s="25"/>
      <c r="D601" s="135" t="s">
        <v>135</v>
      </c>
      <c r="F601" s="136" t="s">
        <v>1405</v>
      </c>
      <c r="L601" s="25"/>
      <c r="M601" s="137"/>
      <c r="T601" s="49"/>
      <c r="AT601" s="13" t="s">
        <v>135</v>
      </c>
      <c r="AU601" s="13" t="s">
        <v>83</v>
      </c>
    </row>
    <row r="602" spans="2:65" s="1" customFormat="1" ht="21.75" customHeight="1">
      <c r="B602" s="25"/>
      <c r="C602" s="124" t="s">
        <v>1406</v>
      </c>
      <c r="D602" s="124" t="s">
        <v>129</v>
      </c>
      <c r="E602" s="125" t="s">
        <v>1407</v>
      </c>
      <c r="F602" s="126" t="s">
        <v>1408</v>
      </c>
      <c r="G602" s="127" t="s">
        <v>132</v>
      </c>
      <c r="H602" s="128">
        <v>2</v>
      </c>
      <c r="I602" s="128"/>
      <c r="J602" s="128">
        <f>ROUND(I602*H602,2)</f>
        <v>0</v>
      </c>
      <c r="K602" s="126" t="s">
        <v>783</v>
      </c>
      <c r="L602" s="25"/>
      <c r="M602" s="129" t="s">
        <v>1</v>
      </c>
      <c r="N602" s="130" t="s">
        <v>38</v>
      </c>
      <c r="O602" s="131">
        <v>0</v>
      </c>
      <c r="P602" s="131">
        <f>O602*H602</f>
        <v>0</v>
      </c>
      <c r="Q602" s="131">
        <v>0</v>
      </c>
      <c r="R602" s="131">
        <f>Q602*H602</f>
        <v>0</v>
      </c>
      <c r="S602" s="131">
        <v>0</v>
      </c>
      <c r="T602" s="132">
        <f>S602*H602</f>
        <v>0</v>
      </c>
      <c r="AR602" s="133" t="s">
        <v>133</v>
      </c>
      <c r="AT602" s="133" t="s">
        <v>129</v>
      </c>
      <c r="AU602" s="133" t="s">
        <v>83</v>
      </c>
      <c r="AY602" s="13" t="s">
        <v>127</v>
      </c>
      <c r="BE602" s="134">
        <f>IF(N602="základní",J602,0)</f>
        <v>0</v>
      </c>
      <c r="BF602" s="134">
        <f>IF(N602="snížená",J602,0)</f>
        <v>0</v>
      </c>
      <c r="BG602" s="134">
        <f>IF(N602="zákl. přenesená",J602,0)</f>
        <v>0</v>
      </c>
      <c r="BH602" s="134">
        <f>IF(N602="sníž. přenesená",J602,0)</f>
        <v>0</v>
      </c>
      <c r="BI602" s="134">
        <f>IF(N602="nulová",J602,0)</f>
        <v>0</v>
      </c>
      <c r="BJ602" s="13" t="s">
        <v>81</v>
      </c>
      <c r="BK602" s="134">
        <f>ROUND(I602*H602,2)</f>
        <v>0</v>
      </c>
      <c r="BL602" s="13" t="s">
        <v>133</v>
      </c>
      <c r="BM602" s="133" t="s">
        <v>1409</v>
      </c>
    </row>
    <row r="603" spans="2:65" s="1" customFormat="1" ht="28.8">
      <c r="B603" s="25"/>
      <c r="D603" s="135" t="s">
        <v>135</v>
      </c>
      <c r="F603" s="136" t="s">
        <v>1410</v>
      </c>
      <c r="L603" s="25"/>
      <c r="M603" s="137"/>
      <c r="T603" s="49"/>
      <c r="AT603" s="13" t="s">
        <v>135</v>
      </c>
      <c r="AU603" s="13" t="s">
        <v>83</v>
      </c>
    </row>
    <row r="604" spans="2:65" s="1" customFormat="1" ht="24.15" customHeight="1">
      <c r="B604" s="25"/>
      <c r="C604" s="124" t="s">
        <v>1411</v>
      </c>
      <c r="D604" s="124" t="s">
        <v>129</v>
      </c>
      <c r="E604" s="125" t="s">
        <v>713</v>
      </c>
      <c r="F604" s="126" t="s">
        <v>714</v>
      </c>
      <c r="G604" s="127" t="s">
        <v>132</v>
      </c>
      <c r="H604" s="128">
        <v>4</v>
      </c>
      <c r="I604" s="128"/>
      <c r="J604" s="128">
        <f>ROUND(I604*H604,2)</f>
        <v>0</v>
      </c>
      <c r="K604" s="126" t="s">
        <v>783</v>
      </c>
      <c r="L604" s="25"/>
      <c r="M604" s="129" t="s">
        <v>1</v>
      </c>
      <c r="N604" s="130" t="s">
        <v>38</v>
      </c>
      <c r="O604" s="131">
        <v>0</v>
      </c>
      <c r="P604" s="131">
        <f>O604*H604</f>
        <v>0</v>
      </c>
      <c r="Q604" s="131">
        <v>0</v>
      </c>
      <c r="R604" s="131">
        <f>Q604*H604</f>
        <v>0</v>
      </c>
      <c r="S604" s="131">
        <v>0</v>
      </c>
      <c r="T604" s="132">
        <f>S604*H604</f>
        <v>0</v>
      </c>
      <c r="AR604" s="133" t="s">
        <v>133</v>
      </c>
      <c r="AT604" s="133" t="s">
        <v>129</v>
      </c>
      <c r="AU604" s="133" t="s">
        <v>83</v>
      </c>
      <c r="AY604" s="13" t="s">
        <v>127</v>
      </c>
      <c r="BE604" s="134">
        <f>IF(N604="základní",J604,0)</f>
        <v>0</v>
      </c>
      <c r="BF604" s="134">
        <f>IF(N604="snížená",J604,0)</f>
        <v>0</v>
      </c>
      <c r="BG604" s="134">
        <f>IF(N604="zákl. přenesená",J604,0)</f>
        <v>0</v>
      </c>
      <c r="BH604" s="134">
        <f>IF(N604="sníž. přenesená",J604,0)</f>
        <v>0</v>
      </c>
      <c r="BI604" s="134">
        <f>IF(N604="nulová",J604,0)</f>
        <v>0</v>
      </c>
      <c r="BJ604" s="13" t="s">
        <v>81</v>
      </c>
      <c r="BK604" s="134">
        <f>ROUND(I604*H604,2)</f>
        <v>0</v>
      </c>
      <c r="BL604" s="13" t="s">
        <v>133</v>
      </c>
      <c r="BM604" s="133" t="s">
        <v>1412</v>
      </c>
    </row>
    <row r="605" spans="2:65" s="1" customFormat="1" ht="28.8">
      <c r="B605" s="25"/>
      <c r="D605" s="135" t="s">
        <v>135</v>
      </c>
      <c r="F605" s="136" t="s">
        <v>716</v>
      </c>
      <c r="L605" s="25"/>
      <c r="M605" s="137"/>
      <c r="T605" s="49"/>
      <c r="AT605" s="13" t="s">
        <v>135</v>
      </c>
      <c r="AU605" s="13" t="s">
        <v>83</v>
      </c>
    </row>
    <row r="606" spans="2:65" s="1" customFormat="1" ht="24.15" customHeight="1">
      <c r="B606" s="25"/>
      <c r="C606" s="124" t="s">
        <v>1413</v>
      </c>
      <c r="D606" s="124" t="s">
        <v>129</v>
      </c>
      <c r="E606" s="125" t="s">
        <v>718</v>
      </c>
      <c r="F606" s="126" t="s">
        <v>719</v>
      </c>
      <c r="G606" s="127" t="s">
        <v>132</v>
      </c>
      <c r="H606" s="128">
        <v>2</v>
      </c>
      <c r="I606" s="128"/>
      <c r="J606" s="128">
        <f>ROUND(I606*H606,2)</f>
        <v>0</v>
      </c>
      <c r="K606" s="126" t="s">
        <v>783</v>
      </c>
      <c r="L606" s="25"/>
      <c r="M606" s="129" t="s">
        <v>1</v>
      </c>
      <c r="N606" s="130" t="s">
        <v>38</v>
      </c>
      <c r="O606" s="131">
        <v>0</v>
      </c>
      <c r="P606" s="131">
        <f>O606*H606</f>
        <v>0</v>
      </c>
      <c r="Q606" s="131">
        <v>0</v>
      </c>
      <c r="R606" s="131">
        <f>Q606*H606</f>
        <v>0</v>
      </c>
      <c r="S606" s="131">
        <v>0</v>
      </c>
      <c r="T606" s="132">
        <f>S606*H606</f>
        <v>0</v>
      </c>
      <c r="AR606" s="133" t="s">
        <v>133</v>
      </c>
      <c r="AT606" s="133" t="s">
        <v>129</v>
      </c>
      <c r="AU606" s="133" t="s">
        <v>83</v>
      </c>
      <c r="AY606" s="13" t="s">
        <v>127</v>
      </c>
      <c r="BE606" s="134">
        <f>IF(N606="základní",J606,0)</f>
        <v>0</v>
      </c>
      <c r="BF606" s="134">
        <f>IF(N606="snížená",J606,0)</f>
        <v>0</v>
      </c>
      <c r="BG606" s="134">
        <f>IF(N606="zákl. přenesená",J606,0)</f>
        <v>0</v>
      </c>
      <c r="BH606" s="134">
        <f>IF(N606="sníž. přenesená",J606,0)</f>
        <v>0</v>
      </c>
      <c r="BI606" s="134">
        <f>IF(N606="nulová",J606,0)</f>
        <v>0</v>
      </c>
      <c r="BJ606" s="13" t="s">
        <v>81</v>
      </c>
      <c r="BK606" s="134">
        <f>ROUND(I606*H606,2)</f>
        <v>0</v>
      </c>
      <c r="BL606" s="13" t="s">
        <v>133</v>
      </c>
      <c r="BM606" s="133" t="s">
        <v>1414</v>
      </c>
    </row>
    <row r="607" spans="2:65" s="1" customFormat="1" ht="28.8">
      <c r="B607" s="25"/>
      <c r="D607" s="135" t="s">
        <v>135</v>
      </c>
      <c r="F607" s="136" t="s">
        <v>721</v>
      </c>
      <c r="L607" s="25"/>
      <c r="M607" s="137"/>
      <c r="T607" s="49"/>
      <c r="AT607" s="13" t="s">
        <v>135</v>
      </c>
      <c r="AU607" s="13" t="s">
        <v>83</v>
      </c>
    </row>
    <row r="608" spans="2:65" s="1" customFormat="1" ht="24.15" customHeight="1">
      <c r="B608" s="25"/>
      <c r="C608" s="124" t="s">
        <v>1415</v>
      </c>
      <c r="D608" s="124" t="s">
        <v>129</v>
      </c>
      <c r="E608" s="125" t="s">
        <v>1416</v>
      </c>
      <c r="F608" s="126" t="s">
        <v>1417</v>
      </c>
      <c r="G608" s="127" t="s">
        <v>132</v>
      </c>
      <c r="H608" s="128">
        <v>6</v>
      </c>
      <c r="I608" s="128"/>
      <c r="J608" s="128">
        <f>ROUND(I608*H608,2)</f>
        <v>0</v>
      </c>
      <c r="K608" s="126" t="s">
        <v>783</v>
      </c>
      <c r="L608" s="25"/>
      <c r="M608" s="129" t="s">
        <v>1</v>
      </c>
      <c r="N608" s="130" t="s">
        <v>38</v>
      </c>
      <c r="O608" s="131">
        <v>0</v>
      </c>
      <c r="P608" s="131">
        <f>O608*H608</f>
        <v>0</v>
      </c>
      <c r="Q608" s="131">
        <v>0</v>
      </c>
      <c r="R608" s="131">
        <f>Q608*H608</f>
        <v>0</v>
      </c>
      <c r="S608" s="131">
        <v>0</v>
      </c>
      <c r="T608" s="132">
        <f>S608*H608</f>
        <v>0</v>
      </c>
      <c r="AR608" s="133" t="s">
        <v>133</v>
      </c>
      <c r="AT608" s="133" t="s">
        <v>129</v>
      </c>
      <c r="AU608" s="133" t="s">
        <v>83</v>
      </c>
      <c r="AY608" s="13" t="s">
        <v>127</v>
      </c>
      <c r="BE608" s="134">
        <f>IF(N608="základní",J608,0)</f>
        <v>0</v>
      </c>
      <c r="BF608" s="134">
        <f>IF(N608="snížená",J608,0)</f>
        <v>0</v>
      </c>
      <c r="BG608" s="134">
        <f>IF(N608="zákl. přenesená",J608,0)</f>
        <v>0</v>
      </c>
      <c r="BH608" s="134">
        <f>IF(N608="sníž. přenesená",J608,0)</f>
        <v>0</v>
      </c>
      <c r="BI608" s="134">
        <f>IF(N608="nulová",J608,0)</f>
        <v>0</v>
      </c>
      <c r="BJ608" s="13" t="s">
        <v>81</v>
      </c>
      <c r="BK608" s="134">
        <f>ROUND(I608*H608,2)</f>
        <v>0</v>
      </c>
      <c r="BL608" s="13" t="s">
        <v>133</v>
      </c>
      <c r="BM608" s="133" t="s">
        <v>1418</v>
      </c>
    </row>
    <row r="609" spans="2:65" s="1" customFormat="1" ht="28.8">
      <c r="B609" s="25"/>
      <c r="D609" s="135" t="s">
        <v>135</v>
      </c>
      <c r="F609" s="136" t="s">
        <v>1419</v>
      </c>
      <c r="L609" s="25"/>
      <c r="M609" s="137"/>
      <c r="T609" s="49"/>
      <c r="AT609" s="13" t="s">
        <v>135</v>
      </c>
      <c r="AU609" s="13" t="s">
        <v>83</v>
      </c>
    </row>
    <row r="610" spans="2:65" s="1" customFormat="1" ht="24.15" customHeight="1">
      <c r="B610" s="25"/>
      <c r="C610" s="124" t="s">
        <v>1420</v>
      </c>
      <c r="D610" s="124" t="s">
        <v>129</v>
      </c>
      <c r="E610" s="125" t="s">
        <v>728</v>
      </c>
      <c r="F610" s="126" t="s">
        <v>729</v>
      </c>
      <c r="G610" s="127" t="s">
        <v>730</v>
      </c>
      <c r="H610" s="128">
        <v>1332</v>
      </c>
      <c r="I610" s="128"/>
      <c r="J610" s="128">
        <f>ROUND(I610*H610,2)</f>
        <v>0</v>
      </c>
      <c r="K610" s="126" t="s">
        <v>783</v>
      </c>
      <c r="L610" s="25"/>
      <c r="M610" s="129" t="s">
        <v>1</v>
      </c>
      <c r="N610" s="130" t="s">
        <v>38</v>
      </c>
      <c r="O610" s="131">
        <v>0</v>
      </c>
      <c r="P610" s="131">
        <f>O610*H610</f>
        <v>0</v>
      </c>
      <c r="Q610" s="131">
        <v>0</v>
      </c>
      <c r="R610" s="131">
        <f>Q610*H610</f>
        <v>0</v>
      </c>
      <c r="S610" s="131">
        <v>0</v>
      </c>
      <c r="T610" s="132">
        <f>S610*H610</f>
        <v>0</v>
      </c>
      <c r="AR610" s="133" t="s">
        <v>133</v>
      </c>
      <c r="AT610" s="133" t="s">
        <v>129</v>
      </c>
      <c r="AU610" s="133" t="s">
        <v>83</v>
      </c>
      <c r="AY610" s="13" t="s">
        <v>127</v>
      </c>
      <c r="BE610" s="134">
        <f>IF(N610="základní",J610,0)</f>
        <v>0</v>
      </c>
      <c r="BF610" s="134">
        <f>IF(N610="snížená",J610,0)</f>
        <v>0</v>
      </c>
      <c r="BG610" s="134">
        <f>IF(N610="zákl. přenesená",J610,0)</f>
        <v>0</v>
      </c>
      <c r="BH610" s="134">
        <f>IF(N610="sníž. přenesená",J610,0)</f>
        <v>0</v>
      </c>
      <c r="BI610" s="134">
        <f>IF(N610="nulová",J610,0)</f>
        <v>0</v>
      </c>
      <c r="BJ610" s="13" t="s">
        <v>81</v>
      </c>
      <c r="BK610" s="134">
        <f>ROUND(I610*H610,2)</f>
        <v>0</v>
      </c>
      <c r="BL610" s="13" t="s">
        <v>133</v>
      </c>
      <c r="BM610" s="133" t="s">
        <v>1421</v>
      </c>
    </row>
    <row r="611" spans="2:65" s="1" customFormat="1" ht="28.8">
      <c r="B611" s="25"/>
      <c r="D611" s="135" t="s">
        <v>135</v>
      </c>
      <c r="F611" s="136" t="s">
        <v>732</v>
      </c>
      <c r="L611" s="25"/>
      <c r="M611" s="137"/>
      <c r="T611" s="49"/>
      <c r="AT611" s="13" t="s">
        <v>135</v>
      </c>
      <c r="AU611" s="13" t="s">
        <v>83</v>
      </c>
    </row>
    <row r="612" spans="2:65" s="1" customFormat="1" ht="19.2">
      <c r="B612" s="25"/>
      <c r="D612" s="135" t="s">
        <v>155</v>
      </c>
      <c r="F612" s="146" t="s">
        <v>1422</v>
      </c>
      <c r="L612" s="25"/>
      <c r="M612" s="137"/>
      <c r="T612" s="49"/>
      <c r="AT612" s="13" t="s">
        <v>155</v>
      </c>
      <c r="AU612" s="13" t="s">
        <v>83</v>
      </c>
    </row>
    <row r="613" spans="2:65" s="1" customFormat="1" ht="37.799999999999997" customHeight="1">
      <c r="B613" s="25"/>
      <c r="C613" s="124" t="s">
        <v>1423</v>
      </c>
      <c r="D613" s="124" t="s">
        <v>129</v>
      </c>
      <c r="E613" s="125" t="s">
        <v>1424</v>
      </c>
      <c r="F613" s="126" t="s">
        <v>1425</v>
      </c>
      <c r="G613" s="127" t="s">
        <v>132</v>
      </c>
      <c r="H613" s="128">
        <v>6</v>
      </c>
      <c r="I613" s="128"/>
      <c r="J613" s="128">
        <f>ROUND(I613*H613,2)</f>
        <v>0</v>
      </c>
      <c r="K613" s="126" t="s">
        <v>783</v>
      </c>
      <c r="L613" s="25"/>
      <c r="M613" s="129" t="s">
        <v>1</v>
      </c>
      <c r="N613" s="130" t="s">
        <v>38</v>
      </c>
      <c r="O613" s="131">
        <v>0</v>
      </c>
      <c r="P613" s="131">
        <f>O613*H613</f>
        <v>0</v>
      </c>
      <c r="Q613" s="131">
        <v>0</v>
      </c>
      <c r="R613" s="131">
        <f>Q613*H613</f>
        <v>0</v>
      </c>
      <c r="S613" s="131">
        <v>0</v>
      </c>
      <c r="T613" s="132">
        <f>S613*H613</f>
        <v>0</v>
      </c>
      <c r="AR613" s="133" t="s">
        <v>133</v>
      </c>
      <c r="AT613" s="133" t="s">
        <v>129</v>
      </c>
      <c r="AU613" s="133" t="s">
        <v>83</v>
      </c>
      <c r="AY613" s="13" t="s">
        <v>127</v>
      </c>
      <c r="BE613" s="134">
        <f>IF(N613="základní",J613,0)</f>
        <v>0</v>
      </c>
      <c r="BF613" s="134">
        <f>IF(N613="snížená",J613,0)</f>
        <v>0</v>
      </c>
      <c r="BG613" s="134">
        <f>IF(N613="zákl. přenesená",J613,0)</f>
        <v>0</v>
      </c>
      <c r="BH613" s="134">
        <f>IF(N613="sníž. přenesená",J613,0)</f>
        <v>0</v>
      </c>
      <c r="BI613" s="134">
        <f>IF(N613="nulová",J613,0)</f>
        <v>0</v>
      </c>
      <c r="BJ613" s="13" t="s">
        <v>81</v>
      </c>
      <c r="BK613" s="134">
        <f>ROUND(I613*H613,2)</f>
        <v>0</v>
      </c>
      <c r="BL613" s="13" t="s">
        <v>133</v>
      </c>
      <c r="BM613" s="133" t="s">
        <v>1426</v>
      </c>
    </row>
    <row r="614" spans="2:65" s="1" customFormat="1" ht="38.4">
      <c r="B614" s="25"/>
      <c r="D614" s="135" t="s">
        <v>135</v>
      </c>
      <c r="F614" s="136" t="s">
        <v>1427</v>
      </c>
      <c r="L614" s="25"/>
      <c r="M614" s="137"/>
      <c r="T614" s="49"/>
      <c r="AT614" s="13" t="s">
        <v>135</v>
      </c>
      <c r="AU614" s="13" t="s">
        <v>83</v>
      </c>
    </row>
    <row r="615" spans="2:65" s="1" customFormat="1" ht="24.15" customHeight="1">
      <c r="B615" s="25"/>
      <c r="C615" s="124" t="s">
        <v>1428</v>
      </c>
      <c r="D615" s="124" t="s">
        <v>129</v>
      </c>
      <c r="E615" s="125" t="s">
        <v>175</v>
      </c>
      <c r="F615" s="126" t="s">
        <v>176</v>
      </c>
      <c r="G615" s="127" t="s">
        <v>177</v>
      </c>
      <c r="H615" s="128">
        <v>795</v>
      </c>
      <c r="I615" s="128"/>
      <c r="J615" s="128">
        <f>ROUND(I615*H615,2)</f>
        <v>0</v>
      </c>
      <c r="K615" s="126" t="s">
        <v>783</v>
      </c>
      <c r="L615" s="25"/>
      <c r="M615" s="129" t="s">
        <v>1</v>
      </c>
      <c r="N615" s="130" t="s">
        <v>38</v>
      </c>
      <c r="O615" s="131">
        <v>0</v>
      </c>
      <c r="P615" s="131">
        <f>O615*H615</f>
        <v>0</v>
      </c>
      <c r="Q615" s="131">
        <v>0</v>
      </c>
      <c r="R615" s="131">
        <f>Q615*H615</f>
        <v>0</v>
      </c>
      <c r="S615" s="131">
        <v>0</v>
      </c>
      <c r="T615" s="132">
        <f>S615*H615</f>
        <v>0</v>
      </c>
      <c r="AR615" s="133" t="s">
        <v>133</v>
      </c>
      <c r="AT615" s="133" t="s">
        <v>129</v>
      </c>
      <c r="AU615" s="133" t="s">
        <v>83</v>
      </c>
      <c r="AY615" s="13" t="s">
        <v>127</v>
      </c>
      <c r="BE615" s="134">
        <f>IF(N615="základní",J615,0)</f>
        <v>0</v>
      </c>
      <c r="BF615" s="134">
        <f>IF(N615="snížená",J615,0)</f>
        <v>0</v>
      </c>
      <c r="BG615" s="134">
        <f>IF(N615="zákl. přenesená",J615,0)</f>
        <v>0</v>
      </c>
      <c r="BH615" s="134">
        <f>IF(N615="sníž. přenesená",J615,0)</f>
        <v>0</v>
      </c>
      <c r="BI615" s="134">
        <f>IF(N615="nulová",J615,0)</f>
        <v>0</v>
      </c>
      <c r="BJ615" s="13" t="s">
        <v>81</v>
      </c>
      <c r="BK615" s="134">
        <f>ROUND(I615*H615,2)</f>
        <v>0</v>
      </c>
      <c r="BL615" s="13" t="s">
        <v>133</v>
      </c>
      <c r="BM615" s="133" t="s">
        <v>1429</v>
      </c>
    </row>
    <row r="616" spans="2:65" s="1" customFormat="1" ht="28.8">
      <c r="B616" s="25"/>
      <c r="D616" s="135" t="s">
        <v>135</v>
      </c>
      <c r="F616" s="136" t="s">
        <v>179</v>
      </c>
      <c r="L616" s="25"/>
      <c r="M616" s="137"/>
      <c r="T616" s="49"/>
      <c r="AT616" s="13" t="s">
        <v>135</v>
      </c>
      <c r="AU616" s="13" t="s">
        <v>83</v>
      </c>
    </row>
    <row r="617" spans="2:65" s="11" customFormat="1" ht="22.8" customHeight="1">
      <c r="B617" s="113"/>
      <c r="D617" s="114" t="s">
        <v>72</v>
      </c>
      <c r="E617" s="122" t="s">
        <v>151</v>
      </c>
      <c r="F617" s="122" t="s">
        <v>1430</v>
      </c>
      <c r="J617" s="123">
        <f>BK617</f>
        <v>0</v>
      </c>
      <c r="L617" s="113"/>
      <c r="M617" s="117"/>
      <c r="P617" s="118">
        <f>SUM(P618:P621)</f>
        <v>0</v>
      </c>
      <c r="R617" s="118">
        <f>SUM(R618:R621)</f>
        <v>0</v>
      </c>
      <c r="T617" s="119">
        <f>SUM(T618:T621)</f>
        <v>0</v>
      </c>
      <c r="AR617" s="114" t="s">
        <v>81</v>
      </c>
      <c r="AT617" s="120" t="s">
        <v>72</v>
      </c>
      <c r="AU617" s="120" t="s">
        <v>81</v>
      </c>
      <c r="AY617" s="114" t="s">
        <v>127</v>
      </c>
      <c r="BK617" s="121">
        <f>SUM(BK618:BK621)</f>
        <v>0</v>
      </c>
    </row>
    <row r="618" spans="2:65" s="1" customFormat="1" ht="24.15" customHeight="1">
      <c r="B618" s="25"/>
      <c r="C618" s="124" t="s">
        <v>1431</v>
      </c>
      <c r="D618" s="124" t="s">
        <v>129</v>
      </c>
      <c r="E618" s="125" t="s">
        <v>1432</v>
      </c>
      <c r="F618" s="126" t="s">
        <v>1433</v>
      </c>
      <c r="G618" s="127" t="s">
        <v>1434</v>
      </c>
      <c r="H618" s="128">
        <v>300</v>
      </c>
      <c r="I618" s="128"/>
      <c r="J618" s="128">
        <f>ROUND(I618*H618,2)</f>
        <v>0</v>
      </c>
      <c r="K618" s="126" t="s">
        <v>783</v>
      </c>
      <c r="L618" s="25"/>
      <c r="M618" s="129" t="s">
        <v>1</v>
      </c>
      <c r="N618" s="130" t="s">
        <v>38</v>
      </c>
      <c r="O618" s="131">
        <v>0</v>
      </c>
      <c r="P618" s="131">
        <f>O618*H618</f>
        <v>0</v>
      </c>
      <c r="Q618" s="131">
        <v>0</v>
      </c>
      <c r="R618" s="131">
        <f>Q618*H618</f>
        <v>0</v>
      </c>
      <c r="S618" s="131">
        <v>0</v>
      </c>
      <c r="T618" s="132">
        <f>S618*H618</f>
        <v>0</v>
      </c>
      <c r="AR618" s="133" t="s">
        <v>133</v>
      </c>
      <c r="AT618" s="133" t="s">
        <v>129</v>
      </c>
      <c r="AU618" s="133" t="s">
        <v>83</v>
      </c>
      <c r="AY618" s="13" t="s">
        <v>127</v>
      </c>
      <c r="BE618" s="134">
        <f>IF(N618="základní",J618,0)</f>
        <v>0</v>
      </c>
      <c r="BF618" s="134">
        <f>IF(N618="snížená",J618,0)</f>
        <v>0</v>
      </c>
      <c r="BG618" s="134">
        <f>IF(N618="zákl. přenesená",J618,0)</f>
        <v>0</v>
      </c>
      <c r="BH618" s="134">
        <f>IF(N618="sníž. přenesená",J618,0)</f>
        <v>0</v>
      </c>
      <c r="BI618" s="134">
        <f>IF(N618="nulová",J618,0)</f>
        <v>0</v>
      </c>
      <c r="BJ618" s="13" t="s">
        <v>81</v>
      </c>
      <c r="BK618" s="134">
        <f>ROUND(I618*H618,2)</f>
        <v>0</v>
      </c>
      <c r="BL618" s="13" t="s">
        <v>133</v>
      </c>
      <c r="BM618" s="133" t="s">
        <v>1435</v>
      </c>
    </row>
    <row r="619" spans="2:65" s="1" customFormat="1" ht="57.6">
      <c r="B619" s="25"/>
      <c r="D619" s="135" t="s">
        <v>135</v>
      </c>
      <c r="F619" s="136" t="s">
        <v>1436</v>
      </c>
      <c r="L619" s="25"/>
      <c r="M619" s="137"/>
      <c r="T619" s="49"/>
      <c r="AT619" s="13" t="s">
        <v>135</v>
      </c>
      <c r="AU619" s="13" t="s">
        <v>83</v>
      </c>
    </row>
    <row r="620" spans="2:65" s="1" customFormat="1" ht="21.75" customHeight="1">
      <c r="B620" s="25"/>
      <c r="C620" s="124" t="s">
        <v>1437</v>
      </c>
      <c r="D620" s="124" t="s">
        <v>129</v>
      </c>
      <c r="E620" s="125" t="s">
        <v>1438</v>
      </c>
      <c r="F620" s="126" t="s">
        <v>1439</v>
      </c>
      <c r="G620" s="127" t="s">
        <v>177</v>
      </c>
      <c r="H620" s="128">
        <v>30</v>
      </c>
      <c r="I620" s="128"/>
      <c r="J620" s="128">
        <f>ROUND(I620*H620,2)</f>
        <v>0</v>
      </c>
      <c r="K620" s="126" t="s">
        <v>783</v>
      </c>
      <c r="L620" s="25"/>
      <c r="M620" s="129" t="s">
        <v>1</v>
      </c>
      <c r="N620" s="130" t="s">
        <v>38</v>
      </c>
      <c r="O620" s="131">
        <v>0</v>
      </c>
      <c r="P620" s="131">
        <f>O620*H620</f>
        <v>0</v>
      </c>
      <c r="Q620" s="131">
        <v>0</v>
      </c>
      <c r="R620" s="131">
        <f>Q620*H620</f>
        <v>0</v>
      </c>
      <c r="S620" s="131">
        <v>0</v>
      </c>
      <c r="T620" s="132">
        <f>S620*H620</f>
        <v>0</v>
      </c>
      <c r="AR620" s="133" t="s">
        <v>133</v>
      </c>
      <c r="AT620" s="133" t="s">
        <v>129</v>
      </c>
      <c r="AU620" s="133" t="s">
        <v>83</v>
      </c>
      <c r="AY620" s="13" t="s">
        <v>127</v>
      </c>
      <c r="BE620" s="134">
        <f>IF(N620="základní",J620,0)</f>
        <v>0</v>
      </c>
      <c r="BF620" s="134">
        <f>IF(N620="snížená",J620,0)</f>
        <v>0</v>
      </c>
      <c r="BG620" s="134">
        <f>IF(N620="zákl. přenesená",J620,0)</f>
        <v>0</v>
      </c>
      <c r="BH620" s="134">
        <f>IF(N620="sníž. přenesená",J620,0)</f>
        <v>0</v>
      </c>
      <c r="BI620" s="134">
        <f>IF(N620="nulová",J620,0)</f>
        <v>0</v>
      </c>
      <c r="BJ620" s="13" t="s">
        <v>81</v>
      </c>
      <c r="BK620" s="134">
        <f>ROUND(I620*H620,2)</f>
        <v>0</v>
      </c>
      <c r="BL620" s="13" t="s">
        <v>133</v>
      </c>
      <c r="BM620" s="133" t="s">
        <v>1440</v>
      </c>
    </row>
    <row r="621" spans="2:65" s="1" customFormat="1" ht="76.8">
      <c r="B621" s="25"/>
      <c r="D621" s="135" t="s">
        <v>135</v>
      </c>
      <c r="F621" s="136" t="s">
        <v>1441</v>
      </c>
      <c r="L621" s="25"/>
      <c r="M621" s="137"/>
      <c r="T621" s="49"/>
      <c r="AT621" s="13" t="s">
        <v>135</v>
      </c>
      <c r="AU621" s="13" t="s">
        <v>83</v>
      </c>
    </row>
    <row r="622" spans="2:65" s="11" customFormat="1" ht="25.95" customHeight="1">
      <c r="B622" s="113"/>
      <c r="D622" s="114" t="s">
        <v>72</v>
      </c>
      <c r="E622" s="115" t="s">
        <v>736</v>
      </c>
      <c r="F622" s="115" t="s">
        <v>737</v>
      </c>
      <c r="J622" s="116">
        <f>BK622</f>
        <v>0</v>
      </c>
      <c r="L622" s="113"/>
      <c r="M622" s="117"/>
      <c r="P622" s="118">
        <f>SUM(P623:P662)</f>
        <v>0</v>
      </c>
      <c r="R622" s="118">
        <f>SUM(R623:R662)</f>
        <v>0</v>
      </c>
      <c r="T622" s="119">
        <f>SUM(T623:T662)</f>
        <v>0</v>
      </c>
      <c r="AR622" s="114" t="s">
        <v>81</v>
      </c>
      <c r="AT622" s="120" t="s">
        <v>72</v>
      </c>
      <c r="AU622" s="120" t="s">
        <v>73</v>
      </c>
      <c r="AY622" s="114" t="s">
        <v>127</v>
      </c>
      <c r="BK622" s="121">
        <f>SUM(BK623:BK662)</f>
        <v>0</v>
      </c>
    </row>
    <row r="623" spans="2:65" s="1" customFormat="1" ht="24.15" customHeight="1">
      <c r="B623" s="25"/>
      <c r="C623" s="124" t="s">
        <v>1442</v>
      </c>
      <c r="D623" s="124" t="s">
        <v>129</v>
      </c>
      <c r="E623" s="125" t="s">
        <v>739</v>
      </c>
      <c r="F623" s="126" t="s">
        <v>740</v>
      </c>
      <c r="G623" s="127" t="s">
        <v>132</v>
      </c>
      <c r="H623" s="128">
        <v>4</v>
      </c>
      <c r="I623" s="128"/>
      <c r="J623" s="128">
        <f>ROUND(I623*H623,2)</f>
        <v>0</v>
      </c>
      <c r="K623" s="126" t="s">
        <v>783</v>
      </c>
      <c r="L623" s="25"/>
      <c r="M623" s="129" t="s">
        <v>1</v>
      </c>
      <c r="N623" s="130" t="s">
        <v>38</v>
      </c>
      <c r="O623" s="131">
        <v>0</v>
      </c>
      <c r="P623" s="131">
        <f>O623*H623</f>
        <v>0</v>
      </c>
      <c r="Q623" s="131">
        <v>0</v>
      </c>
      <c r="R623" s="131">
        <f>Q623*H623</f>
        <v>0</v>
      </c>
      <c r="S623" s="131">
        <v>0</v>
      </c>
      <c r="T623" s="132">
        <f>S623*H623</f>
        <v>0</v>
      </c>
      <c r="AR623" s="133" t="s">
        <v>133</v>
      </c>
      <c r="AT623" s="133" t="s">
        <v>129</v>
      </c>
      <c r="AU623" s="133" t="s">
        <v>81</v>
      </c>
      <c r="AY623" s="13" t="s">
        <v>127</v>
      </c>
      <c r="BE623" s="134">
        <f>IF(N623="základní",J623,0)</f>
        <v>0</v>
      </c>
      <c r="BF623" s="134">
        <f>IF(N623="snížená",J623,0)</f>
        <v>0</v>
      </c>
      <c r="BG623" s="134">
        <f>IF(N623="zákl. přenesená",J623,0)</f>
        <v>0</v>
      </c>
      <c r="BH623" s="134">
        <f>IF(N623="sníž. přenesená",J623,0)</f>
        <v>0</v>
      </c>
      <c r="BI623" s="134">
        <f>IF(N623="nulová",J623,0)</f>
        <v>0</v>
      </c>
      <c r="BJ623" s="13" t="s">
        <v>81</v>
      </c>
      <c r="BK623" s="134">
        <f>ROUND(I623*H623,2)</f>
        <v>0</v>
      </c>
      <c r="BL623" s="13" t="s">
        <v>133</v>
      </c>
      <c r="BM623" s="133" t="s">
        <v>1443</v>
      </c>
    </row>
    <row r="624" spans="2:65" s="1" customFormat="1" ht="67.2">
      <c r="B624" s="25"/>
      <c r="D624" s="135" t="s">
        <v>135</v>
      </c>
      <c r="F624" s="136" t="s">
        <v>742</v>
      </c>
      <c r="L624" s="25"/>
      <c r="M624" s="137"/>
      <c r="T624" s="49"/>
      <c r="AT624" s="13" t="s">
        <v>135</v>
      </c>
      <c r="AU624" s="13" t="s">
        <v>81</v>
      </c>
    </row>
    <row r="625" spans="2:65" s="1" customFormat="1" ht="24.15" customHeight="1">
      <c r="B625" s="25"/>
      <c r="C625" s="124" t="s">
        <v>1444</v>
      </c>
      <c r="D625" s="124" t="s">
        <v>129</v>
      </c>
      <c r="E625" s="125" t="s">
        <v>744</v>
      </c>
      <c r="F625" s="126" t="s">
        <v>745</v>
      </c>
      <c r="G625" s="127" t="s">
        <v>132</v>
      </c>
      <c r="H625" s="128">
        <v>4</v>
      </c>
      <c r="I625" s="128"/>
      <c r="J625" s="128">
        <f>ROUND(I625*H625,2)</f>
        <v>0</v>
      </c>
      <c r="K625" s="126" t="s">
        <v>783</v>
      </c>
      <c r="L625" s="25"/>
      <c r="M625" s="129" t="s">
        <v>1</v>
      </c>
      <c r="N625" s="130" t="s">
        <v>38</v>
      </c>
      <c r="O625" s="131">
        <v>0</v>
      </c>
      <c r="P625" s="131">
        <f>O625*H625</f>
        <v>0</v>
      </c>
      <c r="Q625" s="131">
        <v>0</v>
      </c>
      <c r="R625" s="131">
        <f>Q625*H625</f>
        <v>0</v>
      </c>
      <c r="S625" s="131">
        <v>0</v>
      </c>
      <c r="T625" s="132">
        <f>S625*H625</f>
        <v>0</v>
      </c>
      <c r="AR625" s="133" t="s">
        <v>133</v>
      </c>
      <c r="AT625" s="133" t="s">
        <v>129</v>
      </c>
      <c r="AU625" s="133" t="s">
        <v>81</v>
      </c>
      <c r="AY625" s="13" t="s">
        <v>127</v>
      </c>
      <c r="BE625" s="134">
        <f>IF(N625="základní",J625,0)</f>
        <v>0</v>
      </c>
      <c r="BF625" s="134">
        <f>IF(N625="snížená",J625,0)</f>
        <v>0</v>
      </c>
      <c r="BG625" s="134">
        <f>IF(N625="zákl. přenesená",J625,0)</f>
        <v>0</v>
      </c>
      <c r="BH625" s="134">
        <f>IF(N625="sníž. přenesená",J625,0)</f>
        <v>0</v>
      </c>
      <c r="BI625" s="134">
        <f>IF(N625="nulová",J625,0)</f>
        <v>0</v>
      </c>
      <c r="BJ625" s="13" t="s">
        <v>81</v>
      </c>
      <c r="BK625" s="134">
        <f>ROUND(I625*H625,2)</f>
        <v>0</v>
      </c>
      <c r="BL625" s="13" t="s">
        <v>133</v>
      </c>
      <c r="BM625" s="133" t="s">
        <v>1445</v>
      </c>
    </row>
    <row r="626" spans="2:65" s="1" customFormat="1" ht="19.2">
      <c r="B626" s="25"/>
      <c r="D626" s="135" t="s">
        <v>135</v>
      </c>
      <c r="F626" s="136" t="s">
        <v>747</v>
      </c>
      <c r="L626" s="25"/>
      <c r="M626" s="137"/>
      <c r="T626" s="49"/>
      <c r="AT626" s="13" t="s">
        <v>135</v>
      </c>
      <c r="AU626" s="13" t="s">
        <v>81</v>
      </c>
    </row>
    <row r="627" spans="2:65" s="1" customFormat="1" ht="24.15" customHeight="1">
      <c r="B627" s="25"/>
      <c r="C627" s="124" t="s">
        <v>1446</v>
      </c>
      <c r="D627" s="124" t="s">
        <v>129</v>
      </c>
      <c r="E627" s="125" t="s">
        <v>749</v>
      </c>
      <c r="F627" s="126" t="s">
        <v>750</v>
      </c>
      <c r="G627" s="127" t="s">
        <v>132</v>
      </c>
      <c r="H627" s="128">
        <v>37</v>
      </c>
      <c r="I627" s="128"/>
      <c r="J627" s="128">
        <f>ROUND(I627*H627,2)</f>
        <v>0</v>
      </c>
      <c r="K627" s="126" t="s">
        <v>783</v>
      </c>
      <c r="L627" s="25"/>
      <c r="M627" s="129" t="s">
        <v>1</v>
      </c>
      <c r="N627" s="130" t="s">
        <v>38</v>
      </c>
      <c r="O627" s="131">
        <v>0</v>
      </c>
      <c r="P627" s="131">
        <f>O627*H627</f>
        <v>0</v>
      </c>
      <c r="Q627" s="131">
        <v>0</v>
      </c>
      <c r="R627" s="131">
        <f>Q627*H627</f>
        <v>0</v>
      </c>
      <c r="S627" s="131">
        <v>0</v>
      </c>
      <c r="T627" s="132">
        <f>S627*H627</f>
        <v>0</v>
      </c>
      <c r="AR627" s="133" t="s">
        <v>133</v>
      </c>
      <c r="AT627" s="133" t="s">
        <v>129</v>
      </c>
      <c r="AU627" s="133" t="s">
        <v>81</v>
      </c>
      <c r="AY627" s="13" t="s">
        <v>127</v>
      </c>
      <c r="BE627" s="134">
        <f>IF(N627="základní",J627,0)</f>
        <v>0</v>
      </c>
      <c r="BF627" s="134">
        <f>IF(N627="snížená",J627,0)</f>
        <v>0</v>
      </c>
      <c r="BG627" s="134">
        <f>IF(N627="zákl. přenesená",J627,0)</f>
        <v>0</v>
      </c>
      <c r="BH627" s="134">
        <f>IF(N627="sníž. přenesená",J627,0)</f>
        <v>0</v>
      </c>
      <c r="BI627" s="134">
        <f>IF(N627="nulová",J627,0)</f>
        <v>0</v>
      </c>
      <c r="BJ627" s="13" t="s">
        <v>81</v>
      </c>
      <c r="BK627" s="134">
        <f>ROUND(I627*H627,2)</f>
        <v>0</v>
      </c>
      <c r="BL627" s="13" t="s">
        <v>133</v>
      </c>
      <c r="BM627" s="133" t="s">
        <v>1447</v>
      </c>
    </row>
    <row r="628" spans="2:65" s="1" customFormat="1" ht="19.2">
      <c r="B628" s="25"/>
      <c r="D628" s="135" t="s">
        <v>135</v>
      </c>
      <c r="F628" s="136" t="s">
        <v>750</v>
      </c>
      <c r="L628" s="25"/>
      <c r="M628" s="137"/>
      <c r="T628" s="49"/>
      <c r="AT628" s="13" t="s">
        <v>135</v>
      </c>
      <c r="AU628" s="13" t="s">
        <v>81</v>
      </c>
    </row>
    <row r="629" spans="2:65" s="1" customFormat="1" ht="24.15" customHeight="1">
      <c r="B629" s="25"/>
      <c r="C629" s="138" t="s">
        <v>1448</v>
      </c>
      <c r="D629" s="138" t="s">
        <v>137</v>
      </c>
      <c r="E629" s="139" t="s">
        <v>753</v>
      </c>
      <c r="F629" s="140" t="s">
        <v>754</v>
      </c>
      <c r="G629" s="141" t="s">
        <v>132</v>
      </c>
      <c r="H629" s="142">
        <v>21</v>
      </c>
      <c r="I629" s="142"/>
      <c r="J629" s="142">
        <f>ROUND(I629*H629,2)</f>
        <v>0</v>
      </c>
      <c r="K629" s="140" t="s">
        <v>783</v>
      </c>
      <c r="L629" s="143"/>
      <c r="M629" s="144" t="s">
        <v>1</v>
      </c>
      <c r="N629" s="145" t="s">
        <v>38</v>
      </c>
      <c r="O629" s="131">
        <v>0</v>
      </c>
      <c r="P629" s="131">
        <f>O629*H629</f>
        <v>0</v>
      </c>
      <c r="Q629" s="131">
        <v>0</v>
      </c>
      <c r="R629" s="131">
        <f>Q629*H629</f>
        <v>0</v>
      </c>
      <c r="S629" s="131">
        <v>0</v>
      </c>
      <c r="T629" s="132">
        <f>S629*H629</f>
        <v>0</v>
      </c>
      <c r="AR629" s="133" t="s">
        <v>140</v>
      </c>
      <c r="AT629" s="133" t="s">
        <v>137</v>
      </c>
      <c r="AU629" s="133" t="s">
        <v>81</v>
      </c>
      <c r="AY629" s="13" t="s">
        <v>127</v>
      </c>
      <c r="BE629" s="134">
        <f>IF(N629="základní",J629,0)</f>
        <v>0</v>
      </c>
      <c r="BF629" s="134">
        <f>IF(N629="snížená",J629,0)</f>
        <v>0</v>
      </c>
      <c r="BG629" s="134">
        <f>IF(N629="zákl. přenesená",J629,0)</f>
        <v>0</v>
      </c>
      <c r="BH629" s="134">
        <f>IF(N629="sníž. přenesená",J629,0)</f>
        <v>0</v>
      </c>
      <c r="BI629" s="134">
        <f>IF(N629="nulová",J629,0)</f>
        <v>0</v>
      </c>
      <c r="BJ629" s="13" t="s">
        <v>81</v>
      </c>
      <c r="BK629" s="134">
        <f>ROUND(I629*H629,2)</f>
        <v>0</v>
      </c>
      <c r="BL629" s="13" t="s">
        <v>133</v>
      </c>
      <c r="BM629" s="133" t="s">
        <v>1449</v>
      </c>
    </row>
    <row r="630" spans="2:65" s="1" customFormat="1" ht="19.2">
      <c r="B630" s="25"/>
      <c r="D630" s="135" t="s">
        <v>135</v>
      </c>
      <c r="F630" s="136" t="s">
        <v>754</v>
      </c>
      <c r="L630" s="25"/>
      <c r="M630" s="137"/>
      <c r="T630" s="49"/>
      <c r="AT630" s="13" t="s">
        <v>135</v>
      </c>
      <c r="AU630" s="13" t="s">
        <v>81</v>
      </c>
    </row>
    <row r="631" spans="2:65" s="1" customFormat="1" ht="24.15" customHeight="1">
      <c r="B631" s="25"/>
      <c r="C631" s="138" t="s">
        <v>1450</v>
      </c>
      <c r="D631" s="138" t="s">
        <v>137</v>
      </c>
      <c r="E631" s="139" t="s">
        <v>1451</v>
      </c>
      <c r="F631" s="140" t="s">
        <v>1452</v>
      </c>
      <c r="G631" s="141" t="s">
        <v>132</v>
      </c>
      <c r="H631" s="142">
        <v>16</v>
      </c>
      <c r="I631" s="142"/>
      <c r="J631" s="142">
        <f>ROUND(I631*H631,2)</f>
        <v>0</v>
      </c>
      <c r="K631" s="140" t="s">
        <v>783</v>
      </c>
      <c r="L631" s="143"/>
      <c r="M631" s="144" t="s">
        <v>1</v>
      </c>
      <c r="N631" s="145" t="s">
        <v>38</v>
      </c>
      <c r="O631" s="131">
        <v>0</v>
      </c>
      <c r="P631" s="131">
        <f>O631*H631</f>
        <v>0</v>
      </c>
      <c r="Q631" s="131">
        <v>0</v>
      </c>
      <c r="R631" s="131">
        <f>Q631*H631</f>
        <v>0</v>
      </c>
      <c r="S631" s="131">
        <v>0</v>
      </c>
      <c r="T631" s="132">
        <f>S631*H631</f>
        <v>0</v>
      </c>
      <c r="AR631" s="133" t="s">
        <v>140</v>
      </c>
      <c r="AT631" s="133" t="s">
        <v>137</v>
      </c>
      <c r="AU631" s="133" t="s">
        <v>81</v>
      </c>
      <c r="AY631" s="13" t="s">
        <v>127</v>
      </c>
      <c r="BE631" s="134">
        <f>IF(N631="základní",J631,0)</f>
        <v>0</v>
      </c>
      <c r="BF631" s="134">
        <f>IF(N631="snížená",J631,0)</f>
        <v>0</v>
      </c>
      <c r="BG631" s="134">
        <f>IF(N631="zákl. přenesená",J631,0)</f>
        <v>0</v>
      </c>
      <c r="BH631" s="134">
        <f>IF(N631="sníž. přenesená",J631,0)</f>
        <v>0</v>
      </c>
      <c r="BI631" s="134">
        <f>IF(N631="nulová",J631,0)</f>
        <v>0</v>
      </c>
      <c r="BJ631" s="13" t="s">
        <v>81</v>
      </c>
      <c r="BK631" s="134">
        <f>ROUND(I631*H631,2)</f>
        <v>0</v>
      </c>
      <c r="BL631" s="13" t="s">
        <v>133</v>
      </c>
      <c r="BM631" s="133" t="s">
        <v>1453</v>
      </c>
    </row>
    <row r="632" spans="2:65" s="1" customFormat="1" ht="19.2">
      <c r="B632" s="25"/>
      <c r="D632" s="135" t="s">
        <v>135</v>
      </c>
      <c r="F632" s="136" t="s">
        <v>1452</v>
      </c>
      <c r="L632" s="25"/>
      <c r="M632" s="137"/>
      <c r="T632" s="49"/>
      <c r="AT632" s="13" t="s">
        <v>135</v>
      </c>
      <c r="AU632" s="13" t="s">
        <v>81</v>
      </c>
    </row>
    <row r="633" spans="2:65" s="1" customFormat="1" ht="37.799999999999997" customHeight="1">
      <c r="B633" s="25"/>
      <c r="C633" s="124" t="s">
        <v>1454</v>
      </c>
      <c r="D633" s="124" t="s">
        <v>129</v>
      </c>
      <c r="E633" s="125" t="s">
        <v>757</v>
      </c>
      <c r="F633" s="126" t="s">
        <v>758</v>
      </c>
      <c r="G633" s="127" t="s">
        <v>132</v>
      </c>
      <c r="H633" s="128">
        <v>4</v>
      </c>
      <c r="I633" s="128"/>
      <c r="J633" s="128">
        <f>ROUND(I633*H633,2)</f>
        <v>0</v>
      </c>
      <c r="K633" s="126" t="s">
        <v>783</v>
      </c>
      <c r="L633" s="25"/>
      <c r="M633" s="129" t="s">
        <v>1</v>
      </c>
      <c r="N633" s="130" t="s">
        <v>38</v>
      </c>
      <c r="O633" s="131">
        <v>0</v>
      </c>
      <c r="P633" s="131">
        <f>O633*H633</f>
        <v>0</v>
      </c>
      <c r="Q633" s="131">
        <v>0</v>
      </c>
      <c r="R633" s="131">
        <f>Q633*H633</f>
        <v>0</v>
      </c>
      <c r="S633" s="131">
        <v>0</v>
      </c>
      <c r="T633" s="132">
        <f>S633*H633</f>
        <v>0</v>
      </c>
      <c r="AR633" s="133" t="s">
        <v>133</v>
      </c>
      <c r="AT633" s="133" t="s">
        <v>129</v>
      </c>
      <c r="AU633" s="133" t="s">
        <v>81</v>
      </c>
      <c r="AY633" s="13" t="s">
        <v>127</v>
      </c>
      <c r="BE633" s="134">
        <f>IF(N633="základní",J633,0)</f>
        <v>0</v>
      </c>
      <c r="BF633" s="134">
        <f>IF(N633="snížená",J633,0)</f>
        <v>0</v>
      </c>
      <c r="BG633" s="134">
        <f>IF(N633="zákl. přenesená",J633,0)</f>
        <v>0</v>
      </c>
      <c r="BH633" s="134">
        <f>IF(N633="sníž. přenesená",J633,0)</f>
        <v>0</v>
      </c>
      <c r="BI633" s="134">
        <f>IF(N633="nulová",J633,0)</f>
        <v>0</v>
      </c>
      <c r="BJ633" s="13" t="s">
        <v>81</v>
      </c>
      <c r="BK633" s="134">
        <f>ROUND(I633*H633,2)</f>
        <v>0</v>
      </c>
      <c r="BL633" s="13" t="s">
        <v>133</v>
      </c>
      <c r="BM633" s="133" t="s">
        <v>1455</v>
      </c>
    </row>
    <row r="634" spans="2:65" s="1" customFormat="1" ht="67.2">
      <c r="B634" s="25"/>
      <c r="D634" s="135" t="s">
        <v>135</v>
      </c>
      <c r="F634" s="136" t="s">
        <v>760</v>
      </c>
      <c r="L634" s="25"/>
      <c r="M634" s="137"/>
      <c r="T634" s="49"/>
      <c r="AT634" s="13" t="s">
        <v>135</v>
      </c>
      <c r="AU634" s="13" t="s">
        <v>81</v>
      </c>
    </row>
    <row r="635" spans="2:65" s="1" customFormat="1" ht="33" customHeight="1">
      <c r="B635" s="25"/>
      <c r="C635" s="124" t="s">
        <v>1456</v>
      </c>
      <c r="D635" s="124" t="s">
        <v>129</v>
      </c>
      <c r="E635" s="125" t="s">
        <v>762</v>
      </c>
      <c r="F635" s="126" t="s">
        <v>763</v>
      </c>
      <c r="G635" s="127" t="s">
        <v>132</v>
      </c>
      <c r="H635" s="128">
        <v>12</v>
      </c>
      <c r="I635" s="128"/>
      <c r="J635" s="128">
        <f>ROUND(I635*H635,2)</f>
        <v>0</v>
      </c>
      <c r="K635" s="126" t="s">
        <v>783</v>
      </c>
      <c r="L635" s="25"/>
      <c r="M635" s="129" t="s">
        <v>1</v>
      </c>
      <c r="N635" s="130" t="s">
        <v>38</v>
      </c>
      <c r="O635" s="131">
        <v>0</v>
      </c>
      <c r="P635" s="131">
        <f>O635*H635</f>
        <v>0</v>
      </c>
      <c r="Q635" s="131">
        <v>0</v>
      </c>
      <c r="R635" s="131">
        <f>Q635*H635</f>
        <v>0</v>
      </c>
      <c r="S635" s="131">
        <v>0</v>
      </c>
      <c r="T635" s="132">
        <f>S635*H635</f>
        <v>0</v>
      </c>
      <c r="AR635" s="133" t="s">
        <v>133</v>
      </c>
      <c r="AT635" s="133" t="s">
        <v>129</v>
      </c>
      <c r="AU635" s="133" t="s">
        <v>81</v>
      </c>
      <c r="AY635" s="13" t="s">
        <v>127</v>
      </c>
      <c r="BE635" s="134">
        <f>IF(N635="základní",J635,0)</f>
        <v>0</v>
      </c>
      <c r="BF635" s="134">
        <f>IF(N635="snížená",J635,0)</f>
        <v>0</v>
      </c>
      <c r="BG635" s="134">
        <f>IF(N635="zákl. přenesená",J635,0)</f>
        <v>0</v>
      </c>
      <c r="BH635" s="134">
        <f>IF(N635="sníž. přenesená",J635,0)</f>
        <v>0</v>
      </c>
      <c r="BI635" s="134">
        <f>IF(N635="nulová",J635,0)</f>
        <v>0</v>
      </c>
      <c r="BJ635" s="13" t="s">
        <v>81</v>
      </c>
      <c r="BK635" s="134">
        <f>ROUND(I635*H635,2)</f>
        <v>0</v>
      </c>
      <c r="BL635" s="13" t="s">
        <v>133</v>
      </c>
      <c r="BM635" s="133" t="s">
        <v>1457</v>
      </c>
    </row>
    <row r="636" spans="2:65" s="1" customFormat="1" ht="19.2">
      <c r="B636" s="25"/>
      <c r="D636" s="135" t="s">
        <v>135</v>
      </c>
      <c r="F636" s="136" t="s">
        <v>763</v>
      </c>
      <c r="L636" s="25"/>
      <c r="M636" s="137"/>
      <c r="T636" s="49"/>
      <c r="AT636" s="13" t="s">
        <v>135</v>
      </c>
      <c r="AU636" s="13" t="s">
        <v>81</v>
      </c>
    </row>
    <row r="637" spans="2:65" s="1" customFormat="1" ht="55.5" customHeight="1">
      <c r="B637" s="25"/>
      <c r="C637" s="124" t="s">
        <v>1458</v>
      </c>
      <c r="D637" s="124" t="s">
        <v>129</v>
      </c>
      <c r="E637" s="125" t="s">
        <v>766</v>
      </c>
      <c r="F637" s="126" t="s">
        <v>767</v>
      </c>
      <c r="G637" s="127" t="s">
        <v>132</v>
      </c>
      <c r="H637" s="128">
        <v>4</v>
      </c>
      <c r="I637" s="128"/>
      <c r="J637" s="128">
        <f>ROUND(I637*H637,2)</f>
        <v>0</v>
      </c>
      <c r="K637" s="126" t="s">
        <v>783</v>
      </c>
      <c r="L637" s="25"/>
      <c r="M637" s="129" t="s">
        <v>1</v>
      </c>
      <c r="N637" s="130" t="s">
        <v>38</v>
      </c>
      <c r="O637" s="131">
        <v>0</v>
      </c>
      <c r="P637" s="131">
        <f>O637*H637</f>
        <v>0</v>
      </c>
      <c r="Q637" s="131">
        <v>0</v>
      </c>
      <c r="R637" s="131">
        <f>Q637*H637</f>
        <v>0</v>
      </c>
      <c r="S637" s="131">
        <v>0</v>
      </c>
      <c r="T637" s="132">
        <f>S637*H637</f>
        <v>0</v>
      </c>
      <c r="AR637" s="133" t="s">
        <v>133</v>
      </c>
      <c r="AT637" s="133" t="s">
        <v>129</v>
      </c>
      <c r="AU637" s="133" t="s">
        <v>81</v>
      </c>
      <c r="AY637" s="13" t="s">
        <v>127</v>
      </c>
      <c r="BE637" s="134">
        <f>IF(N637="základní",J637,0)</f>
        <v>0</v>
      </c>
      <c r="BF637" s="134">
        <f>IF(N637="snížená",J637,0)</f>
        <v>0</v>
      </c>
      <c r="BG637" s="134">
        <f>IF(N637="zákl. přenesená",J637,0)</f>
        <v>0</v>
      </c>
      <c r="BH637" s="134">
        <f>IF(N637="sníž. přenesená",J637,0)</f>
        <v>0</v>
      </c>
      <c r="BI637" s="134">
        <f>IF(N637="nulová",J637,0)</f>
        <v>0</v>
      </c>
      <c r="BJ637" s="13" t="s">
        <v>81</v>
      </c>
      <c r="BK637" s="134">
        <f>ROUND(I637*H637,2)</f>
        <v>0</v>
      </c>
      <c r="BL637" s="13" t="s">
        <v>133</v>
      </c>
      <c r="BM637" s="133" t="s">
        <v>1459</v>
      </c>
    </row>
    <row r="638" spans="2:65" s="1" customFormat="1" ht="76.8">
      <c r="B638" s="25"/>
      <c r="D638" s="135" t="s">
        <v>135</v>
      </c>
      <c r="F638" s="136" t="s">
        <v>769</v>
      </c>
      <c r="L638" s="25"/>
      <c r="M638" s="137"/>
      <c r="T638" s="49"/>
      <c r="AT638" s="13" t="s">
        <v>135</v>
      </c>
      <c r="AU638" s="13" t="s">
        <v>81</v>
      </c>
    </row>
    <row r="639" spans="2:65" s="1" customFormat="1" ht="49.05" customHeight="1">
      <c r="B639" s="25"/>
      <c r="C639" s="124" t="s">
        <v>1460</v>
      </c>
      <c r="D639" s="124" t="s">
        <v>129</v>
      </c>
      <c r="E639" s="125" t="s">
        <v>771</v>
      </c>
      <c r="F639" s="126" t="s">
        <v>772</v>
      </c>
      <c r="G639" s="127" t="s">
        <v>132</v>
      </c>
      <c r="H639" s="128">
        <v>20</v>
      </c>
      <c r="I639" s="128"/>
      <c r="J639" s="128">
        <f>ROUND(I639*H639,2)</f>
        <v>0</v>
      </c>
      <c r="K639" s="126" t="s">
        <v>783</v>
      </c>
      <c r="L639" s="25"/>
      <c r="M639" s="129" t="s">
        <v>1</v>
      </c>
      <c r="N639" s="130" t="s">
        <v>38</v>
      </c>
      <c r="O639" s="131">
        <v>0</v>
      </c>
      <c r="P639" s="131">
        <f>O639*H639</f>
        <v>0</v>
      </c>
      <c r="Q639" s="131">
        <v>0</v>
      </c>
      <c r="R639" s="131">
        <f>Q639*H639</f>
        <v>0</v>
      </c>
      <c r="S639" s="131">
        <v>0</v>
      </c>
      <c r="T639" s="132">
        <f>S639*H639</f>
        <v>0</v>
      </c>
      <c r="AR639" s="133" t="s">
        <v>133</v>
      </c>
      <c r="AT639" s="133" t="s">
        <v>129</v>
      </c>
      <c r="AU639" s="133" t="s">
        <v>81</v>
      </c>
      <c r="AY639" s="13" t="s">
        <v>127</v>
      </c>
      <c r="BE639" s="134">
        <f>IF(N639="základní",J639,0)</f>
        <v>0</v>
      </c>
      <c r="BF639" s="134">
        <f>IF(N639="snížená",J639,0)</f>
        <v>0</v>
      </c>
      <c r="BG639" s="134">
        <f>IF(N639="zákl. přenesená",J639,0)</f>
        <v>0</v>
      </c>
      <c r="BH639" s="134">
        <f>IF(N639="sníž. přenesená",J639,0)</f>
        <v>0</v>
      </c>
      <c r="BI639" s="134">
        <f>IF(N639="nulová",J639,0)</f>
        <v>0</v>
      </c>
      <c r="BJ639" s="13" t="s">
        <v>81</v>
      </c>
      <c r="BK639" s="134">
        <f>ROUND(I639*H639,2)</f>
        <v>0</v>
      </c>
      <c r="BL639" s="13" t="s">
        <v>133</v>
      </c>
      <c r="BM639" s="133" t="s">
        <v>1461</v>
      </c>
    </row>
    <row r="640" spans="2:65" s="1" customFormat="1" ht="28.8">
      <c r="B640" s="25"/>
      <c r="D640" s="135" t="s">
        <v>135</v>
      </c>
      <c r="F640" s="136" t="s">
        <v>772</v>
      </c>
      <c r="L640" s="25"/>
      <c r="M640" s="137"/>
      <c r="T640" s="49"/>
      <c r="AT640" s="13" t="s">
        <v>135</v>
      </c>
      <c r="AU640" s="13" t="s">
        <v>81</v>
      </c>
    </row>
    <row r="641" spans="2:65" s="1" customFormat="1" ht="33" customHeight="1">
      <c r="B641" s="25"/>
      <c r="C641" s="124" t="s">
        <v>1462</v>
      </c>
      <c r="D641" s="124" t="s">
        <v>129</v>
      </c>
      <c r="E641" s="125" t="s">
        <v>775</v>
      </c>
      <c r="F641" s="126" t="s">
        <v>776</v>
      </c>
      <c r="G641" s="127" t="s">
        <v>132</v>
      </c>
      <c r="H641" s="128">
        <v>1</v>
      </c>
      <c r="I641" s="128"/>
      <c r="J641" s="128">
        <f>ROUND(I641*H641,2)</f>
        <v>0</v>
      </c>
      <c r="K641" s="126" t="s">
        <v>783</v>
      </c>
      <c r="L641" s="25"/>
      <c r="M641" s="129" t="s">
        <v>1</v>
      </c>
      <c r="N641" s="130" t="s">
        <v>38</v>
      </c>
      <c r="O641" s="131">
        <v>0</v>
      </c>
      <c r="P641" s="131">
        <f>O641*H641</f>
        <v>0</v>
      </c>
      <c r="Q641" s="131">
        <v>0</v>
      </c>
      <c r="R641" s="131">
        <f>Q641*H641</f>
        <v>0</v>
      </c>
      <c r="S641" s="131">
        <v>0</v>
      </c>
      <c r="T641" s="132">
        <f>S641*H641</f>
        <v>0</v>
      </c>
      <c r="AR641" s="133" t="s">
        <v>133</v>
      </c>
      <c r="AT641" s="133" t="s">
        <v>129</v>
      </c>
      <c r="AU641" s="133" t="s">
        <v>81</v>
      </c>
      <c r="AY641" s="13" t="s">
        <v>127</v>
      </c>
      <c r="BE641" s="134">
        <f>IF(N641="základní",J641,0)</f>
        <v>0</v>
      </c>
      <c r="BF641" s="134">
        <f>IF(N641="snížená",J641,0)</f>
        <v>0</v>
      </c>
      <c r="BG641" s="134">
        <f>IF(N641="zákl. přenesená",J641,0)</f>
        <v>0</v>
      </c>
      <c r="BH641" s="134">
        <f>IF(N641="sníž. přenesená",J641,0)</f>
        <v>0</v>
      </c>
      <c r="BI641" s="134">
        <f>IF(N641="nulová",J641,0)</f>
        <v>0</v>
      </c>
      <c r="BJ641" s="13" t="s">
        <v>81</v>
      </c>
      <c r="BK641" s="134">
        <f>ROUND(I641*H641,2)</f>
        <v>0</v>
      </c>
      <c r="BL641" s="13" t="s">
        <v>133</v>
      </c>
      <c r="BM641" s="133" t="s">
        <v>1463</v>
      </c>
    </row>
    <row r="642" spans="2:65" s="1" customFormat="1" ht="28.8">
      <c r="B642" s="25"/>
      <c r="D642" s="135" t="s">
        <v>135</v>
      </c>
      <c r="F642" s="136" t="s">
        <v>778</v>
      </c>
      <c r="L642" s="25"/>
      <c r="M642" s="137"/>
      <c r="T642" s="49"/>
      <c r="AT642" s="13" t="s">
        <v>135</v>
      </c>
      <c r="AU642" s="13" t="s">
        <v>81</v>
      </c>
    </row>
    <row r="643" spans="2:65" s="1" customFormat="1" ht="37.799999999999997" customHeight="1">
      <c r="B643" s="25"/>
      <c r="C643" s="124" t="s">
        <v>1464</v>
      </c>
      <c r="D643" s="124" t="s">
        <v>129</v>
      </c>
      <c r="E643" s="125" t="s">
        <v>780</v>
      </c>
      <c r="F643" s="126" t="s">
        <v>781</v>
      </c>
      <c r="G643" s="127" t="s">
        <v>782</v>
      </c>
      <c r="H643" s="128">
        <v>914.1</v>
      </c>
      <c r="I643" s="128"/>
      <c r="J643" s="128">
        <f>ROUND(I643*H643,2)</f>
        <v>0</v>
      </c>
      <c r="K643" s="126" t="s">
        <v>783</v>
      </c>
      <c r="L643" s="25"/>
      <c r="M643" s="129" t="s">
        <v>1</v>
      </c>
      <c r="N643" s="130" t="s">
        <v>38</v>
      </c>
      <c r="O643" s="131">
        <v>0</v>
      </c>
      <c r="P643" s="131">
        <f>O643*H643</f>
        <v>0</v>
      </c>
      <c r="Q643" s="131">
        <v>0</v>
      </c>
      <c r="R643" s="131">
        <f>Q643*H643</f>
        <v>0</v>
      </c>
      <c r="S643" s="131">
        <v>0</v>
      </c>
      <c r="T643" s="132">
        <f>S643*H643</f>
        <v>0</v>
      </c>
      <c r="AR643" s="133" t="s">
        <v>133</v>
      </c>
      <c r="AT643" s="133" t="s">
        <v>129</v>
      </c>
      <c r="AU643" s="133" t="s">
        <v>81</v>
      </c>
      <c r="AY643" s="13" t="s">
        <v>127</v>
      </c>
      <c r="BE643" s="134">
        <f>IF(N643="základní",J643,0)</f>
        <v>0</v>
      </c>
      <c r="BF643" s="134">
        <f>IF(N643="snížená",J643,0)</f>
        <v>0</v>
      </c>
      <c r="BG643" s="134">
        <f>IF(N643="zákl. přenesená",J643,0)</f>
        <v>0</v>
      </c>
      <c r="BH643" s="134">
        <f>IF(N643="sníž. přenesená",J643,0)</f>
        <v>0</v>
      </c>
      <c r="BI643" s="134">
        <f>IF(N643="nulová",J643,0)</f>
        <v>0</v>
      </c>
      <c r="BJ643" s="13" t="s">
        <v>81</v>
      </c>
      <c r="BK643" s="134">
        <f>ROUND(I643*H643,2)</f>
        <v>0</v>
      </c>
      <c r="BL643" s="13" t="s">
        <v>133</v>
      </c>
      <c r="BM643" s="133" t="s">
        <v>1465</v>
      </c>
    </row>
    <row r="644" spans="2:65" s="1" customFormat="1" ht="57.6">
      <c r="B644" s="25"/>
      <c r="D644" s="135" t="s">
        <v>135</v>
      </c>
      <c r="F644" s="136" t="s">
        <v>785</v>
      </c>
      <c r="L644" s="25"/>
      <c r="M644" s="137"/>
      <c r="T644" s="49"/>
      <c r="AT644" s="13" t="s">
        <v>135</v>
      </c>
      <c r="AU644" s="13" t="s">
        <v>81</v>
      </c>
    </row>
    <row r="645" spans="2:65" s="1" customFormat="1" ht="19.2">
      <c r="B645" s="25"/>
      <c r="D645" s="135" t="s">
        <v>155</v>
      </c>
      <c r="F645" s="146" t="s">
        <v>1466</v>
      </c>
      <c r="L645" s="25"/>
      <c r="M645" s="137"/>
      <c r="T645" s="49"/>
      <c r="AT645" s="13" t="s">
        <v>155</v>
      </c>
      <c r="AU645" s="13" t="s">
        <v>81</v>
      </c>
    </row>
    <row r="646" spans="2:65" s="1" customFormat="1" ht="49.05" customHeight="1">
      <c r="B646" s="25"/>
      <c r="C646" s="124" t="s">
        <v>1467</v>
      </c>
      <c r="D646" s="124" t="s">
        <v>129</v>
      </c>
      <c r="E646" s="125" t="s">
        <v>787</v>
      </c>
      <c r="F646" s="126" t="s">
        <v>788</v>
      </c>
      <c r="G646" s="127" t="s">
        <v>782</v>
      </c>
      <c r="H646" s="128">
        <v>365</v>
      </c>
      <c r="I646" s="128"/>
      <c r="J646" s="128">
        <f>ROUND(I646*H646,2)</f>
        <v>0</v>
      </c>
      <c r="K646" s="126" t="s">
        <v>783</v>
      </c>
      <c r="L646" s="25"/>
      <c r="M646" s="129" t="s">
        <v>1</v>
      </c>
      <c r="N646" s="130" t="s">
        <v>38</v>
      </c>
      <c r="O646" s="131">
        <v>0</v>
      </c>
      <c r="P646" s="131">
        <f>O646*H646</f>
        <v>0</v>
      </c>
      <c r="Q646" s="131">
        <v>0</v>
      </c>
      <c r="R646" s="131">
        <f>Q646*H646</f>
        <v>0</v>
      </c>
      <c r="S646" s="131">
        <v>0</v>
      </c>
      <c r="T646" s="132">
        <f>S646*H646</f>
        <v>0</v>
      </c>
      <c r="AR646" s="133" t="s">
        <v>133</v>
      </c>
      <c r="AT646" s="133" t="s">
        <v>129</v>
      </c>
      <c r="AU646" s="133" t="s">
        <v>81</v>
      </c>
      <c r="AY646" s="13" t="s">
        <v>127</v>
      </c>
      <c r="BE646" s="134">
        <f>IF(N646="základní",J646,0)</f>
        <v>0</v>
      </c>
      <c r="BF646" s="134">
        <f>IF(N646="snížená",J646,0)</f>
        <v>0</v>
      </c>
      <c r="BG646" s="134">
        <f>IF(N646="zákl. přenesená",J646,0)</f>
        <v>0</v>
      </c>
      <c r="BH646" s="134">
        <f>IF(N646="sníž. přenesená",J646,0)</f>
        <v>0</v>
      </c>
      <c r="BI646" s="134">
        <f>IF(N646="nulová",J646,0)</f>
        <v>0</v>
      </c>
      <c r="BJ646" s="13" t="s">
        <v>81</v>
      </c>
      <c r="BK646" s="134">
        <f>ROUND(I646*H646,2)</f>
        <v>0</v>
      </c>
      <c r="BL646" s="13" t="s">
        <v>133</v>
      </c>
      <c r="BM646" s="133" t="s">
        <v>1468</v>
      </c>
    </row>
    <row r="647" spans="2:65" s="1" customFormat="1" ht="67.2">
      <c r="B647" s="25"/>
      <c r="D647" s="135" t="s">
        <v>135</v>
      </c>
      <c r="F647" s="136" t="s">
        <v>790</v>
      </c>
      <c r="L647" s="25"/>
      <c r="M647" s="137"/>
      <c r="T647" s="49"/>
      <c r="AT647" s="13" t="s">
        <v>135</v>
      </c>
      <c r="AU647" s="13" t="s">
        <v>81</v>
      </c>
    </row>
    <row r="648" spans="2:65" s="1" customFormat="1" ht="19.2">
      <c r="B648" s="25"/>
      <c r="D648" s="135" t="s">
        <v>155</v>
      </c>
      <c r="F648" s="146" t="s">
        <v>1469</v>
      </c>
      <c r="L648" s="25"/>
      <c r="M648" s="137"/>
      <c r="T648" s="49"/>
      <c r="AT648" s="13" t="s">
        <v>155</v>
      </c>
      <c r="AU648" s="13" t="s">
        <v>81</v>
      </c>
    </row>
    <row r="649" spans="2:65" s="1" customFormat="1" ht="21.75" customHeight="1">
      <c r="B649" s="25"/>
      <c r="C649" s="124" t="s">
        <v>1470</v>
      </c>
      <c r="D649" s="124" t="s">
        <v>129</v>
      </c>
      <c r="E649" s="125" t="s">
        <v>792</v>
      </c>
      <c r="F649" s="126" t="s">
        <v>793</v>
      </c>
      <c r="G649" s="127" t="s">
        <v>782</v>
      </c>
      <c r="H649" s="128">
        <v>914.1</v>
      </c>
      <c r="I649" s="128"/>
      <c r="J649" s="128">
        <f>ROUND(I649*H649,2)</f>
        <v>0</v>
      </c>
      <c r="K649" s="126" t="s">
        <v>783</v>
      </c>
      <c r="L649" s="25"/>
      <c r="M649" s="129" t="s">
        <v>1</v>
      </c>
      <c r="N649" s="130" t="s">
        <v>38</v>
      </c>
      <c r="O649" s="131">
        <v>0</v>
      </c>
      <c r="P649" s="131">
        <f>O649*H649</f>
        <v>0</v>
      </c>
      <c r="Q649" s="131">
        <v>0</v>
      </c>
      <c r="R649" s="131">
        <f>Q649*H649</f>
        <v>0</v>
      </c>
      <c r="S649" s="131">
        <v>0</v>
      </c>
      <c r="T649" s="132">
        <f>S649*H649</f>
        <v>0</v>
      </c>
      <c r="AR649" s="133" t="s">
        <v>133</v>
      </c>
      <c r="AT649" s="133" t="s">
        <v>129</v>
      </c>
      <c r="AU649" s="133" t="s">
        <v>81</v>
      </c>
      <c r="AY649" s="13" t="s">
        <v>127</v>
      </c>
      <c r="BE649" s="134">
        <f>IF(N649="základní",J649,0)</f>
        <v>0</v>
      </c>
      <c r="BF649" s="134">
        <f>IF(N649="snížená",J649,0)</f>
        <v>0</v>
      </c>
      <c r="BG649" s="134">
        <f>IF(N649="zákl. přenesená",J649,0)</f>
        <v>0</v>
      </c>
      <c r="BH649" s="134">
        <f>IF(N649="sníž. přenesená",J649,0)</f>
        <v>0</v>
      </c>
      <c r="BI649" s="134">
        <f>IF(N649="nulová",J649,0)</f>
        <v>0</v>
      </c>
      <c r="BJ649" s="13" t="s">
        <v>81</v>
      </c>
      <c r="BK649" s="134">
        <f>ROUND(I649*H649,2)</f>
        <v>0</v>
      </c>
      <c r="BL649" s="13" t="s">
        <v>133</v>
      </c>
      <c r="BM649" s="133" t="s">
        <v>1471</v>
      </c>
    </row>
    <row r="650" spans="2:65" s="1" customFormat="1" ht="57.6">
      <c r="B650" s="25"/>
      <c r="D650" s="135" t="s">
        <v>135</v>
      </c>
      <c r="F650" s="136" t="s">
        <v>795</v>
      </c>
      <c r="L650" s="25"/>
      <c r="M650" s="137"/>
      <c r="T650" s="49"/>
      <c r="AT650" s="13" t="s">
        <v>135</v>
      </c>
      <c r="AU650" s="13" t="s">
        <v>81</v>
      </c>
    </row>
    <row r="651" spans="2:65" s="1" customFormat="1" ht="19.2">
      <c r="B651" s="25"/>
      <c r="D651" s="135" t="s">
        <v>155</v>
      </c>
      <c r="F651" s="146" t="s">
        <v>1472</v>
      </c>
      <c r="L651" s="25"/>
      <c r="M651" s="137"/>
      <c r="T651" s="49"/>
      <c r="AT651" s="13" t="s">
        <v>155</v>
      </c>
      <c r="AU651" s="13" t="s">
        <v>81</v>
      </c>
    </row>
    <row r="652" spans="2:65" s="1" customFormat="1" ht="24.15" customHeight="1">
      <c r="B652" s="25"/>
      <c r="C652" s="124" t="s">
        <v>1473</v>
      </c>
      <c r="D652" s="124" t="s">
        <v>129</v>
      </c>
      <c r="E652" s="125" t="s">
        <v>797</v>
      </c>
      <c r="F652" s="126" t="s">
        <v>798</v>
      </c>
      <c r="G652" s="127" t="s">
        <v>782</v>
      </c>
      <c r="H652" s="128">
        <v>365</v>
      </c>
      <c r="I652" s="128"/>
      <c r="J652" s="128">
        <f>ROUND(I652*H652,2)</f>
        <v>0</v>
      </c>
      <c r="K652" s="126" t="s">
        <v>783</v>
      </c>
      <c r="L652" s="25"/>
      <c r="M652" s="129" t="s">
        <v>1</v>
      </c>
      <c r="N652" s="130" t="s">
        <v>38</v>
      </c>
      <c r="O652" s="131">
        <v>0</v>
      </c>
      <c r="P652" s="131">
        <f>O652*H652</f>
        <v>0</v>
      </c>
      <c r="Q652" s="131">
        <v>0</v>
      </c>
      <c r="R652" s="131">
        <f>Q652*H652</f>
        <v>0</v>
      </c>
      <c r="S652" s="131">
        <v>0</v>
      </c>
      <c r="T652" s="132">
        <f>S652*H652</f>
        <v>0</v>
      </c>
      <c r="AR652" s="133" t="s">
        <v>133</v>
      </c>
      <c r="AT652" s="133" t="s">
        <v>129</v>
      </c>
      <c r="AU652" s="133" t="s">
        <v>81</v>
      </c>
      <c r="AY652" s="13" t="s">
        <v>127</v>
      </c>
      <c r="BE652" s="134">
        <f>IF(N652="základní",J652,0)</f>
        <v>0</v>
      </c>
      <c r="BF652" s="134">
        <f>IF(N652="snížená",J652,0)</f>
        <v>0</v>
      </c>
      <c r="BG652" s="134">
        <f>IF(N652="zákl. přenesená",J652,0)</f>
        <v>0</v>
      </c>
      <c r="BH652" s="134">
        <f>IF(N652="sníž. přenesená",J652,0)</f>
        <v>0</v>
      </c>
      <c r="BI652" s="134">
        <f>IF(N652="nulová",J652,0)</f>
        <v>0</v>
      </c>
      <c r="BJ652" s="13" t="s">
        <v>81</v>
      </c>
      <c r="BK652" s="134">
        <f>ROUND(I652*H652,2)</f>
        <v>0</v>
      </c>
      <c r="BL652" s="13" t="s">
        <v>133</v>
      </c>
      <c r="BM652" s="133" t="s">
        <v>1474</v>
      </c>
    </row>
    <row r="653" spans="2:65" s="1" customFormat="1" ht="57.6">
      <c r="B653" s="25"/>
      <c r="D653" s="135" t="s">
        <v>135</v>
      </c>
      <c r="F653" s="136" t="s">
        <v>800</v>
      </c>
      <c r="L653" s="25"/>
      <c r="M653" s="137"/>
      <c r="T653" s="49"/>
      <c r="AT653" s="13" t="s">
        <v>135</v>
      </c>
      <c r="AU653" s="13" t="s">
        <v>81</v>
      </c>
    </row>
    <row r="654" spans="2:65" s="1" customFormat="1" ht="19.2">
      <c r="B654" s="25"/>
      <c r="D654" s="135" t="s">
        <v>155</v>
      </c>
      <c r="F654" s="146" t="s">
        <v>1475</v>
      </c>
      <c r="L654" s="25"/>
      <c r="M654" s="137"/>
      <c r="T654" s="49"/>
      <c r="AT654" s="13" t="s">
        <v>155</v>
      </c>
      <c r="AU654" s="13" t="s">
        <v>81</v>
      </c>
    </row>
    <row r="655" spans="2:65" s="1" customFormat="1" ht="21.75" customHeight="1">
      <c r="B655" s="25"/>
      <c r="C655" s="124" t="s">
        <v>1476</v>
      </c>
      <c r="D655" s="124" t="s">
        <v>129</v>
      </c>
      <c r="E655" s="125" t="s">
        <v>802</v>
      </c>
      <c r="F655" s="126" t="s">
        <v>803</v>
      </c>
      <c r="G655" s="127" t="s">
        <v>782</v>
      </c>
      <c r="H655" s="128">
        <v>914.1</v>
      </c>
      <c r="I655" s="128"/>
      <c r="J655" s="128">
        <f>ROUND(I655*H655,2)</f>
        <v>0</v>
      </c>
      <c r="K655" s="126" t="s">
        <v>783</v>
      </c>
      <c r="L655" s="25"/>
      <c r="M655" s="129" t="s">
        <v>1</v>
      </c>
      <c r="N655" s="130" t="s">
        <v>38</v>
      </c>
      <c r="O655" s="131">
        <v>0</v>
      </c>
      <c r="P655" s="131">
        <f>O655*H655</f>
        <v>0</v>
      </c>
      <c r="Q655" s="131">
        <v>0</v>
      </c>
      <c r="R655" s="131">
        <f>Q655*H655</f>
        <v>0</v>
      </c>
      <c r="S655" s="131">
        <v>0</v>
      </c>
      <c r="T655" s="132">
        <f>S655*H655</f>
        <v>0</v>
      </c>
      <c r="AR655" s="133" t="s">
        <v>133</v>
      </c>
      <c r="AT655" s="133" t="s">
        <v>129</v>
      </c>
      <c r="AU655" s="133" t="s">
        <v>81</v>
      </c>
      <c r="AY655" s="13" t="s">
        <v>127</v>
      </c>
      <c r="BE655" s="134">
        <f>IF(N655="základní",J655,0)</f>
        <v>0</v>
      </c>
      <c r="BF655" s="134">
        <f>IF(N655="snížená",J655,0)</f>
        <v>0</v>
      </c>
      <c r="BG655" s="134">
        <f>IF(N655="zákl. přenesená",J655,0)</f>
        <v>0</v>
      </c>
      <c r="BH655" s="134">
        <f>IF(N655="sníž. přenesená",J655,0)</f>
        <v>0</v>
      </c>
      <c r="BI655" s="134">
        <f>IF(N655="nulová",J655,0)</f>
        <v>0</v>
      </c>
      <c r="BJ655" s="13" t="s">
        <v>81</v>
      </c>
      <c r="BK655" s="134">
        <f>ROUND(I655*H655,2)</f>
        <v>0</v>
      </c>
      <c r="BL655" s="13" t="s">
        <v>133</v>
      </c>
      <c r="BM655" s="133" t="s">
        <v>1477</v>
      </c>
    </row>
    <row r="656" spans="2:65" s="1" customFormat="1" ht="28.8">
      <c r="B656" s="25"/>
      <c r="D656" s="135" t="s">
        <v>135</v>
      </c>
      <c r="F656" s="136" t="s">
        <v>805</v>
      </c>
      <c r="L656" s="25"/>
      <c r="M656" s="137"/>
      <c r="T656" s="49"/>
      <c r="AT656" s="13" t="s">
        <v>135</v>
      </c>
      <c r="AU656" s="13" t="s">
        <v>81</v>
      </c>
    </row>
    <row r="657" spans="2:65" s="1" customFormat="1" ht="24.15" customHeight="1">
      <c r="B657" s="25"/>
      <c r="C657" s="124" t="s">
        <v>1478</v>
      </c>
      <c r="D657" s="124" t="s">
        <v>129</v>
      </c>
      <c r="E657" s="125" t="s">
        <v>807</v>
      </c>
      <c r="F657" s="126" t="s">
        <v>808</v>
      </c>
      <c r="G657" s="127" t="s">
        <v>782</v>
      </c>
      <c r="H657" s="128">
        <v>365</v>
      </c>
      <c r="I657" s="128"/>
      <c r="J657" s="128">
        <f>ROUND(I657*H657,2)</f>
        <v>0</v>
      </c>
      <c r="K657" s="126" t="s">
        <v>783</v>
      </c>
      <c r="L657" s="25"/>
      <c r="M657" s="129" t="s">
        <v>1</v>
      </c>
      <c r="N657" s="130" t="s">
        <v>38</v>
      </c>
      <c r="O657" s="131">
        <v>0</v>
      </c>
      <c r="P657" s="131">
        <f>O657*H657</f>
        <v>0</v>
      </c>
      <c r="Q657" s="131">
        <v>0</v>
      </c>
      <c r="R657" s="131">
        <f>Q657*H657</f>
        <v>0</v>
      </c>
      <c r="S657" s="131">
        <v>0</v>
      </c>
      <c r="T657" s="132">
        <f>S657*H657</f>
        <v>0</v>
      </c>
      <c r="AR657" s="133" t="s">
        <v>133</v>
      </c>
      <c r="AT657" s="133" t="s">
        <v>129</v>
      </c>
      <c r="AU657" s="133" t="s">
        <v>81</v>
      </c>
      <c r="AY657" s="13" t="s">
        <v>127</v>
      </c>
      <c r="BE657" s="134">
        <f>IF(N657="základní",J657,0)</f>
        <v>0</v>
      </c>
      <c r="BF657" s="134">
        <f>IF(N657="snížená",J657,0)</f>
        <v>0</v>
      </c>
      <c r="BG657" s="134">
        <f>IF(N657="zákl. přenesená",J657,0)</f>
        <v>0</v>
      </c>
      <c r="BH657" s="134">
        <f>IF(N657="sníž. přenesená",J657,0)</f>
        <v>0</v>
      </c>
      <c r="BI657" s="134">
        <f>IF(N657="nulová",J657,0)</f>
        <v>0</v>
      </c>
      <c r="BJ657" s="13" t="s">
        <v>81</v>
      </c>
      <c r="BK657" s="134">
        <f>ROUND(I657*H657,2)</f>
        <v>0</v>
      </c>
      <c r="BL657" s="13" t="s">
        <v>133</v>
      </c>
      <c r="BM657" s="133" t="s">
        <v>1479</v>
      </c>
    </row>
    <row r="658" spans="2:65" s="1" customFormat="1" ht="28.8">
      <c r="B658" s="25"/>
      <c r="D658" s="135" t="s">
        <v>135</v>
      </c>
      <c r="F658" s="136" t="s">
        <v>810</v>
      </c>
      <c r="L658" s="25"/>
      <c r="M658" s="137"/>
      <c r="T658" s="49"/>
      <c r="AT658" s="13" t="s">
        <v>135</v>
      </c>
      <c r="AU658" s="13" t="s">
        <v>81</v>
      </c>
    </row>
    <row r="659" spans="2:65" s="1" customFormat="1" ht="21.75" customHeight="1">
      <c r="B659" s="25"/>
      <c r="C659" s="124" t="s">
        <v>1480</v>
      </c>
      <c r="D659" s="124" t="s">
        <v>129</v>
      </c>
      <c r="E659" s="125" t="s">
        <v>812</v>
      </c>
      <c r="F659" s="126" t="s">
        <v>813</v>
      </c>
      <c r="G659" s="127" t="s">
        <v>782</v>
      </c>
      <c r="H659" s="128">
        <v>914.1</v>
      </c>
      <c r="I659" s="128"/>
      <c r="J659" s="128">
        <f>ROUND(I659*H659,2)</f>
        <v>0</v>
      </c>
      <c r="K659" s="126" t="s">
        <v>783</v>
      </c>
      <c r="L659" s="25"/>
      <c r="M659" s="129" t="s">
        <v>1</v>
      </c>
      <c r="N659" s="130" t="s">
        <v>38</v>
      </c>
      <c r="O659" s="131">
        <v>0</v>
      </c>
      <c r="P659" s="131">
        <f>O659*H659</f>
        <v>0</v>
      </c>
      <c r="Q659" s="131">
        <v>0</v>
      </c>
      <c r="R659" s="131">
        <f>Q659*H659</f>
        <v>0</v>
      </c>
      <c r="S659" s="131">
        <v>0</v>
      </c>
      <c r="T659" s="132">
        <f>S659*H659</f>
        <v>0</v>
      </c>
      <c r="AR659" s="133" t="s">
        <v>133</v>
      </c>
      <c r="AT659" s="133" t="s">
        <v>129</v>
      </c>
      <c r="AU659" s="133" t="s">
        <v>81</v>
      </c>
      <c r="AY659" s="13" t="s">
        <v>127</v>
      </c>
      <c r="BE659" s="134">
        <f>IF(N659="základní",J659,0)</f>
        <v>0</v>
      </c>
      <c r="BF659" s="134">
        <f>IF(N659="snížená",J659,0)</f>
        <v>0</v>
      </c>
      <c r="BG659" s="134">
        <f>IF(N659="zákl. přenesená",J659,0)</f>
        <v>0</v>
      </c>
      <c r="BH659" s="134">
        <f>IF(N659="sníž. přenesená",J659,0)</f>
        <v>0</v>
      </c>
      <c r="BI659" s="134">
        <f>IF(N659="nulová",J659,0)</f>
        <v>0</v>
      </c>
      <c r="BJ659" s="13" t="s">
        <v>81</v>
      </c>
      <c r="BK659" s="134">
        <f>ROUND(I659*H659,2)</f>
        <v>0</v>
      </c>
      <c r="BL659" s="13" t="s">
        <v>133</v>
      </c>
      <c r="BM659" s="133" t="s">
        <v>1481</v>
      </c>
    </row>
    <row r="660" spans="2:65" s="1" customFormat="1" ht="67.2">
      <c r="B660" s="25"/>
      <c r="D660" s="135" t="s">
        <v>135</v>
      </c>
      <c r="F660" s="136" t="s">
        <v>815</v>
      </c>
      <c r="L660" s="25"/>
      <c r="M660" s="137"/>
      <c r="T660" s="49"/>
      <c r="AT660" s="13" t="s">
        <v>135</v>
      </c>
      <c r="AU660" s="13" t="s">
        <v>81</v>
      </c>
    </row>
    <row r="661" spans="2:65" s="1" customFormat="1" ht="16.5" customHeight="1">
      <c r="B661" s="25"/>
      <c r="C661" s="124" t="s">
        <v>1482</v>
      </c>
      <c r="D661" s="124" t="s">
        <v>129</v>
      </c>
      <c r="E661" s="125" t="s">
        <v>817</v>
      </c>
      <c r="F661" s="126" t="s">
        <v>818</v>
      </c>
      <c r="G661" s="127" t="s">
        <v>782</v>
      </c>
      <c r="H661" s="128">
        <v>365</v>
      </c>
      <c r="I661" s="128"/>
      <c r="J661" s="128">
        <f>ROUND(I661*H661,2)</f>
        <v>0</v>
      </c>
      <c r="K661" s="126" t="s">
        <v>783</v>
      </c>
      <c r="L661" s="25"/>
      <c r="M661" s="129" t="s">
        <v>1</v>
      </c>
      <c r="N661" s="130" t="s">
        <v>38</v>
      </c>
      <c r="O661" s="131">
        <v>0</v>
      </c>
      <c r="P661" s="131">
        <f>O661*H661</f>
        <v>0</v>
      </c>
      <c r="Q661" s="131">
        <v>0</v>
      </c>
      <c r="R661" s="131">
        <f>Q661*H661</f>
        <v>0</v>
      </c>
      <c r="S661" s="131">
        <v>0</v>
      </c>
      <c r="T661" s="132">
        <f>S661*H661</f>
        <v>0</v>
      </c>
      <c r="AR661" s="133" t="s">
        <v>133</v>
      </c>
      <c r="AT661" s="133" t="s">
        <v>129</v>
      </c>
      <c r="AU661" s="133" t="s">
        <v>81</v>
      </c>
      <c r="AY661" s="13" t="s">
        <v>127</v>
      </c>
      <c r="BE661" s="134">
        <f>IF(N661="základní",J661,0)</f>
        <v>0</v>
      </c>
      <c r="BF661" s="134">
        <f>IF(N661="snížená",J661,0)</f>
        <v>0</v>
      </c>
      <c r="BG661" s="134">
        <f>IF(N661="zákl. přenesená",J661,0)</f>
        <v>0</v>
      </c>
      <c r="BH661" s="134">
        <f>IF(N661="sníž. přenesená",J661,0)</f>
        <v>0</v>
      </c>
      <c r="BI661" s="134">
        <f>IF(N661="nulová",J661,0)</f>
        <v>0</v>
      </c>
      <c r="BJ661" s="13" t="s">
        <v>81</v>
      </c>
      <c r="BK661" s="134">
        <f>ROUND(I661*H661,2)</f>
        <v>0</v>
      </c>
      <c r="BL661" s="13" t="s">
        <v>133</v>
      </c>
      <c r="BM661" s="133" t="s">
        <v>1483</v>
      </c>
    </row>
    <row r="662" spans="2:65" s="1" customFormat="1" ht="57.6">
      <c r="B662" s="25"/>
      <c r="D662" s="135" t="s">
        <v>135</v>
      </c>
      <c r="F662" s="136" t="s">
        <v>820</v>
      </c>
      <c r="L662" s="25"/>
      <c r="M662" s="147"/>
      <c r="N662" s="148"/>
      <c r="O662" s="148"/>
      <c r="P662" s="148"/>
      <c r="Q662" s="148"/>
      <c r="R662" s="148"/>
      <c r="S662" s="148"/>
      <c r="T662" s="149"/>
      <c r="AT662" s="13" t="s">
        <v>135</v>
      </c>
      <c r="AU662" s="13" t="s">
        <v>81</v>
      </c>
    </row>
    <row r="663" spans="2:65" s="1" customFormat="1" ht="6.9" customHeight="1">
      <c r="B663" s="37"/>
      <c r="C663" s="38"/>
      <c r="D663" s="38"/>
      <c r="E663" s="38"/>
      <c r="F663" s="38"/>
      <c r="G663" s="38"/>
      <c r="H663" s="38"/>
      <c r="I663" s="38"/>
      <c r="J663" s="38"/>
      <c r="K663" s="38"/>
      <c r="L663" s="25"/>
    </row>
  </sheetData>
  <autoFilter ref="C122:K662" xr:uid="{00000000-0009-0000-0000-000003000000}"/>
  <mergeCells count="8">
    <mergeCell ref="E113:H113"/>
    <mergeCell ref="E115:H115"/>
    <mergeCell ref="L2:V2"/>
    <mergeCell ref="E7:H7"/>
    <mergeCell ref="E9:H9"/>
    <mergeCell ref="E27:H27"/>
    <mergeCell ref="E85:H85"/>
    <mergeCell ref="E87:H87"/>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B2:BM204"/>
  <sheetViews>
    <sheetView showGridLines="0" topLeftCell="A115" workbookViewId="0">
      <selection activeCell="I126" sqref="I126:I204"/>
    </sheetView>
  </sheetViews>
  <sheetFormatPr defaultRowHeight="10.199999999999999"/>
  <cols>
    <col min="1" max="1" width="8.28515625" customWidth="1"/>
    <col min="2" max="2" width="1.140625" customWidth="1"/>
    <col min="3" max="3" width="4.140625" customWidth="1"/>
    <col min="4" max="4" width="4.28515625" customWidth="1"/>
    <col min="5" max="5" width="17.140625" customWidth="1"/>
    <col min="6" max="6" width="5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150"/>
      <c r="M2" s="150"/>
      <c r="N2" s="150"/>
      <c r="O2" s="150"/>
      <c r="P2" s="150"/>
      <c r="Q2" s="150"/>
      <c r="R2" s="150"/>
      <c r="S2" s="150"/>
      <c r="T2" s="150"/>
      <c r="U2" s="150"/>
      <c r="V2" s="150"/>
      <c r="AT2" s="13" t="s">
        <v>92</v>
      </c>
    </row>
    <row r="3" spans="2:46" ht="6.9" customHeight="1">
      <c r="B3" s="14"/>
      <c r="C3" s="15"/>
      <c r="D3" s="15"/>
      <c r="E3" s="15"/>
      <c r="F3" s="15"/>
      <c r="G3" s="15"/>
      <c r="H3" s="15"/>
      <c r="I3" s="15"/>
      <c r="J3" s="15"/>
      <c r="K3" s="15"/>
      <c r="L3" s="16"/>
      <c r="AT3" s="13" t="s">
        <v>83</v>
      </c>
    </row>
    <row r="4" spans="2:46" ht="24.9" customHeight="1">
      <c r="B4" s="16"/>
      <c r="D4" s="17" t="s">
        <v>99</v>
      </c>
      <c r="L4" s="16"/>
      <c r="M4" s="81" t="s">
        <v>10</v>
      </c>
      <c r="AT4" s="13" t="s">
        <v>4</v>
      </c>
    </row>
    <row r="5" spans="2:46" ht="6.9" customHeight="1">
      <c r="B5" s="16"/>
      <c r="L5" s="16"/>
    </row>
    <row r="6" spans="2:46" ht="12" customHeight="1">
      <c r="B6" s="16"/>
      <c r="D6" s="22" t="s">
        <v>13</v>
      </c>
      <c r="L6" s="16"/>
    </row>
    <row r="7" spans="2:46" ht="16.5" customHeight="1">
      <c r="B7" s="16"/>
      <c r="E7" s="183" t="str">
        <f>'Rekapitulace stavby'!K6</f>
        <v>Obnova trakčního vedení v úseku Úpořiny - Ohníč</v>
      </c>
      <c r="F7" s="184"/>
      <c r="G7" s="184"/>
      <c r="H7" s="184"/>
      <c r="L7" s="16"/>
    </row>
    <row r="8" spans="2:46" s="1" customFormat="1" ht="12" customHeight="1">
      <c r="B8" s="25"/>
      <c r="D8" s="22" t="s">
        <v>100</v>
      </c>
      <c r="L8" s="25"/>
    </row>
    <row r="9" spans="2:46" s="1" customFormat="1" ht="16.5" customHeight="1">
      <c r="B9" s="25"/>
      <c r="E9" s="174" t="s">
        <v>1484</v>
      </c>
      <c r="F9" s="185"/>
      <c r="G9" s="185"/>
      <c r="H9" s="185"/>
      <c r="L9" s="25"/>
    </row>
    <row r="10" spans="2:46" s="1" customFormat="1">
      <c r="B10" s="25"/>
      <c r="L10" s="25"/>
    </row>
    <row r="11" spans="2:46" s="1" customFormat="1" ht="12" customHeight="1">
      <c r="B11" s="25"/>
      <c r="D11" s="22" t="s">
        <v>15</v>
      </c>
      <c r="F11" s="20" t="s">
        <v>1</v>
      </c>
      <c r="I11" s="22" t="s">
        <v>16</v>
      </c>
      <c r="J11" s="20" t="s">
        <v>1</v>
      </c>
      <c r="L11" s="25"/>
    </row>
    <row r="12" spans="2:46" s="1" customFormat="1" ht="12" customHeight="1">
      <c r="B12" s="25"/>
      <c r="D12" s="22" t="s">
        <v>17</v>
      </c>
      <c r="F12" s="20" t="s">
        <v>18</v>
      </c>
      <c r="I12" s="22" t="s">
        <v>19</v>
      </c>
      <c r="J12" s="45" t="str">
        <f>'Rekapitulace stavby'!AN8</f>
        <v>10. 10. 2023</v>
      </c>
      <c r="L12" s="25"/>
    </row>
    <row r="13" spans="2:46" s="1" customFormat="1" ht="10.8" customHeight="1">
      <c r="B13" s="25"/>
      <c r="L13" s="25"/>
    </row>
    <row r="14" spans="2:46" s="1" customFormat="1" ht="12" customHeight="1">
      <c r="B14" s="25"/>
      <c r="D14" s="22" t="s">
        <v>21</v>
      </c>
      <c r="I14" s="22" t="s">
        <v>22</v>
      </c>
      <c r="J14" s="20" t="s">
        <v>1</v>
      </c>
      <c r="L14" s="25"/>
    </row>
    <row r="15" spans="2:46" s="1" customFormat="1" ht="18" customHeight="1">
      <c r="B15" s="25"/>
      <c r="E15" s="20" t="s">
        <v>18</v>
      </c>
      <c r="I15" s="22" t="s">
        <v>24</v>
      </c>
      <c r="J15" s="20" t="s">
        <v>1</v>
      </c>
      <c r="L15" s="25"/>
    </row>
    <row r="16" spans="2:46" s="1" customFormat="1" ht="6.9" customHeight="1">
      <c r="B16" s="25"/>
      <c r="L16" s="25"/>
    </row>
    <row r="17" spans="2:12" s="1" customFormat="1" ht="12" customHeight="1">
      <c r="B17" s="25"/>
      <c r="D17" s="22" t="s">
        <v>25</v>
      </c>
      <c r="I17" s="22" t="s">
        <v>22</v>
      </c>
      <c r="J17" s="20" t="s">
        <v>1</v>
      </c>
      <c r="L17" s="25"/>
    </row>
    <row r="18" spans="2:12" s="1" customFormat="1" ht="18" customHeight="1">
      <c r="B18" s="25"/>
      <c r="E18" s="20" t="s">
        <v>18</v>
      </c>
      <c r="I18" s="22" t="s">
        <v>24</v>
      </c>
      <c r="J18" s="20" t="s">
        <v>1</v>
      </c>
      <c r="L18" s="25"/>
    </row>
    <row r="19" spans="2:12" s="1" customFormat="1" ht="6.9" customHeight="1">
      <c r="B19" s="25"/>
      <c r="L19" s="25"/>
    </row>
    <row r="20" spans="2:12" s="1" customFormat="1" ht="12" customHeight="1">
      <c r="B20" s="25"/>
      <c r="D20" s="22" t="s">
        <v>27</v>
      </c>
      <c r="I20" s="22" t="s">
        <v>22</v>
      </c>
      <c r="J20" s="20" t="s">
        <v>1</v>
      </c>
      <c r="L20" s="25"/>
    </row>
    <row r="21" spans="2:12" s="1" customFormat="1" ht="18" customHeight="1">
      <c r="B21" s="25"/>
      <c r="E21" s="20" t="s">
        <v>18</v>
      </c>
      <c r="I21" s="22" t="s">
        <v>24</v>
      </c>
      <c r="J21" s="20" t="s">
        <v>1</v>
      </c>
      <c r="L21" s="25"/>
    </row>
    <row r="22" spans="2:12" s="1" customFormat="1" ht="6.9" customHeight="1">
      <c r="B22" s="25"/>
      <c r="L22" s="25"/>
    </row>
    <row r="23" spans="2:12" s="1" customFormat="1" ht="12" customHeight="1">
      <c r="B23" s="25"/>
      <c r="D23" s="22" t="s">
        <v>30</v>
      </c>
      <c r="I23" s="22" t="s">
        <v>22</v>
      </c>
      <c r="J23" s="20" t="s">
        <v>1</v>
      </c>
      <c r="L23" s="25"/>
    </row>
    <row r="24" spans="2:12" s="1" customFormat="1" ht="18" customHeight="1">
      <c r="B24" s="25"/>
      <c r="E24" s="20" t="s">
        <v>31</v>
      </c>
      <c r="I24" s="22" t="s">
        <v>24</v>
      </c>
      <c r="J24" s="20" t="s">
        <v>1</v>
      </c>
      <c r="L24" s="25"/>
    </row>
    <row r="25" spans="2:12" s="1" customFormat="1" ht="6.9" customHeight="1">
      <c r="B25" s="25"/>
      <c r="L25" s="25"/>
    </row>
    <row r="26" spans="2:12" s="1" customFormat="1" ht="12" customHeight="1">
      <c r="B26" s="25"/>
      <c r="D26" s="22" t="s">
        <v>32</v>
      </c>
      <c r="L26" s="25"/>
    </row>
    <row r="27" spans="2:12" s="7" customFormat="1" ht="16.5" customHeight="1">
      <c r="B27" s="82"/>
      <c r="E27" s="160" t="s">
        <v>1</v>
      </c>
      <c r="F27" s="160"/>
      <c r="G27" s="160"/>
      <c r="H27" s="160"/>
      <c r="L27" s="82"/>
    </row>
    <row r="28" spans="2:12" s="1" customFormat="1" ht="6.9" customHeight="1">
      <c r="B28" s="25"/>
      <c r="L28" s="25"/>
    </row>
    <row r="29" spans="2:12" s="1" customFormat="1" ht="6.9" customHeight="1">
      <c r="B29" s="25"/>
      <c r="D29" s="46"/>
      <c r="E29" s="46"/>
      <c r="F29" s="46"/>
      <c r="G29" s="46"/>
      <c r="H29" s="46"/>
      <c r="I29" s="46"/>
      <c r="J29" s="46"/>
      <c r="K29" s="46"/>
      <c r="L29" s="25"/>
    </row>
    <row r="30" spans="2:12" s="1" customFormat="1" ht="25.35" customHeight="1">
      <c r="B30" s="25"/>
      <c r="D30" s="83" t="s">
        <v>33</v>
      </c>
      <c r="J30" s="59">
        <f>ROUND(J123, 2)</f>
        <v>0</v>
      </c>
      <c r="L30" s="25"/>
    </row>
    <row r="31" spans="2:12" s="1" customFormat="1" ht="6.9" customHeight="1">
      <c r="B31" s="25"/>
      <c r="D31" s="46"/>
      <c r="E31" s="46"/>
      <c r="F31" s="46"/>
      <c r="G31" s="46"/>
      <c r="H31" s="46"/>
      <c r="I31" s="46"/>
      <c r="J31" s="46"/>
      <c r="K31" s="46"/>
      <c r="L31" s="25"/>
    </row>
    <row r="32" spans="2:12" s="1" customFormat="1" ht="14.4" customHeight="1">
      <c r="B32" s="25"/>
      <c r="F32" s="28" t="s">
        <v>35</v>
      </c>
      <c r="I32" s="28" t="s">
        <v>34</v>
      </c>
      <c r="J32" s="28" t="s">
        <v>36</v>
      </c>
      <c r="L32" s="25"/>
    </row>
    <row r="33" spans="2:12" s="1" customFormat="1" ht="14.4" customHeight="1">
      <c r="B33" s="25"/>
      <c r="D33" s="48" t="s">
        <v>37</v>
      </c>
      <c r="E33" s="22" t="s">
        <v>38</v>
      </c>
      <c r="F33" s="84">
        <f>ROUND((SUM(BE123:BE203)),  2)</f>
        <v>0</v>
      </c>
      <c r="I33" s="85">
        <v>0.21</v>
      </c>
      <c r="J33" s="84">
        <f>ROUND(((SUM(BE123:BE203))*I33),  2)</f>
        <v>0</v>
      </c>
      <c r="L33" s="25"/>
    </row>
    <row r="34" spans="2:12" s="1" customFormat="1" ht="14.4" customHeight="1">
      <c r="B34" s="25"/>
      <c r="E34" s="22" t="s">
        <v>39</v>
      </c>
      <c r="F34" s="84">
        <f>ROUND((SUM(BF123:BF203)),  2)</f>
        <v>0</v>
      </c>
      <c r="I34" s="85">
        <v>0.15</v>
      </c>
      <c r="J34" s="84">
        <f>ROUND(((SUM(BF123:BF203))*I34),  2)</f>
        <v>0</v>
      </c>
      <c r="L34" s="25"/>
    </row>
    <row r="35" spans="2:12" s="1" customFormat="1" ht="14.4" hidden="1" customHeight="1">
      <c r="B35" s="25"/>
      <c r="E35" s="22" t="s">
        <v>40</v>
      </c>
      <c r="F35" s="84">
        <f>ROUND((SUM(BG123:BG203)),  2)</f>
        <v>0</v>
      </c>
      <c r="I35" s="85">
        <v>0.21</v>
      </c>
      <c r="J35" s="84">
        <f>0</f>
        <v>0</v>
      </c>
      <c r="L35" s="25"/>
    </row>
    <row r="36" spans="2:12" s="1" customFormat="1" ht="14.4" hidden="1" customHeight="1">
      <c r="B36" s="25"/>
      <c r="E36" s="22" t="s">
        <v>41</v>
      </c>
      <c r="F36" s="84">
        <f>ROUND((SUM(BH123:BH203)),  2)</f>
        <v>0</v>
      </c>
      <c r="I36" s="85">
        <v>0.15</v>
      </c>
      <c r="J36" s="84">
        <f>0</f>
        <v>0</v>
      </c>
      <c r="L36" s="25"/>
    </row>
    <row r="37" spans="2:12" s="1" customFormat="1" ht="14.4" hidden="1" customHeight="1">
      <c r="B37" s="25"/>
      <c r="E37" s="22" t="s">
        <v>42</v>
      </c>
      <c r="F37" s="84">
        <f>ROUND((SUM(BI123:BI203)),  2)</f>
        <v>0</v>
      </c>
      <c r="I37" s="85">
        <v>0</v>
      </c>
      <c r="J37" s="84">
        <f>0</f>
        <v>0</v>
      </c>
      <c r="L37" s="25"/>
    </row>
    <row r="38" spans="2:12" s="1" customFormat="1" ht="6.9" customHeight="1">
      <c r="B38" s="25"/>
      <c r="L38" s="25"/>
    </row>
    <row r="39" spans="2:12" s="1" customFormat="1" ht="25.35" customHeight="1">
      <c r="B39" s="25"/>
      <c r="C39" s="86"/>
      <c r="D39" s="87" t="s">
        <v>43</v>
      </c>
      <c r="E39" s="50"/>
      <c r="F39" s="50"/>
      <c r="G39" s="88" t="s">
        <v>44</v>
      </c>
      <c r="H39" s="89" t="s">
        <v>45</v>
      </c>
      <c r="I39" s="50"/>
      <c r="J39" s="90">
        <f>SUM(J30:J37)</f>
        <v>0</v>
      </c>
      <c r="K39" s="91"/>
      <c r="L39" s="25"/>
    </row>
    <row r="40" spans="2:12" s="1" customFormat="1" ht="14.4" customHeight="1">
      <c r="B40" s="25"/>
      <c r="L40" s="25"/>
    </row>
    <row r="41" spans="2:12" ht="14.4" customHeight="1">
      <c r="B41" s="16"/>
      <c r="L41" s="16"/>
    </row>
    <row r="42" spans="2:12" ht="14.4" customHeight="1">
      <c r="B42" s="16"/>
      <c r="L42" s="16"/>
    </row>
    <row r="43" spans="2:12" ht="14.4" customHeight="1">
      <c r="B43" s="16"/>
      <c r="L43" s="16"/>
    </row>
    <row r="44" spans="2:12" ht="14.4" customHeight="1">
      <c r="B44" s="16"/>
      <c r="L44" s="16"/>
    </row>
    <row r="45" spans="2:12" ht="14.4" customHeight="1">
      <c r="B45" s="16"/>
      <c r="L45" s="16"/>
    </row>
    <row r="46" spans="2:12" ht="14.4" customHeight="1">
      <c r="B46" s="16"/>
      <c r="L46" s="16"/>
    </row>
    <row r="47" spans="2:12" ht="14.4" customHeight="1">
      <c r="B47" s="16"/>
      <c r="L47" s="16"/>
    </row>
    <row r="48" spans="2:12" ht="14.4" customHeight="1">
      <c r="B48" s="16"/>
      <c r="L48" s="16"/>
    </row>
    <row r="49" spans="2:12" ht="14.4" customHeight="1">
      <c r="B49" s="16"/>
      <c r="L49" s="16"/>
    </row>
    <row r="50" spans="2:12" s="1" customFormat="1" ht="14.4" customHeight="1">
      <c r="B50" s="25"/>
      <c r="D50" s="34" t="s">
        <v>46</v>
      </c>
      <c r="E50" s="35"/>
      <c r="F50" s="35"/>
      <c r="G50" s="34" t="s">
        <v>47</v>
      </c>
      <c r="H50" s="35"/>
      <c r="I50" s="35"/>
      <c r="J50" s="35"/>
      <c r="K50" s="35"/>
      <c r="L50" s="25"/>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3.2">
      <c r="B61" s="25"/>
      <c r="D61" s="36" t="s">
        <v>48</v>
      </c>
      <c r="E61" s="27"/>
      <c r="F61" s="92" t="s">
        <v>49</v>
      </c>
      <c r="G61" s="36" t="s">
        <v>48</v>
      </c>
      <c r="H61" s="27"/>
      <c r="I61" s="27"/>
      <c r="J61" s="93" t="s">
        <v>49</v>
      </c>
      <c r="K61" s="27"/>
      <c r="L61" s="25"/>
    </row>
    <row r="62" spans="2:12">
      <c r="B62" s="16"/>
      <c r="L62" s="16"/>
    </row>
    <row r="63" spans="2:12">
      <c r="B63" s="16"/>
      <c r="L63" s="16"/>
    </row>
    <row r="64" spans="2:12">
      <c r="B64" s="16"/>
      <c r="L64" s="16"/>
    </row>
    <row r="65" spans="2:12" s="1" customFormat="1" ht="13.2">
      <c r="B65" s="25"/>
      <c r="D65" s="34" t="s">
        <v>50</v>
      </c>
      <c r="E65" s="35"/>
      <c r="F65" s="35"/>
      <c r="G65" s="34" t="s">
        <v>51</v>
      </c>
      <c r="H65" s="35"/>
      <c r="I65" s="35"/>
      <c r="J65" s="35"/>
      <c r="K65" s="35"/>
      <c r="L65" s="25"/>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3.2">
      <c r="B76" s="25"/>
      <c r="D76" s="36" t="s">
        <v>48</v>
      </c>
      <c r="E76" s="27"/>
      <c r="F76" s="92" t="s">
        <v>49</v>
      </c>
      <c r="G76" s="36" t="s">
        <v>48</v>
      </c>
      <c r="H76" s="27"/>
      <c r="I76" s="27"/>
      <c r="J76" s="93" t="s">
        <v>49</v>
      </c>
      <c r="K76" s="27"/>
      <c r="L76" s="25"/>
    </row>
    <row r="77" spans="2:12" s="1" customFormat="1" ht="14.4" customHeight="1">
      <c r="B77" s="37"/>
      <c r="C77" s="38"/>
      <c r="D77" s="38"/>
      <c r="E77" s="38"/>
      <c r="F77" s="38"/>
      <c r="G77" s="38"/>
      <c r="H77" s="38"/>
      <c r="I77" s="38"/>
      <c r="J77" s="38"/>
      <c r="K77" s="38"/>
      <c r="L77" s="25"/>
    </row>
    <row r="81" spans="2:47" s="1" customFormat="1" ht="6.9" customHeight="1">
      <c r="B81" s="39"/>
      <c r="C81" s="40"/>
      <c r="D81" s="40"/>
      <c r="E81" s="40"/>
      <c r="F81" s="40"/>
      <c r="G81" s="40"/>
      <c r="H81" s="40"/>
      <c r="I81" s="40"/>
      <c r="J81" s="40"/>
      <c r="K81" s="40"/>
      <c r="L81" s="25"/>
    </row>
    <row r="82" spans="2:47" s="1" customFormat="1" ht="24.9" customHeight="1">
      <c r="B82" s="25"/>
      <c r="C82" s="17" t="s">
        <v>102</v>
      </c>
      <c r="L82" s="25"/>
    </row>
    <row r="83" spans="2:47" s="1" customFormat="1" ht="6.9" customHeight="1">
      <c r="B83" s="25"/>
      <c r="L83" s="25"/>
    </row>
    <row r="84" spans="2:47" s="1" customFormat="1" ht="12" customHeight="1">
      <c r="B84" s="25"/>
      <c r="C84" s="22" t="s">
        <v>13</v>
      </c>
      <c r="L84" s="25"/>
    </row>
    <row r="85" spans="2:47" s="1" customFormat="1" ht="16.5" customHeight="1">
      <c r="B85" s="25"/>
      <c r="E85" s="183" t="str">
        <f>E7</f>
        <v>Obnova trakčního vedení v úseku Úpořiny - Ohníč</v>
      </c>
      <c r="F85" s="184"/>
      <c r="G85" s="184"/>
      <c r="H85" s="184"/>
      <c r="L85" s="25"/>
    </row>
    <row r="86" spans="2:47" s="1" customFormat="1" ht="12" customHeight="1">
      <c r="B86" s="25"/>
      <c r="C86" s="22" t="s">
        <v>100</v>
      </c>
      <c r="L86" s="25"/>
    </row>
    <row r="87" spans="2:47" s="1" customFormat="1" ht="16.5" customHeight="1">
      <c r="B87" s="25"/>
      <c r="E87" s="174" t="str">
        <f>E9</f>
        <v>SO 02-36-01 - Oprava DOÚO  ŽST. Ohníč</v>
      </c>
      <c r="F87" s="185"/>
      <c r="G87" s="185"/>
      <c r="H87" s="185"/>
      <c r="L87" s="25"/>
    </row>
    <row r="88" spans="2:47" s="1" customFormat="1" ht="6.9" customHeight="1">
      <c r="B88" s="25"/>
      <c r="L88" s="25"/>
    </row>
    <row r="89" spans="2:47" s="1" customFormat="1" ht="12" customHeight="1">
      <c r="B89" s="25"/>
      <c r="C89" s="22" t="s">
        <v>17</v>
      </c>
      <c r="F89" s="20" t="str">
        <f>F12</f>
        <v xml:space="preserve"> </v>
      </c>
      <c r="I89" s="22" t="s">
        <v>19</v>
      </c>
      <c r="J89" s="45" t="str">
        <f>IF(J12="","",J12)</f>
        <v>10. 10. 2023</v>
      </c>
      <c r="L89" s="25"/>
    </row>
    <row r="90" spans="2:47" s="1" customFormat="1" ht="6.9" customHeight="1">
      <c r="B90" s="25"/>
      <c r="L90" s="25"/>
    </row>
    <row r="91" spans="2:47" s="1" customFormat="1" ht="15.15" customHeight="1">
      <c r="B91" s="25"/>
      <c r="C91" s="22" t="s">
        <v>21</v>
      </c>
      <c r="F91" s="20" t="str">
        <f>E15</f>
        <v xml:space="preserve"> </v>
      </c>
      <c r="I91" s="22" t="s">
        <v>27</v>
      </c>
      <c r="J91" s="23" t="str">
        <f>E21</f>
        <v xml:space="preserve"> </v>
      </c>
      <c r="L91" s="25"/>
    </row>
    <row r="92" spans="2:47" s="1" customFormat="1" ht="15.15" customHeight="1">
      <c r="B92" s="25"/>
      <c r="C92" s="22" t="s">
        <v>25</v>
      </c>
      <c r="F92" s="20" t="str">
        <f>IF(E18="","",E18)</f>
        <v xml:space="preserve"> </v>
      </c>
      <c r="I92" s="22" t="s">
        <v>30</v>
      </c>
      <c r="J92" s="23" t="str">
        <f>E24</f>
        <v>Prokopius Aleš Ing.</v>
      </c>
      <c r="L92" s="25"/>
    </row>
    <row r="93" spans="2:47" s="1" customFormat="1" ht="10.35" customHeight="1">
      <c r="B93" s="25"/>
      <c r="L93" s="25"/>
    </row>
    <row r="94" spans="2:47" s="1" customFormat="1" ht="29.25" customHeight="1">
      <c r="B94" s="25"/>
      <c r="C94" s="94" t="s">
        <v>103</v>
      </c>
      <c r="D94" s="86"/>
      <c r="E94" s="86"/>
      <c r="F94" s="86"/>
      <c r="G94" s="86"/>
      <c r="H94" s="86"/>
      <c r="I94" s="86"/>
      <c r="J94" s="95" t="s">
        <v>104</v>
      </c>
      <c r="K94" s="86"/>
      <c r="L94" s="25"/>
    </row>
    <row r="95" spans="2:47" s="1" customFormat="1" ht="10.35" customHeight="1">
      <c r="B95" s="25"/>
      <c r="L95" s="25"/>
    </row>
    <row r="96" spans="2:47" s="1" customFormat="1" ht="22.8" customHeight="1">
      <c r="B96" s="25"/>
      <c r="C96" s="96" t="s">
        <v>105</v>
      </c>
      <c r="J96" s="59">
        <f>J123</f>
        <v>0</v>
      </c>
      <c r="L96" s="25"/>
      <c r="AU96" s="13" t="s">
        <v>106</v>
      </c>
    </row>
    <row r="97" spans="2:12" s="8" customFormat="1" ht="24.9" customHeight="1">
      <c r="B97" s="97"/>
      <c r="D97" s="98" t="s">
        <v>107</v>
      </c>
      <c r="E97" s="99"/>
      <c r="F97" s="99"/>
      <c r="G97" s="99"/>
      <c r="H97" s="99"/>
      <c r="I97" s="99"/>
      <c r="J97" s="100">
        <f>J124</f>
        <v>0</v>
      </c>
      <c r="L97" s="97"/>
    </row>
    <row r="98" spans="2:12" s="9" customFormat="1" ht="19.95" customHeight="1">
      <c r="B98" s="101"/>
      <c r="D98" s="102" t="s">
        <v>1485</v>
      </c>
      <c r="E98" s="103"/>
      <c r="F98" s="103"/>
      <c r="G98" s="103"/>
      <c r="H98" s="103"/>
      <c r="I98" s="103"/>
      <c r="J98" s="104">
        <f>J125</f>
        <v>0</v>
      </c>
      <c r="L98" s="101"/>
    </row>
    <row r="99" spans="2:12" s="9" customFormat="1" ht="19.95" customHeight="1">
      <c r="B99" s="101"/>
      <c r="D99" s="102" t="s">
        <v>1486</v>
      </c>
      <c r="E99" s="103"/>
      <c r="F99" s="103"/>
      <c r="G99" s="103"/>
      <c r="H99" s="103"/>
      <c r="I99" s="103"/>
      <c r="J99" s="104">
        <f>J160</f>
        <v>0</v>
      </c>
      <c r="L99" s="101"/>
    </row>
    <row r="100" spans="2:12" s="9" customFormat="1" ht="19.95" customHeight="1">
      <c r="B100" s="101"/>
      <c r="D100" s="102" t="s">
        <v>883</v>
      </c>
      <c r="E100" s="103"/>
      <c r="F100" s="103"/>
      <c r="G100" s="103"/>
      <c r="H100" s="103"/>
      <c r="I100" s="103"/>
      <c r="J100" s="104">
        <f>J175</f>
        <v>0</v>
      </c>
      <c r="L100" s="101"/>
    </row>
    <row r="101" spans="2:12" s="8" customFormat="1" ht="24.9" customHeight="1">
      <c r="B101" s="97"/>
      <c r="D101" s="98" t="s">
        <v>1487</v>
      </c>
      <c r="E101" s="99"/>
      <c r="F101" s="99"/>
      <c r="G101" s="99"/>
      <c r="H101" s="99"/>
      <c r="I101" s="99"/>
      <c r="J101" s="100">
        <f>J184</f>
        <v>0</v>
      </c>
      <c r="L101" s="97"/>
    </row>
    <row r="102" spans="2:12" s="9" customFormat="1" ht="19.95" customHeight="1">
      <c r="B102" s="101"/>
      <c r="D102" s="102" t="s">
        <v>1488</v>
      </c>
      <c r="E102" s="103"/>
      <c r="F102" s="103"/>
      <c r="G102" s="103"/>
      <c r="H102" s="103"/>
      <c r="I102" s="103"/>
      <c r="J102" s="104">
        <f>J185</f>
        <v>0</v>
      </c>
      <c r="L102" s="101"/>
    </row>
    <row r="103" spans="2:12" s="8" customFormat="1" ht="24.9" customHeight="1">
      <c r="B103" s="97"/>
      <c r="D103" s="98" t="s">
        <v>112</v>
      </c>
      <c r="E103" s="99"/>
      <c r="F103" s="99"/>
      <c r="G103" s="99"/>
      <c r="H103" s="99"/>
      <c r="I103" s="99"/>
      <c r="J103" s="100">
        <f>J191</f>
        <v>0</v>
      </c>
      <c r="L103" s="97"/>
    </row>
    <row r="104" spans="2:12" s="1" customFormat="1" ht="21.75" customHeight="1">
      <c r="B104" s="25"/>
      <c r="L104" s="25"/>
    </row>
    <row r="105" spans="2:12" s="1" customFormat="1" ht="6.9" customHeight="1">
      <c r="B105" s="37"/>
      <c r="C105" s="38"/>
      <c r="D105" s="38"/>
      <c r="E105" s="38"/>
      <c r="F105" s="38"/>
      <c r="G105" s="38"/>
      <c r="H105" s="38"/>
      <c r="I105" s="38"/>
      <c r="J105" s="38"/>
      <c r="K105" s="38"/>
      <c r="L105" s="25"/>
    </row>
    <row r="109" spans="2:12" s="1" customFormat="1" ht="6.9" customHeight="1">
      <c r="B109" s="39"/>
      <c r="C109" s="40"/>
      <c r="D109" s="40"/>
      <c r="E109" s="40"/>
      <c r="F109" s="40"/>
      <c r="G109" s="40"/>
      <c r="H109" s="40"/>
      <c r="I109" s="40"/>
      <c r="J109" s="40"/>
      <c r="K109" s="40"/>
      <c r="L109" s="25"/>
    </row>
    <row r="110" spans="2:12" s="1" customFormat="1" ht="24.9" customHeight="1">
      <c r="B110" s="25"/>
      <c r="C110" s="17" t="s">
        <v>113</v>
      </c>
      <c r="L110" s="25"/>
    </row>
    <row r="111" spans="2:12" s="1" customFormat="1" ht="6.9" customHeight="1">
      <c r="B111" s="25"/>
      <c r="L111" s="25"/>
    </row>
    <row r="112" spans="2:12" s="1" customFormat="1" ht="12" customHeight="1">
      <c r="B112" s="25"/>
      <c r="C112" s="22" t="s">
        <v>13</v>
      </c>
      <c r="L112" s="25"/>
    </row>
    <row r="113" spans="2:65" s="1" customFormat="1" ht="16.5" customHeight="1">
      <c r="B113" s="25"/>
      <c r="E113" s="183" t="str">
        <f>E7</f>
        <v>Obnova trakčního vedení v úseku Úpořiny - Ohníč</v>
      </c>
      <c r="F113" s="184"/>
      <c r="G113" s="184"/>
      <c r="H113" s="184"/>
      <c r="L113" s="25"/>
    </row>
    <row r="114" spans="2:65" s="1" customFormat="1" ht="12" customHeight="1">
      <c r="B114" s="25"/>
      <c r="C114" s="22" t="s">
        <v>100</v>
      </c>
      <c r="L114" s="25"/>
    </row>
    <row r="115" spans="2:65" s="1" customFormat="1" ht="16.5" customHeight="1">
      <c r="B115" s="25"/>
      <c r="E115" s="174" t="str">
        <f>E9</f>
        <v>SO 02-36-01 - Oprava DOÚO  ŽST. Ohníč</v>
      </c>
      <c r="F115" s="185"/>
      <c r="G115" s="185"/>
      <c r="H115" s="185"/>
      <c r="L115" s="25"/>
    </row>
    <row r="116" spans="2:65" s="1" customFormat="1" ht="6.9" customHeight="1">
      <c r="B116" s="25"/>
      <c r="L116" s="25"/>
    </row>
    <row r="117" spans="2:65" s="1" customFormat="1" ht="12" customHeight="1">
      <c r="B117" s="25"/>
      <c r="C117" s="22" t="s">
        <v>17</v>
      </c>
      <c r="F117" s="20" t="str">
        <f>F12</f>
        <v xml:space="preserve"> </v>
      </c>
      <c r="I117" s="22" t="s">
        <v>19</v>
      </c>
      <c r="J117" s="45" t="str">
        <f>IF(J12="","",J12)</f>
        <v>10. 10. 2023</v>
      </c>
      <c r="L117" s="25"/>
    </row>
    <row r="118" spans="2:65" s="1" customFormat="1" ht="6.9" customHeight="1">
      <c r="B118" s="25"/>
      <c r="L118" s="25"/>
    </row>
    <row r="119" spans="2:65" s="1" customFormat="1" ht="15.15" customHeight="1">
      <c r="B119" s="25"/>
      <c r="C119" s="22" t="s">
        <v>21</v>
      </c>
      <c r="F119" s="20" t="str">
        <f>E15</f>
        <v xml:space="preserve"> </v>
      </c>
      <c r="I119" s="22" t="s">
        <v>27</v>
      </c>
      <c r="J119" s="23" t="str">
        <f>E21</f>
        <v xml:space="preserve"> </v>
      </c>
      <c r="L119" s="25"/>
    </row>
    <row r="120" spans="2:65" s="1" customFormat="1" ht="15.15" customHeight="1">
      <c r="B120" s="25"/>
      <c r="C120" s="22" t="s">
        <v>25</v>
      </c>
      <c r="F120" s="20" t="str">
        <f>IF(E18="","",E18)</f>
        <v xml:space="preserve"> </v>
      </c>
      <c r="I120" s="22" t="s">
        <v>30</v>
      </c>
      <c r="J120" s="23" t="str">
        <f>E24</f>
        <v>Prokopius Aleš Ing.</v>
      </c>
      <c r="L120" s="25"/>
    </row>
    <row r="121" spans="2:65" s="1" customFormat="1" ht="10.35" customHeight="1">
      <c r="B121" s="25"/>
      <c r="L121" s="25"/>
    </row>
    <row r="122" spans="2:65" s="10" customFormat="1" ht="29.25" customHeight="1">
      <c r="B122" s="105"/>
      <c r="C122" s="106" t="s">
        <v>114</v>
      </c>
      <c r="D122" s="107" t="s">
        <v>58</v>
      </c>
      <c r="E122" s="107" t="s">
        <v>54</v>
      </c>
      <c r="F122" s="107" t="s">
        <v>55</v>
      </c>
      <c r="G122" s="107" t="s">
        <v>115</v>
      </c>
      <c r="H122" s="107" t="s">
        <v>116</v>
      </c>
      <c r="I122" s="107" t="s">
        <v>117</v>
      </c>
      <c r="J122" s="107" t="s">
        <v>104</v>
      </c>
      <c r="K122" s="108" t="s">
        <v>118</v>
      </c>
      <c r="L122" s="105"/>
      <c r="M122" s="52" t="s">
        <v>1</v>
      </c>
      <c r="N122" s="53" t="s">
        <v>37</v>
      </c>
      <c r="O122" s="53" t="s">
        <v>119</v>
      </c>
      <c r="P122" s="53" t="s">
        <v>120</v>
      </c>
      <c r="Q122" s="53" t="s">
        <v>121</v>
      </c>
      <c r="R122" s="53" t="s">
        <v>122</v>
      </c>
      <c r="S122" s="53" t="s">
        <v>123</v>
      </c>
      <c r="T122" s="54" t="s">
        <v>124</v>
      </c>
    </row>
    <row r="123" spans="2:65" s="1" customFormat="1" ht="22.8" customHeight="1">
      <c r="B123" s="25"/>
      <c r="C123" s="57" t="s">
        <v>125</v>
      </c>
      <c r="J123" s="109">
        <f>BK123</f>
        <v>0</v>
      </c>
      <c r="L123" s="25"/>
      <c r="M123" s="55"/>
      <c r="N123" s="46"/>
      <c r="O123" s="46"/>
      <c r="P123" s="110">
        <f>P124+P184+P191</f>
        <v>0</v>
      </c>
      <c r="Q123" s="46"/>
      <c r="R123" s="110">
        <f>R124+R184+R191</f>
        <v>0</v>
      </c>
      <c r="S123" s="46"/>
      <c r="T123" s="111">
        <f>T124+T184+T191</f>
        <v>0</v>
      </c>
      <c r="AT123" s="13" t="s">
        <v>72</v>
      </c>
      <c r="AU123" s="13" t="s">
        <v>106</v>
      </c>
      <c r="BK123" s="112">
        <f>BK124+BK184+BK191</f>
        <v>0</v>
      </c>
    </row>
    <row r="124" spans="2:65" s="11" customFormat="1" ht="25.95" customHeight="1">
      <c r="B124" s="113"/>
      <c r="D124" s="114" t="s">
        <v>72</v>
      </c>
      <c r="E124" s="115" t="s">
        <v>126</v>
      </c>
      <c r="F124" s="115" t="s">
        <v>126</v>
      </c>
      <c r="J124" s="116">
        <f>BK124</f>
        <v>0</v>
      </c>
      <c r="L124" s="113"/>
      <c r="M124" s="117"/>
      <c r="P124" s="118">
        <f>P125+P160+P175</f>
        <v>0</v>
      </c>
      <c r="R124" s="118">
        <f>R125+R160+R175</f>
        <v>0</v>
      </c>
      <c r="T124" s="119">
        <f>T125+T160+T175</f>
        <v>0</v>
      </c>
      <c r="AR124" s="114" t="s">
        <v>81</v>
      </c>
      <c r="AT124" s="120" t="s">
        <v>72</v>
      </c>
      <c r="AU124" s="120" t="s">
        <v>73</v>
      </c>
      <c r="AY124" s="114" t="s">
        <v>127</v>
      </c>
      <c r="BK124" s="121">
        <f>BK125+BK160+BK175</f>
        <v>0</v>
      </c>
    </row>
    <row r="125" spans="2:65" s="11" customFormat="1" ht="22.8" customHeight="1">
      <c r="B125" s="113"/>
      <c r="D125" s="114" t="s">
        <v>72</v>
      </c>
      <c r="E125" s="122" t="s">
        <v>1489</v>
      </c>
      <c r="F125" s="122" t="s">
        <v>1490</v>
      </c>
      <c r="J125" s="123">
        <f>BK125</f>
        <v>0</v>
      </c>
      <c r="L125" s="113"/>
      <c r="M125" s="117"/>
      <c r="P125" s="118">
        <f>SUM(P126:P159)</f>
        <v>0</v>
      </c>
      <c r="R125" s="118">
        <f>SUM(R126:R159)</f>
        <v>0</v>
      </c>
      <c r="T125" s="119">
        <f>SUM(T126:T159)</f>
        <v>0</v>
      </c>
      <c r="AR125" s="114" t="s">
        <v>81</v>
      </c>
      <c r="AT125" s="120" t="s">
        <v>72</v>
      </c>
      <c r="AU125" s="120" t="s">
        <v>81</v>
      </c>
      <c r="AY125" s="114" t="s">
        <v>127</v>
      </c>
      <c r="BK125" s="121">
        <f>SUM(BK126:BK159)</f>
        <v>0</v>
      </c>
    </row>
    <row r="126" spans="2:65" s="1" customFormat="1" ht="37.799999999999997" customHeight="1">
      <c r="B126" s="25"/>
      <c r="C126" s="124" t="s">
        <v>81</v>
      </c>
      <c r="D126" s="124" t="s">
        <v>129</v>
      </c>
      <c r="E126" s="125" t="s">
        <v>1491</v>
      </c>
      <c r="F126" s="126" t="s">
        <v>1492</v>
      </c>
      <c r="G126" s="127" t="s">
        <v>132</v>
      </c>
      <c r="H126" s="128">
        <v>8</v>
      </c>
      <c r="I126" s="128"/>
      <c r="J126" s="128">
        <f>ROUND(I126*H126,2)</f>
        <v>0</v>
      </c>
      <c r="K126" s="126" t="s">
        <v>783</v>
      </c>
      <c r="L126" s="25"/>
      <c r="M126" s="129" t="s">
        <v>1</v>
      </c>
      <c r="N126" s="130" t="s">
        <v>38</v>
      </c>
      <c r="O126" s="131">
        <v>0</v>
      </c>
      <c r="P126" s="131">
        <f>O126*H126</f>
        <v>0</v>
      </c>
      <c r="Q126" s="131">
        <v>0</v>
      </c>
      <c r="R126" s="131">
        <f>Q126*H126</f>
        <v>0</v>
      </c>
      <c r="S126" s="131">
        <v>0</v>
      </c>
      <c r="T126" s="132">
        <f>S126*H126</f>
        <v>0</v>
      </c>
      <c r="AR126" s="133" t="s">
        <v>133</v>
      </c>
      <c r="AT126" s="133" t="s">
        <v>129</v>
      </c>
      <c r="AU126" s="133" t="s">
        <v>83</v>
      </c>
      <c r="AY126" s="13" t="s">
        <v>127</v>
      </c>
      <c r="BE126" s="134">
        <f>IF(N126="základní",J126,0)</f>
        <v>0</v>
      </c>
      <c r="BF126" s="134">
        <f>IF(N126="snížená",J126,0)</f>
        <v>0</v>
      </c>
      <c r="BG126" s="134">
        <f>IF(N126="zákl. přenesená",J126,0)</f>
        <v>0</v>
      </c>
      <c r="BH126" s="134">
        <f>IF(N126="sníž. přenesená",J126,0)</f>
        <v>0</v>
      </c>
      <c r="BI126" s="134">
        <f>IF(N126="nulová",J126,0)</f>
        <v>0</v>
      </c>
      <c r="BJ126" s="13" t="s">
        <v>81</v>
      </c>
      <c r="BK126" s="134">
        <f>ROUND(I126*H126,2)</f>
        <v>0</v>
      </c>
      <c r="BL126" s="13" t="s">
        <v>133</v>
      </c>
      <c r="BM126" s="133" t="s">
        <v>1493</v>
      </c>
    </row>
    <row r="127" spans="2:65" s="1" customFormat="1" ht="48">
      <c r="B127" s="25"/>
      <c r="D127" s="135" t="s">
        <v>135</v>
      </c>
      <c r="F127" s="136" t="s">
        <v>1494</v>
      </c>
      <c r="L127" s="25"/>
      <c r="M127" s="137"/>
      <c r="T127" s="49"/>
      <c r="AT127" s="13" t="s">
        <v>135</v>
      </c>
      <c r="AU127" s="13" t="s">
        <v>83</v>
      </c>
    </row>
    <row r="128" spans="2:65" s="1" customFormat="1" ht="24.15" customHeight="1">
      <c r="B128" s="25"/>
      <c r="C128" s="138" t="s">
        <v>83</v>
      </c>
      <c r="D128" s="138" t="s">
        <v>137</v>
      </c>
      <c r="E128" s="139" t="s">
        <v>1495</v>
      </c>
      <c r="F128" s="140" t="s">
        <v>1496</v>
      </c>
      <c r="G128" s="141" t="s">
        <v>132</v>
      </c>
      <c r="H128" s="142">
        <v>8</v>
      </c>
      <c r="I128" s="142"/>
      <c r="J128" s="142">
        <f>ROUND(I128*H128,2)</f>
        <v>0</v>
      </c>
      <c r="K128" s="140" t="s">
        <v>783</v>
      </c>
      <c r="L128" s="143"/>
      <c r="M128" s="144" t="s">
        <v>1</v>
      </c>
      <c r="N128" s="145" t="s">
        <v>38</v>
      </c>
      <c r="O128" s="131">
        <v>0</v>
      </c>
      <c r="P128" s="131">
        <f>O128*H128</f>
        <v>0</v>
      </c>
      <c r="Q128" s="131">
        <v>0</v>
      </c>
      <c r="R128" s="131">
        <f>Q128*H128</f>
        <v>0</v>
      </c>
      <c r="S128" s="131">
        <v>0</v>
      </c>
      <c r="T128" s="132">
        <f>S128*H128</f>
        <v>0</v>
      </c>
      <c r="AR128" s="133" t="s">
        <v>140</v>
      </c>
      <c r="AT128" s="133" t="s">
        <v>137</v>
      </c>
      <c r="AU128" s="133" t="s">
        <v>83</v>
      </c>
      <c r="AY128" s="13" t="s">
        <v>127</v>
      </c>
      <c r="BE128" s="134">
        <f>IF(N128="základní",J128,0)</f>
        <v>0</v>
      </c>
      <c r="BF128" s="134">
        <f>IF(N128="snížená",J128,0)</f>
        <v>0</v>
      </c>
      <c r="BG128" s="134">
        <f>IF(N128="zákl. přenesená",J128,0)</f>
        <v>0</v>
      </c>
      <c r="BH128" s="134">
        <f>IF(N128="sníž. přenesená",J128,0)</f>
        <v>0</v>
      </c>
      <c r="BI128" s="134">
        <f>IF(N128="nulová",J128,0)</f>
        <v>0</v>
      </c>
      <c r="BJ128" s="13" t="s">
        <v>81</v>
      </c>
      <c r="BK128" s="134">
        <f>ROUND(I128*H128,2)</f>
        <v>0</v>
      </c>
      <c r="BL128" s="13" t="s">
        <v>133</v>
      </c>
      <c r="BM128" s="133" t="s">
        <v>1497</v>
      </c>
    </row>
    <row r="129" spans="2:65" s="1" customFormat="1" ht="19.2">
      <c r="B129" s="25"/>
      <c r="D129" s="135" t="s">
        <v>135</v>
      </c>
      <c r="F129" s="136" t="s">
        <v>1496</v>
      </c>
      <c r="L129" s="25"/>
      <c r="M129" s="137"/>
      <c r="T129" s="49"/>
      <c r="AT129" s="13" t="s">
        <v>135</v>
      </c>
      <c r="AU129" s="13" t="s">
        <v>83</v>
      </c>
    </row>
    <row r="130" spans="2:65" s="1" customFormat="1" ht="24.15" customHeight="1">
      <c r="B130" s="25"/>
      <c r="C130" s="124" t="s">
        <v>142</v>
      </c>
      <c r="D130" s="124" t="s">
        <v>129</v>
      </c>
      <c r="E130" s="125" t="s">
        <v>1498</v>
      </c>
      <c r="F130" s="126" t="s">
        <v>1499</v>
      </c>
      <c r="G130" s="127" t="s">
        <v>132</v>
      </c>
      <c r="H130" s="128">
        <v>4</v>
      </c>
      <c r="I130" s="128"/>
      <c r="J130" s="128">
        <f>ROUND(I130*H130,2)</f>
        <v>0</v>
      </c>
      <c r="K130" s="126" t="s">
        <v>783</v>
      </c>
      <c r="L130" s="25"/>
      <c r="M130" s="129" t="s">
        <v>1</v>
      </c>
      <c r="N130" s="130" t="s">
        <v>38</v>
      </c>
      <c r="O130" s="131">
        <v>0</v>
      </c>
      <c r="P130" s="131">
        <f>O130*H130</f>
        <v>0</v>
      </c>
      <c r="Q130" s="131">
        <v>0</v>
      </c>
      <c r="R130" s="131">
        <f>Q130*H130</f>
        <v>0</v>
      </c>
      <c r="S130" s="131">
        <v>0</v>
      </c>
      <c r="T130" s="132">
        <f>S130*H130</f>
        <v>0</v>
      </c>
      <c r="AR130" s="133" t="s">
        <v>133</v>
      </c>
      <c r="AT130" s="133" t="s">
        <v>129</v>
      </c>
      <c r="AU130" s="133" t="s">
        <v>83</v>
      </c>
      <c r="AY130" s="13" t="s">
        <v>127</v>
      </c>
      <c r="BE130" s="134">
        <f>IF(N130="základní",J130,0)</f>
        <v>0</v>
      </c>
      <c r="BF130" s="134">
        <f>IF(N130="snížená",J130,0)</f>
        <v>0</v>
      </c>
      <c r="BG130" s="134">
        <f>IF(N130="zákl. přenesená",J130,0)</f>
        <v>0</v>
      </c>
      <c r="BH130" s="134">
        <f>IF(N130="sníž. přenesená",J130,0)</f>
        <v>0</v>
      </c>
      <c r="BI130" s="134">
        <f>IF(N130="nulová",J130,0)</f>
        <v>0</v>
      </c>
      <c r="BJ130" s="13" t="s">
        <v>81</v>
      </c>
      <c r="BK130" s="134">
        <f>ROUND(I130*H130,2)</f>
        <v>0</v>
      </c>
      <c r="BL130" s="13" t="s">
        <v>133</v>
      </c>
      <c r="BM130" s="133" t="s">
        <v>1500</v>
      </c>
    </row>
    <row r="131" spans="2:65" s="1" customFormat="1" ht="19.2">
      <c r="B131" s="25"/>
      <c r="D131" s="135" t="s">
        <v>135</v>
      </c>
      <c r="F131" s="136" t="s">
        <v>1499</v>
      </c>
      <c r="L131" s="25"/>
      <c r="M131" s="137"/>
      <c r="T131" s="49"/>
      <c r="AT131" s="13" t="s">
        <v>135</v>
      </c>
      <c r="AU131" s="13" t="s">
        <v>83</v>
      </c>
    </row>
    <row r="132" spans="2:65" s="1" customFormat="1" ht="16.5" customHeight="1">
      <c r="B132" s="25"/>
      <c r="C132" s="124" t="s">
        <v>133</v>
      </c>
      <c r="D132" s="124" t="s">
        <v>129</v>
      </c>
      <c r="E132" s="125" t="s">
        <v>1501</v>
      </c>
      <c r="F132" s="126" t="s">
        <v>1502</v>
      </c>
      <c r="G132" s="127" t="s">
        <v>234</v>
      </c>
      <c r="H132" s="128">
        <v>45</v>
      </c>
      <c r="I132" s="128"/>
      <c r="J132" s="128">
        <f>ROUND(I132*H132,2)</f>
        <v>0</v>
      </c>
      <c r="K132" s="126" t="s">
        <v>783</v>
      </c>
      <c r="L132" s="25"/>
      <c r="M132" s="129" t="s">
        <v>1</v>
      </c>
      <c r="N132" s="130" t="s">
        <v>38</v>
      </c>
      <c r="O132" s="131">
        <v>0</v>
      </c>
      <c r="P132" s="131">
        <f>O132*H132</f>
        <v>0</v>
      </c>
      <c r="Q132" s="131">
        <v>0</v>
      </c>
      <c r="R132" s="131">
        <f>Q132*H132</f>
        <v>0</v>
      </c>
      <c r="S132" s="131">
        <v>0</v>
      </c>
      <c r="T132" s="132">
        <f>S132*H132</f>
        <v>0</v>
      </c>
      <c r="AR132" s="133" t="s">
        <v>133</v>
      </c>
      <c r="AT132" s="133" t="s">
        <v>129</v>
      </c>
      <c r="AU132" s="133" t="s">
        <v>83</v>
      </c>
      <c r="AY132" s="13" t="s">
        <v>127</v>
      </c>
      <c r="BE132" s="134">
        <f>IF(N132="základní",J132,0)</f>
        <v>0</v>
      </c>
      <c r="BF132" s="134">
        <f>IF(N132="snížená",J132,0)</f>
        <v>0</v>
      </c>
      <c r="BG132" s="134">
        <f>IF(N132="zákl. přenesená",J132,0)</f>
        <v>0</v>
      </c>
      <c r="BH132" s="134">
        <f>IF(N132="sníž. přenesená",J132,0)</f>
        <v>0</v>
      </c>
      <c r="BI132" s="134">
        <f>IF(N132="nulová",J132,0)</f>
        <v>0</v>
      </c>
      <c r="BJ132" s="13" t="s">
        <v>81</v>
      </c>
      <c r="BK132" s="134">
        <f>ROUND(I132*H132,2)</f>
        <v>0</v>
      </c>
      <c r="BL132" s="13" t="s">
        <v>133</v>
      </c>
      <c r="BM132" s="133" t="s">
        <v>1503</v>
      </c>
    </row>
    <row r="133" spans="2:65" s="1" customFormat="1" ht="19.2">
      <c r="B133" s="25"/>
      <c r="D133" s="135" t="s">
        <v>135</v>
      </c>
      <c r="F133" s="136" t="s">
        <v>1504</v>
      </c>
      <c r="L133" s="25"/>
      <c r="M133" s="137"/>
      <c r="T133" s="49"/>
      <c r="AT133" s="13" t="s">
        <v>135</v>
      </c>
      <c r="AU133" s="13" t="s">
        <v>83</v>
      </c>
    </row>
    <row r="134" spans="2:65" s="1" customFormat="1" ht="24.15" customHeight="1">
      <c r="B134" s="25"/>
      <c r="C134" s="138" t="s">
        <v>151</v>
      </c>
      <c r="D134" s="138" t="s">
        <v>137</v>
      </c>
      <c r="E134" s="139" t="s">
        <v>1505</v>
      </c>
      <c r="F134" s="140" t="s">
        <v>1506</v>
      </c>
      <c r="G134" s="141" t="s">
        <v>234</v>
      </c>
      <c r="H134" s="142">
        <v>45</v>
      </c>
      <c r="I134" s="142"/>
      <c r="J134" s="142">
        <f>ROUND(I134*H134,2)</f>
        <v>0</v>
      </c>
      <c r="K134" s="140" t="s">
        <v>783</v>
      </c>
      <c r="L134" s="143"/>
      <c r="M134" s="144" t="s">
        <v>1</v>
      </c>
      <c r="N134" s="145" t="s">
        <v>38</v>
      </c>
      <c r="O134" s="131">
        <v>0</v>
      </c>
      <c r="P134" s="131">
        <f>O134*H134</f>
        <v>0</v>
      </c>
      <c r="Q134" s="131">
        <v>0</v>
      </c>
      <c r="R134" s="131">
        <f>Q134*H134</f>
        <v>0</v>
      </c>
      <c r="S134" s="131">
        <v>0</v>
      </c>
      <c r="T134" s="132">
        <f>S134*H134</f>
        <v>0</v>
      </c>
      <c r="AR134" s="133" t="s">
        <v>140</v>
      </c>
      <c r="AT134" s="133" t="s">
        <v>137</v>
      </c>
      <c r="AU134" s="133" t="s">
        <v>83</v>
      </c>
      <c r="AY134" s="13" t="s">
        <v>127</v>
      </c>
      <c r="BE134" s="134">
        <f>IF(N134="základní",J134,0)</f>
        <v>0</v>
      </c>
      <c r="BF134" s="134">
        <f>IF(N134="snížená",J134,0)</f>
        <v>0</v>
      </c>
      <c r="BG134" s="134">
        <f>IF(N134="zákl. přenesená",J134,0)</f>
        <v>0</v>
      </c>
      <c r="BH134" s="134">
        <f>IF(N134="sníž. přenesená",J134,0)</f>
        <v>0</v>
      </c>
      <c r="BI134" s="134">
        <f>IF(N134="nulová",J134,0)</f>
        <v>0</v>
      </c>
      <c r="BJ134" s="13" t="s">
        <v>81</v>
      </c>
      <c r="BK134" s="134">
        <f>ROUND(I134*H134,2)</f>
        <v>0</v>
      </c>
      <c r="BL134" s="13" t="s">
        <v>133</v>
      </c>
      <c r="BM134" s="133" t="s">
        <v>1507</v>
      </c>
    </row>
    <row r="135" spans="2:65" s="1" customFormat="1" ht="19.2">
      <c r="B135" s="25"/>
      <c r="D135" s="135" t="s">
        <v>135</v>
      </c>
      <c r="F135" s="136" t="s">
        <v>1506</v>
      </c>
      <c r="L135" s="25"/>
      <c r="M135" s="137"/>
      <c r="T135" s="49"/>
      <c r="AT135" s="13" t="s">
        <v>135</v>
      </c>
      <c r="AU135" s="13" t="s">
        <v>83</v>
      </c>
    </row>
    <row r="136" spans="2:65" s="1" customFormat="1" ht="16.5" customHeight="1">
      <c r="B136" s="25"/>
      <c r="C136" s="124" t="s">
        <v>157</v>
      </c>
      <c r="D136" s="124" t="s">
        <v>129</v>
      </c>
      <c r="E136" s="125" t="s">
        <v>1508</v>
      </c>
      <c r="F136" s="126" t="s">
        <v>1509</v>
      </c>
      <c r="G136" s="127" t="s">
        <v>234</v>
      </c>
      <c r="H136" s="128">
        <v>11</v>
      </c>
      <c r="I136" s="128"/>
      <c r="J136" s="128">
        <f>ROUND(I136*H136,2)</f>
        <v>0</v>
      </c>
      <c r="K136" s="126" t="s">
        <v>783</v>
      </c>
      <c r="L136" s="25"/>
      <c r="M136" s="129" t="s">
        <v>1</v>
      </c>
      <c r="N136" s="130" t="s">
        <v>38</v>
      </c>
      <c r="O136" s="131">
        <v>0</v>
      </c>
      <c r="P136" s="131">
        <f>O136*H136</f>
        <v>0</v>
      </c>
      <c r="Q136" s="131">
        <v>0</v>
      </c>
      <c r="R136" s="131">
        <f>Q136*H136</f>
        <v>0</v>
      </c>
      <c r="S136" s="131">
        <v>0</v>
      </c>
      <c r="T136" s="132">
        <f>S136*H136</f>
        <v>0</v>
      </c>
      <c r="AR136" s="133" t="s">
        <v>133</v>
      </c>
      <c r="AT136" s="133" t="s">
        <v>129</v>
      </c>
      <c r="AU136" s="133" t="s">
        <v>83</v>
      </c>
      <c r="AY136" s="13" t="s">
        <v>127</v>
      </c>
      <c r="BE136" s="134">
        <f>IF(N136="základní",J136,0)</f>
        <v>0</v>
      </c>
      <c r="BF136" s="134">
        <f>IF(N136="snížená",J136,0)</f>
        <v>0</v>
      </c>
      <c r="BG136" s="134">
        <f>IF(N136="zákl. přenesená",J136,0)</f>
        <v>0</v>
      </c>
      <c r="BH136" s="134">
        <f>IF(N136="sníž. přenesená",J136,0)</f>
        <v>0</v>
      </c>
      <c r="BI136" s="134">
        <f>IF(N136="nulová",J136,0)</f>
        <v>0</v>
      </c>
      <c r="BJ136" s="13" t="s">
        <v>81</v>
      </c>
      <c r="BK136" s="134">
        <f>ROUND(I136*H136,2)</f>
        <v>0</v>
      </c>
      <c r="BL136" s="13" t="s">
        <v>133</v>
      </c>
      <c r="BM136" s="133" t="s">
        <v>1510</v>
      </c>
    </row>
    <row r="137" spans="2:65" s="1" customFormat="1" ht="19.2">
      <c r="B137" s="25"/>
      <c r="D137" s="135" t="s">
        <v>135</v>
      </c>
      <c r="F137" s="136" t="s">
        <v>1511</v>
      </c>
      <c r="L137" s="25"/>
      <c r="M137" s="137"/>
      <c r="T137" s="49"/>
      <c r="AT137" s="13" t="s">
        <v>135</v>
      </c>
      <c r="AU137" s="13" t="s">
        <v>83</v>
      </c>
    </row>
    <row r="138" spans="2:65" s="1" customFormat="1" ht="19.2">
      <c r="B138" s="25"/>
      <c r="D138" s="135" t="s">
        <v>155</v>
      </c>
      <c r="F138" s="146" t="s">
        <v>1512</v>
      </c>
      <c r="L138" s="25"/>
      <c r="M138" s="137"/>
      <c r="T138" s="49"/>
      <c r="AT138" s="13" t="s">
        <v>155</v>
      </c>
      <c r="AU138" s="13" t="s">
        <v>83</v>
      </c>
    </row>
    <row r="139" spans="2:65" s="1" customFormat="1" ht="24.15" customHeight="1">
      <c r="B139" s="25"/>
      <c r="C139" s="138" t="s">
        <v>162</v>
      </c>
      <c r="D139" s="138" t="s">
        <v>137</v>
      </c>
      <c r="E139" s="139" t="s">
        <v>1513</v>
      </c>
      <c r="F139" s="140" t="s">
        <v>1514</v>
      </c>
      <c r="G139" s="141" t="s">
        <v>234</v>
      </c>
      <c r="H139" s="142">
        <v>11</v>
      </c>
      <c r="I139" s="142"/>
      <c r="J139" s="142">
        <f>ROUND(I139*H139,2)</f>
        <v>0</v>
      </c>
      <c r="K139" s="140" t="s">
        <v>783</v>
      </c>
      <c r="L139" s="143"/>
      <c r="M139" s="144" t="s">
        <v>1</v>
      </c>
      <c r="N139" s="145" t="s">
        <v>38</v>
      </c>
      <c r="O139" s="131">
        <v>0</v>
      </c>
      <c r="P139" s="131">
        <f>O139*H139</f>
        <v>0</v>
      </c>
      <c r="Q139" s="131">
        <v>0</v>
      </c>
      <c r="R139" s="131">
        <f>Q139*H139</f>
        <v>0</v>
      </c>
      <c r="S139" s="131">
        <v>0</v>
      </c>
      <c r="T139" s="132">
        <f>S139*H139</f>
        <v>0</v>
      </c>
      <c r="AR139" s="133" t="s">
        <v>140</v>
      </c>
      <c r="AT139" s="133" t="s">
        <v>137</v>
      </c>
      <c r="AU139" s="133" t="s">
        <v>83</v>
      </c>
      <c r="AY139" s="13" t="s">
        <v>127</v>
      </c>
      <c r="BE139" s="134">
        <f>IF(N139="základní",J139,0)</f>
        <v>0</v>
      </c>
      <c r="BF139" s="134">
        <f>IF(N139="snížená",J139,0)</f>
        <v>0</v>
      </c>
      <c r="BG139" s="134">
        <f>IF(N139="zákl. přenesená",J139,0)</f>
        <v>0</v>
      </c>
      <c r="BH139" s="134">
        <f>IF(N139="sníž. přenesená",J139,0)</f>
        <v>0</v>
      </c>
      <c r="BI139" s="134">
        <f>IF(N139="nulová",J139,0)</f>
        <v>0</v>
      </c>
      <c r="BJ139" s="13" t="s">
        <v>81</v>
      </c>
      <c r="BK139" s="134">
        <f>ROUND(I139*H139,2)</f>
        <v>0</v>
      </c>
      <c r="BL139" s="13" t="s">
        <v>133</v>
      </c>
      <c r="BM139" s="133" t="s">
        <v>1515</v>
      </c>
    </row>
    <row r="140" spans="2:65" s="1" customFormat="1" ht="19.2">
      <c r="B140" s="25"/>
      <c r="D140" s="135" t="s">
        <v>135</v>
      </c>
      <c r="F140" s="136" t="s">
        <v>1514</v>
      </c>
      <c r="L140" s="25"/>
      <c r="M140" s="137"/>
      <c r="T140" s="49"/>
      <c r="AT140" s="13" t="s">
        <v>135</v>
      </c>
      <c r="AU140" s="13" t="s">
        <v>83</v>
      </c>
    </row>
    <row r="141" spans="2:65" s="1" customFormat="1" ht="37.799999999999997" customHeight="1">
      <c r="B141" s="25"/>
      <c r="C141" s="124" t="s">
        <v>140</v>
      </c>
      <c r="D141" s="124" t="s">
        <v>129</v>
      </c>
      <c r="E141" s="125" t="s">
        <v>1516</v>
      </c>
      <c r="F141" s="126" t="s">
        <v>1517</v>
      </c>
      <c r="G141" s="127" t="s">
        <v>132</v>
      </c>
      <c r="H141" s="128">
        <v>1</v>
      </c>
      <c r="I141" s="128"/>
      <c r="J141" s="128">
        <f>ROUND(I141*H141,2)</f>
        <v>0</v>
      </c>
      <c r="K141" s="126" t="s">
        <v>783</v>
      </c>
      <c r="L141" s="25"/>
      <c r="M141" s="129" t="s">
        <v>1</v>
      </c>
      <c r="N141" s="130" t="s">
        <v>38</v>
      </c>
      <c r="O141" s="131">
        <v>0</v>
      </c>
      <c r="P141" s="131">
        <f>O141*H141</f>
        <v>0</v>
      </c>
      <c r="Q141" s="131">
        <v>0</v>
      </c>
      <c r="R141" s="131">
        <f>Q141*H141</f>
        <v>0</v>
      </c>
      <c r="S141" s="131">
        <v>0</v>
      </c>
      <c r="T141" s="132">
        <f>S141*H141</f>
        <v>0</v>
      </c>
      <c r="AR141" s="133" t="s">
        <v>133</v>
      </c>
      <c r="AT141" s="133" t="s">
        <v>129</v>
      </c>
      <c r="AU141" s="133" t="s">
        <v>83</v>
      </c>
      <c r="AY141" s="13" t="s">
        <v>127</v>
      </c>
      <c r="BE141" s="134">
        <f>IF(N141="základní",J141,0)</f>
        <v>0</v>
      </c>
      <c r="BF141" s="134">
        <f>IF(N141="snížená",J141,0)</f>
        <v>0</v>
      </c>
      <c r="BG141" s="134">
        <f>IF(N141="zákl. přenesená",J141,0)</f>
        <v>0</v>
      </c>
      <c r="BH141" s="134">
        <f>IF(N141="sníž. přenesená",J141,0)</f>
        <v>0</v>
      </c>
      <c r="BI141" s="134">
        <f>IF(N141="nulová",J141,0)</f>
        <v>0</v>
      </c>
      <c r="BJ141" s="13" t="s">
        <v>81</v>
      </c>
      <c r="BK141" s="134">
        <f>ROUND(I141*H141,2)</f>
        <v>0</v>
      </c>
      <c r="BL141" s="13" t="s">
        <v>133</v>
      </c>
      <c r="BM141" s="133" t="s">
        <v>1518</v>
      </c>
    </row>
    <row r="142" spans="2:65" s="1" customFormat="1" ht="38.4">
      <c r="B142" s="25"/>
      <c r="D142" s="135" t="s">
        <v>135</v>
      </c>
      <c r="F142" s="136" t="s">
        <v>1519</v>
      </c>
      <c r="L142" s="25"/>
      <c r="M142" s="137"/>
      <c r="T142" s="49"/>
      <c r="AT142" s="13" t="s">
        <v>135</v>
      </c>
      <c r="AU142" s="13" t="s">
        <v>83</v>
      </c>
    </row>
    <row r="143" spans="2:65" s="1" customFormat="1" ht="37.799999999999997" customHeight="1">
      <c r="B143" s="25"/>
      <c r="C143" s="124" t="s">
        <v>170</v>
      </c>
      <c r="D143" s="124" t="s">
        <v>129</v>
      </c>
      <c r="E143" s="125" t="s">
        <v>1520</v>
      </c>
      <c r="F143" s="126" t="s">
        <v>1521</v>
      </c>
      <c r="G143" s="127" t="s">
        <v>132</v>
      </c>
      <c r="H143" s="128">
        <v>1</v>
      </c>
      <c r="I143" s="128"/>
      <c r="J143" s="128">
        <f>ROUND(I143*H143,2)</f>
        <v>0</v>
      </c>
      <c r="K143" s="126" t="s">
        <v>783</v>
      </c>
      <c r="L143" s="25"/>
      <c r="M143" s="129" t="s">
        <v>1</v>
      </c>
      <c r="N143" s="130" t="s">
        <v>38</v>
      </c>
      <c r="O143" s="131">
        <v>0</v>
      </c>
      <c r="P143" s="131">
        <f>O143*H143</f>
        <v>0</v>
      </c>
      <c r="Q143" s="131">
        <v>0</v>
      </c>
      <c r="R143" s="131">
        <f>Q143*H143</f>
        <v>0</v>
      </c>
      <c r="S143" s="131">
        <v>0</v>
      </c>
      <c r="T143" s="132">
        <f>S143*H143</f>
        <v>0</v>
      </c>
      <c r="AR143" s="133" t="s">
        <v>133</v>
      </c>
      <c r="AT143" s="133" t="s">
        <v>129</v>
      </c>
      <c r="AU143" s="133" t="s">
        <v>83</v>
      </c>
      <c r="AY143" s="13" t="s">
        <v>127</v>
      </c>
      <c r="BE143" s="134">
        <f>IF(N143="základní",J143,0)</f>
        <v>0</v>
      </c>
      <c r="BF143" s="134">
        <f>IF(N143="snížená",J143,0)</f>
        <v>0</v>
      </c>
      <c r="BG143" s="134">
        <f>IF(N143="zákl. přenesená",J143,0)</f>
        <v>0</v>
      </c>
      <c r="BH143" s="134">
        <f>IF(N143="sníž. přenesená",J143,0)</f>
        <v>0</v>
      </c>
      <c r="BI143" s="134">
        <f>IF(N143="nulová",J143,0)</f>
        <v>0</v>
      </c>
      <c r="BJ143" s="13" t="s">
        <v>81</v>
      </c>
      <c r="BK143" s="134">
        <f>ROUND(I143*H143,2)</f>
        <v>0</v>
      </c>
      <c r="BL143" s="13" t="s">
        <v>133</v>
      </c>
      <c r="BM143" s="133" t="s">
        <v>1522</v>
      </c>
    </row>
    <row r="144" spans="2:65" s="1" customFormat="1" ht="38.4">
      <c r="B144" s="25"/>
      <c r="D144" s="135" t="s">
        <v>135</v>
      </c>
      <c r="F144" s="136" t="s">
        <v>1523</v>
      </c>
      <c r="L144" s="25"/>
      <c r="M144" s="137"/>
      <c r="T144" s="49"/>
      <c r="AT144" s="13" t="s">
        <v>135</v>
      </c>
      <c r="AU144" s="13" t="s">
        <v>83</v>
      </c>
    </row>
    <row r="145" spans="2:65" s="1" customFormat="1" ht="33" customHeight="1">
      <c r="B145" s="25"/>
      <c r="C145" s="138" t="s">
        <v>174</v>
      </c>
      <c r="D145" s="138" t="s">
        <v>137</v>
      </c>
      <c r="E145" s="139" t="s">
        <v>1524</v>
      </c>
      <c r="F145" s="140" t="s">
        <v>1525</v>
      </c>
      <c r="G145" s="141" t="s">
        <v>132</v>
      </c>
      <c r="H145" s="142">
        <v>2</v>
      </c>
      <c r="I145" s="142"/>
      <c r="J145" s="142">
        <f>ROUND(I145*H145,2)</f>
        <v>0</v>
      </c>
      <c r="K145" s="140" t="s">
        <v>783</v>
      </c>
      <c r="L145" s="143"/>
      <c r="M145" s="144" t="s">
        <v>1</v>
      </c>
      <c r="N145" s="145" t="s">
        <v>38</v>
      </c>
      <c r="O145" s="131">
        <v>0</v>
      </c>
      <c r="P145" s="131">
        <f>O145*H145</f>
        <v>0</v>
      </c>
      <c r="Q145" s="131">
        <v>0</v>
      </c>
      <c r="R145" s="131">
        <f>Q145*H145</f>
        <v>0</v>
      </c>
      <c r="S145" s="131">
        <v>0</v>
      </c>
      <c r="T145" s="132">
        <f>S145*H145</f>
        <v>0</v>
      </c>
      <c r="AR145" s="133" t="s">
        <v>140</v>
      </c>
      <c r="AT145" s="133" t="s">
        <v>137</v>
      </c>
      <c r="AU145" s="133" t="s">
        <v>83</v>
      </c>
      <c r="AY145" s="13" t="s">
        <v>127</v>
      </c>
      <c r="BE145" s="134">
        <f>IF(N145="základní",J145,0)</f>
        <v>0</v>
      </c>
      <c r="BF145" s="134">
        <f>IF(N145="snížená",J145,0)</f>
        <v>0</v>
      </c>
      <c r="BG145" s="134">
        <f>IF(N145="zákl. přenesená",J145,0)</f>
        <v>0</v>
      </c>
      <c r="BH145" s="134">
        <f>IF(N145="sníž. přenesená",J145,0)</f>
        <v>0</v>
      </c>
      <c r="BI145" s="134">
        <f>IF(N145="nulová",J145,0)</f>
        <v>0</v>
      </c>
      <c r="BJ145" s="13" t="s">
        <v>81</v>
      </c>
      <c r="BK145" s="134">
        <f>ROUND(I145*H145,2)</f>
        <v>0</v>
      </c>
      <c r="BL145" s="13" t="s">
        <v>133</v>
      </c>
      <c r="BM145" s="133" t="s">
        <v>1526</v>
      </c>
    </row>
    <row r="146" spans="2:65" s="1" customFormat="1" ht="19.2">
      <c r="B146" s="25"/>
      <c r="D146" s="135" t="s">
        <v>135</v>
      </c>
      <c r="F146" s="136" t="s">
        <v>1525</v>
      </c>
      <c r="L146" s="25"/>
      <c r="M146" s="137"/>
      <c r="T146" s="49"/>
      <c r="AT146" s="13" t="s">
        <v>135</v>
      </c>
      <c r="AU146" s="13" t="s">
        <v>83</v>
      </c>
    </row>
    <row r="147" spans="2:65" s="1" customFormat="1" ht="37.799999999999997" customHeight="1">
      <c r="B147" s="25"/>
      <c r="C147" s="124" t="s">
        <v>182</v>
      </c>
      <c r="D147" s="124" t="s">
        <v>129</v>
      </c>
      <c r="E147" s="125" t="s">
        <v>1527</v>
      </c>
      <c r="F147" s="126" t="s">
        <v>1528</v>
      </c>
      <c r="G147" s="127" t="s">
        <v>132</v>
      </c>
      <c r="H147" s="128">
        <v>3</v>
      </c>
      <c r="I147" s="128"/>
      <c r="J147" s="128">
        <f>ROUND(I147*H147,2)</f>
        <v>0</v>
      </c>
      <c r="K147" s="126" t="s">
        <v>783</v>
      </c>
      <c r="L147" s="25"/>
      <c r="M147" s="129" t="s">
        <v>1</v>
      </c>
      <c r="N147" s="130" t="s">
        <v>38</v>
      </c>
      <c r="O147" s="131">
        <v>0</v>
      </c>
      <c r="P147" s="131">
        <f>O147*H147</f>
        <v>0</v>
      </c>
      <c r="Q147" s="131">
        <v>0</v>
      </c>
      <c r="R147" s="131">
        <f>Q147*H147</f>
        <v>0</v>
      </c>
      <c r="S147" s="131">
        <v>0</v>
      </c>
      <c r="T147" s="132">
        <f>S147*H147</f>
        <v>0</v>
      </c>
      <c r="AR147" s="133" t="s">
        <v>133</v>
      </c>
      <c r="AT147" s="133" t="s">
        <v>129</v>
      </c>
      <c r="AU147" s="133" t="s">
        <v>83</v>
      </c>
      <c r="AY147" s="13" t="s">
        <v>127</v>
      </c>
      <c r="BE147" s="134">
        <f>IF(N147="základní",J147,0)</f>
        <v>0</v>
      </c>
      <c r="BF147" s="134">
        <f>IF(N147="snížená",J147,0)</f>
        <v>0</v>
      </c>
      <c r="BG147" s="134">
        <f>IF(N147="zákl. přenesená",J147,0)</f>
        <v>0</v>
      </c>
      <c r="BH147" s="134">
        <f>IF(N147="sníž. přenesená",J147,0)</f>
        <v>0</v>
      </c>
      <c r="BI147" s="134">
        <f>IF(N147="nulová",J147,0)</f>
        <v>0</v>
      </c>
      <c r="BJ147" s="13" t="s">
        <v>81</v>
      </c>
      <c r="BK147" s="134">
        <f>ROUND(I147*H147,2)</f>
        <v>0</v>
      </c>
      <c r="BL147" s="13" t="s">
        <v>133</v>
      </c>
      <c r="BM147" s="133" t="s">
        <v>1529</v>
      </c>
    </row>
    <row r="148" spans="2:65" s="1" customFormat="1" ht="19.2">
      <c r="B148" s="25"/>
      <c r="D148" s="135" t="s">
        <v>135</v>
      </c>
      <c r="F148" s="136" t="s">
        <v>1528</v>
      </c>
      <c r="L148" s="25"/>
      <c r="M148" s="137"/>
      <c r="T148" s="49"/>
      <c r="AT148" s="13" t="s">
        <v>135</v>
      </c>
      <c r="AU148" s="13" t="s">
        <v>83</v>
      </c>
    </row>
    <row r="149" spans="2:65" s="1" customFormat="1" ht="24.15" customHeight="1">
      <c r="B149" s="25"/>
      <c r="C149" s="124" t="s">
        <v>187</v>
      </c>
      <c r="D149" s="124" t="s">
        <v>129</v>
      </c>
      <c r="E149" s="125" t="s">
        <v>1530</v>
      </c>
      <c r="F149" s="126" t="s">
        <v>1531</v>
      </c>
      <c r="G149" s="127" t="s">
        <v>132</v>
      </c>
      <c r="H149" s="128">
        <v>1</v>
      </c>
      <c r="I149" s="128"/>
      <c r="J149" s="128">
        <f>ROUND(I149*H149,2)</f>
        <v>0</v>
      </c>
      <c r="K149" s="126" t="s">
        <v>783</v>
      </c>
      <c r="L149" s="25"/>
      <c r="M149" s="129" t="s">
        <v>1</v>
      </c>
      <c r="N149" s="130" t="s">
        <v>38</v>
      </c>
      <c r="O149" s="131">
        <v>0</v>
      </c>
      <c r="P149" s="131">
        <f>O149*H149</f>
        <v>0</v>
      </c>
      <c r="Q149" s="131">
        <v>0</v>
      </c>
      <c r="R149" s="131">
        <f>Q149*H149</f>
        <v>0</v>
      </c>
      <c r="S149" s="131">
        <v>0</v>
      </c>
      <c r="T149" s="132">
        <f>S149*H149</f>
        <v>0</v>
      </c>
      <c r="AR149" s="133" t="s">
        <v>133</v>
      </c>
      <c r="AT149" s="133" t="s">
        <v>129</v>
      </c>
      <c r="AU149" s="133" t="s">
        <v>83</v>
      </c>
      <c r="AY149" s="13" t="s">
        <v>127</v>
      </c>
      <c r="BE149" s="134">
        <f>IF(N149="základní",J149,0)</f>
        <v>0</v>
      </c>
      <c r="BF149" s="134">
        <f>IF(N149="snížená",J149,0)</f>
        <v>0</v>
      </c>
      <c r="BG149" s="134">
        <f>IF(N149="zákl. přenesená",J149,0)</f>
        <v>0</v>
      </c>
      <c r="BH149" s="134">
        <f>IF(N149="sníž. přenesená",J149,0)</f>
        <v>0</v>
      </c>
      <c r="BI149" s="134">
        <f>IF(N149="nulová",J149,0)</f>
        <v>0</v>
      </c>
      <c r="BJ149" s="13" t="s">
        <v>81</v>
      </c>
      <c r="BK149" s="134">
        <f>ROUND(I149*H149,2)</f>
        <v>0</v>
      </c>
      <c r="BL149" s="13" t="s">
        <v>133</v>
      </c>
      <c r="BM149" s="133" t="s">
        <v>1532</v>
      </c>
    </row>
    <row r="150" spans="2:65" s="1" customFormat="1" ht="19.2">
      <c r="B150" s="25"/>
      <c r="D150" s="135" t="s">
        <v>135</v>
      </c>
      <c r="F150" s="136" t="s">
        <v>1531</v>
      </c>
      <c r="L150" s="25"/>
      <c r="M150" s="137"/>
      <c r="T150" s="49"/>
      <c r="AT150" s="13" t="s">
        <v>135</v>
      </c>
      <c r="AU150" s="13" t="s">
        <v>83</v>
      </c>
    </row>
    <row r="151" spans="2:65" s="1" customFormat="1" ht="24.15" customHeight="1">
      <c r="B151" s="25"/>
      <c r="C151" s="124" t="s">
        <v>191</v>
      </c>
      <c r="D151" s="124" t="s">
        <v>129</v>
      </c>
      <c r="E151" s="125" t="s">
        <v>1533</v>
      </c>
      <c r="F151" s="126" t="s">
        <v>1534</v>
      </c>
      <c r="G151" s="127" t="s">
        <v>234</v>
      </c>
      <c r="H151" s="128">
        <v>34</v>
      </c>
      <c r="I151" s="128"/>
      <c r="J151" s="128">
        <f>ROUND(I151*H151,2)</f>
        <v>0</v>
      </c>
      <c r="K151" s="126" t="s">
        <v>783</v>
      </c>
      <c r="L151" s="25"/>
      <c r="M151" s="129" t="s">
        <v>1</v>
      </c>
      <c r="N151" s="130" t="s">
        <v>38</v>
      </c>
      <c r="O151" s="131">
        <v>0</v>
      </c>
      <c r="P151" s="131">
        <f>O151*H151</f>
        <v>0</v>
      </c>
      <c r="Q151" s="131">
        <v>0</v>
      </c>
      <c r="R151" s="131">
        <f>Q151*H151</f>
        <v>0</v>
      </c>
      <c r="S151" s="131">
        <v>0</v>
      </c>
      <c r="T151" s="132">
        <f>S151*H151</f>
        <v>0</v>
      </c>
      <c r="AR151" s="133" t="s">
        <v>133</v>
      </c>
      <c r="AT151" s="133" t="s">
        <v>129</v>
      </c>
      <c r="AU151" s="133" t="s">
        <v>83</v>
      </c>
      <c r="AY151" s="13" t="s">
        <v>127</v>
      </c>
      <c r="BE151" s="134">
        <f>IF(N151="základní",J151,0)</f>
        <v>0</v>
      </c>
      <c r="BF151" s="134">
        <f>IF(N151="snížená",J151,0)</f>
        <v>0</v>
      </c>
      <c r="BG151" s="134">
        <f>IF(N151="zákl. přenesená",J151,0)</f>
        <v>0</v>
      </c>
      <c r="BH151" s="134">
        <f>IF(N151="sníž. přenesená",J151,0)</f>
        <v>0</v>
      </c>
      <c r="BI151" s="134">
        <f>IF(N151="nulová",J151,0)</f>
        <v>0</v>
      </c>
      <c r="BJ151" s="13" t="s">
        <v>81</v>
      </c>
      <c r="BK151" s="134">
        <f>ROUND(I151*H151,2)</f>
        <v>0</v>
      </c>
      <c r="BL151" s="13" t="s">
        <v>133</v>
      </c>
      <c r="BM151" s="133" t="s">
        <v>1535</v>
      </c>
    </row>
    <row r="152" spans="2:65" s="1" customFormat="1" ht="19.2">
      <c r="B152" s="25"/>
      <c r="D152" s="135" t="s">
        <v>135</v>
      </c>
      <c r="F152" s="136" t="s">
        <v>1534</v>
      </c>
      <c r="L152" s="25"/>
      <c r="M152" s="137"/>
      <c r="T152" s="49"/>
      <c r="AT152" s="13" t="s">
        <v>135</v>
      </c>
      <c r="AU152" s="13" t="s">
        <v>83</v>
      </c>
    </row>
    <row r="153" spans="2:65" s="1" customFormat="1" ht="19.2">
      <c r="B153" s="25"/>
      <c r="D153" s="135" t="s">
        <v>155</v>
      </c>
      <c r="F153" s="146" t="s">
        <v>1536</v>
      </c>
      <c r="L153" s="25"/>
      <c r="M153" s="137"/>
      <c r="T153" s="49"/>
      <c r="AT153" s="13" t="s">
        <v>155</v>
      </c>
      <c r="AU153" s="13" t="s">
        <v>83</v>
      </c>
    </row>
    <row r="154" spans="2:65" s="1" customFormat="1" ht="16.5" customHeight="1">
      <c r="B154" s="25"/>
      <c r="C154" s="124" t="s">
        <v>195</v>
      </c>
      <c r="D154" s="124" t="s">
        <v>129</v>
      </c>
      <c r="E154" s="125" t="s">
        <v>1537</v>
      </c>
      <c r="F154" s="126" t="s">
        <v>1538</v>
      </c>
      <c r="G154" s="127" t="s">
        <v>234</v>
      </c>
      <c r="H154" s="128">
        <v>60</v>
      </c>
      <c r="I154" s="128"/>
      <c r="J154" s="128">
        <f>ROUND(I154*H154,2)</f>
        <v>0</v>
      </c>
      <c r="K154" s="126" t="s">
        <v>783</v>
      </c>
      <c r="L154" s="25"/>
      <c r="M154" s="129" t="s">
        <v>1</v>
      </c>
      <c r="N154" s="130" t="s">
        <v>38</v>
      </c>
      <c r="O154" s="131">
        <v>0</v>
      </c>
      <c r="P154" s="131">
        <f>O154*H154</f>
        <v>0</v>
      </c>
      <c r="Q154" s="131">
        <v>0</v>
      </c>
      <c r="R154" s="131">
        <f>Q154*H154</f>
        <v>0</v>
      </c>
      <c r="S154" s="131">
        <v>0</v>
      </c>
      <c r="T154" s="132">
        <f>S154*H154</f>
        <v>0</v>
      </c>
      <c r="AR154" s="133" t="s">
        <v>133</v>
      </c>
      <c r="AT154" s="133" t="s">
        <v>129</v>
      </c>
      <c r="AU154" s="133" t="s">
        <v>83</v>
      </c>
      <c r="AY154" s="13" t="s">
        <v>127</v>
      </c>
      <c r="BE154" s="134">
        <f>IF(N154="základní",J154,0)</f>
        <v>0</v>
      </c>
      <c r="BF154" s="134">
        <f>IF(N154="snížená",J154,0)</f>
        <v>0</v>
      </c>
      <c r="BG154" s="134">
        <f>IF(N154="zákl. přenesená",J154,0)</f>
        <v>0</v>
      </c>
      <c r="BH154" s="134">
        <f>IF(N154="sníž. přenesená",J154,0)</f>
        <v>0</v>
      </c>
      <c r="BI154" s="134">
        <f>IF(N154="nulová",J154,0)</f>
        <v>0</v>
      </c>
      <c r="BJ154" s="13" t="s">
        <v>81</v>
      </c>
      <c r="BK154" s="134">
        <f>ROUND(I154*H154,2)</f>
        <v>0</v>
      </c>
      <c r="BL154" s="13" t="s">
        <v>133</v>
      </c>
      <c r="BM154" s="133" t="s">
        <v>1539</v>
      </c>
    </row>
    <row r="155" spans="2:65" s="1" customFormat="1" ht="19.2">
      <c r="B155" s="25"/>
      <c r="D155" s="135" t="s">
        <v>135</v>
      </c>
      <c r="F155" s="136" t="s">
        <v>1540</v>
      </c>
      <c r="L155" s="25"/>
      <c r="M155" s="137"/>
      <c r="T155" s="49"/>
      <c r="AT155" s="13" t="s">
        <v>135</v>
      </c>
      <c r="AU155" s="13" t="s">
        <v>83</v>
      </c>
    </row>
    <row r="156" spans="2:65" s="1" customFormat="1" ht="24.15" customHeight="1">
      <c r="B156" s="25"/>
      <c r="C156" s="124" t="s">
        <v>8</v>
      </c>
      <c r="D156" s="124" t="s">
        <v>129</v>
      </c>
      <c r="E156" s="125" t="s">
        <v>1541</v>
      </c>
      <c r="F156" s="126" t="s">
        <v>1542</v>
      </c>
      <c r="G156" s="127" t="s">
        <v>132</v>
      </c>
      <c r="H156" s="128">
        <v>1</v>
      </c>
      <c r="I156" s="128"/>
      <c r="J156" s="128">
        <f>ROUND(I156*H156,2)</f>
        <v>0</v>
      </c>
      <c r="K156" s="126" t="s">
        <v>783</v>
      </c>
      <c r="L156" s="25"/>
      <c r="M156" s="129" t="s">
        <v>1</v>
      </c>
      <c r="N156" s="130" t="s">
        <v>38</v>
      </c>
      <c r="O156" s="131">
        <v>0</v>
      </c>
      <c r="P156" s="131">
        <f>O156*H156</f>
        <v>0</v>
      </c>
      <c r="Q156" s="131">
        <v>0</v>
      </c>
      <c r="R156" s="131">
        <f>Q156*H156</f>
        <v>0</v>
      </c>
      <c r="S156" s="131">
        <v>0</v>
      </c>
      <c r="T156" s="132">
        <f>S156*H156</f>
        <v>0</v>
      </c>
      <c r="AR156" s="133" t="s">
        <v>133</v>
      </c>
      <c r="AT156" s="133" t="s">
        <v>129</v>
      </c>
      <c r="AU156" s="133" t="s">
        <v>83</v>
      </c>
      <c r="AY156" s="13" t="s">
        <v>127</v>
      </c>
      <c r="BE156" s="134">
        <f>IF(N156="základní",J156,0)</f>
        <v>0</v>
      </c>
      <c r="BF156" s="134">
        <f>IF(N156="snížená",J156,0)</f>
        <v>0</v>
      </c>
      <c r="BG156" s="134">
        <f>IF(N156="zákl. přenesená",J156,0)</f>
        <v>0</v>
      </c>
      <c r="BH156" s="134">
        <f>IF(N156="sníž. přenesená",J156,0)</f>
        <v>0</v>
      </c>
      <c r="BI156" s="134">
        <f>IF(N156="nulová",J156,0)</f>
        <v>0</v>
      </c>
      <c r="BJ156" s="13" t="s">
        <v>81</v>
      </c>
      <c r="BK156" s="134">
        <f>ROUND(I156*H156,2)</f>
        <v>0</v>
      </c>
      <c r="BL156" s="13" t="s">
        <v>133</v>
      </c>
      <c r="BM156" s="133" t="s">
        <v>1543</v>
      </c>
    </row>
    <row r="157" spans="2:65" s="1" customFormat="1" ht="38.4">
      <c r="B157" s="25"/>
      <c r="D157" s="135" t="s">
        <v>135</v>
      </c>
      <c r="F157" s="136" t="s">
        <v>1544</v>
      </c>
      <c r="L157" s="25"/>
      <c r="M157" s="137"/>
      <c r="T157" s="49"/>
      <c r="AT157" s="13" t="s">
        <v>135</v>
      </c>
      <c r="AU157" s="13" t="s">
        <v>83</v>
      </c>
    </row>
    <row r="158" spans="2:65" s="1" customFormat="1" ht="24.15" customHeight="1">
      <c r="B158" s="25"/>
      <c r="C158" s="124" t="s">
        <v>203</v>
      </c>
      <c r="D158" s="124" t="s">
        <v>129</v>
      </c>
      <c r="E158" s="125" t="s">
        <v>1545</v>
      </c>
      <c r="F158" s="126" t="s">
        <v>1546</v>
      </c>
      <c r="G158" s="127" t="s">
        <v>132</v>
      </c>
      <c r="H158" s="128">
        <v>1</v>
      </c>
      <c r="I158" s="128"/>
      <c r="J158" s="128">
        <f>ROUND(I158*H158,2)</f>
        <v>0</v>
      </c>
      <c r="K158" s="126" t="s">
        <v>783</v>
      </c>
      <c r="L158" s="25"/>
      <c r="M158" s="129" t="s">
        <v>1</v>
      </c>
      <c r="N158" s="130" t="s">
        <v>38</v>
      </c>
      <c r="O158" s="131">
        <v>0</v>
      </c>
      <c r="P158" s="131">
        <f>O158*H158</f>
        <v>0</v>
      </c>
      <c r="Q158" s="131">
        <v>0</v>
      </c>
      <c r="R158" s="131">
        <f>Q158*H158</f>
        <v>0</v>
      </c>
      <c r="S158" s="131">
        <v>0</v>
      </c>
      <c r="T158" s="132">
        <f>S158*H158</f>
        <v>0</v>
      </c>
      <c r="AR158" s="133" t="s">
        <v>133</v>
      </c>
      <c r="AT158" s="133" t="s">
        <v>129</v>
      </c>
      <c r="AU158" s="133" t="s">
        <v>83</v>
      </c>
      <c r="AY158" s="13" t="s">
        <v>127</v>
      </c>
      <c r="BE158" s="134">
        <f>IF(N158="základní",J158,0)</f>
        <v>0</v>
      </c>
      <c r="BF158" s="134">
        <f>IF(N158="snížená",J158,0)</f>
        <v>0</v>
      </c>
      <c r="BG158" s="134">
        <f>IF(N158="zákl. přenesená",J158,0)</f>
        <v>0</v>
      </c>
      <c r="BH158" s="134">
        <f>IF(N158="sníž. přenesená",J158,0)</f>
        <v>0</v>
      </c>
      <c r="BI158" s="134">
        <f>IF(N158="nulová",J158,0)</f>
        <v>0</v>
      </c>
      <c r="BJ158" s="13" t="s">
        <v>81</v>
      </c>
      <c r="BK158" s="134">
        <f>ROUND(I158*H158,2)</f>
        <v>0</v>
      </c>
      <c r="BL158" s="13" t="s">
        <v>133</v>
      </c>
      <c r="BM158" s="133" t="s">
        <v>1547</v>
      </c>
    </row>
    <row r="159" spans="2:65" s="1" customFormat="1" ht="38.4">
      <c r="B159" s="25"/>
      <c r="D159" s="135" t="s">
        <v>135</v>
      </c>
      <c r="F159" s="136" t="s">
        <v>1548</v>
      </c>
      <c r="L159" s="25"/>
      <c r="M159" s="137"/>
      <c r="T159" s="49"/>
      <c r="AT159" s="13" t="s">
        <v>135</v>
      </c>
      <c r="AU159" s="13" t="s">
        <v>83</v>
      </c>
    </row>
    <row r="160" spans="2:65" s="11" customFormat="1" ht="22.8" customHeight="1">
      <c r="B160" s="113"/>
      <c r="D160" s="114" t="s">
        <v>72</v>
      </c>
      <c r="E160" s="122" t="s">
        <v>1549</v>
      </c>
      <c r="F160" s="122" t="s">
        <v>1550</v>
      </c>
      <c r="J160" s="123">
        <f>BK160</f>
        <v>0</v>
      </c>
      <c r="L160" s="113"/>
      <c r="M160" s="117"/>
      <c r="P160" s="118">
        <f>SUM(P161:P174)</f>
        <v>0</v>
      </c>
      <c r="R160" s="118">
        <f>SUM(R161:R174)</f>
        <v>0</v>
      </c>
      <c r="T160" s="119">
        <f>SUM(T161:T174)</f>
        <v>0</v>
      </c>
      <c r="AR160" s="114" t="s">
        <v>81</v>
      </c>
      <c r="AT160" s="120" t="s">
        <v>72</v>
      </c>
      <c r="AU160" s="120" t="s">
        <v>81</v>
      </c>
      <c r="AY160" s="114" t="s">
        <v>127</v>
      </c>
      <c r="BK160" s="121">
        <f>SUM(BK161:BK174)</f>
        <v>0</v>
      </c>
    </row>
    <row r="161" spans="2:65" s="1" customFormat="1" ht="37.799999999999997" customHeight="1">
      <c r="B161" s="25"/>
      <c r="C161" s="124" t="s">
        <v>207</v>
      </c>
      <c r="D161" s="124" t="s">
        <v>129</v>
      </c>
      <c r="E161" s="125" t="s">
        <v>757</v>
      </c>
      <c r="F161" s="126" t="s">
        <v>758</v>
      </c>
      <c r="G161" s="127" t="s">
        <v>132</v>
      </c>
      <c r="H161" s="128">
        <v>1</v>
      </c>
      <c r="I161" s="128"/>
      <c r="J161" s="128">
        <f>ROUND(I161*H161,2)</f>
        <v>0</v>
      </c>
      <c r="K161" s="126" t="s">
        <v>783</v>
      </c>
      <c r="L161" s="25"/>
      <c r="M161" s="129" t="s">
        <v>1</v>
      </c>
      <c r="N161" s="130" t="s">
        <v>38</v>
      </c>
      <c r="O161" s="131">
        <v>0</v>
      </c>
      <c r="P161" s="131">
        <f>O161*H161</f>
        <v>0</v>
      </c>
      <c r="Q161" s="131">
        <v>0</v>
      </c>
      <c r="R161" s="131">
        <f>Q161*H161</f>
        <v>0</v>
      </c>
      <c r="S161" s="131">
        <v>0</v>
      </c>
      <c r="T161" s="132">
        <f>S161*H161</f>
        <v>0</v>
      </c>
      <c r="AR161" s="133" t="s">
        <v>133</v>
      </c>
      <c r="AT161" s="133" t="s">
        <v>129</v>
      </c>
      <c r="AU161" s="133" t="s">
        <v>83</v>
      </c>
      <c r="AY161" s="13" t="s">
        <v>127</v>
      </c>
      <c r="BE161" s="134">
        <f>IF(N161="základní",J161,0)</f>
        <v>0</v>
      </c>
      <c r="BF161" s="134">
        <f>IF(N161="snížená",J161,0)</f>
        <v>0</v>
      </c>
      <c r="BG161" s="134">
        <f>IF(N161="zákl. přenesená",J161,0)</f>
        <v>0</v>
      </c>
      <c r="BH161" s="134">
        <f>IF(N161="sníž. přenesená",J161,0)</f>
        <v>0</v>
      </c>
      <c r="BI161" s="134">
        <f>IF(N161="nulová",J161,0)</f>
        <v>0</v>
      </c>
      <c r="BJ161" s="13" t="s">
        <v>81</v>
      </c>
      <c r="BK161" s="134">
        <f>ROUND(I161*H161,2)</f>
        <v>0</v>
      </c>
      <c r="BL161" s="13" t="s">
        <v>133</v>
      </c>
      <c r="BM161" s="133" t="s">
        <v>1551</v>
      </c>
    </row>
    <row r="162" spans="2:65" s="1" customFormat="1" ht="67.2">
      <c r="B162" s="25"/>
      <c r="D162" s="135" t="s">
        <v>135</v>
      </c>
      <c r="F162" s="136" t="s">
        <v>760</v>
      </c>
      <c r="L162" s="25"/>
      <c r="M162" s="137"/>
      <c r="T162" s="49"/>
      <c r="AT162" s="13" t="s">
        <v>135</v>
      </c>
      <c r="AU162" s="13" t="s">
        <v>83</v>
      </c>
    </row>
    <row r="163" spans="2:65" s="1" customFormat="1" ht="33" customHeight="1">
      <c r="B163" s="25"/>
      <c r="C163" s="124" t="s">
        <v>211</v>
      </c>
      <c r="D163" s="124" t="s">
        <v>129</v>
      </c>
      <c r="E163" s="125" t="s">
        <v>762</v>
      </c>
      <c r="F163" s="126" t="s">
        <v>763</v>
      </c>
      <c r="G163" s="127" t="s">
        <v>132</v>
      </c>
      <c r="H163" s="128">
        <v>2</v>
      </c>
      <c r="I163" s="128"/>
      <c r="J163" s="128">
        <f>ROUND(I163*H163,2)</f>
        <v>0</v>
      </c>
      <c r="K163" s="126" t="s">
        <v>783</v>
      </c>
      <c r="L163" s="25"/>
      <c r="M163" s="129" t="s">
        <v>1</v>
      </c>
      <c r="N163" s="130" t="s">
        <v>38</v>
      </c>
      <c r="O163" s="131">
        <v>0</v>
      </c>
      <c r="P163" s="131">
        <f>O163*H163</f>
        <v>0</v>
      </c>
      <c r="Q163" s="131">
        <v>0</v>
      </c>
      <c r="R163" s="131">
        <f>Q163*H163</f>
        <v>0</v>
      </c>
      <c r="S163" s="131">
        <v>0</v>
      </c>
      <c r="T163" s="132">
        <f>S163*H163</f>
        <v>0</v>
      </c>
      <c r="AR163" s="133" t="s">
        <v>133</v>
      </c>
      <c r="AT163" s="133" t="s">
        <v>129</v>
      </c>
      <c r="AU163" s="133" t="s">
        <v>83</v>
      </c>
      <c r="AY163" s="13" t="s">
        <v>127</v>
      </c>
      <c r="BE163" s="134">
        <f>IF(N163="základní",J163,0)</f>
        <v>0</v>
      </c>
      <c r="BF163" s="134">
        <f>IF(N163="snížená",J163,0)</f>
        <v>0</v>
      </c>
      <c r="BG163" s="134">
        <f>IF(N163="zákl. přenesená",J163,0)</f>
        <v>0</v>
      </c>
      <c r="BH163" s="134">
        <f>IF(N163="sníž. přenesená",J163,0)</f>
        <v>0</v>
      </c>
      <c r="BI163" s="134">
        <f>IF(N163="nulová",J163,0)</f>
        <v>0</v>
      </c>
      <c r="BJ163" s="13" t="s">
        <v>81</v>
      </c>
      <c r="BK163" s="134">
        <f>ROUND(I163*H163,2)</f>
        <v>0</v>
      </c>
      <c r="BL163" s="13" t="s">
        <v>133</v>
      </c>
      <c r="BM163" s="133" t="s">
        <v>1552</v>
      </c>
    </row>
    <row r="164" spans="2:65" s="1" customFormat="1" ht="19.2">
      <c r="B164" s="25"/>
      <c r="D164" s="135" t="s">
        <v>135</v>
      </c>
      <c r="F164" s="136" t="s">
        <v>763</v>
      </c>
      <c r="L164" s="25"/>
      <c r="M164" s="137"/>
      <c r="T164" s="49"/>
      <c r="AT164" s="13" t="s">
        <v>135</v>
      </c>
      <c r="AU164" s="13" t="s">
        <v>83</v>
      </c>
    </row>
    <row r="165" spans="2:65" s="1" customFormat="1" ht="55.5" customHeight="1">
      <c r="B165" s="25"/>
      <c r="C165" s="124" t="s">
        <v>216</v>
      </c>
      <c r="D165" s="124" t="s">
        <v>129</v>
      </c>
      <c r="E165" s="125" t="s">
        <v>766</v>
      </c>
      <c r="F165" s="126" t="s">
        <v>767</v>
      </c>
      <c r="G165" s="127" t="s">
        <v>132</v>
      </c>
      <c r="H165" s="128">
        <v>1</v>
      </c>
      <c r="I165" s="128"/>
      <c r="J165" s="128">
        <f>ROUND(I165*H165,2)</f>
        <v>0</v>
      </c>
      <c r="K165" s="126" t="s">
        <v>783</v>
      </c>
      <c r="L165" s="25"/>
      <c r="M165" s="129" t="s">
        <v>1</v>
      </c>
      <c r="N165" s="130" t="s">
        <v>38</v>
      </c>
      <c r="O165" s="131">
        <v>0</v>
      </c>
      <c r="P165" s="131">
        <f>O165*H165</f>
        <v>0</v>
      </c>
      <c r="Q165" s="131">
        <v>0</v>
      </c>
      <c r="R165" s="131">
        <f>Q165*H165</f>
        <v>0</v>
      </c>
      <c r="S165" s="131">
        <v>0</v>
      </c>
      <c r="T165" s="132">
        <f>S165*H165</f>
        <v>0</v>
      </c>
      <c r="AR165" s="133" t="s">
        <v>133</v>
      </c>
      <c r="AT165" s="133" t="s">
        <v>129</v>
      </c>
      <c r="AU165" s="133" t="s">
        <v>83</v>
      </c>
      <c r="AY165" s="13" t="s">
        <v>127</v>
      </c>
      <c r="BE165" s="134">
        <f>IF(N165="základní",J165,0)</f>
        <v>0</v>
      </c>
      <c r="BF165" s="134">
        <f>IF(N165="snížená",J165,0)</f>
        <v>0</v>
      </c>
      <c r="BG165" s="134">
        <f>IF(N165="zákl. přenesená",J165,0)</f>
        <v>0</v>
      </c>
      <c r="BH165" s="134">
        <f>IF(N165="sníž. přenesená",J165,0)</f>
        <v>0</v>
      </c>
      <c r="BI165" s="134">
        <f>IF(N165="nulová",J165,0)</f>
        <v>0</v>
      </c>
      <c r="BJ165" s="13" t="s">
        <v>81</v>
      </c>
      <c r="BK165" s="134">
        <f>ROUND(I165*H165,2)</f>
        <v>0</v>
      </c>
      <c r="BL165" s="13" t="s">
        <v>133</v>
      </c>
      <c r="BM165" s="133" t="s">
        <v>1553</v>
      </c>
    </row>
    <row r="166" spans="2:65" s="1" customFormat="1" ht="76.8">
      <c r="B166" s="25"/>
      <c r="D166" s="135" t="s">
        <v>135</v>
      </c>
      <c r="F166" s="136" t="s">
        <v>769</v>
      </c>
      <c r="L166" s="25"/>
      <c r="M166" s="137"/>
      <c r="T166" s="49"/>
      <c r="AT166" s="13" t="s">
        <v>135</v>
      </c>
      <c r="AU166" s="13" t="s">
        <v>83</v>
      </c>
    </row>
    <row r="167" spans="2:65" s="1" customFormat="1" ht="49.05" customHeight="1">
      <c r="B167" s="25"/>
      <c r="C167" s="124" t="s">
        <v>220</v>
      </c>
      <c r="D167" s="124" t="s">
        <v>129</v>
      </c>
      <c r="E167" s="125" t="s">
        <v>771</v>
      </c>
      <c r="F167" s="126" t="s">
        <v>772</v>
      </c>
      <c r="G167" s="127" t="s">
        <v>132</v>
      </c>
      <c r="H167" s="128">
        <v>2</v>
      </c>
      <c r="I167" s="128"/>
      <c r="J167" s="128">
        <f>ROUND(I167*H167,2)</f>
        <v>0</v>
      </c>
      <c r="K167" s="126" t="s">
        <v>783</v>
      </c>
      <c r="L167" s="25"/>
      <c r="M167" s="129" t="s">
        <v>1</v>
      </c>
      <c r="N167" s="130" t="s">
        <v>38</v>
      </c>
      <c r="O167" s="131">
        <v>0</v>
      </c>
      <c r="P167" s="131">
        <f>O167*H167</f>
        <v>0</v>
      </c>
      <c r="Q167" s="131">
        <v>0</v>
      </c>
      <c r="R167" s="131">
        <f>Q167*H167</f>
        <v>0</v>
      </c>
      <c r="S167" s="131">
        <v>0</v>
      </c>
      <c r="T167" s="132">
        <f>S167*H167</f>
        <v>0</v>
      </c>
      <c r="AR167" s="133" t="s">
        <v>133</v>
      </c>
      <c r="AT167" s="133" t="s">
        <v>129</v>
      </c>
      <c r="AU167" s="133" t="s">
        <v>83</v>
      </c>
      <c r="AY167" s="13" t="s">
        <v>127</v>
      </c>
      <c r="BE167" s="134">
        <f>IF(N167="základní",J167,0)</f>
        <v>0</v>
      </c>
      <c r="BF167" s="134">
        <f>IF(N167="snížená",J167,0)</f>
        <v>0</v>
      </c>
      <c r="BG167" s="134">
        <f>IF(N167="zákl. přenesená",J167,0)</f>
        <v>0</v>
      </c>
      <c r="BH167" s="134">
        <f>IF(N167="sníž. přenesená",J167,0)</f>
        <v>0</v>
      </c>
      <c r="BI167" s="134">
        <f>IF(N167="nulová",J167,0)</f>
        <v>0</v>
      </c>
      <c r="BJ167" s="13" t="s">
        <v>81</v>
      </c>
      <c r="BK167" s="134">
        <f>ROUND(I167*H167,2)</f>
        <v>0</v>
      </c>
      <c r="BL167" s="13" t="s">
        <v>133</v>
      </c>
      <c r="BM167" s="133" t="s">
        <v>1554</v>
      </c>
    </row>
    <row r="168" spans="2:65" s="1" customFormat="1" ht="28.8">
      <c r="B168" s="25"/>
      <c r="D168" s="135" t="s">
        <v>135</v>
      </c>
      <c r="F168" s="136" t="s">
        <v>772</v>
      </c>
      <c r="L168" s="25"/>
      <c r="M168" s="137"/>
      <c r="T168" s="49"/>
      <c r="AT168" s="13" t="s">
        <v>135</v>
      </c>
      <c r="AU168" s="13" t="s">
        <v>83</v>
      </c>
    </row>
    <row r="169" spans="2:65" s="1" customFormat="1" ht="16.5" customHeight="1">
      <c r="B169" s="25"/>
      <c r="C169" s="124" t="s">
        <v>7</v>
      </c>
      <c r="D169" s="124" t="s">
        <v>129</v>
      </c>
      <c r="E169" s="125" t="s">
        <v>1555</v>
      </c>
      <c r="F169" s="126" t="s">
        <v>1556</v>
      </c>
      <c r="G169" s="127" t="s">
        <v>177</v>
      </c>
      <c r="H169" s="128">
        <v>8</v>
      </c>
      <c r="I169" s="128"/>
      <c r="J169" s="128">
        <f>ROUND(I169*H169,2)</f>
        <v>0</v>
      </c>
      <c r="K169" s="126" t="s">
        <v>783</v>
      </c>
      <c r="L169" s="25"/>
      <c r="M169" s="129" t="s">
        <v>1</v>
      </c>
      <c r="N169" s="130" t="s">
        <v>38</v>
      </c>
      <c r="O169" s="131">
        <v>0</v>
      </c>
      <c r="P169" s="131">
        <f>O169*H169</f>
        <v>0</v>
      </c>
      <c r="Q169" s="131">
        <v>0</v>
      </c>
      <c r="R169" s="131">
        <f>Q169*H169</f>
        <v>0</v>
      </c>
      <c r="S169" s="131">
        <v>0</v>
      </c>
      <c r="T169" s="132">
        <f>S169*H169</f>
        <v>0</v>
      </c>
      <c r="AR169" s="133" t="s">
        <v>133</v>
      </c>
      <c r="AT169" s="133" t="s">
        <v>129</v>
      </c>
      <c r="AU169" s="133" t="s">
        <v>83</v>
      </c>
      <c r="AY169" s="13" t="s">
        <v>127</v>
      </c>
      <c r="BE169" s="134">
        <f>IF(N169="základní",J169,0)</f>
        <v>0</v>
      </c>
      <c r="BF169" s="134">
        <f>IF(N169="snížená",J169,0)</f>
        <v>0</v>
      </c>
      <c r="BG169" s="134">
        <f>IF(N169="zákl. přenesená",J169,0)</f>
        <v>0</v>
      </c>
      <c r="BH169" s="134">
        <f>IF(N169="sníž. přenesená",J169,0)</f>
        <v>0</v>
      </c>
      <c r="BI169" s="134">
        <f>IF(N169="nulová",J169,0)</f>
        <v>0</v>
      </c>
      <c r="BJ169" s="13" t="s">
        <v>81</v>
      </c>
      <c r="BK169" s="134">
        <f>ROUND(I169*H169,2)</f>
        <v>0</v>
      </c>
      <c r="BL169" s="13" t="s">
        <v>133</v>
      </c>
      <c r="BM169" s="133" t="s">
        <v>1557</v>
      </c>
    </row>
    <row r="170" spans="2:65" s="1" customFormat="1" ht="28.8">
      <c r="B170" s="25"/>
      <c r="D170" s="135" t="s">
        <v>135</v>
      </c>
      <c r="F170" s="136" t="s">
        <v>1558</v>
      </c>
      <c r="L170" s="25"/>
      <c r="M170" s="137"/>
      <c r="T170" s="49"/>
      <c r="AT170" s="13" t="s">
        <v>135</v>
      </c>
      <c r="AU170" s="13" t="s">
        <v>83</v>
      </c>
    </row>
    <row r="171" spans="2:65" s="1" customFormat="1" ht="24.15" customHeight="1">
      <c r="B171" s="25"/>
      <c r="C171" s="124" t="s">
        <v>227</v>
      </c>
      <c r="D171" s="124" t="s">
        <v>129</v>
      </c>
      <c r="E171" s="125" t="s">
        <v>1559</v>
      </c>
      <c r="F171" s="126" t="s">
        <v>1560</v>
      </c>
      <c r="G171" s="127" t="s">
        <v>177</v>
      </c>
      <c r="H171" s="128">
        <v>6</v>
      </c>
      <c r="I171" s="128"/>
      <c r="J171" s="128">
        <f>ROUND(I171*H171,2)</f>
        <v>0</v>
      </c>
      <c r="K171" s="126" t="s">
        <v>783</v>
      </c>
      <c r="L171" s="25"/>
      <c r="M171" s="129" t="s">
        <v>1</v>
      </c>
      <c r="N171" s="130" t="s">
        <v>38</v>
      </c>
      <c r="O171" s="131">
        <v>0</v>
      </c>
      <c r="P171" s="131">
        <f>O171*H171</f>
        <v>0</v>
      </c>
      <c r="Q171" s="131">
        <v>0</v>
      </c>
      <c r="R171" s="131">
        <f>Q171*H171</f>
        <v>0</v>
      </c>
      <c r="S171" s="131">
        <v>0</v>
      </c>
      <c r="T171" s="132">
        <f>S171*H171</f>
        <v>0</v>
      </c>
      <c r="AR171" s="133" t="s">
        <v>133</v>
      </c>
      <c r="AT171" s="133" t="s">
        <v>129</v>
      </c>
      <c r="AU171" s="133" t="s">
        <v>83</v>
      </c>
      <c r="AY171" s="13" t="s">
        <v>127</v>
      </c>
      <c r="BE171" s="134">
        <f>IF(N171="základní",J171,0)</f>
        <v>0</v>
      </c>
      <c r="BF171" s="134">
        <f>IF(N171="snížená",J171,0)</f>
        <v>0</v>
      </c>
      <c r="BG171" s="134">
        <f>IF(N171="zákl. přenesená",J171,0)</f>
        <v>0</v>
      </c>
      <c r="BH171" s="134">
        <f>IF(N171="sníž. přenesená",J171,0)</f>
        <v>0</v>
      </c>
      <c r="BI171" s="134">
        <f>IF(N171="nulová",J171,0)</f>
        <v>0</v>
      </c>
      <c r="BJ171" s="13" t="s">
        <v>81</v>
      </c>
      <c r="BK171" s="134">
        <f>ROUND(I171*H171,2)</f>
        <v>0</v>
      </c>
      <c r="BL171" s="13" t="s">
        <v>133</v>
      </c>
      <c r="BM171" s="133" t="s">
        <v>1561</v>
      </c>
    </row>
    <row r="172" spans="2:65" s="1" customFormat="1" ht="48">
      <c r="B172" s="25"/>
      <c r="D172" s="135" t="s">
        <v>135</v>
      </c>
      <c r="F172" s="136" t="s">
        <v>1562</v>
      </c>
      <c r="L172" s="25"/>
      <c r="M172" s="137"/>
      <c r="T172" s="49"/>
      <c r="AT172" s="13" t="s">
        <v>135</v>
      </c>
      <c r="AU172" s="13" t="s">
        <v>83</v>
      </c>
    </row>
    <row r="173" spans="2:65" s="1" customFormat="1" ht="16.5" customHeight="1">
      <c r="B173" s="25"/>
      <c r="C173" s="124" t="s">
        <v>231</v>
      </c>
      <c r="D173" s="124" t="s">
        <v>129</v>
      </c>
      <c r="E173" s="125" t="s">
        <v>1563</v>
      </c>
      <c r="F173" s="126" t="s">
        <v>1564</v>
      </c>
      <c r="G173" s="127" t="s">
        <v>177</v>
      </c>
      <c r="H173" s="128">
        <v>4</v>
      </c>
      <c r="I173" s="128"/>
      <c r="J173" s="128">
        <f>ROUND(I173*H173,2)</f>
        <v>0</v>
      </c>
      <c r="K173" s="126" t="s">
        <v>783</v>
      </c>
      <c r="L173" s="25"/>
      <c r="M173" s="129" t="s">
        <v>1</v>
      </c>
      <c r="N173" s="130" t="s">
        <v>38</v>
      </c>
      <c r="O173" s="131">
        <v>0</v>
      </c>
      <c r="P173" s="131">
        <f>O173*H173</f>
        <v>0</v>
      </c>
      <c r="Q173" s="131">
        <v>0</v>
      </c>
      <c r="R173" s="131">
        <f>Q173*H173</f>
        <v>0</v>
      </c>
      <c r="S173" s="131">
        <v>0</v>
      </c>
      <c r="T173" s="132">
        <f>S173*H173</f>
        <v>0</v>
      </c>
      <c r="AR173" s="133" t="s">
        <v>133</v>
      </c>
      <c r="AT173" s="133" t="s">
        <v>129</v>
      </c>
      <c r="AU173" s="133" t="s">
        <v>83</v>
      </c>
      <c r="AY173" s="13" t="s">
        <v>127</v>
      </c>
      <c r="BE173" s="134">
        <f>IF(N173="základní",J173,0)</f>
        <v>0</v>
      </c>
      <c r="BF173" s="134">
        <f>IF(N173="snížená",J173,0)</f>
        <v>0</v>
      </c>
      <c r="BG173" s="134">
        <f>IF(N173="zákl. přenesená",J173,0)</f>
        <v>0</v>
      </c>
      <c r="BH173" s="134">
        <f>IF(N173="sníž. přenesená",J173,0)</f>
        <v>0</v>
      </c>
      <c r="BI173" s="134">
        <f>IF(N173="nulová",J173,0)</f>
        <v>0</v>
      </c>
      <c r="BJ173" s="13" t="s">
        <v>81</v>
      </c>
      <c r="BK173" s="134">
        <f>ROUND(I173*H173,2)</f>
        <v>0</v>
      </c>
      <c r="BL173" s="13" t="s">
        <v>133</v>
      </c>
      <c r="BM173" s="133" t="s">
        <v>1565</v>
      </c>
    </row>
    <row r="174" spans="2:65" s="1" customFormat="1" ht="19.2">
      <c r="B174" s="25"/>
      <c r="D174" s="135" t="s">
        <v>135</v>
      </c>
      <c r="F174" s="136" t="s">
        <v>1566</v>
      </c>
      <c r="L174" s="25"/>
      <c r="M174" s="137"/>
      <c r="T174" s="49"/>
      <c r="AT174" s="13" t="s">
        <v>135</v>
      </c>
      <c r="AU174" s="13" t="s">
        <v>83</v>
      </c>
    </row>
    <row r="175" spans="2:65" s="11" customFormat="1" ht="22.8" customHeight="1">
      <c r="B175" s="113"/>
      <c r="D175" s="114" t="s">
        <v>72</v>
      </c>
      <c r="E175" s="122" t="s">
        <v>151</v>
      </c>
      <c r="F175" s="122" t="s">
        <v>1430</v>
      </c>
      <c r="J175" s="123">
        <f>BK175</f>
        <v>0</v>
      </c>
      <c r="L175" s="113"/>
      <c r="M175" s="117"/>
      <c r="P175" s="118">
        <f>SUM(P176:P183)</f>
        <v>0</v>
      </c>
      <c r="R175" s="118">
        <f>SUM(R176:R183)</f>
        <v>0</v>
      </c>
      <c r="T175" s="119">
        <f>SUM(T176:T183)</f>
        <v>0</v>
      </c>
      <c r="AR175" s="114" t="s">
        <v>81</v>
      </c>
      <c r="AT175" s="120" t="s">
        <v>72</v>
      </c>
      <c r="AU175" s="120" t="s">
        <v>81</v>
      </c>
      <c r="AY175" s="114" t="s">
        <v>127</v>
      </c>
      <c r="BK175" s="121">
        <f>SUM(BK176:BK183)</f>
        <v>0</v>
      </c>
    </row>
    <row r="176" spans="2:65" s="1" customFormat="1" ht="24.15" customHeight="1">
      <c r="B176" s="25"/>
      <c r="C176" s="124" t="s">
        <v>237</v>
      </c>
      <c r="D176" s="124" t="s">
        <v>129</v>
      </c>
      <c r="E176" s="125" t="s">
        <v>1567</v>
      </c>
      <c r="F176" s="126" t="s">
        <v>1568</v>
      </c>
      <c r="G176" s="127" t="s">
        <v>145</v>
      </c>
      <c r="H176" s="128">
        <v>3.1</v>
      </c>
      <c r="I176" s="128"/>
      <c r="J176" s="128">
        <f>ROUND(I176*H176,2)</f>
        <v>0</v>
      </c>
      <c r="K176" s="126" t="s">
        <v>783</v>
      </c>
      <c r="L176" s="25"/>
      <c r="M176" s="129" t="s">
        <v>1</v>
      </c>
      <c r="N176" s="130" t="s">
        <v>38</v>
      </c>
      <c r="O176" s="131">
        <v>0</v>
      </c>
      <c r="P176" s="131">
        <f>O176*H176</f>
        <v>0</v>
      </c>
      <c r="Q176" s="131">
        <v>0</v>
      </c>
      <c r="R176" s="131">
        <f>Q176*H176</f>
        <v>0</v>
      </c>
      <c r="S176" s="131">
        <v>0</v>
      </c>
      <c r="T176" s="132">
        <f>S176*H176</f>
        <v>0</v>
      </c>
      <c r="AR176" s="133" t="s">
        <v>133</v>
      </c>
      <c r="AT176" s="133" t="s">
        <v>129</v>
      </c>
      <c r="AU176" s="133" t="s">
        <v>83</v>
      </c>
      <c r="AY176" s="13" t="s">
        <v>127</v>
      </c>
      <c r="BE176" s="134">
        <f>IF(N176="základní",J176,0)</f>
        <v>0</v>
      </c>
      <c r="BF176" s="134">
        <f>IF(N176="snížená",J176,0)</f>
        <v>0</v>
      </c>
      <c r="BG176" s="134">
        <f>IF(N176="zákl. přenesená",J176,0)</f>
        <v>0</v>
      </c>
      <c r="BH176" s="134">
        <f>IF(N176="sníž. přenesená",J176,0)</f>
        <v>0</v>
      </c>
      <c r="BI176" s="134">
        <f>IF(N176="nulová",J176,0)</f>
        <v>0</v>
      </c>
      <c r="BJ176" s="13" t="s">
        <v>81</v>
      </c>
      <c r="BK176" s="134">
        <f>ROUND(I176*H176,2)</f>
        <v>0</v>
      </c>
      <c r="BL176" s="13" t="s">
        <v>133</v>
      </c>
      <c r="BM176" s="133" t="s">
        <v>1569</v>
      </c>
    </row>
    <row r="177" spans="2:65" s="1" customFormat="1" ht="38.4">
      <c r="B177" s="25"/>
      <c r="D177" s="135" t="s">
        <v>135</v>
      </c>
      <c r="F177" s="136" t="s">
        <v>1570</v>
      </c>
      <c r="L177" s="25"/>
      <c r="M177" s="137"/>
      <c r="T177" s="49"/>
      <c r="AT177" s="13" t="s">
        <v>135</v>
      </c>
      <c r="AU177" s="13" t="s">
        <v>83</v>
      </c>
    </row>
    <row r="178" spans="2:65" s="1" customFormat="1" ht="28.8">
      <c r="B178" s="25"/>
      <c r="D178" s="135" t="s">
        <v>155</v>
      </c>
      <c r="F178" s="146" t="s">
        <v>1571</v>
      </c>
      <c r="L178" s="25"/>
      <c r="M178" s="137"/>
      <c r="T178" s="49"/>
      <c r="AT178" s="13" t="s">
        <v>155</v>
      </c>
      <c r="AU178" s="13" t="s">
        <v>83</v>
      </c>
    </row>
    <row r="179" spans="2:65" s="1" customFormat="1" ht="24.15" customHeight="1">
      <c r="B179" s="25"/>
      <c r="C179" s="124" t="s">
        <v>241</v>
      </c>
      <c r="D179" s="124" t="s">
        <v>129</v>
      </c>
      <c r="E179" s="125" t="s">
        <v>1572</v>
      </c>
      <c r="F179" s="126" t="s">
        <v>1573</v>
      </c>
      <c r="G179" s="127" t="s">
        <v>145</v>
      </c>
      <c r="H179" s="128">
        <v>3.1</v>
      </c>
      <c r="I179" s="128"/>
      <c r="J179" s="128">
        <f>ROUND(I179*H179,2)</f>
        <v>0</v>
      </c>
      <c r="K179" s="126" t="s">
        <v>783</v>
      </c>
      <c r="L179" s="25"/>
      <c r="M179" s="129" t="s">
        <v>1</v>
      </c>
      <c r="N179" s="130" t="s">
        <v>38</v>
      </c>
      <c r="O179" s="131">
        <v>0</v>
      </c>
      <c r="P179" s="131">
        <f>O179*H179</f>
        <v>0</v>
      </c>
      <c r="Q179" s="131">
        <v>0</v>
      </c>
      <c r="R179" s="131">
        <f>Q179*H179</f>
        <v>0</v>
      </c>
      <c r="S179" s="131">
        <v>0</v>
      </c>
      <c r="T179" s="132">
        <f>S179*H179</f>
        <v>0</v>
      </c>
      <c r="AR179" s="133" t="s">
        <v>133</v>
      </c>
      <c r="AT179" s="133" t="s">
        <v>129</v>
      </c>
      <c r="AU179" s="133" t="s">
        <v>83</v>
      </c>
      <c r="AY179" s="13" t="s">
        <v>127</v>
      </c>
      <c r="BE179" s="134">
        <f>IF(N179="základní",J179,0)</f>
        <v>0</v>
      </c>
      <c r="BF179" s="134">
        <f>IF(N179="snížená",J179,0)</f>
        <v>0</v>
      </c>
      <c r="BG179" s="134">
        <f>IF(N179="zákl. přenesená",J179,0)</f>
        <v>0</v>
      </c>
      <c r="BH179" s="134">
        <f>IF(N179="sníž. přenesená",J179,0)</f>
        <v>0</v>
      </c>
      <c r="BI179" s="134">
        <f>IF(N179="nulová",J179,0)</f>
        <v>0</v>
      </c>
      <c r="BJ179" s="13" t="s">
        <v>81</v>
      </c>
      <c r="BK179" s="134">
        <f>ROUND(I179*H179,2)</f>
        <v>0</v>
      </c>
      <c r="BL179" s="13" t="s">
        <v>133</v>
      </c>
      <c r="BM179" s="133" t="s">
        <v>1574</v>
      </c>
    </row>
    <row r="180" spans="2:65" s="1" customFormat="1" ht="28.8">
      <c r="B180" s="25"/>
      <c r="D180" s="135" t="s">
        <v>135</v>
      </c>
      <c r="F180" s="136" t="s">
        <v>1575</v>
      </c>
      <c r="L180" s="25"/>
      <c r="M180" s="137"/>
      <c r="T180" s="49"/>
      <c r="AT180" s="13" t="s">
        <v>135</v>
      </c>
      <c r="AU180" s="13" t="s">
        <v>83</v>
      </c>
    </row>
    <row r="181" spans="2:65" s="1" customFormat="1" ht="16.5" customHeight="1">
      <c r="B181" s="25"/>
      <c r="C181" s="124" t="s">
        <v>245</v>
      </c>
      <c r="D181" s="124" t="s">
        <v>129</v>
      </c>
      <c r="E181" s="125" t="s">
        <v>1576</v>
      </c>
      <c r="F181" s="126" t="s">
        <v>1577</v>
      </c>
      <c r="G181" s="127" t="s">
        <v>1434</v>
      </c>
      <c r="H181" s="128">
        <v>22</v>
      </c>
      <c r="I181" s="128"/>
      <c r="J181" s="128">
        <f>ROUND(I181*H181,2)</f>
        <v>0</v>
      </c>
      <c r="K181" s="126" t="s">
        <v>783</v>
      </c>
      <c r="L181" s="25"/>
      <c r="M181" s="129" t="s">
        <v>1</v>
      </c>
      <c r="N181" s="130" t="s">
        <v>38</v>
      </c>
      <c r="O181" s="131">
        <v>0</v>
      </c>
      <c r="P181" s="131">
        <f>O181*H181</f>
        <v>0</v>
      </c>
      <c r="Q181" s="131">
        <v>0</v>
      </c>
      <c r="R181" s="131">
        <f>Q181*H181</f>
        <v>0</v>
      </c>
      <c r="S181" s="131">
        <v>0</v>
      </c>
      <c r="T181" s="132">
        <f>S181*H181</f>
        <v>0</v>
      </c>
      <c r="AR181" s="133" t="s">
        <v>133</v>
      </c>
      <c r="AT181" s="133" t="s">
        <v>129</v>
      </c>
      <c r="AU181" s="133" t="s">
        <v>83</v>
      </c>
      <c r="AY181" s="13" t="s">
        <v>127</v>
      </c>
      <c r="BE181" s="134">
        <f>IF(N181="základní",J181,0)</f>
        <v>0</v>
      </c>
      <c r="BF181" s="134">
        <f>IF(N181="snížená",J181,0)</f>
        <v>0</v>
      </c>
      <c r="BG181" s="134">
        <f>IF(N181="zákl. přenesená",J181,0)</f>
        <v>0</v>
      </c>
      <c r="BH181" s="134">
        <f>IF(N181="sníž. přenesená",J181,0)</f>
        <v>0</v>
      </c>
      <c r="BI181" s="134">
        <f>IF(N181="nulová",J181,0)</f>
        <v>0</v>
      </c>
      <c r="BJ181" s="13" t="s">
        <v>81</v>
      </c>
      <c r="BK181" s="134">
        <f>ROUND(I181*H181,2)</f>
        <v>0</v>
      </c>
      <c r="BL181" s="13" t="s">
        <v>133</v>
      </c>
      <c r="BM181" s="133" t="s">
        <v>1578</v>
      </c>
    </row>
    <row r="182" spans="2:65" s="1" customFormat="1" ht="38.4">
      <c r="B182" s="25"/>
      <c r="D182" s="135" t="s">
        <v>135</v>
      </c>
      <c r="F182" s="136" t="s">
        <v>1579</v>
      </c>
      <c r="L182" s="25"/>
      <c r="M182" s="137"/>
      <c r="T182" s="49"/>
      <c r="AT182" s="13" t="s">
        <v>135</v>
      </c>
      <c r="AU182" s="13" t="s">
        <v>83</v>
      </c>
    </row>
    <row r="183" spans="2:65" s="1" customFormat="1" ht="19.2">
      <c r="B183" s="25"/>
      <c r="D183" s="135" t="s">
        <v>155</v>
      </c>
      <c r="F183" s="146" t="s">
        <v>1580</v>
      </c>
      <c r="L183" s="25"/>
      <c r="M183" s="137"/>
      <c r="T183" s="49"/>
      <c r="AT183" s="13" t="s">
        <v>155</v>
      </c>
      <c r="AU183" s="13" t="s">
        <v>83</v>
      </c>
    </row>
    <row r="184" spans="2:65" s="11" customFormat="1" ht="25.95" customHeight="1">
      <c r="B184" s="113"/>
      <c r="D184" s="114" t="s">
        <v>72</v>
      </c>
      <c r="E184" s="115" t="s">
        <v>137</v>
      </c>
      <c r="F184" s="115" t="s">
        <v>1581</v>
      </c>
      <c r="J184" s="116">
        <f>BK184</f>
        <v>0</v>
      </c>
      <c r="L184" s="113"/>
      <c r="M184" s="117"/>
      <c r="P184" s="118">
        <f>P185</f>
        <v>0</v>
      </c>
      <c r="R184" s="118">
        <f>R185</f>
        <v>0</v>
      </c>
      <c r="T184" s="119">
        <f>T185</f>
        <v>0</v>
      </c>
      <c r="AR184" s="114" t="s">
        <v>81</v>
      </c>
      <c r="AT184" s="120" t="s">
        <v>72</v>
      </c>
      <c r="AU184" s="120" t="s">
        <v>73</v>
      </c>
      <c r="AY184" s="114" t="s">
        <v>127</v>
      </c>
      <c r="BK184" s="121">
        <f>BK185</f>
        <v>0</v>
      </c>
    </row>
    <row r="185" spans="2:65" s="11" customFormat="1" ht="22.8" customHeight="1">
      <c r="B185" s="113"/>
      <c r="D185" s="114" t="s">
        <v>72</v>
      </c>
      <c r="E185" s="122" t="s">
        <v>1582</v>
      </c>
      <c r="F185" s="122" t="s">
        <v>1583</v>
      </c>
      <c r="J185" s="123">
        <f>BK185</f>
        <v>0</v>
      </c>
      <c r="L185" s="113"/>
      <c r="M185" s="117"/>
      <c r="P185" s="118">
        <f>SUM(P186:P190)</f>
        <v>0</v>
      </c>
      <c r="R185" s="118">
        <f>SUM(R186:R190)</f>
        <v>0</v>
      </c>
      <c r="T185" s="119">
        <f>SUM(T186:T190)</f>
        <v>0</v>
      </c>
      <c r="AR185" s="114" t="s">
        <v>81</v>
      </c>
      <c r="AT185" s="120" t="s">
        <v>72</v>
      </c>
      <c r="AU185" s="120" t="s">
        <v>81</v>
      </c>
      <c r="AY185" s="114" t="s">
        <v>127</v>
      </c>
      <c r="BK185" s="121">
        <f>SUM(BK186:BK190)</f>
        <v>0</v>
      </c>
    </row>
    <row r="186" spans="2:65" s="1" customFormat="1" ht="16.5" customHeight="1">
      <c r="B186" s="25"/>
      <c r="C186" s="124" t="s">
        <v>249</v>
      </c>
      <c r="D186" s="124" t="s">
        <v>129</v>
      </c>
      <c r="E186" s="125" t="s">
        <v>1584</v>
      </c>
      <c r="F186" s="126" t="s">
        <v>1585</v>
      </c>
      <c r="G186" s="127" t="s">
        <v>234</v>
      </c>
      <c r="H186" s="128">
        <v>22</v>
      </c>
      <c r="I186" s="128"/>
      <c r="J186" s="128">
        <f>ROUND(I186*H186,2)</f>
        <v>0</v>
      </c>
      <c r="K186" s="126" t="s">
        <v>783</v>
      </c>
      <c r="L186" s="25"/>
      <c r="M186" s="129" t="s">
        <v>1</v>
      </c>
      <c r="N186" s="130" t="s">
        <v>38</v>
      </c>
      <c r="O186" s="131">
        <v>0</v>
      </c>
      <c r="P186" s="131">
        <f>O186*H186</f>
        <v>0</v>
      </c>
      <c r="Q186" s="131">
        <v>0</v>
      </c>
      <c r="R186" s="131">
        <f>Q186*H186</f>
        <v>0</v>
      </c>
      <c r="S186" s="131">
        <v>0</v>
      </c>
      <c r="T186" s="132">
        <f>S186*H186</f>
        <v>0</v>
      </c>
      <c r="AR186" s="133" t="s">
        <v>133</v>
      </c>
      <c r="AT186" s="133" t="s">
        <v>129</v>
      </c>
      <c r="AU186" s="133" t="s">
        <v>83</v>
      </c>
      <c r="AY186" s="13" t="s">
        <v>127</v>
      </c>
      <c r="BE186" s="134">
        <f>IF(N186="základní",J186,0)</f>
        <v>0</v>
      </c>
      <c r="BF186" s="134">
        <f>IF(N186="snížená",J186,0)</f>
        <v>0</v>
      </c>
      <c r="BG186" s="134">
        <f>IF(N186="zákl. přenesená",J186,0)</f>
        <v>0</v>
      </c>
      <c r="BH186" s="134">
        <f>IF(N186="sníž. přenesená",J186,0)</f>
        <v>0</v>
      </c>
      <c r="BI186" s="134">
        <f>IF(N186="nulová",J186,0)</f>
        <v>0</v>
      </c>
      <c r="BJ186" s="13" t="s">
        <v>81</v>
      </c>
      <c r="BK186" s="134">
        <f>ROUND(I186*H186,2)</f>
        <v>0</v>
      </c>
      <c r="BL186" s="13" t="s">
        <v>133</v>
      </c>
      <c r="BM186" s="133" t="s">
        <v>1586</v>
      </c>
    </row>
    <row r="187" spans="2:65" s="1" customFormat="1">
      <c r="B187" s="25"/>
      <c r="D187" s="135" t="s">
        <v>135</v>
      </c>
      <c r="F187" s="136" t="s">
        <v>1585</v>
      </c>
      <c r="L187" s="25"/>
      <c r="M187" s="137"/>
      <c r="T187" s="49"/>
      <c r="AT187" s="13" t="s">
        <v>135</v>
      </c>
      <c r="AU187" s="13" t="s">
        <v>83</v>
      </c>
    </row>
    <row r="188" spans="2:65" s="1" customFormat="1" ht="19.2">
      <c r="B188" s="25"/>
      <c r="D188" s="135" t="s">
        <v>155</v>
      </c>
      <c r="F188" s="146" t="s">
        <v>1587</v>
      </c>
      <c r="L188" s="25"/>
      <c r="M188" s="137"/>
      <c r="T188" s="49"/>
      <c r="AT188" s="13" t="s">
        <v>155</v>
      </c>
      <c r="AU188" s="13" t="s">
        <v>83</v>
      </c>
    </row>
    <row r="189" spans="2:65" s="1" customFormat="1" ht="33" customHeight="1">
      <c r="B189" s="25"/>
      <c r="C189" s="138" t="s">
        <v>253</v>
      </c>
      <c r="D189" s="138" t="s">
        <v>137</v>
      </c>
      <c r="E189" s="139" t="s">
        <v>1588</v>
      </c>
      <c r="F189" s="140" t="s">
        <v>1589</v>
      </c>
      <c r="G189" s="141" t="s">
        <v>234</v>
      </c>
      <c r="H189" s="142">
        <v>22</v>
      </c>
      <c r="I189" s="142"/>
      <c r="J189" s="142">
        <f>ROUND(I189*H189,2)</f>
        <v>0</v>
      </c>
      <c r="K189" s="140" t="s">
        <v>783</v>
      </c>
      <c r="L189" s="143"/>
      <c r="M189" s="144" t="s">
        <v>1</v>
      </c>
      <c r="N189" s="145" t="s">
        <v>38</v>
      </c>
      <c r="O189" s="131">
        <v>0</v>
      </c>
      <c r="P189" s="131">
        <f>O189*H189</f>
        <v>0</v>
      </c>
      <c r="Q189" s="131">
        <v>0</v>
      </c>
      <c r="R189" s="131">
        <f>Q189*H189</f>
        <v>0</v>
      </c>
      <c r="S189" s="131">
        <v>0</v>
      </c>
      <c r="T189" s="132">
        <f>S189*H189</f>
        <v>0</v>
      </c>
      <c r="AR189" s="133" t="s">
        <v>140</v>
      </c>
      <c r="AT189" s="133" t="s">
        <v>137</v>
      </c>
      <c r="AU189" s="133" t="s">
        <v>83</v>
      </c>
      <c r="AY189" s="13" t="s">
        <v>127</v>
      </c>
      <c r="BE189" s="134">
        <f>IF(N189="základní",J189,0)</f>
        <v>0</v>
      </c>
      <c r="BF189" s="134">
        <f>IF(N189="snížená",J189,0)</f>
        <v>0</v>
      </c>
      <c r="BG189" s="134">
        <f>IF(N189="zákl. přenesená",J189,0)</f>
        <v>0</v>
      </c>
      <c r="BH189" s="134">
        <f>IF(N189="sníž. přenesená",J189,0)</f>
        <v>0</v>
      </c>
      <c r="BI189" s="134">
        <f>IF(N189="nulová",J189,0)</f>
        <v>0</v>
      </c>
      <c r="BJ189" s="13" t="s">
        <v>81</v>
      </c>
      <c r="BK189" s="134">
        <f>ROUND(I189*H189,2)</f>
        <v>0</v>
      </c>
      <c r="BL189" s="13" t="s">
        <v>133</v>
      </c>
      <c r="BM189" s="133" t="s">
        <v>1590</v>
      </c>
    </row>
    <row r="190" spans="2:65" s="1" customFormat="1" ht="19.2">
      <c r="B190" s="25"/>
      <c r="D190" s="135" t="s">
        <v>135</v>
      </c>
      <c r="F190" s="136" t="s">
        <v>1589</v>
      </c>
      <c r="L190" s="25"/>
      <c r="M190" s="137"/>
      <c r="T190" s="49"/>
      <c r="AT190" s="13" t="s">
        <v>135</v>
      </c>
      <c r="AU190" s="13" t="s">
        <v>83</v>
      </c>
    </row>
    <row r="191" spans="2:65" s="11" customFormat="1" ht="25.95" customHeight="1">
      <c r="B191" s="113"/>
      <c r="D191" s="114" t="s">
        <v>72</v>
      </c>
      <c r="E191" s="115" t="s">
        <v>736</v>
      </c>
      <c r="F191" s="115" t="s">
        <v>737</v>
      </c>
      <c r="J191" s="116">
        <f>BK191</f>
        <v>0</v>
      </c>
      <c r="L191" s="113"/>
      <c r="M191" s="117"/>
      <c r="P191" s="118">
        <f>SUM(P192:P203)</f>
        <v>0</v>
      </c>
      <c r="R191" s="118">
        <f>SUM(R192:R203)</f>
        <v>0</v>
      </c>
      <c r="T191" s="119">
        <f>SUM(T192:T203)</f>
        <v>0</v>
      </c>
      <c r="AR191" s="114" t="s">
        <v>81</v>
      </c>
      <c r="AT191" s="120" t="s">
        <v>72</v>
      </c>
      <c r="AU191" s="120" t="s">
        <v>73</v>
      </c>
      <c r="AY191" s="114" t="s">
        <v>127</v>
      </c>
      <c r="BK191" s="121">
        <f>SUM(BK192:BK203)</f>
        <v>0</v>
      </c>
    </row>
    <row r="192" spans="2:65" s="1" customFormat="1" ht="33" customHeight="1">
      <c r="B192" s="25"/>
      <c r="C192" s="124" t="s">
        <v>257</v>
      </c>
      <c r="D192" s="124" t="s">
        <v>129</v>
      </c>
      <c r="E192" s="125" t="s">
        <v>1591</v>
      </c>
      <c r="F192" s="126" t="s">
        <v>1592</v>
      </c>
      <c r="G192" s="127" t="s">
        <v>234</v>
      </c>
      <c r="H192" s="128">
        <v>5</v>
      </c>
      <c r="I192" s="128"/>
      <c r="J192" s="128">
        <f>ROUND(I192*H192,2)</f>
        <v>0</v>
      </c>
      <c r="K192" s="126" t="s">
        <v>783</v>
      </c>
      <c r="L192" s="25"/>
      <c r="M192" s="129" t="s">
        <v>1</v>
      </c>
      <c r="N192" s="130" t="s">
        <v>38</v>
      </c>
      <c r="O192" s="131">
        <v>0</v>
      </c>
      <c r="P192" s="131">
        <f>O192*H192</f>
        <v>0</v>
      </c>
      <c r="Q192" s="131">
        <v>0</v>
      </c>
      <c r="R192" s="131">
        <f>Q192*H192</f>
        <v>0</v>
      </c>
      <c r="S192" s="131">
        <v>0</v>
      </c>
      <c r="T192" s="132">
        <f>S192*H192</f>
        <v>0</v>
      </c>
      <c r="AR192" s="133" t="s">
        <v>133</v>
      </c>
      <c r="AT192" s="133" t="s">
        <v>129</v>
      </c>
      <c r="AU192" s="133" t="s">
        <v>81</v>
      </c>
      <c r="AY192" s="13" t="s">
        <v>127</v>
      </c>
      <c r="BE192" s="134">
        <f>IF(N192="základní",J192,0)</f>
        <v>0</v>
      </c>
      <c r="BF192" s="134">
        <f>IF(N192="snížená",J192,0)</f>
        <v>0</v>
      </c>
      <c r="BG192" s="134">
        <f>IF(N192="zákl. přenesená",J192,0)</f>
        <v>0</v>
      </c>
      <c r="BH192" s="134">
        <f>IF(N192="sníž. přenesená",J192,0)</f>
        <v>0</v>
      </c>
      <c r="BI192" s="134">
        <f>IF(N192="nulová",J192,0)</f>
        <v>0</v>
      </c>
      <c r="BJ192" s="13" t="s">
        <v>81</v>
      </c>
      <c r="BK192" s="134">
        <f>ROUND(I192*H192,2)</f>
        <v>0</v>
      </c>
      <c r="BL192" s="13" t="s">
        <v>133</v>
      </c>
      <c r="BM192" s="133" t="s">
        <v>1593</v>
      </c>
    </row>
    <row r="193" spans="2:65" s="1" customFormat="1" ht="38.4">
      <c r="B193" s="25"/>
      <c r="D193" s="135" t="s">
        <v>135</v>
      </c>
      <c r="F193" s="136" t="s">
        <v>1594</v>
      </c>
      <c r="L193" s="25"/>
      <c r="M193" s="137"/>
      <c r="T193" s="49"/>
      <c r="AT193" s="13" t="s">
        <v>135</v>
      </c>
      <c r="AU193" s="13" t="s">
        <v>81</v>
      </c>
    </row>
    <row r="194" spans="2:65" s="1" customFormat="1" ht="19.2">
      <c r="B194" s="25"/>
      <c r="D194" s="135" t="s">
        <v>155</v>
      </c>
      <c r="F194" s="146" t="s">
        <v>1595</v>
      </c>
      <c r="L194" s="25"/>
      <c r="M194" s="137"/>
      <c r="T194" s="49"/>
      <c r="AT194" s="13" t="s">
        <v>155</v>
      </c>
      <c r="AU194" s="13" t="s">
        <v>81</v>
      </c>
    </row>
    <row r="195" spans="2:65" s="1" customFormat="1" ht="24.15" customHeight="1">
      <c r="B195" s="25"/>
      <c r="C195" s="138" t="s">
        <v>261</v>
      </c>
      <c r="D195" s="138" t="s">
        <v>137</v>
      </c>
      <c r="E195" s="139" t="s">
        <v>1596</v>
      </c>
      <c r="F195" s="140" t="s">
        <v>1597</v>
      </c>
      <c r="G195" s="141" t="s">
        <v>234</v>
      </c>
      <c r="H195" s="142">
        <v>5</v>
      </c>
      <c r="I195" s="142"/>
      <c r="J195" s="142">
        <f>ROUND(I195*H195,2)</f>
        <v>0</v>
      </c>
      <c r="K195" s="140" t="s">
        <v>783</v>
      </c>
      <c r="L195" s="143"/>
      <c r="M195" s="144" t="s">
        <v>1</v>
      </c>
      <c r="N195" s="145" t="s">
        <v>38</v>
      </c>
      <c r="O195" s="131">
        <v>0</v>
      </c>
      <c r="P195" s="131">
        <f>O195*H195</f>
        <v>0</v>
      </c>
      <c r="Q195" s="131">
        <v>0</v>
      </c>
      <c r="R195" s="131">
        <f>Q195*H195</f>
        <v>0</v>
      </c>
      <c r="S195" s="131">
        <v>0</v>
      </c>
      <c r="T195" s="132">
        <f>S195*H195</f>
        <v>0</v>
      </c>
      <c r="AR195" s="133" t="s">
        <v>140</v>
      </c>
      <c r="AT195" s="133" t="s">
        <v>137</v>
      </c>
      <c r="AU195" s="133" t="s">
        <v>81</v>
      </c>
      <c r="AY195" s="13" t="s">
        <v>127</v>
      </c>
      <c r="BE195" s="134">
        <f>IF(N195="základní",J195,0)</f>
        <v>0</v>
      </c>
      <c r="BF195" s="134">
        <f>IF(N195="snížená",J195,0)</f>
        <v>0</v>
      </c>
      <c r="BG195" s="134">
        <f>IF(N195="zákl. přenesená",J195,0)</f>
        <v>0</v>
      </c>
      <c r="BH195" s="134">
        <f>IF(N195="sníž. přenesená",J195,0)</f>
        <v>0</v>
      </c>
      <c r="BI195" s="134">
        <f>IF(N195="nulová",J195,0)</f>
        <v>0</v>
      </c>
      <c r="BJ195" s="13" t="s">
        <v>81</v>
      </c>
      <c r="BK195" s="134">
        <f>ROUND(I195*H195,2)</f>
        <v>0</v>
      </c>
      <c r="BL195" s="13" t="s">
        <v>133</v>
      </c>
      <c r="BM195" s="133" t="s">
        <v>1598</v>
      </c>
    </row>
    <row r="196" spans="2:65" s="1" customFormat="1" ht="19.2">
      <c r="B196" s="25"/>
      <c r="D196" s="135" t="s">
        <v>135</v>
      </c>
      <c r="F196" s="136" t="s">
        <v>1597</v>
      </c>
      <c r="L196" s="25"/>
      <c r="M196" s="137"/>
      <c r="T196" s="49"/>
      <c r="AT196" s="13" t="s">
        <v>135</v>
      </c>
      <c r="AU196" s="13" t="s">
        <v>81</v>
      </c>
    </row>
    <row r="197" spans="2:65" s="1" customFormat="1" ht="21.75" customHeight="1">
      <c r="B197" s="25"/>
      <c r="C197" s="124" t="s">
        <v>267</v>
      </c>
      <c r="D197" s="124" t="s">
        <v>129</v>
      </c>
      <c r="E197" s="125" t="s">
        <v>1599</v>
      </c>
      <c r="F197" s="126" t="s">
        <v>1600</v>
      </c>
      <c r="G197" s="127" t="s">
        <v>234</v>
      </c>
      <c r="H197" s="128">
        <v>22</v>
      </c>
      <c r="I197" s="128"/>
      <c r="J197" s="128">
        <f>ROUND(I197*H197,2)</f>
        <v>0</v>
      </c>
      <c r="K197" s="126" t="s">
        <v>783</v>
      </c>
      <c r="L197" s="25"/>
      <c r="M197" s="129" t="s">
        <v>1</v>
      </c>
      <c r="N197" s="130" t="s">
        <v>38</v>
      </c>
      <c r="O197" s="131">
        <v>0</v>
      </c>
      <c r="P197" s="131">
        <f>O197*H197</f>
        <v>0</v>
      </c>
      <c r="Q197" s="131">
        <v>0</v>
      </c>
      <c r="R197" s="131">
        <f>Q197*H197</f>
        <v>0</v>
      </c>
      <c r="S197" s="131">
        <v>0</v>
      </c>
      <c r="T197" s="132">
        <f>S197*H197</f>
        <v>0</v>
      </c>
      <c r="AR197" s="133" t="s">
        <v>133</v>
      </c>
      <c r="AT197" s="133" t="s">
        <v>129</v>
      </c>
      <c r="AU197" s="133" t="s">
        <v>81</v>
      </c>
      <c r="AY197" s="13" t="s">
        <v>127</v>
      </c>
      <c r="BE197" s="134">
        <f>IF(N197="základní",J197,0)</f>
        <v>0</v>
      </c>
      <c r="BF197" s="134">
        <f>IF(N197="snížená",J197,0)</f>
        <v>0</v>
      </c>
      <c r="BG197" s="134">
        <f>IF(N197="zákl. přenesená",J197,0)</f>
        <v>0</v>
      </c>
      <c r="BH197" s="134">
        <f>IF(N197="sníž. přenesená",J197,0)</f>
        <v>0</v>
      </c>
      <c r="BI197" s="134">
        <f>IF(N197="nulová",J197,0)</f>
        <v>0</v>
      </c>
      <c r="BJ197" s="13" t="s">
        <v>81</v>
      </c>
      <c r="BK197" s="134">
        <f>ROUND(I197*H197,2)</f>
        <v>0</v>
      </c>
      <c r="BL197" s="13" t="s">
        <v>133</v>
      </c>
      <c r="BM197" s="133" t="s">
        <v>1601</v>
      </c>
    </row>
    <row r="198" spans="2:65" s="1" customFormat="1">
      <c r="B198" s="25"/>
      <c r="D198" s="135" t="s">
        <v>135</v>
      </c>
      <c r="F198" s="136" t="s">
        <v>1600</v>
      </c>
      <c r="L198" s="25"/>
      <c r="M198" s="137"/>
      <c r="T198" s="49"/>
      <c r="AT198" s="13" t="s">
        <v>135</v>
      </c>
      <c r="AU198" s="13" t="s">
        <v>81</v>
      </c>
    </row>
    <row r="199" spans="2:65" s="1" customFormat="1" ht="19.2">
      <c r="B199" s="25"/>
      <c r="D199" s="135" t="s">
        <v>155</v>
      </c>
      <c r="F199" s="146" t="s">
        <v>1602</v>
      </c>
      <c r="L199" s="25"/>
      <c r="M199" s="137"/>
      <c r="T199" s="49"/>
      <c r="AT199" s="13" t="s">
        <v>155</v>
      </c>
      <c r="AU199" s="13" t="s">
        <v>81</v>
      </c>
    </row>
    <row r="200" spans="2:65" s="1" customFormat="1" ht="24.15" customHeight="1">
      <c r="B200" s="25"/>
      <c r="C200" s="138" t="s">
        <v>270</v>
      </c>
      <c r="D200" s="138" t="s">
        <v>137</v>
      </c>
      <c r="E200" s="139" t="s">
        <v>1603</v>
      </c>
      <c r="F200" s="140" t="s">
        <v>1604</v>
      </c>
      <c r="G200" s="141" t="s">
        <v>234</v>
      </c>
      <c r="H200" s="142">
        <v>22</v>
      </c>
      <c r="I200" s="142"/>
      <c r="J200" s="142">
        <f>ROUND(I200*H200,2)</f>
        <v>0</v>
      </c>
      <c r="K200" s="140" t="s">
        <v>783</v>
      </c>
      <c r="L200" s="143"/>
      <c r="M200" s="144" t="s">
        <v>1</v>
      </c>
      <c r="N200" s="145" t="s">
        <v>38</v>
      </c>
      <c r="O200" s="131">
        <v>0</v>
      </c>
      <c r="P200" s="131">
        <f>O200*H200</f>
        <v>0</v>
      </c>
      <c r="Q200" s="131">
        <v>0</v>
      </c>
      <c r="R200" s="131">
        <f>Q200*H200</f>
        <v>0</v>
      </c>
      <c r="S200" s="131">
        <v>0</v>
      </c>
      <c r="T200" s="132">
        <f>S200*H200</f>
        <v>0</v>
      </c>
      <c r="AR200" s="133" t="s">
        <v>140</v>
      </c>
      <c r="AT200" s="133" t="s">
        <v>137</v>
      </c>
      <c r="AU200" s="133" t="s">
        <v>81</v>
      </c>
      <c r="AY200" s="13" t="s">
        <v>127</v>
      </c>
      <c r="BE200" s="134">
        <f>IF(N200="základní",J200,0)</f>
        <v>0</v>
      </c>
      <c r="BF200" s="134">
        <f>IF(N200="snížená",J200,0)</f>
        <v>0</v>
      </c>
      <c r="BG200" s="134">
        <f>IF(N200="zákl. přenesená",J200,0)</f>
        <v>0</v>
      </c>
      <c r="BH200" s="134">
        <f>IF(N200="sníž. přenesená",J200,0)</f>
        <v>0</v>
      </c>
      <c r="BI200" s="134">
        <f>IF(N200="nulová",J200,0)</f>
        <v>0</v>
      </c>
      <c r="BJ200" s="13" t="s">
        <v>81</v>
      </c>
      <c r="BK200" s="134">
        <f>ROUND(I200*H200,2)</f>
        <v>0</v>
      </c>
      <c r="BL200" s="13" t="s">
        <v>133</v>
      </c>
      <c r="BM200" s="133" t="s">
        <v>1605</v>
      </c>
    </row>
    <row r="201" spans="2:65" s="1" customFormat="1" ht="19.2">
      <c r="B201" s="25"/>
      <c r="D201" s="135" t="s">
        <v>135</v>
      </c>
      <c r="F201" s="136" t="s">
        <v>1604</v>
      </c>
      <c r="L201" s="25"/>
      <c r="M201" s="137"/>
      <c r="T201" s="49"/>
      <c r="AT201" s="13" t="s">
        <v>135</v>
      </c>
      <c r="AU201" s="13" t="s">
        <v>81</v>
      </c>
    </row>
    <row r="202" spans="2:65" s="1" customFormat="1" ht="16.5" customHeight="1">
      <c r="B202" s="25"/>
      <c r="C202" s="124" t="s">
        <v>275</v>
      </c>
      <c r="D202" s="124" t="s">
        <v>129</v>
      </c>
      <c r="E202" s="125" t="s">
        <v>1606</v>
      </c>
      <c r="F202" s="126" t="s">
        <v>1607</v>
      </c>
      <c r="G202" s="127" t="s">
        <v>132</v>
      </c>
      <c r="H202" s="128">
        <v>2</v>
      </c>
      <c r="I202" s="128"/>
      <c r="J202" s="128">
        <f>ROUND(I202*H202,2)</f>
        <v>0</v>
      </c>
      <c r="K202" s="126" t="s">
        <v>783</v>
      </c>
      <c r="L202" s="25"/>
      <c r="M202" s="129" t="s">
        <v>1</v>
      </c>
      <c r="N202" s="130" t="s">
        <v>38</v>
      </c>
      <c r="O202" s="131">
        <v>0</v>
      </c>
      <c r="P202" s="131">
        <f>O202*H202</f>
        <v>0</v>
      </c>
      <c r="Q202" s="131">
        <v>0</v>
      </c>
      <c r="R202" s="131">
        <f>Q202*H202</f>
        <v>0</v>
      </c>
      <c r="S202" s="131">
        <v>0</v>
      </c>
      <c r="T202" s="132">
        <f>S202*H202</f>
        <v>0</v>
      </c>
      <c r="AR202" s="133" t="s">
        <v>133</v>
      </c>
      <c r="AT202" s="133" t="s">
        <v>129</v>
      </c>
      <c r="AU202" s="133" t="s">
        <v>81</v>
      </c>
      <c r="AY202" s="13" t="s">
        <v>127</v>
      </c>
      <c r="BE202" s="134">
        <f>IF(N202="základní",J202,0)</f>
        <v>0</v>
      </c>
      <c r="BF202" s="134">
        <f>IF(N202="snížená",J202,0)</f>
        <v>0</v>
      </c>
      <c r="BG202" s="134">
        <f>IF(N202="zákl. přenesená",J202,0)</f>
        <v>0</v>
      </c>
      <c r="BH202" s="134">
        <f>IF(N202="sníž. přenesená",J202,0)</f>
        <v>0</v>
      </c>
      <c r="BI202" s="134">
        <f>IF(N202="nulová",J202,0)</f>
        <v>0</v>
      </c>
      <c r="BJ202" s="13" t="s">
        <v>81</v>
      </c>
      <c r="BK202" s="134">
        <f>ROUND(I202*H202,2)</f>
        <v>0</v>
      </c>
      <c r="BL202" s="13" t="s">
        <v>133</v>
      </c>
      <c r="BM202" s="133" t="s">
        <v>1608</v>
      </c>
    </row>
    <row r="203" spans="2:65" s="1" customFormat="1" ht="19.2">
      <c r="B203" s="25"/>
      <c r="D203" s="135" t="s">
        <v>135</v>
      </c>
      <c r="F203" s="136" t="s">
        <v>1609</v>
      </c>
      <c r="L203" s="25"/>
      <c r="M203" s="147"/>
      <c r="N203" s="148"/>
      <c r="O203" s="148"/>
      <c r="P203" s="148"/>
      <c r="Q203" s="148"/>
      <c r="R203" s="148"/>
      <c r="S203" s="148"/>
      <c r="T203" s="149"/>
      <c r="AT203" s="13" t="s">
        <v>135</v>
      </c>
      <c r="AU203" s="13" t="s">
        <v>81</v>
      </c>
    </row>
    <row r="204" spans="2:65" s="1" customFormat="1" ht="6.9" customHeight="1">
      <c r="B204" s="37"/>
      <c r="C204" s="38"/>
      <c r="D204" s="38"/>
      <c r="E204" s="38"/>
      <c r="F204" s="38"/>
      <c r="G204" s="38"/>
      <c r="H204" s="38"/>
      <c r="I204" s="38"/>
      <c r="J204" s="38"/>
      <c r="K204" s="38"/>
      <c r="L204" s="25"/>
    </row>
  </sheetData>
  <autoFilter ref="C122:K203" xr:uid="{00000000-0009-0000-0000-000004000000}"/>
  <mergeCells count="8">
    <mergeCell ref="E113:H113"/>
    <mergeCell ref="E115:H115"/>
    <mergeCell ref="L2:V2"/>
    <mergeCell ref="E7:H7"/>
    <mergeCell ref="E9:H9"/>
    <mergeCell ref="E27:H27"/>
    <mergeCell ref="E85:H85"/>
    <mergeCell ref="E87:H87"/>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B2:BM168"/>
  <sheetViews>
    <sheetView showGridLines="0" topLeftCell="A112" workbookViewId="0">
      <selection activeCell="I123" sqref="I123:I167"/>
    </sheetView>
  </sheetViews>
  <sheetFormatPr defaultRowHeight="10.199999999999999"/>
  <cols>
    <col min="1" max="1" width="8.28515625" customWidth="1"/>
    <col min="2" max="2" width="1.140625" customWidth="1"/>
    <col min="3" max="3" width="4.140625" customWidth="1"/>
    <col min="4" max="4" width="4.28515625" customWidth="1"/>
    <col min="5" max="5" width="17.140625" customWidth="1"/>
    <col min="6" max="6" width="5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150"/>
      <c r="M2" s="150"/>
      <c r="N2" s="150"/>
      <c r="O2" s="150"/>
      <c r="P2" s="150"/>
      <c r="Q2" s="150"/>
      <c r="R2" s="150"/>
      <c r="S2" s="150"/>
      <c r="T2" s="150"/>
      <c r="U2" s="150"/>
      <c r="V2" s="150"/>
      <c r="AT2" s="13" t="s">
        <v>95</v>
      </c>
    </row>
    <row r="3" spans="2:46" ht="6.9" customHeight="1">
      <c r="B3" s="14"/>
      <c r="C3" s="15"/>
      <c r="D3" s="15"/>
      <c r="E3" s="15"/>
      <c r="F3" s="15"/>
      <c r="G3" s="15"/>
      <c r="H3" s="15"/>
      <c r="I3" s="15"/>
      <c r="J3" s="15"/>
      <c r="K3" s="15"/>
      <c r="L3" s="16"/>
      <c r="AT3" s="13" t="s">
        <v>83</v>
      </c>
    </row>
    <row r="4" spans="2:46" ht="24.9" customHeight="1">
      <c r="B4" s="16"/>
      <c r="D4" s="17" t="s">
        <v>99</v>
      </c>
      <c r="L4" s="16"/>
      <c r="M4" s="81" t="s">
        <v>10</v>
      </c>
      <c r="AT4" s="13" t="s">
        <v>4</v>
      </c>
    </row>
    <row r="5" spans="2:46" ht="6.9" customHeight="1">
      <c r="B5" s="16"/>
      <c r="L5" s="16"/>
    </row>
    <row r="6" spans="2:46" ht="12" customHeight="1">
      <c r="B6" s="16"/>
      <c r="D6" s="22" t="s">
        <v>13</v>
      </c>
      <c r="L6" s="16"/>
    </row>
    <row r="7" spans="2:46" ht="16.5" customHeight="1">
      <c r="B7" s="16"/>
      <c r="E7" s="183" t="str">
        <f>'Rekapitulace stavby'!K6</f>
        <v>Obnova trakčního vedení v úseku Úpořiny - Ohníč</v>
      </c>
      <c r="F7" s="184"/>
      <c r="G7" s="184"/>
      <c r="H7" s="184"/>
      <c r="L7" s="16"/>
    </row>
    <row r="8" spans="2:46" s="1" customFormat="1" ht="12" customHeight="1">
      <c r="B8" s="25"/>
      <c r="D8" s="22" t="s">
        <v>100</v>
      </c>
      <c r="L8" s="25"/>
    </row>
    <row r="9" spans="2:46" s="1" customFormat="1" ht="16.5" customHeight="1">
      <c r="B9" s="25"/>
      <c r="E9" s="174" t="s">
        <v>1610</v>
      </c>
      <c r="F9" s="185"/>
      <c r="G9" s="185"/>
      <c r="H9" s="185"/>
      <c r="L9" s="25"/>
    </row>
    <row r="10" spans="2:46" s="1" customFormat="1">
      <c r="B10" s="25"/>
      <c r="L10" s="25"/>
    </row>
    <row r="11" spans="2:46" s="1" customFormat="1" ht="12" customHeight="1">
      <c r="B11" s="25"/>
      <c r="D11" s="22" t="s">
        <v>15</v>
      </c>
      <c r="F11" s="20" t="s">
        <v>1</v>
      </c>
      <c r="I11" s="22" t="s">
        <v>16</v>
      </c>
      <c r="J11" s="20" t="s">
        <v>1</v>
      </c>
      <c r="L11" s="25"/>
    </row>
    <row r="12" spans="2:46" s="1" customFormat="1" ht="12" customHeight="1">
      <c r="B12" s="25"/>
      <c r="D12" s="22" t="s">
        <v>17</v>
      </c>
      <c r="F12" s="20" t="s">
        <v>18</v>
      </c>
      <c r="I12" s="22" t="s">
        <v>19</v>
      </c>
      <c r="J12" s="45" t="str">
        <f>'Rekapitulace stavby'!AN8</f>
        <v>10. 10. 2023</v>
      </c>
      <c r="L12" s="25"/>
    </row>
    <row r="13" spans="2:46" s="1" customFormat="1" ht="10.8" customHeight="1">
      <c r="B13" s="25"/>
      <c r="L13" s="25"/>
    </row>
    <row r="14" spans="2:46" s="1" customFormat="1" ht="12" customHeight="1">
      <c r="B14" s="25"/>
      <c r="D14" s="22" t="s">
        <v>21</v>
      </c>
      <c r="I14" s="22" t="s">
        <v>22</v>
      </c>
      <c r="J14" s="20" t="s">
        <v>1</v>
      </c>
      <c r="L14" s="25"/>
    </row>
    <row r="15" spans="2:46" s="1" customFormat="1" ht="18" customHeight="1">
      <c r="B15" s="25"/>
      <c r="E15" s="20" t="s">
        <v>18</v>
      </c>
      <c r="I15" s="22" t="s">
        <v>24</v>
      </c>
      <c r="J15" s="20" t="s">
        <v>1</v>
      </c>
      <c r="L15" s="25"/>
    </row>
    <row r="16" spans="2:46" s="1" customFormat="1" ht="6.9" customHeight="1">
      <c r="B16" s="25"/>
      <c r="L16" s="25"/>
    </row>
    <row r="17" spans="2:12" s="1" customFormat="1" ht="12" customHeight="1">
      <c r="B17" s="25"/>
      <c r="D17" s="22" t="s">
        <v>25</v>
      </c>
      <c r="I17" s="22" t="s">
        <v>22</v>
      </c>
      <c r="J17" s="20" t="s">
        <v>1</v>
      </c>
      <c r="L17" s="25"/>
    </row>
    <row r="18" spans="2:12" s="1" customFormat="1" ht="18" customHeight="1">
      <c r="B18" s="25"/>
      <c r="E18" s="20" t="s">
        <v>18</v>
      </c>
      <c r="I18" s="22" t="s">
        <v>24</v>
      </c>
      <c r="J18" s="20" t="s">
        <v>1</v>
      </c>
      <c r="L18" s="25"/>
    </row>
    <row r="19" spans="2:12" s="1" customFormat="1" ht="6.9" customHeight="1">
      <c r="B19" s="25"/>
      <c r="L19" s="25"/>
    </row>
    <row r="20" spans="2:12" s="1" customFormat="1" ht="12" customHeight="1">
      <c r="B20" s="25"/>
      <c r="D20" s="22" t="s">
        <v>27</v>
      </c>
      <c r="I20" s="22" t="s">
        <v>22</v>
      </c>
      <c r="J20" s="20" t="s">
        <v>1</v>
      </c>
      <c r="L20" s="25"/>
    </row>
    <row r="21" spans="2:12" s="1" customFormat="1" ht="18" customHeight="1">
      <c r="B21" s="25"/>
      <c r="E21" s="20" t="s">
        <v>18</v>
      </c>
      <c r="I21" s="22" t="s">
        <v>24</v>
      </c>
      <c r="J21" s="20" t="s">
        <v>1</v>
      </c>
      <c r="L21" s="25"/>
    </row>
    <row r="22" spans="2:12" s="1" customFormat="1" ht="6.9" customHeight="1">
      <c r="B22" s="25"/>
      <c r="L22" s="25"/>
    </row>
    <row r="23" spans="2:12" s="1" customFormat="1" ht="12" customHeight="1">
      <c r="B23" s="25"/>
      <c r="D23" s="22" t="s">
        <v>30</v>
      </c>
      <c r="I23" s="22" t="s">
        <v>22</v>
      </c>
      <c r="J23" s="20" t="s">
        <v>1</v>
      </c>
      <c r="L23" s="25"/>
    </row>
    <row r="24" spans="2:12" s="1" customFormat="1" ht="18" customHeight="1">
      <c r="B24" s="25"/>
      <c r="E24" s="20" t="s">
        <v>31</v>
      </c>
      <c r="I24" s="22" t="s">
        <v>24</v>
      </c>
      <c r="J24" s="20" t="s">
        <v>1</v>
      </c>
      <c r="L24" s="25"/>
    </row>
    <row r="25" spans="2:12" s="1" customFormat="1" ht="6.9" customHeight="1">
      <c r="B25" s="25"/>
      <c r="L25" s="25"/>
    </row>
    <row r="26" spans="2:12" s="1" customFormat="1" ht="12" customHeight="1">
      <c r="B26" s="25"/>
      <c r="D26" s="22" t="s">
        <v>32</v>
      </c>
      <c r="L26" s="25"/>
    </row>
    <row r="27" spans="2:12" s="7" customFormat="1" ht="16.5" customHeight="1">
      <c r="B27" s="82"/>
      <c r="E27" s="160" t="s">
        <v>1</v>
      </c>
      <c r="F27" s="160"/>
      <c r="G27" s="160"/>
      <c r="H27" s="160"/>
      <c r="L27" s="82"/>
    </row>
    <row r="28" spans="2:12" s="1" customFormat="1" ht="6.9" customHeight="1">
      <c r="B28" s="25"/>
      <c r="L28" s="25"/>
    </row>
    <row r="29" spans="2:12" s="1" customFormat="1" ht="6.9" customHeight="1">
      <c r="B29" s="25"/>
      <c r="D29" s="46"/>
      <c r="E29" s="46"/>
      <c r="F29" s="46"/>
      <c r="G29" s="46"/>
      <c r="H29" s="46"/>
      <c r="I29" s="46"/>
      <c r="J29" s="46"/>
      <c r="K29" s="46"/>
      <c r="L29" s="25"/>
    </row>
    <row r="30" spans="2:12" s="1" customFormat="1" ht="25.35" customHeight="1">
      <c r="B30" s="25"/>
      <c r="D30" s="83" t="s">
        <v>33</v>
      </c>
      <c r="J30" s="59">
        <f>ROUND(J120, 2)</f>
        <v>0</v>
      </c>
      <c r="L30" s="25"/>
    </row>
    <row r="31" spans="2:12" s="1" customFormat="1" ht="6.9" customHeight="1">
      <c r="B31" s="25"/>
      <c r="D31" s="46"/>
      <c r="E31" s="46"/>
      <c r="F31" s="46"/>
      <c r="G31" s="46"/>
      <c r="H31" s="46"/>
      <c r="I31" s="46"/>
      <c r="J31" s="46"/>
      <c r="K31" s="46"/>
      <c r="L31" s="25"/>
    </row>
    <row r="32" spans="2:12" s="1" customFormat="1" ht="14.4" customHeight="1">
      <c r="B32" s="25"/>
      <c r="F32" s="28" t="s">
        <v>35</v>
      </c>
      <c r="I32" s="28" t="s">
        <v>34</v>
      </c>
      <c r="J32" s="28" t="s">
        <v>36</v>
      </c>
      <c r="L32" s="25"/>
    </row>
    <row r="33" spans="2:12" s="1" customFormat="1" ht="14.4" customHeight="1">
      <c r="B33" s="25"/>
      <c r="D33" s="48" t="s">
        <v>37</v>
      </c>
      <c r="E33" s="22" t="s">
        <v>38</v>
      </c>
      <c r="F33" s="84">
        <f>ROUND((SUM(BE120:BE167)),  2)</f>
        <v>0</v>
      </c>
      <c r="I33" s="85">
        <v>0.21</v>
      </c>
      <c r="J33" s="84">
        <f>ROUND(((SUM(BE120:BE167))*I33),  2)</f>
        <v>0</v>
      </c>
      <c r="L33" s="25"/>
    </row>
    <row r="34" spans="2:12" s="1" customFormat="1" ht="14.4" customHeight="1">
      <c r="B34" s="25"/>
      <c r="E34" s="22" t="s">
        <v>39</v>
      </c>
      <c r="F34" s="84">
        <f>ROUND((SUM(BF120:BF167)),  2)</f>
        <v>0</v>
      </c>
      <c r="I34" s="85">
        <v>0.15</v>
      </c>
      <c r="J34" s="84">
        <f>ROUND(((SUM(BF120:BF167))*I34),  2)</f>
        <v>0</v>
      </c>
      <c r="L34" s="25"/>
    </row>
    <row r="35" spans="2:12" s="1" customFormat="1" ht="14.4" hidden="1" customHeight="1">
      <c r="B35" s="25"/>
      <c r="E35" s="22" t="s">
        <v>40</v>
      </c>
      <c r="F35" s="84">
        <f>ROUND((SUM(BG120:BG167)),  2)</f>
        <v>0</v>
      </c>
      <c r="I35" s="85">
        <v>0.21</v>
      </c>
      <c r="J35" s="84">
        <f>0</f>
        <v>0</v>
      </c>
      <c r="L35" s="25"/>
    </row>
    <row r="36" spans="2:12" s="1" customFormat="1" ht="14.4" hidden="1" customHeight="1">
      <c r="B36" s="25"/>
      <c r="E36" s="22" t="s">
        <v>41</v>
      </c>
      <c r="F36" s="84">
        <f>ROUND((SUM(BH120:BH167)),  2)</f>
        <v>0</v>
      </c>
      <c r="I36" s="85">
        <v>0.15</v>
      </c>
      <c r="J36" s="84">
        <f>0</f>
        <v>0</v>
      </c>
      <c r="L36" s="25"/>
    </row>
    <row r="37" spans="2:12" s="1" customFormat="1" ht="14.4" hidden="1" customHeight="1">
      <c r="B37" s="25"/>
      <c r="E37" s="22" t="s">
        <v>42</v>
      </c>
      <c r="F37" s="84">
        <f>ROUND((SUM(BI120:BI167)),  2)</f>
        <v>0</v>
      </c>
      <c r="I37" s="85">
        <v>0</v>
      </c>
      <c r="J37" s="84">
        <f>0</f>
        <v>0</v>
      </c>
      <c r="L37" s="25"/>
    </row>
    <row r="38" spans="2:12" s="1" customFormat="1" ht="6.9" customHeight="1">
      <c r="B38" s="25"/>
      <c r="L38" s="25"/>
    </row>
    <row r="39" spans="2:12" s="1" customFormat="1" ht="25.35" customHeight="1">
      <c r="B39" s="25"/>
      <c r="C39" s="86"/>
      <c r="D39" s="87" t="s">
        <v>43</v>
      </c>
      <c r="E39" s="50"/>
      <c r="F39" s="50"/>
      <c r="G39" s="88" t="s">
        <v>44</v>
      </c>
      <c r="H39" s="89" t="s">
        <v>45</v>
      </c>
      <c r="I39" s="50"/>
      <c r="J39" s="90">
        <f>SUM(J30:J37)</f>
        <v>0</v>
      </c>
      <c r="K39" s="91"/>
      <c r="L39" s="25"/>
    </row>
    <row r="40" spans="2:12" s="1" customFormat="1" ht="14.4" customHeight="1">
      <c r="B40" s="25"/>
      <c r="L40" s="25"/>
    </row>
    <row r="41" spans="2:12" ht="14.4" customHeight="1">
      <c r="B41" s="16"/>
      <c r="L41" s="16"/>
    </row>
    <row r="42" spans="2:12" ht="14.4" customHeight="1">
      <c r="B42" s="16"/>
      <c r="L42" s="16"/>
    </row>
    <row r="43" spans="2:12" ht="14.4" customHeight="1">
      <c r="B43" s="16"/>
      <c r="L43" s="16"/>
    </row>
    <row r="44" spans="2:12" ht="14.4" customHeight="1">
      <c r="B44" s="16"/>
      <c r="L44" s="16"/>
    </row>
    <row r="45" spans="2:12" ht="14.4" customHeight="1">
      <c r="B45" s="16"/>
      <c r="L45" s="16"/>
    </row>
    <row r="46" spans="2:12" ht="14.4" customHeight="1">
      <c r="B46" s="16"/>
      <c r="L46" s="16"/>
    </row>
    <row r="47" spans="2:12" ht="14.4" customHeight="1">
      <c r="B47" s="16"/>
      <c r="L47" s="16"/>
    </row>
    <row r="48" spans="2:12" ht="14.4" customHeight="1">
      <c r="B48" s="16"/>
      <c r="L48" s="16"/>
    </row>
    <row r="49" spans="2:12" ht="14.4" customHeight="1">
      <c r="B49" s="16"/>
      <c r="L49" s="16"/>
    </row>
    <row r="50" spans="2:12" s="1" customFormat="1" ht="14.4" customHeight="1">
      <c r="B50" s="25"/>
      <c r="D50" s="34" t="s">
        <v>46</v>
      </c>
      <c r="E50" s="35"/>
      <c r="F50" s="35"/>
      <c r="G50" s="34" t="s">
        <v>47</v>
      </c>
      <c r="H50" s="35"/>
      <c r="I50" s="35"/>
      <c r="J50" s="35"/>
      <c r="K50" s="35"/>
      <c r="L50" s="25"/>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3.2">
      <c r="B61" s="25"/>
      <c r="D61" s="36" t="s">
        <v>48</v>
      </c>
      <c r="E61" s="27"/>
      <c r="F61" s="92" t="s">
        <v>49</v>
      </c>
      <c r="G61" s="36" t="s">
        <v>48</v>
      </c>
      <c r="H61" s="27"/>
      <c r="I61" s="27"/>
      <c r="J61" s="93" t="s">
        <v>49</v>
      </c>
      <c r="K61" s="27"/>
      <c r="L61" s="25"/>
    </row>
    <row r="62" spans="2:12">
      <c r="B62" s="16"/>
      <c r="L62" s="16"/>
    </row>
    <row r="63" spans="2:12">
      <c r="B63" s="16"/>
      <c r="L63" s="16"/>
    </row>
    <row r="64" spans="2:12">
      <c r="B64" s="16"/>
      <c r="L64" s="16"/>
    </row>
    <row r="65" spans="2:12" s="1" customFormat="1" ht="13.2">
      <c r="B65" s="25"/>
      <c r="D65" s="34" t="s">
        <v>50</v>
      </c>
      <c r="E65" s="35"/>
      <c r="F65" s="35"/>
      <c r="G65" s="34" t="s">
        <v>51</v>
      </c>
      <c r="H65" s="35"/>
      <c r="I65" s="35"/>
      <c r="J65" s="35"/>
      <c r="K65" s="35"/>
      <c r="L65" s="25"/>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3.2">
      <c r="B76" s="25"/>
      <c r="D76" s="36" t="s">
        <v>48</v>
      </c>
      <c r="E76" s="27"/>
      <c r="F76" s="92" t="s">
        <v>49</v>
      </c>
      <c r="G76" s="36" t="s">
        <v>48</v>
      </c>
      <c r="H76" s="27"/>
      <c r="I76" s="27"/>
      <c r="J76" s="93" t="s">
        <v>49</v>
      </c>
      <c r="K76" s="27"/>
      <c r="L76" s="25"/>
    </row>
    <row r="77" spans="2:12" s="1" customFormat="1" ht="14.4" customHeight="1">
      <c r="B77" s="37"/>
      <c r="C77" s="38"/>
      <c r="D77" s="38"/>
      <c r="E77" s="38"/>
      <c r="F77" s="38"/>
      <c r="G77" s="38"/>
      <c r="H77" s="38"/>
      <c r="I77" s="38"/>
      <c r="J77" s="38"/>
      <c r="K77" s="38"/>
      <c r="L77" s="25"/>
    </row>
    <row r="81" spans="2:47" s="1" customFormat="1" ht="6.9" customHeight="1">
      <c r="B81" s="39"/>
      <c r="C81" s="40"/>
      <c r="D81" s="40"/>
      <c r="E81" s="40"/>
      <c r="F81" s="40"/>
      <c r="G81" s="40"/>
      <c r="H81" s="40"/>
      <c r="I81" s="40"/>
      <c r="J81" s="40"/>
      <c r="K81" s="40"/>
      <c r="L81" s="25"/>
    </row>
    <row r="82" spans="2:47" s="1" customFormat="1" ht="24.9" customHeight="1">
      <c r="B82" s="25"/>
      <c r="C82" s="17" t="s">
        <v>102</v>
      </c>
      <c r="L82" s="25"/>
    </row>
    <row r="83" spans="2:47" s="1" customFormat="1" ht="6.9" customHeight="1">
      <c r="B83" s="25"/>
      <c r="L83" s="25"/>
    </row>
    <row r="84" spans="2:47" s="1" customFormat="1" ht="12" customHeight="1">
      <c r="B84" s="25"/>
      <c r="C84" s="22" t="s">
        <v>13</v>
      </c>
      <c r="L84" s="25"/>
    </row>
    <row r="85" spans="2:47" s="1" customFormat="1" ht="16.5" customHeight="1">
      <c r="B85" s="25"/>
      <c r="E85" s="183" t="str">
        <f>E7</f>
        <v>Obnova trakčního vedení v úseku Úpořiny - Ohníč</v>
      </c>
      <c r="F85" s="184"/>
      <c r="G85" s="184"/>
      <c r="H85" s="184"/>
      <c r="L85" s="25"/>
    </row>
    <row r="86" spans="2:47" s="1" customFormat="1" ht="12" customHeight="1">
      <c r="B86" s="25"/>
      <c r="C86" s="22" t="s">
        <v>100</v>
      </c>
      <c r="L86" s="25"/>
    </row>
    <row r="87" spans="2:47" s="1" customFormat="1" ht="16.5" customHeight="1">
      <c r="B87" s="25"/>
      <c r="E87" s="174" t="str">
        <f>E9</f>
        <v xml:space="preserve">SO 02-37-01 - Oprava UKK  ŽST Ohníč  </v>
      </c>
      <c r="F87" s="185"/>
      <c r="G87" s="185"/>
      <c r="H87" s="185"/>
      <c r="L87" s="25"/>
    </row>
    <row r="88" spans="2:47" s="1" customFormat="1" ht="6.9" customHeight="1">
      <c r="B88" s="25"/>
      <c r="L88" s="25"/>
    </row>
    <row r="89" spans="2:47" s="1" customFormat="1" ht="12" customHeight="1">
      <c r="B89" s="25"/>
      <c r="C89" s="22" t="s">
        <v>17</v>
      </c>
      <c r="F89" s="20" t="str">
        <f>F12</f>
        <v xml:space="preserve"> </v>
      </c>
      <c r="I89" s="22" t="s">
        <v>19</v>
      </c>
      <c r="J89" s="45" t="str">
        <f>IF(J12="","",J12)</f>
        <v>10. 10. 2023</v>
      </c>
      <c r="L89" s="25"/>
    </row>
    <row r="90" spans="2:47" s="1" customFormat="1" ht="6.9" customHeight="1">
      <c r="B90" s="25"/>
      <c r="L90" s="25"/>
    </row>
    <row r="91" spans="2:47" s="1" customFormat="1" ht="15.15" customHeight="1">
      <c r="B91" s="25"/>
      <c r="C91" s="22" t="s">
        <v>21</v>
      </c>
      <c r="F91" s="20" t="str">
        <f>E15</f>
        <v xml:space="preserve"> </v>
      </c>
      <c r="I91" s="22" t="s">
        <v>27</v>
      </c>
      <c r="J91" s="23" t="str">
        <f>E21</f>
        <v xml:space="preserve"> </v>
      </c>
      <c r="L91" s="25"/>
    </row>
    <row r="92" spans="2:47" s="1" customFormat="1" ht="15.15" customHeight="1">
      <c r="B92" s="25"/>
      <c r="C92" s="22" t="s">
        <v>25</v>
      </c>
      <c r="F92" s="20" t="str">
        <f>IF(E18="","",E18)</f>
        <v xml:space="preserve"> </v>
      </c>
      <c r="I92" s="22" t="s">
        <v>30</v>
      </c>
      <c r="J92" s="23" t="str">
        <f>E24</f>
        <v>Prokopius Aleš Ing.</v>
      </c>
      <c r="L92" s="25"/>
    </row>
    <row r="93" spans="2:47" s="1" customFormat="1" ht="10.35" customHeight="1">
      <c r="B93" s="25"/>
      <c r="L93" s="25"/>
    </row>
    <row r="94" spans="2:47" s="1" customFormat="1" ht="29.25" customHeight="1">
      <c r="B94" s="25"/>
      <c r="C94" s="94" t="s">
        <v>103</v>
      </c>
      <c r="D94" s="86"/>
      <c r="E94" s="86"/>
      <c r="F94" s="86"/>
      <c r="G94" s="86"/>
      <c r="H94" s="86"/>
      <c r="I94" s="86"/>
      <c r="J94" s="95" t="s">
        <v>104</v>
      </c>
      <c r="K94" s="86"/>
      <c r="L94" s="25"/>
    </row>
    <row r="95" spans="2:47" s="1" customFormat="1" ht="10.35" customHeight="1">
      <c r="B95" s="25"/>
      <c r="L95" s="25"/>
    </row>
    <row r="96" spans="2:47" s="1" customFormat="1" ht="22.8" customHeight="1">
      <c r="B96" s="25"/>
      <c r="C96" s="96" t="s">
        <v>105</v>
      </c>
      <c r="J96" s="59">
        <f>J120</f>
        <v>0</v>
      </c>
      <c r="L96" s="25"/>
      <c r="AU96" s="13" t="s">
        <v>106</v>
      </c>
    </row>
    <row r="97" spans="2:12" s="8" customFormat="1" ht="24.9" customHeight="1">
      <c r="B97" s="97"/>
      <c r="D97" s="98" t="s">
        <v>107</v>
      </c>
      <c r="E97" s="99"/>
      <c r="F97" s="99"/>
      <c r="G97" s="99"/>
      <c r="H97" s="99"/>
      <c r="I97" s="99"/>
      <c r="J97" s="100">
        <f>J121</f>
        <v>0</v>
      </c>
      <c r="L97" s="97"/>
    </row>
    <row r="98" spans="2:12" s="9" customFormat="1" ht="19.95" customHeight="1">
      <c r="B98" s="101"/>
      <c r="D98" s="102" t="s">
        <v>110</v>
      </c>
      <c r="E98" s="103"/>
      <c r="F98" s="103"/>
      <c r="G98" s="103"/>
      <c r="H98" s="103"/>
      <c r="I98" s="103"/>
      <c r="J98" s="104">
        <f>J122</f>
        <v>0</v>
      </c>
      <c r="L98" s="101"/>
    </row>
    <row r="99" spans="2:12" s="9" customFormat="1" ht="19.95" customHeight="1">
      <c r="B99" s="101"/>
      <c r="D99" s="102" t="s">
        <v>111</v>
      </c>
      <c r="E99" s="103"/>
      <c r="F99" s="103"/>
      <c r="G99" s="103"/>
      <c r="H99" s="103"/>
      <c r="I99" s="103"/>
      <c r="J99" s="104">
        <f>J151</f>
        <v>0</v>
      </c>
      <c r="L99" s="101"/>
    </row>
    <row r="100" spans="2:12" s="8" customFormat="1" ht="24.9" customHeight="1">
      <c r="B100" s="97"/>
      <c r="D100" s="98" t="s">
        <v>112</v>
      </c>
      <c r="E100" s="99"/>
      <c r="F100" s="99"/>
      <c r="G100" s="99"/>
      <c r="H100" s="99"/>
      <c r="I100" s="99"/>
      <c r="J100" s="100">
        <f>J155</f>
        <v>0</v>
      </c>
      <c r="L100" s="97"/>
    </row>
    <row r="101" spans="2:12" s="1" customFormat="1" ht="21.75" customHeight="1">
      <c r="B101" s="25"/>
      <c r="L101" s="25"/>
    </row>
    <row r="102" spans="2:12" s="1" customFormat="1" ht="6.9" customHeight="1">
      <c r="B102" s="37"/>
      <c r="C102" s="38"/>
      <c r="D102" s="38"/>
      <c r="E102" s="38"/>
      <c r="F102" s="38"/>
      <c r="G102" s="38"/>
      <c r="H102" s="38"/>
      <c r="I102" s="38"/>
      <c r="J102" s="38"/>
      <c r="K102" s="38"/>
      <c r="L102" s="25"/>
    </row>
    <row r="106" spans="2:12" s="1" customFormat="1" ht="6.9" customHeight="1">
      <c r="B106" s="39"/>
      <c r="C106" s="40"/>
      <c r="D106" s="40"/>
      <c r="E106" s="40"/>
      <c r="F106" s="40"/>
      <c r="G106" s="40"/>
      <c r="H106" s="40"/>
      <c r="I106" s="40"/>
      <c r="J106" s="40"/>
      <c r="K106" s="40"/>
      <c r="L106" s="25"/>
    </row>
    <row r="107" spans="2:12" s="1" customFormat="1" ht="24.9" customHeight="1">
      <c r="B107" s="25"/>
      <c r="C107" s="17" t="s">
        <v>113</v>
      </c>
      <c r="L107" s="25"/>
    </row>
    <row r="108" spans="2:12" s="1" customFormat="1" ht="6.9" customHeight="1">
      <c r="B108" s="25"/>
      <c r="L108" s="25"/>
    </row>
    <row r="109" spans="2:12" s="1" customFormat="1" ht="12" customHeight="1">
      <c r="B109" s="25"/>
      <c r="C109" s="22" t="s">
        <v>13</v>
      </c>
      <c r="L109" s="25"/>
    </row>
    <row r="110" spans="2:12" s="1" customFormat="1" ht="16.5" customHeight="1">
      <c r="B110" s="25"/>
      <c r="E110" s="183" t="str">
        <f>E7</f>
        <v>Obnova trakčního vedení v úseku Úpořiny - Ohníč</v>
      </c>
      <c r="F110" s="184"/>
      <c r="G110" s="184"/>
      <c r="H110" s="184"/>
      <c r="L110" s="25"/>
    </row>
    <row r="111" spans="2:12" s="1" customFormat="1" ht="12" customHeight="1">
      <c r="B111" s="25"/>
      <c r="C111" s="22" t="s">
        <v>100</v>
      </c>
      <c r="L111" s="25"/>
    </row>
    <row r="112" spans="2:12" s="1" customFormat="1" ht="16.5" customHeight="1">
      <c r="B112" s="25"/>
      <c r="E112" s="174" t="str">
        <f>E9</f>
        <v xml:space="preserve">SO 02-37-01 - Oprava UKK  ŽST Ohníč  </v>
      </c>
      <c r="F112" s="185"/>
      <c r="G112" s="185"/>
      <c r="H112" s="185"/>
      <c r="L112" s="25"/>
    </row>
    <row r="113" spans="2:65" s="1" customFormat="1" ht="6.9" customHeight="1">
      <c r="B113" s="25"/>
      <c r="L113" s="25"/>
    </row>
    <row r="114" spans="2:65" s="1" customFormat="1" ht="12" customHeight="1">
      <c r="B114" s="25"/>
      <c r="C114" s="22" t="s">
        <v>17</v>
      </c>
      <c r="F114" s="20" t="str">
        <f>F12</f>
        <v xml:space="preserve"> </v>
      </c>
      <c r="I114" s="22" t="s">
        <v>19</v>
      </c>
      <c r="J114" s="45" t="str">
        <f>IF(J12="","",J12)</f>
        <v>10. 10. 2023</v>
      </c>
      <c r="L114" s="25"/>
    </row>
    <row r="115" spans="2:65" s="1" customFormat="1" ht="6.9" customHeight="1">
      <c r="B115" s="25"/>
      <c r="L115" s="25"/>
    </row>
    <row r="116" spans="2:65" s="1" customFormat="1" ht="15.15" customHeight="1">
      <c r="B116" s="25"/>
      <c r="C116" s="22" t="s">
        <v>21</v>
      </c>
      <c r="F116" s="20" t="str">
        <f>E15</f>
        <v xml:space="preserve"> </v>
      </c>
      <c r="I116" s="22" t="s">
        <v>27</v>
      </c>
      <c r="J116" s="23" t="str">
        <f>E21</f>
        <v xml:space="preserve"> </v>
      </c>
      <c r="L116" s="25"/>
    </row>
    <row r="117" spans="2:65" s="1" customFormat="1" ht="15.15" customHeight="1">
      <c r="B117" s="25"/>
      <c r="C117" s="22" t="s">
        <v>25</v>
      </c>
      <c r="F117" s="20" t="str">
        <f>IF(E18="","",E18)</f>
        <v xml:space="preserve"> </v>
      </c>
      <c r="I117" s="22" t="s">
        <v>30</v>
      </c>
      <c r="J117" s="23" t="str">
        <f>E24</f>
        <v>Prokopius Aleš Ing.</v>
      </c>
      <c r="L117" s="25"/>
    </row>
    <row r="118" spans="2:65" s="1" customFormat="1" ht="10.35" customHeight="1">
      <c r="B118" s="25"/>
      <c r="L118" s="25"/>
    </row>
    <row r="119" spans="2:65" s="10" customFormat="1" ht="29.25" customHeight="1">
      <c r="B119" s="105"/>
      <c r="C119" s="106" t="s">
        <v>114</v>
      </c>
      <c r="D119" s="107" t="s">
        <v>58</v>
      </c>
      <c r="E119" s="107" t="s">
        <v>54</v>
      </c>
      <c r="F119" s="107" t="s">
        <v>55</v>
      </c>
      <c r="G119" s="107" t="s">
        <v>115</v>
      </c>
      <c r="H119" s="107" t="s">
        <v>116</v>
      </c>
      <c r="I119" s="107" t="s">
        <v>117</v>
      </c>
      <c r="J119" s="107" t="s">
        <v>104</v>
      </c>
      <c r="K119" s="108" t="s">
        <v>118</v>
      </c>
      <c r="L119" s="105"/>
      <c r="M119" s="52" t="s">
        <v>1</v>
      </c>
      <c r="N119" s="53" t="s">
        <v>37</v>
      </c>
      <c r="O119" s="53" t="s">
        <v>119</v>
      </c>
      <c r="P119" s="53" t="s">
        <v>120</v>
      </c>
      <c r="Q119" s="53" t="s">
        <v>121</v>
      </c>
      <c r="R119" s="53" t="s">
        <v>122</v>
      </c>
      <c r="S119" s="53" t="s">
        <v>123</v>
      </c>
      <c r="T119" s="54" t="s">
        <v>124</v>
      </c>
    </row>
    <row r="120" spans="2:65" s="1" customFormat="1" ht="22.8" customHeight="1">
      <c r="B120" s="25"/>
      <c r="C120" s="57" t="s">
        <v>125</v>
      </c>
      <c r="J120" s="109">
        <f>BK120</f>
        <v>0</v>
      </c>
      <c r="L120" s="25"/>
      <c r="M120" s="55"/>
      <c r="N120" s="46"/>
      <c r="O120" s="46"/>
      <c r="P120" s="110">
        <f>P121+P155</f>
        <v>0</v>
      </c>
      <c r="Q120" s="46"/>
      <c r="R120" s="110">
        <f>R121+R155</f>
        <v>0</v>
      </c>
      <c r="S120" s="46"/>
      <c r="T120" s="111">
        <f>T121+T155</f>
        <v>0</v>
      </c>
      <c r="AT120" s="13" t="s">
        <v>72</v>
      </c>
      <c r="AU120" s="13" t="s">
        <v>106</v>
      </c>
      <c r="BK120" s="112">
        <f>BK121+BK155</f>
        <v>0</v>
      </c>
    </row>
    <row r="121" spans="2:65" s="11" customFormat="1" ht="25.95" customHeight="1">
      <c r="B121" s="113"/>
      <c r="D121" s="114" t="s">
        <v>72</v>
      </c>
      <c r="E121" s="115" t="s">
        <v>126</v>
      </c>
      <c r="F121" s="115" t="s">
        <v>126</v>
      </c>
      <c r="J121" s="116">
        <f>BK121</f>
        <v>0</v>
      </c>
      <c r="L121" s="113"/>
      <c r="M121" s="117"/>
      <c r="P121" s="118">
        <f>P122+P151</f>
        <v>0</v>
      </c>
      <c r="R121" s="118">
        <f>R122+R151</f>
        <v>0</v>
      </c>
      <c r="T121" s="119">
        <f>T122+T151</f>
        <v>0</v>
      </c>
      <c r="AR121" s="114" t="s">
        <v>81</v>
      </c>
      <c r="AT121" s="120" t="s">
        <v>72</v>
      </c>
      <c r="AU121" s="120" t="s">
        <v>73</v>
      </c>
      <c r="AY121" s="114" t="s">
        <v>127</v>
      </c>
      <c r="BK121" s="121">
        <f>BK122+BK151</f>
        <v>0</v>
      </c>
    </row>
    <row r="122" spans="2:65" s="11" customFormat="1" ht="22.8" customHeight="1">
      <c r="B122" s="113"/>
      <c r="D122" s="114" t="s">
        <v>72</v>
      </c>
      <c r="E122" s="122" t="s">
        <v>269</v>
      </c>
      <c r="F122" s="122" t="s">
        <v>1</v>
      </c>
      <c r="J122" s="123">
        <f>BK122</f>
        <v>0</v>
      </c>
      <c r="L122" s="113"/>
      <c r="M122" s="117"/>
      <c r="P122" s="118">
        <f>SUM(P123:P150)</f>
        <v>0</v>
      </c>
      <c r="R122" s="118">
        <f>SUM(R123:R150)</f>
        <v>0</v>
      </c>
      <c r="T122" s="119">
        <f>SUM(T123:T150)</f>
        <v>0</v>
      </c>
      <c r="AR122" s="114" t="s">
        <v>81</v>
      </c>
      <c r="AT122" s="120" t="s">
        <v>72</v>
      </c>
      <c r="AU122" s="120" t="s">
        <v>81</v>
      </c>
      <c r="AY122" s="114" t="s">
        <v>127</v>
      </c>
      <c r="BK122" s="121">
        <f>SUM(BK123:BK150)</f>
        <v>0</v>
      </c>
    </row>
    <row r="123" spans="2:65" s="1" customFormat="1" ht="16.5" customHeight="1">
      <c r="B123" s="25"/>
      <c r="C123" s="124" t="s">
        <v>81</v>
      </c>
      <c r="D123" s="124" t="s">
        <v>129</v>
      </c>
      <c r="E123" s="125" t="s">
        <v>822</v>
      </c>
      <c r="F123" s="126" t="s">
        <v>823</v>
      </c>
      <c r="G123" s="127" t="s">
        <v>132</v>
      </c>
      <c r="H123" s="128">
        <v>2</v>
      </c>
      <c r="I123" s="128"/>
      <c r="J123" s="128">
        <f>ROUND(I123*H123,2)</f>
        <v>0</v>
      </c>
      <c r="K123" s="126" t="s">
        <v>783</v>
      </c>
      <c r="L123" s="25"/>
      <c r="M123" s="129" t="s">
        <v>1</v>
      </c>
      <c r="N123" s="130" t="s">
        <v>38</v>
      </c>
      <c r="O123" s="131">
        <v>0</v>
      </c>
      <c r="P123" s="131">
        <f>O123*H123</f>
        <v>0</v>
      </c>
      <c r="Q123" s="131">
        <v>0</v>
      </c>
      <c r="R123" s="131">
        <f>Q123*H123</f>
        <v>0</v>
      </c>
      <c r="S123" s="131">
        <v>0</v>
      </c>
      <c r="T123" s="132">
        <f>S123*H123</f>
        <v>0</v>
      </c>
      <c r="AR123" s="133" t="s">
        <v>133</v>
      </c>
      <c r="AT123" s="133" t="s">
        <v>129</v>
      </c>
      <c r="AU123" s="133" t="s">
        <v>83</v>
      </c>
      <c r="AY123" s="13" t="s">
        <v>127</v>
      </c>
      <c r="BE123" s="134">
        <f>IF(N123="základní",J123,0)</f>
        <v>0</v>
      </c>
      <c r="BF123" s="134">
        <f>IF(N123="snížená",J123,0)</f>
        <v>0</v>
      </c>
      <c r="BG123" s="134">
        <f>IF(N123="zákl. přenesená",J123,0)</f>
        <v>0</v>
      </c>
      <c r="BH123" s="134">
        <f>IF(N123="sníž. přenesená",J123,0)</f>
        <v>0</v>
      </c>
      <c r="BI123" s="134">
        <f>IF(N123="nulová",J123,0)</f>
        <v>0</v>
      </c>
      <c r="BJ123" s="13" t="s">
        <v>81</v>
      </c>
      <c r="BK123" s="134">
        <f>ROUND(I123*H123,2)</f>
        <v>0</v>
      </c>
      <c r="BL123" s="13" t="s">
        <v>133</v>
      </c>
      <c r="BM123" s="133" t="s">
        <v>1611</v>
      </c>
    </row>
    <row r="124" spans="2:65" s="1" customFormat="1" ht="38.4">
      <c r="B124" s="25"/>
      <c r="D124" s="135" t="s">
        <v>135</v>
      </c>
      <c r="F124" s="136" t="s">
        <v>825</v>
      </c>
      <c r="L124" s="25"/>
      <c r="M124" s="137"/>
      <c r="T124" s="49"/>
      <c r="AT124" s="13" t="s">
        <v>135</v>
      </c>
      <c r="AU124" s="13" t="s">
        <v>83</v>
      </c>
    </row>
    <row r="125" spans="2:65" s="1" customFormat="1" ht="21.75" customHeight="1">
      <c r="B125" s="25"/>
      <c r="C125" s="138" t="s">
        <v>83</v>
      </c>
      <c r="D125" s="138" t="s">
        <v>137</v>
      </c>
      <c r="E125" s="139" t="s">
        <v>826</v>
      </c>
      <c r="F125" s="140" t="s">
        <v>827</v>
      </c>
      <c r="G125" s="141" t="s">
        <v>132</v>
      </c>
      <c r="H125" s="142">
        <v>2</v>
      </c>
      <c r="I125" s="142"/>
      <c r="J125" s="142">
        <f>ROUND(I125*H125,2)</f>
        <v>0</v>
      </c>
      <c r="K125" s="140" t="s">
        <v>783</v>
      </c>
      <c r="L125" s="143"/>
      <c r="M125" s="144" t="s">
        <v>1</v>
      </c>
      <c r="N125" s="145" t="s">
        <v>38</v>
      </c>
      <c r="O125" s="131">
        <v>0</v>
      </c>
      <c r="P125" s="131">
        <f>O125*H125</f>
        <v>0</v>
      </c>
      <c r="Q125" s="131">
        <v>0</v>
      </c>
      <c r="R125" s="131">
        <f>Q125*H125</f>
        <v>0</v>
      </c>
      <c r="S125" s="131">
        <v>0</v>
      </c>
      <c r="T125" s="132">
        <f>S125*H125</f>
        <v>0</v>
      </c>
      <c r="AR125" s="133" t="s">
        <v>140</v>
      </c>
      <c r="AT125" s="133" t="s">
        <v>137</v>
      </c>
      <c r="AU125" s="133" t="s">
        <v>83</v>
      </c>
      <c r="AY125" s="13" t="s">
        <v>127</v>
      </c>
      <c r="BE125" s="134">
        <f>IF(N125="základní",J125,0)</f>
        <v>0</v>
      </c>
      <c r="BF125" s="134">
        <f>IF(N125="snížená",J125,0)</f>
        <v>0</v>
      </c>
      <c r="BG125" s="134">
        <f>IF(N125="zákl. přenesená",J125,0)</f>
        <v>0</v>
      </c>
      <c r="BH125" s="134">
        <f>IF(N125="sníž. přenesená",J125,0)</f>
        <v>0</v>
      </c>
      <c r="BI125" s="134">
        <f>IF(N125="nulová",J125,0)</f>
        <v>0</v>
      </c>
      <c r="BJ125" s="13" t="s">
        <v>81</v>
      </c>
      <c r="BK125" s="134">
        <f>ROUND(I125*H125,2)</f>
        <v>0</v>
      </c>
      <c r="BL125" s="13" t="s">
        <v>133</v>
      </c>
      <c r="BM125" s="133" t="s">
        <v>1612</v>
      </c>
    </row>
    <row r="126" spans="2:65" s="1" customFormat="1">
      <c r="B126" s="25"/>
      <c r="D126" s="135" t="s">
        <v>135</v>
      </c>
      <c r="F126" s="136" t="s">
        <v>827</v>
      </c>
      <c r="L126" s="25"/>
      <c r="M126" s="137"/>
      <c r="T126" s="49"/>
      <c r="AT126" s="13" t="s">
        <v>135</v>
      </c>
      <c r="AU126" s="13" t="s">
        <v>83</v>
      </c>
    </row>
    <row r="127" spans="2:65" s="1" customFormat="1" ht="24.15" customHeight="1">
      <c r="B127" s="25"/>
      <c r="C127" s="124" t="s">
        <v>142</v>
      </c>
      <c r="D127" s="124" t="s">
        <v>129</v>
      </c>
      <c r="E127" s="125" t="s">
        <v>829</v>
      </c>
      <c r="F127" s="126" t="s">
        <v>830</v>
      </c>
      <c r="G127" s="127" t="s">
        <v>132</v>
      </c>
      <c r="H127" s="128">
        <v>29</v>
      </c>
      <c r="I127" s="128"/>
      <c r="J127" s="128">
        <f>ROUND(I127*H127,2)</f>
        <v>0</v>
      </c>
      <c r="K127" s="126" t="s">
        <v>783</v>
      </c>
      <c r="L127" s="25"/>
      <c r="M127" s="129" t="s">
        <v>1</v>
      </c>
      <c r="N127" s="130" t="s">
        <v>38</v>
      </c>
      <c r="O127" s="131">
        <v>0</v>
      </c>
      <c r="P127" s="131">
        <f>O127*H127</f>
        <v>0</v>
      </c>
      <c r="Q127" s="131">
        <v>0</v>
      </c>
      <c r="R127" s="131">
        <f>Q127*H127</f>
        <v>0</v>
      </c>
      <c r="S127" s="131">
        <v>0</v>
      </c>
      <c r="T127" s="132">
        <f>S127*H127</f>
        <v>0</v>
      </c>
      <c r="AR127" s="133" t="s">
        <v>133</v>
      </c>
      <c r="AT127" s="133" t="s">
        <v>129</v>
      </c>
      <c r="AU127" s="133" t="s">
        <v>83</v>
      </c>
      <c r="AY127" s="13" t="s">
        <v>127</v>
      </c>
      <c r="BE127" s="134">
        <f>IF(N127="základní",J127,0)</f>
        <v>0</v>
      </c>
      <c r="BF127" s="134">
        <f>IF(N127="snížená",J127,0)</f>
        <v>0</v>
      </c>
      <c r="BG127" s="134">
        <f>IF(N127="zákl. přenesená",J127,0)</f>
        <v>0</v>
      </c>
      <c r="BH127" s="134">
        <f>IF(N127="sníž. přenesená",J127,0)</f>
        <v>0</v>
      </c>
      <c r="BI127" s="134">
        <f>IF(N127="nulová",J127,0)</f>
        <v>0</v>
      </c>
      <c r="BJ127" s="13" t="s">
        <v>81</v>
      </c>
      <c r="BK127" s="134">
        <f>ROUND(I127*H127,2)</f>
        <v>0</v>
      </c>
      <c r="BL127" s="13" t="s">
        <v>133</v>
      </c>
      <c r="BM127" s="133" t="s">
        <v>1613</v>
      </c>
    </row>
    <row r="128" spans="2:65" s="1" customFormat="1">
      <c r="B128" s="25"/>
      <c r="D128" s="135" t="s">
        <v>135</v>
      </c>
      <c r="F128" s="136" t="s">
        <v>830</v>
      </c>
      <c r="L128" s="25"/>
      <c r="M128" s="137"/>
      <c r="T128" s="49"/>
      <c r="AT128" s="13" t="s">
        <v>135</v>
      </c>
      <c r="AU128" s="13" t="s">
        <v>83</v>
      </c>
    </row>
    <row r="129" spans="2:65" s="1" customFormat="1" ht="19.2">
      <c r="B129" s="25"/>
      <c r="D129" s="135" t="s">
        <v>155</v>
      </c>
      <c r="F129" s="146" t="s">
        <v>1614</v>
      </c>
      <c r="L129" s="25"/>
      <c r="M129" s="137"/>
      <c r="T129" s="49"/>
      <c r="AT129" s="13" t="s">
        <v>155</v>
      </c>
      <c r="AU129" s="13" t="s">
        <v>83</v>
      </c>
    </row>
    <row r="130" spans="2:65" s="1" customFormat="1" ht="24.15" customHeight="1">
      <c r="B130" s="25"/>
      <c r="C130" s="138" t="s">
        <v>133</v>
      </c>
      <c r="D130" s="138" t="s">
        <v>137</v>
      </c>
      <c r="E130" s="139" t="s">
        <v>833</v>
      </c>
      <c r="F130" s="140" t="s">
        <v>834</v>
      </c>
      <c r="G130" s="141" t="s">
        <v>132</v>
      </c>
      <c r="H130" s="142">
        <v>29</v>
      </c>
      <c r="I130" s="142"/>
      <c r="J130" s="142">
        <f>ROUND(I130*H130,2)</f>
        <v>0</v>
      </c>
      <c r="K130" s="140" t="s">
        <v>783</v>
      </c>
      <c r="L130" s="143"/>
      <c r="M130" s="144" t="s">
        <v>1</v>
      </c>
      <c r="N130" s="145" t="s">
        <v>38</v>
      </c>
      <c r="O130" s="131">
        <v>0</v>
      </c>
      <c r="P130" s="131">
        <f>O130*H130</f>
        <v>0</v>
      </c>
      <c r="Q130" s="131">
        <v>0</v>
      </c>
      <c r="R130" s="131">
        <f>Q130*H130</f>
        <v>0</v>
      </c>
      <c r="S130" s="131">
        <v>0</v>
      </c>
      <c r="T130" s="132">
        <f>S130*H130</f>
        <v>0</v>
      </c>
      <c r="AR130" s="133" t="s">
        <v>140</v>
      </c>
      <c r="AT130" s="133" t="s">
        <v>137</v>
      </c>
      <c r="AU130" s="133" t="s">
        <v>83</v>
      </c>
      <c r="AY130" s="13" t="s">
        <v>127</v>
      </c>
      <c r="BE130" s="134">
        <f>IF(N130="základní",J130,0)</f>
        <v>0</v>
      </c>
      <c r="BF130" s="134">
        <f>IF(N130="snížená",J130,0)</f>
        <v>0</v>
      </c>
      <c r="BG130" s="134">
        <f>IF(N130="zákl. přenesená",J130,0)</f>
        <v>0</v>
      </c>
      <c r="BH130" s="134">
        <f>IF(N130="sníž. přenesená",J130,0)</f>
        <v>0</v>
      </c>
      <c r="BI130" s="134">
        <f>IF(N130="nulová",J130,0)</f>
        <v>0</v>
      </c>
      <c r="BJ130" s="13" t="s">
        <v>81</v>
      </c>
      <c r="BK130" s="134">
        <f>ROUND(I130*H130,2)</f>
        <v>0</v>
      </c>
      <c r="BL130" s="13" t="s">
        <v>133</v>
      </c>
      <c r="BM130" s="133" t="s">
        <v>1615</v>
      </c>
    </row>
    <row r="131" spans="2:65" s="1" customFormat="1" ht="19.2">
      <c r="B131" s="25"/>
      <c r="D131" s="135" t="s">
        <v>135</v>
      </c>
      <c r="F131" s="136" t="s">
        <v>834</v>
      </c>
      <c r="L131" s="25"/>
      <c r="M131" s="137"/>
      <c r="T131" s="49"/>
      <c r="AT131" s="13" t="s">
        <v>135</v>
      </c>
      <c r="AU131" s="13" t="s">
        <v>83</v>
      </c>
    </row>
    <row r="132" spans="2:65" s="1" customFormat="1" ht="24.15" customHeight="1">
      <c r="B132" s="25"/>
      <c r="C132" s="124" t="s">
        <v>151</v>
      </c>
      <c r="D132" s="124" t="s">
        <v>129</v>
      </c>
      <c r="E132" s="125" t="s">
        <v>829</v>
      </c>
      <c r="F132" s="126" t="s">
        <v>830</v>
      </c>
      <c r="G132" s="127" t="s">
        <v>132</v>
      </c>
      <c r="H132" s="128">
        <v>4</v>
      </c>
      <c r="I132" s="128"/>
      <c r="J132" s="128">
        <f>ROUND(I132*H132,2)</f>
        <v>0</v>
      </c>
      <c r="K132" s="126" t="s">
        <v>783</v>
      </c>
      <c r="L132" s="25"/>
      <c r="M132" s="129" t="s">
        <v>1</v>
      </c>
      <c r="N132" s="130" t="s">
        <v>38</v>
      </c>
      <c r="O132" s="131">
        <v>0</v>
      </c>
      <c r="P132" s="131">
        <f>O132*H132</f>
        <v>0</v>
      </c>
      <c r="Q132" s="131">
        <v>0</v>
      </c>
      <c r="R132" s="131">
        <f>Q132*H132</f>
        <v>0</v>
      </c>
      <c r="S132" s="131">
        <v>0</v>
      </c>
      <c r="T132" s="132">
        <f>S132*H132</f>
        <v>0</v>
      </c>
      <c r="AR132" s="133" t="s">
        <v>133</v>
      </c>
      <c r="AT132" s="133" t="s">
        <v>129</v>
      </c>
      <c r="AU132" s="133" t="s">
        <v>83</v>
      </c>
      <c r="AY132" s="13" t="s">
        <v>127</v>
      </c>
      <c r="BE132" s="134">
        <f>IF(N132="základní",J132,0)</f>
        <v>0</v>
      </c>
      <c r="BF132" s="134">
        <f>IF(N132="snížená",J132,0)</f>
        <v>0</v>
      </c>
      <c r="BG132" s="134">
        <f>IF(N132="zákl. přenesená",J132,0)</f>
        <v>0</v>
      </c>
      <c r="BH132" s="134">
        <f>IF(N132="sníž. přenesená",J132,0)</f>
        <v>0</v>
      </c>
      <c r="BI132" s="134">
        <f>IF(N132="nulová",J132,0)</f>
        <v>0</v>
      </c>
      <c r="BJ132" s="13" t="s">
        <v>81</v>
      </c>
      <c r="BK132" s="134">
        <f>ROUND(I132*H132,2)</f>
        <v>0</v>
      </c>
      <c r="BL132" s="13" t="s">
        <v>133</v>
      </c>
      <c r="BM132" s="133" t="s">
        <v>1616</v>
      </c>
    </row>
    <row r="133" spans="2:65" s="1" customFormat="1">
      <c r="B133" s="25"/>
      <c r="D133" s="135" t="s">
        <v>135</v>
      </c>
      <c r="F133" s="136" t="s">
        <v>830</v>
      </c>
      <c r="L133" s="25"/>
      <c r="M133" s="137"/>
      <c r="T133" s="49"/>
      <c r="AT133" s="13" t="s">
        <v>135</v>
      </c>
      <c r="AU133" s="13" t="s">
        <v>83</v>
      </c>
    </row>
    <row r="134" spans="2:65" s="1" customFormat="1" ht="19.2">
      <c r="B134" s="25"/>
      <c r="D134" s="135" t="s">
        <v>155</v>
      </c>
      <c r="F134" s="146" t="s">
        <v>837</v>
      </c>
      <c r="L134" s="25"/>
      <c r="M134" s="137"/>
      <c r="T134" s="49"/>
      <c r="AT134" s="13" t="s">
        <v>155</v>
      </c>
      <c r="AU134" s="13" t="s">
        <v>83</v>
      </c>
    </row>
    <row r="135" spans="2:65" s="1" customFormat="1" ht="24.15" customHeight="1">
      <c r="B135" s="25"/>
      <c r="C135" s="124" t="s">
        <v>157</v>
      </c>
      <c r="D135" s="124" t="s">
        <v>129</v>
      </c>
      <c r="E135" s="125" t="s">
        <v>838</v>
      </c>
      <c r="F135" s="126" t="s">
        <v>839</v>
      </c>
      <c r="G135" s="127" t="s">
        <v>132</v>
      </c>
      <c r="H135" s="128">
        <v>8</v>
      </c>
      <c r="I135" s="128"/>
      <c r="J135" s="128">
        <f>ROUND(I135*H135,2)</f>
        <v>0</v>
      </c>
      <c r="K135" s="126" t="s">
        <v>783</v>
      </c>
      <c r="L135" s="25"/>
      <c r="M135" s="129" t="s">
        <v>1</v>
      </c>
      <c r="N135" s="130" t="s">
        <v>38</v>
      </c>
      <c r="O135" s="131">
        <v>0</v>
      </c>
      <c r="P135" s="131">
        <f>O135*H135</f>
        <v>0</v>
      </c>
      <c r="Q135" s="131">
        <v>0</v>
      </c>
      <c r="R135" s="131">
        <f>Q135*H135</f>
        <v>0</v>
      </c>
      <c r="S135" s="131">
        <v>0</v>
      </c>
      <c r="T135" s="132">
        <f>S135*H135</f>
        <v>0</v>
      </c>
      <c r="AR135" s="133" t="s">
        <v>133</v>
      </c>
      <c r="AT135" s="133" t="s">
        <v>129</v>
      </c>
      <c r="AU135" s="133" t="s">
        <v>83</v>
      </c>
      <c r="AY135" s="13" t="s">
        <v>127</v>
      </c>
      <c r="BE135" s="134">
        <f>IF(N135="základní",J135,0)</f>
        <v>0</v>
      </c>
      <c r="BF135" s="134">
        <f>IF(N135="snížená",J135,0)</f>
        <v>0</v>
      </c>
      <c r="BG135" s="134">
        <f>IF(N135="zákl. přenesená",J135,0)</f>
        <v>0</v>
      </c>
      <c r="BH135" s="134">
        <f>IF(N135="sníž. přenesená",J135,0)</f>
        <v>0</v>
      </c>
      <c r="BI135" s="134">
        <f>IF(N135="nulová",J135,0)</f>
        <v>0</v>
      </c>
      <c r="BJ135" s="13" t="s">
        <v>81</v>
      </c>
      <c r="BK135" s="134">
        <f>ROUND(I135*H135,2)</f>
        <v>0</v>
      </c>
      <c r="BL135" s="13" t="s">
        <v>133</v>
      </c>
      <c r="BM135" s="133" t="s">
        <v>1617</v>
      </c>
    </row>
    <row r="136" spans="2:65" s="1" customFormat="1">
      <c r="B136" s="25"/>
      <c r="D136" s="135" t="s">
        <v>135</v>
      </c>
      <c r="F136" s="136" t="s">
        <v>839</v>
      </c>
      <c r="L136" s="25"/>
      <c r="M136" s="137"/>
      <c r="T136" s="49"/>
      <c r="AT136" s="13" t="s">
        <v>135</v>
      </c>
      <c r="AU136" s="13" t="s">
        <v>83</v>
      </c>
    </row>
    <row r="137" spans="2:65" s="1" customFormat="1" ht="24.15" customHeight="1">
      <c r="B137" s="25"/>
      <c r="C137" s="138" t="s">
        <v>162</v>
      </c>
      <c r="D137" s="138" t="s">
        <v>137</v>
      </c>
      <c r="E137" s="139" t="s">
        <v>841</v>
      </c>
      <c r="F137" s="140" t="s">
        <v>842</v>
      </c>
      <c r="G137" s="141" t="s">
        <v>132</v>
      </c>
      <c r="H137" s="142">
        <v>8</v>
      </c>
      <c r="I137" s="142"/>
      <c r="J137" s="142">
        <f>ROUND(I137*H137,2)</f>
        <v>0</v>
      </c>
      <c r="K137" s="140" t="s">
        <v>783</v>
      </c>
      <c r="L137" s="143"/>
      <c r="M137" s="144" t="s">
        <v>1</v>
      </c>
      <c r="N137" s="145" t="s">
        <v>38</v>
      </c>
      <c r="O137" s="131">
        <v>0</v>
      </c>
      <c r="P137" s="131">
        <f>O137*H137</f>
        <v>0</v>
      </c>
      <c r="Q137" s="131">
        <v>0</v>
      </c>
      <c r="R137" s="131">
        <f>Q137*H137</f>
        <v>0</v>
      </c>
      <c r="S137" s="131">
        <v>0</v>
      </c>
      <c r="T137" s="132">
        <f>S137*H137</f>
        <v>0</v>
      </c>
      <c r="AR137" s="133" t="s">
        <v>140</v>
      </c>
      <c r="AT137" s="133" t="s">
        <v>137</v>
      </c>
      <c r="AU137" s="133" t="s">
        <v>83</v>
      </c>
      <c r="AY137" s="13" t="s">
        <v>127</v>
      </c>
      <c r="BE137" s="134">
        <f>IF(N137="základní",J137,0)</f>
        <v>0</v>
      </c>
      <c r="BF137" s="134">
        <f>IF(N137="snížená",J137,0)</f>
        <v>0</v>
      </c>
      <c r="BG137" s="134">
        <f>IF(N137="zákl. přenesená",J137,0)</f>
        <v>0</v>
      </c>
      <c r="BH137" s="134">
        <f>IF(N137="sníž. přenesená",J137,0)</f>
        <v>0</v>
      </c>
      <c r="BI137" s="134">
        <f>IF(N137="nulová",J137,0)</f>
        <v>0</v>
      </c>
      <c r="BJ137" s="13" t="s">
        <v>81</v>
      </c>
      <c r="BK137" s="134">
        <f>ROUND(I137*H137,2)</f>
        <v>0</v>
      </c>
      <c r="BL137" s="13" t="s">
        <v>133</v>
      </c>
      <c r="BM137" s="133" t="s">
        <v>1618</v>
      </c>
    </row>
    <row r="138" spans="2:65" s="1" customFormat="1" ht="19.2">
      <c r="B138" s="25"/>
      <c r="D138" s="135" t="s">
        <v>135</v>
      </c>
      <c r="F138" s="136" t="s">
        <v>842</v>
      </c>
      <c r="L138" s="25"/>
      <c r="M138" s="137"/>
      <c r="T138" s="49"/>
      <c r="AT138" s="13" t="s">
        <v>135</v>
      </c>
      <c r="AU138" s="13" t="s">
        <v>83</v>
      </c>
    </row>
    <row r="139" spans="2:65" s="1" customFormat="1" ht="21.75" customHeight="1">
      <c r="B139" s="25"/>
      <c r="C139" s="124" t="s">
        <v>140</v>
      </c>
      <c r="D139" s="124" t="s">
        <v>129</v>
      </c>
      <c r="E139" s="125" t="s">
        <v>844</v>
      </c>
      <c r="F139" s="126" t="s">
        <v>845</v>
      </c>
      <c r="G139" s="127" t="s">
        <v>132</v>
      </c>
      <c r="H139" s="128">
        <v>8</v>
      </c>
      <c r="I139" s="128"/>
      <c r="J139" s="128">
        <f>ROUND(I139*H139,2)</f>
        <v>0</v>
      </c>
      <c r="K139" s="126" t="s">
        <v>783</v>
      </c>
      <c r="L139" s="25"/>
      <c r="M139" s="129" t="s">
        <v>1</v>
      </c>
      <c r="N139" s="130" t="s">
        <v>38</v>
      </c>
      <c r="O139" s="131">
        <v>0</v>
      </c>
      <c r="P139" s="131">
        <f>O139*H139</f>
        <v>0</v>
      </c>
      <c r="Q139" s="131">
        <v>0</v>
      </c>
      <c r="R139" s="131">
        <f>Q139*H139</f>
        <v>0</v>
      </c>
      <c r="S139" s="131">
        <v>0</v>
      </c>
      <c r="T139" s="132">
        <f>S139*H139</f>
        <v>0</v>
      </c>
      <c r="AR139" s="133" t="s">
        <v>133</v>
      </c>
      <c r="AT139" s="133" t="s">
        <v>129</v>
      </c>
      <c r="AU139" s="133" t="s">
        <v>83</v>
      </c>
      <c r="AY139" s="13" t="s">
        <v>127</v>
      </c>
      <c r="BE139" s="134">
        <f>IF(N139="základní",J139,0)</f>
        <v>0</v>
      </c>
      <c r="BF139" s="134">
        <f>IF(N139="snížená",J139,0)</f>
        <v>0</v>
      </c>
      <c r="BG139" s="134">
        <f>IF(N139="zákl. přenesená",J139,0)</f>
        <v>0</v>
      </c>
      <c r="BH139" s="134">
        <f>IF(N139="sníž. přenesená",J139,0)</f>
        <v>0</v>
      </c>
      <c r="BI139" s="134">
        <f>IF(N139="nulová",J139,0)</f>
        <v>0</v>
      </c>
      <c r="BJ139" s="13" t="s">
        <v>81</v>
      </c>
      <c r="BK139" s="134">
        <f>ROUND(I139*H139,2)</f>
        <v>0</v>
      </c>
      <c r="BL139" s="13" t="s">
        <v>133</v>
      </c>
      <c r="BM139" s="133" t="s">
        <v>1619</v>
      </c>
    </row>
    <row r="140" spans="2:65" s="1" customFormat="1">
      <c r="B140" s="25"/>
      <c r="D140" s="135" t="s">
        <v>135</v>
      </c>
      <c r="F140" s="136" t="s">
        <v>845</v>
      </c>
      <c r="L140" s="25"/>
      <c r="M140" s="137"/>
      <c r="T140" s="49"/>
      <c r="AT140" s="13" t="s">
        <v>135</v>
      </c>
      <c r="AU140" s="13" t="s">
        <v>83</v>
      </c>
    </row>
    <row r="141" spans="2:65" s="1" customFormat="1" ht="24.15" customHeight="1">
      <c r="B141" s="25"/>
      <c r="C141" s="138" t="s">
        <v>170</v>
      </c>
      <c r="D141" s="138" t="s">
        <v>137</v>
      </c>
      <c r="E141" s="139" t="s">
        <v>847</v>
      </c>
      <c r="F141" s="140" t="s">
        <v>848</v>
      </c>
      <c r="G141" s="141" t="s">
        <v>132</v>
      </c>
      <c r="H141" s="142">
        <v>8</v>
      </c>
      <c r="I141" s="142"/>
      <c r="J141" s="142">
        <f>ROUND(I141*H141,2)</f>
        <v>0</v>
      </c>
      <c r="K141" s="140" t="s">
        <v>783</v>
      </c>
      <c r="L141" s="143"/>
      <c r="M141" s="144" t="s">
        <v>1</v>
      </c>
      <c r="N141" s="145" t="s">
        <v>38</v>
      </c>
      <c r="O141" s="131">
        <v>0</v>
      </c>
      <c r="P141" s="131">
        <f>O141*H141</f>
        <v>0</v>
      </c>
      <c r="Q141" s="131">
        <v>0</v>
      </c>
      <c r="R141" s="131">
        <f>Q141*H141</f>
        <v>0</v>
      </c>
      <c r="S141" s="131">
        <v>0</v>
      </c>
      <c r="T141" s="132">
        <f>S141*H141</f>
        <v>0</v>
      </c>
      <c r="AR141" s="133" t="s">
        <v>140</v>
      </c>
      <c r="AT141" s="133" t="s">
        <v>137</v>
      </c>
      <c r="AU141" s="133" t="s">
        <v>83</v>
      </c>
      <c r="AY141" s="13" t="s">
        <v>127</v>
      </c>
      <c r="BE141" s="134">
        <f>IF(N141="základní",J141,0)</f>
        <v>0</v>
      </c>
      <c r="BF141" s="134">
        <f>IF(N141="snížená",J141,0)</f>
        <v>0</v>
      </c>
      <c r="BG141" s="134">
        <f>IF(N141="zákl. přenesená",J141,0)</f>
        <v>0</v>
      </c>
      <c r="BH141" s="134">
        <f>IF(N141="sníž. přenesená",J141,0)</f>
        <v>0</v>
      </c>
      <c r="BI141" s="134">
        <f>IF(N141="nulová",J141,0)</f>
        <v>0</v>
      </c>
      <c r="BJ141" s="13" t="s">
        <v>81</v>
      </c>
      <c r="BK141" s="134">
        <f>ROUND(I141*H141,2)</f>
        <v>0</v>
      </c>
      <c r="BL141" s="13" t="s">
        <v>133</v>
      </c>
      <c r="BM141" s="133" t="s">
        <v>1620</v>
      </c>
    </row>
    <row r="142" spans="2:65" s="1" customFormat="1" ht="19.2">
      <c r="B142" s="25"/>
      <c r="D142" s="135" t="s">
        <v>135</v>
      </c>
      <c r="F142" s="136" t="s">
        <v>848</v>
      </c>
      <c r="L142" s="25"/>
      <c r="M142" s="137"/>
      <c r="T142" s="49"/>
      <c r="AT142" s="13" t="s">
        <v>135</v>
      </c>
      <c r="AU142" s="13" t="s">
        <v>83</v>
      </c>
    </row>
    <row r="143" spans="2:65" s="1" customFormat="1" ht="24.15" customHeight="1">
      <c r="B143" s="25"/>
      <c r="C143" s="124" t="s">
        <v>174</v>
      </c>
      <c r="D143" s="124" t="s">
        <v>129</v>
      </c>
      <c r="E143" s="125" t="s">
        <v>850</v>
      </c>
      <c r="F143" s="126" t="s">
        <v>851</v>
      </c>
      <c r="G143" s="127" t="s">
        <v>132</v>
      </c>
      <c r="H143" s="128">
        <v>8</v>
      </c>
      <c r="I143" s="128"/>
      <c r="J143" s="128">
        <f>ROUND(I143*H143,2)</f>
        <v>0</v>
      </c>
      <c r="K143" s="126" t="s">
        <v>783</v>
      </c>
      <c r="L143" s="25"/>
      <c r="M143" s="129" t="s">
        <v>1</v>
      </c>
      <c r="N143" s="130" t="s">
        <v>38</v>
      </c>
      <c r="O143" s="131">
        <v>0</v>
      </c>
      <c r="P143" s="131">
        <f>O143*H143</f>
        <v>0</v>
      </c>
      <c r="Q143" s="131">
        <v>0</v>
      </c>
      <c r="R143" s="131">
        <f>Q143*H143</f>
        <v>0</v>
      </c>
      <c r="S143" s="131">
        <v>0</v>
      </c>
      <c r="T143" s="132">
        <f>S143*H143</f>
        <v>0</v>
      </c>
      <c r="AR143" s="133" t="s">
        <v>133</v>
      </c>
      <c r="AT143" s="133" t="s">
        <v>129</v>
      </c>
      <c r="AU143" s="133" t="s">
        <v>83</v>
      </c>
      <c r="AY143" s="13" t="s">
        <v>127</v>
      </c>
      <c r="BE143" s="134">
        <f>IF(N143="základní",J143,0)</f>
        <v>0</v>
      </c>
      <c r="BF143" s="134">
        <f>IF(N143="snížená",J143,0)</f>
        <v>0</v>
      </c>
      <c r="BG143" s="134">
        <f>IF(N143="zákl. přenesená",J143,0)</f>
        <v>0</v>
      </c>
      <c r="BH143" s="134">
        <f>IF(N143="sníž. přenesená",J143,0)</f>
        <v>0</v>
      </c>
      <c r="BI143" s="134">
        <f>IF(N143="nulová",J143,0)</f>
        <v>0</v>
      </c>
      <c r="BJ143" s="13" t="s">
        <v>81</v>
      </c>
      <c r="BK143" s="134">
        <f>ROUND(I143*H143,2)</f>
        <v>0</v>
      </c>
      <c r="BL143" s="13" t="s">
        <v>133</v>
      </c>
      <c r="BM143" s="133" t="s">
        <v>1621</v>
      </c>
    </row>
    <row r="144" spans="2:65" s="1" customFormat="1" ht="19.2">
      <c r="B144" s="25"/>
      <c r="D144" s="135" t="s">
        <v>135</v>
      </c>
      <c r="F144" s="136" t="s">
        <v>853</v>
      </c>
      <c r="L144" s="25"/>
      <c r="M144" s="137"/>
      <c r="T144" s="49"/>
      <c r="AT144" s="13" t="s">
        <v>135</v>
      </c>
      <c r="AU144" s="13" t="s">
        <v>83</v>
      </c>
    </row>
    <row r="145" spans="2:65" s="1" customFormat="1" ht="19.2">
      <c r="B145" s="25"/>
      <c r="D145" s="135" t="s">
        <v>155</v>
      </c>
      <c r="F145" s="146" t="s">
        <v>1622</v>
      </c>
      <c r="L145" s="25"/>
      <c r="M145" s="137"/>
      <c r="T145" s="49"/>
      <c r="AT145" s="13" t="s">
        <v>155</v>
      </c>
      <c r="AU145" s="13" t="s">
        <v>83</v>
      </c>
    </row>
    <row r="146" spans="2:65" s="1" customFormat="1" ht="24.15" customHeight="1">
      <c r="B146" s="25"/>
      <c r="C146" s="124" t="s">
        <v>182</v>
      </c>
      <c r="D146" s="124" t="s">
        <v>129</v>
      </c>
      <c r="E146" s="125" t="s">
        <v>855</v>
      </c>
      <c r="F146" s="126" t="s">
        <v>856</v>
      </c>
      <c r="G146" s="127" t="s">
        <v>132</v>
      </c>
      <c r="H146" s="128">
        <v>10</v>
      </c>
      <c r="I146" s="128"/>
      <c r="J146" s="128">
        <f>ROUND(I146*H146,2)</f>
        <v>0</v>
      </c>
      <c r="K146" s="126" t="s">
        <v>783</v>
      </c>
      <c r="L146" s="25"/>
      <c r="M146" s="129" t="s">
        <v>1</v>
      </c>
      <c r="N146" s="130" t="s">
        <v>38</v>
      </c>
      <c r="O146" s="131">
        <v>0</v>
      </c>
      <c r="P146" s="131">
        <f>O146*H146</f>
        <v>0</v>
      </c>
      <c r="Q146" s="131">
        <v>0</v>
      </c>
      <c r="R146" s="131">
        <f>Q146*H146</f>
        <v>0</v>
      </c>
      <c r="S146" s="131">
        <v>0</v>
      </c>
      <c r="T146" s="132">
        <f>S146*H146</f>
        <v>0</v>
      </c>
      <c r="AR146" s="133" t="s">
        <v>133</v>
      </c>
      <c r="AT146" s="133" t="s">
        <v>129</v>
      </c>
      <c r="AU146" s="133" t="s">
        <v>83</v>
      </c>
      <c r="AY146" s="13" t="s">
        <v>127</v>
      </c>
      <c r="BE146" s="134">
        <f>IF(N146="základní",J146,0)</f>
        <v>0</v>
      </c>
      <c r="BF146" s="134">
        <f>IF(N146="snížená",J146,0)</f>
        <v>0</v>
      </c>
      <c r="BG146" s="134">
        <f>IF(N146="zákl. přenesená",J146,0)</f>
        <v>0</v>
      </c>
      <c r="BH146" s="134">
        <f>IF(N146="sníž. přenesená",J146,0)</f>
        <v>0</v>
      </c>
      <c r="BI146" s="134">
        <f>IF(N146="nulová",J146,0)</f>
        <v>0</v>
      </c>
      <c r="BJ146" s="13" t="s">
        <v>81</v>
      </c>
      <c r="BK146" s="134">
        <f>ROUND(I146*H146,2)</f>
        <v>0</v>
      </c>
      <c r="BL146" s="13" t="s">
        <v>133</v>
      </c>
      <c r="BM146" s="133" t="s">
        <v>1623</v>
      </c>
    </row>
    <row r="147" spans="2:65" s="1" customFormat="1" ht="19.2">
      <c r="B147" s="25"/>
      <c r="D147" s="135" t="s">
        <v>135</v>
      </c>
      <c r="F147" s="136" t="s">
        <v>858</v>
      </c>
      <c r="L147" s="25"/>
      <c r="M147" s="137"/>
      <c r="T147" s="49"/>
      <c r="AT147" s="13" t="s">
        <v>135</v>
      </c>
      <c r="AU147" s="13" t="s">
        <v>83</v>
      </c>
    </row>
    <row r="148" spans="2:65" s="1" customFormat="1" ht="19.2">
      <c r="B148" s="25"/>
      <c r="D148" s="135" t="s">
        <v>155</v>
      </c>
      <c r="F148" s="146" t="s">
        <v>1624</v>
      </c>
      <c r="L148" s="25"/>
      <c r="M148" s="137"/>
      <c r="T148" s="49"/>
      <c r="AT148" s="13" t="s">
        <v>155</v>
      </c>
      <c r="AU148" s="13" t="s">
        <v>83</v>
      </c>
    </row>
    <row r="149" spans="2:65" s="1" customFormat="1" ht="24.15" customHeight="1">
      <c r="B149" s="25"/>
      <c r="C149" s="124" t="s">
        <v>187</v>
      </c>
      <c r="D149" s="124" t="s">
        <v>129</v>
      </c>
      <c r="E149" s="125" t="s">
        <v>175</v>
      </c>
      <c r="F149" s="126" t="s">
        <v>176</v>
      </c>
      <c r="G149" s="127" t="s">
        <v>177</v>
      </c>
      <c r="H149" s="128">
        <v>4</v>
      </c>
      <c r="I149" s="128"/>
      <c r="J149" s="128">
        <f>ROUND(I149*H149,2)</f>
        <v>0</v>
      </c>
      <c r="K149" s="126" t="s">
        <v>783</v>
      </c>
      <c r="L149" s="25"/>
      <c r="M149" s="129" t="s">
        <v>1</v>
      </c>
      <c r="N149" s="130" t="s">
        <v>38</v>
      </c>
      <c r="O149" s="131">
        <v>0</v>
      </c>
      <c r="P149" s="131">
        <f>O149*H149</f>
        <v>0</v>
      </c>
      <c r="Q149" s="131">
        <v>0</v>
      </c>
      <c r="R149" s="131">
        <f>Q149*H149</f>
        <v>0</v>
      </c>
      <c r="S149" s="131">
        <v>0</v>
      </c>
      <c r="T149" s="132">
        <f>S149*H149</f>
        <v>0</v>
      </c>
      <c r="AR149" s="133" t="s">
        <v>133</v>
      </c>
      <c r="AT149" s="133" t="s">
        <v>129</v>
      </c>
      <c r="AU149" s="133" t="s">
        <v>83</v>
      </c>
      <c r="AY149" s="13" t="s">
        <v>127</v>
      </c>
      <c r="BE149" s="134">
        <f>IF(N149="základní",J149,0)</f>
        <v>0</v>
      </c>
      <c r="BF149" s="134">
        <f>IF(N149="snížená",J149,0)</f>
        <v>0</v>
      </c>
      <c r="BG149" s="134">
        <f>IF(N149="zákl. přenesená",J149,0)</f>
        <v>0</v>
      </c>
      <c r="BH149" s="134">
        <f>IF(N149="sníž. přenesená",J149,0)</f>
        <v>0</v>
      </c>
      <c r="BI149" s="134">
        <f>IF(N149="nulová",J149,0)</f>
        <v>0</v>
      </c>
      <c r="BJ149" s="13" t="s">
        <v>81</v>
      </c>
      <c r="BK149" s="134">
        <f>ROUND(I149*H149,2)</f>
        <v>0</v>
      </c>
      <c r="BL149" s="13" t="s">
        <v>133</v>
      </c>
      <c r="BM149" s="133" t="s">
        <v>1625</v>
      </c>
    </row>
    <row r="150" spans="2:65" s="1" customFormat="1" ht="28.8">
      <c r="B150" s="25"/>
      <c r="D150" s="135" t="s">
        <v>135</v>
      </c>
      <c r="F150" s="136" t="s">
        <v>179</v>
      </c>
      <c r="L150" s="25"/>
      <c r="M150" s="137"/>
      <c r="T150" s="49"/>
      <c r="AT150" s="13" t="s">
        <v>135</v>
      </c>
      <c r="AU150" s="13" t="s">
        <v>83</v>
      </c>
    </row>
    <row r="151" spans="2:65" s="11" customFormat="1" ht="22.8" customHeight="1">
      <c r="B151" s="113"/>
      <c r="D151" s="114" t="s">
        <v>72</v>
      </c>
      <c r="E151" s="122" t="s">
        <v>607</v>
      </c>
      <c r="F151" s="122" t="s">
        <v>1</v>
      </c>
      <c r="J151" s="123">
        <f>BK151</f>
        <v>0</v>
      </c>
      <c r="L151" s="113"/>
      <c r="M151" s="117"/>
      <c r="P151" s="118">
        <f>SUM(P152:P154)</f>
        <v>0</v>
      </c>
      <c r="R151" s="118">
        <f>SUM(R152:R154)</f>
        <v>0</v>
      </c>
      <c r="T151" s="119">
        <f>SUM(T152:T154)</f>
        <v>0</v>
      </c>
      <c r="AR151" s="114" t="s">
        <v>81</v>
      </c>
      <c r="AT151" s="120" t="s">
        <v>72</v>
      </c>
      <c r="AU151" s="120" t="s">
        <v>81</v>
      </c>
      <c r="AY151" s="114" t="s">
        <v>127</v>
      </c>
      <c r="BK151" s="121">
        <f>SUM(BK152:BK154)</f>
        <v>0</v>
      </c>
    </row>
    <row r="152" spans="2:65" s="1" customFormat="1" ht="24.15" customHeight="1">
      <c r="B152" s="25"/>
      <c r="C152" s="124" t="s">
        <v>191</v>
      </c>
      <c r="D152" s="124" t="s">
        <v>129</v>
      </c>
      <c r="E152" s="125" t="s">
        <v>862</v>
      </c>
      <c r="F152" s="126" t="s">
        <v>863</v>
      </c>
      <c r="G152" s="127" t="s">
        <v>132</v>
      </c>
      <c r="H152" s="128">
        <v>30</v>
      </c>
      <c r="I152" s="128"/>
      <c r="J152" s="128">
        <f>ROUND(I152*H152,2)</f>
        <v>0</v>
      </c>
      <c r="K152" s="126" t="s">
        <v>783</v>
      </c>
      <c r="L152" s="25"/>
      <c r="M152" s="129" t="s">
        <v>1</v>
      </c>
      <c r="N152" s="130" t="s">
        <v>38</v>
      </c>
      <c r="O152" s="131">
        <v>0</v>
      </c>
      <c r="P152" s="131">
        <f>O152*H152</f>
        <v>0</v>
      </c>
      <c r="Q152" s="131">
        <v>0</v>
      </c>
      <c r="R152" s="131">
        <f>Q152*H152</f>
        <v>0</v>
      </c>
      <c r="S152" s="131">
        <v>0</v>
      </c>
      <c r="T152" s="132">
        <f>S152*H152</f>
        <v>0</v>
      </c>
      <c r="AR152" s="133" t="s">
        <v>133</v>
      </c>
      <c r="AT152" s="133" t="s">
        <v>129</v>
      </c>
      <c r="AU152" s="133" t="s">
        <v>83</v>
      </c>
      <c r="AY152" s="13" t="s">
        <v>127</v>
      </c>
      <c r="BE152" s="134">
        <f>IF(N152="základní",J152,0)</f>
        <v>0</v>
      </c>
      <c r="BF152" s="134">
        <f>IF(N152="snížená",J152,0)</f>
        <v>0</v>
      </c>
      <c r="BG152" s="134">
        <f>IF(N152="zákl. přenesená",J152,0)</f>
        <v>0</v>
      </c>
      <c r="BH152" s="134">
        <f>IF(N152="sníž. přenesená",J152,0)</f>
        <v>0</v>
      </c>
      <c r="BI152" s="134">
        <f>IF(N152="nulová",J152,0)</f>
        <v>0</v>
      </c>
      <c r="BJ152" s="13" t="s">
        <v>81</v>
      </c>
      <c r="BK152" s="134">
        <f>ROUND(I152*H152,2)</f>
        <v>0</v>
      </c>
      <c r="BL152" s="13" t="s">
        <v>133</v>
      </c>
      <c r="BM152" s="133" t="s">
        <v>1626</v>
      </c>
    </row>
    <row r="153" spans="2:65" s="1" customFormat="1" ht="28.8">
      <c r="B153" s="25"/>
      <c r="D153" s="135" t="s">
        <v>135</v>
      </c>
      <c r="F153" s="136" t="s">
        <v>865</v>
      </c>
      <c r="L153" s="25"/>
      <c r="M153" s="137"/>
      <c r="T153" s="49"/>
      <c r="AT153" s="13" t="s">
        <v>135</v>
      </c>
      <c r="AU153" s="13" t="s">
        <v>83</v>
      </c>
    </row>
    <row r="154" spans="2:65" s="1" customFormat="1" ht="19.2">
      <c r="B154" s="25"/>
      <c r="D154" s="135" t="s">
        <v>155</v>
      </c>
      <c r="F154" s="146" t="s">
        <v>1627</v>
      </c>
      <c r="L154" s="25"/>
      <c r="M154" s="137"/>
      <c r="T154" s="49"/>
      <c r="AT154" s="13" t="s">
        <v>155</v>
      </c>
      <c r="AU154" s="13" t="s">
        <v>83</v>
      </c>
    </row>
    <row r="155" spans="2:65" s="11" customFormat="1" ht="25.95" customHeight="1">
      <c r="B155" s="113"/>
      <c r="D155" s="114" t="s">
        <v>72</v>
      </c>
      <c r="E155" s="115" t="s">
        <v>736</v>
      </c>
      <c r="F155" s="115" t="s">
        <v>737</v>
      </c>
      <c r="J155" s="116">
        <f>BK155</f>
        <v>0</v>
      </c>
      <c r="L155" s="113"/>
      <c r="M155" s="117"/>
      <c r="P155" s="118">
        <f>SUM(P156:P167)</f>
        <v>0</v>
      </c>
      <c r="R155" s="118">
        <f>SUM(R156:R167)</f>
        <v>0</v>
      </c>
      <c r="T155" s="119">
        <f>SUM(T156:T167)</f>
        <v>0</v>
      </c>
      <c r="AR155" s="114" t="s">
        <v>81</v>
      </c>
      <c r="AT155" s="120" t="s">
        <v>72</v>
      </c>
      <c r="AU155" s="120" t="s">
        <v>73</v>
      </c>
      <c r="AY155" s="114" t="s">
        <v>127</v>
      </c>
      <c r="BK155" s="121">
        <f>SUM(BK156:BK167)</f>
        <v>0</v>
      </c>
    </row>
    <row r="156" spans="2:65" s="1" customFormat="1" ht="37.799999999999997" customHeight="1">
      <c r="B156" s="25"/>
      <c r="C156" s="124" t="s">
        <v>195</v>
      </c>
      <c r="D156" s="124" t="s">
        <v>129</v>
      </c>
      <c r="E156" s="125" t="s">
        <v>757</v>
      </c>
      <c r="F156" s="126" t="s">
        <v>758</v>
      </c>
      <c r="G156" s="127" t="s">
        <v>132</v>
      </c>
      <c r="H156" s="128">
        <v>2</v>
      </c>
      <c r="I156" s="128"/>
      <c r="J156" s="128">
        <f>ROUND(I156*H156,2)</f>
        <v>0</v>
      </c>
      <c r="K156" s="126" t="s">
        <v>783</v>
      </c>
      <c r="L156" s="25"/>
      <c r="M156" s="129" t="s">
        <v>1</v>
      </c>
      <c r="N156" s="130" t="s">
        <v>38</v>
      </c>
      <c r="O156" s="131">
        <v>0</v>
      </c>
      <c r="P156" s="131">
        <f>O156*H156</f>
        <v>0</v>
      </c>
      <c r="Q156" s="131">
        <v>0</v>
      </c>
      <c r="R156" s="131">
        <f>Q156*H156</f>
        <v>0</v>
      </c>
      <c r="S156" s="131">
        <v>0</v>
      </c>
      <c r="T156" s="132">
        <f>S156*H156</f>
        <v>0</v>
      </c>
      <c r="AR156" s="133" t="s">
        <v>133</v>
      </c>
      <c r="AT156" s="133" t="s">
        <v>129</v>
      </c>
      <c r="AU156" s="133" t="s">
        <v>81</v>
      </c>
      <c r="AY156" s="13" t="s">
        <v>127</v>
      </c>
      <c r="BE156" s="134">
        <f>IF(N156="základní",J156,0)</f>
        <v>0</v>
      </c>
      <c r="BF156" s="134">
        <f>IF(N156="snížená",J156,0)</f>
        <v>0</v>
      </c>
      <c r="BG156" s="134">
        <f>IF(N156="zákl. přenesená",J156,0)</f>
        <v>0</v>
      </c>
      <c r="BH156" s="134">
        <f>IF(N156="sníž. přenesená",J156,0)</f>
        <v>0</v>
      </c>
      <c r="BI156" s="134">
        <f>IF(N156="nulová",J156,0)</f>
        <v>0</v>
      </c>
      <c r="BJ156" s="13" t="s">
        <v>81</v>
      </c>
      <c r="BK156" s="134">
        <f>ROUND(I156*H156,2)</f>
        <v>0</v>
      </c>
      <c r="BL156" s="13" t="s">
        <v>133</v>
      </c>
      <c r="BM156" s="133" t="s">
        <v>1628</v>
      </c>
    </row>
    <row r="157" spans="2:65" s="1" customFormat="1" ht="67.2">
      <c r="B157" s="25"/>
      <c r="D157" s="135" t="s">
        <v>135</v>
      </c>
      <c r="F157" s="136" t="s">
        <v>760</v>
      </c>
      <c r="L157" s="25"/>
      <c r="M157" s="137"/>
      <c r="T157" s="49"/>
      <c r="AT157" s="13" t="s">
        <v>135</v>
      </c>
      <c r="AU157" s="13" t="s">
        <v>81</v>
      </c>
    </row>
    <row r="158" spans="2:65" s="1" customFormat="1" ht="33" customHeight="1">
      <c r="B158" s="25"/>
      <c r="C158" s="124" t="s">
        <v>8</v>
      </c>
      <c r="D158" s="124" t="s">
        <v>129</v>
      </c>
      <c r="E158" s="125" t="s">
        <v>762</v>
      </c>
      <c r="F158" s="126" t="s">
        <v>763</v>
      </c>
      <c r="G158" s="127" t="s">
        <v>132</v>
      </c>
      <c r="H158" s="128">
        <v>4</v>
      </c>
      <c r="I158" s="128"/>
      <c r="J158" s="128">
        <f>ROUND(I158*H158,2)</f>
        <v>0</v>
      </c>
      <c r="K158" s="126" t="s">
        <v>783</v>
      </c>
      <c r="L158" s="25"/>
      <c r="M158" s="129" t="s">
        <v>1</v>
      </c>
      <c r="N158" s="130" t="s">
        <v>38</v>
      </c>
      <c r="O158" s="131">
        <v>0</v>
      </c>
      <c r="P158" s="131">
        <f>O158*H158</f>
        <v>0</v>
      </c>
      <c r="Q158" s="131">
        <v>0</v>
      </c>
      <c r="R158" s="131">
        <f>Q158*H158</f>
        <v>0</v>
      </c>
      <c r="S158" s="131">
        <v>0</v>
      </c>
      <c r="T158" s="132">
        <f>S158*H158</f>
        <v>0</v>
      </c>
      <c r="AR158" s="133" t="s">
        <v>133</v>
      </c>
      <c r="AT158" s="133" t="s">
        <v>129</v>
      </c>
      <c r="AU158" s="133" t="s">
        <v>81</v>
      </c>
      <c r="AY158" s="13" t="s">
        <v>127</v>
      </c>
      <c r="BE158" s="134">
        <f>IF(N158="základní",J158,0)</f>
        <v>0</v>
      </c>
      <c r="BF158" s="134">
        <f>IF(N158="snížená",J158,0)</f>
        <v>0</v>
      </c>
      <c r="BG158" s="134">
        <f>IF(N158="zákl. přenesená",J158,0)</f>
        <v>0</v>
      </c>
      <c r="BH158" s="134">
        <f>IF(N158="sníž. přenesená",J158,0)</f>
        <v>0</v>
      </c>
      <c r="BI158" s="134">
        <f>IF(N158="nulová",J158,0)</f>
        <v>0</v>
      </c>
      <c r="BJ158" s="13" t="s">
        <v>81</v>
      </c>
      <c r="BK158" s="134">
        <f>ROUND(I158*H158,2)</f>
        <v>0</v>
      </c>
      <c r="BL158" s="13" t="s">
        <v>133</v>
      </c>
      <c r="BM158" s="133" t="s">
        <v>1629</v>
      </c>
    </row>
    <row r="159" spans="2:65" s="1" customFormat="1" ht="19.2">
      <c r="B159" s="25"/>
      <c r="D159" s="135" t="s">
        <v>135</v>
      </c>
      <c r="F159" s="136" t="s">
        <v>763</v>
      </c>
      <c r="L159" s="25"/>
      <c r="M159" s="137"/>
      <c r="T159" s="49"/>
      <c r="AT159" s="13" t="s">
        <v>135</v>
      </c>
      <c r="AU159" s="13" t="s">
        <v>81</v>
      </c>
    </row>
    <row r="160" spans="2:65" s="1" customFormat="1" ht="55.5" customHeight="1">
      <c r="B160" s="25"/>
      <c r="C160" s="124" t="s">
        <v>203</v>
      </c>
      <c r="D160" s="124" t="s">
        <v>129</v>
      </c>
      <c r="E160" s="125" t="s">
        <v>766</v>
      </c>
      <c r="F160" s="126" t="s">
        <v>767</v>
      </c>
      <c r="G160" s="127" t="s">
        <v>132</v>
      </c>
      <c r="H160" s="128">
        <v>2</v>
      </c>
      <c r="I160" s="128"/>
      <c r="J160" s="128">
        <f>ROUND(I160*H160,2)</f>
        <v>0</v>
      </c>
      <c r="K160" s="126" t="s">
        <v>783</v>
      </c>
      <c r="L160" s="25"/>
      <c r="M160" s="129" t="s">
        <v>1</v>
      </c>
      <c r="N160" s="130" t="s">
        <v>38</v>
      </c>
      <c r="O160" s="131">
        <v>0</v>
      </c>
      <c r="P160" s="131">
        <f>O160*H160</f>
        <v>0</v>
      </c>
      <c r="Q160" s="131">
        <v>0</v>
      </c>
      <c r="R160" s="131">
        <f>Q160*H160</f>
        <v>0</v>
      </c>
      <c r="S160" s="131">
        <v>0</v>
      </c>
      <c r="T160" s="132">
        <f>S160*H160</f>
        <v>0</v>
      </c>
      <c r="AR160" s="133" t="s">
        <v>133</v>
      </c>
      <c r="AT160" s="133" t="s">
        <v>129</v>
      </c>
      <c r="AU160" s="133" t="s">
        <v>81</v>
      </c>
      <c r="AY160" s="13" t="s">
        <v>127</v>
      </c>
      <c r="BE160" s="134">
        <f>IF(N160="základní",J160,0)</f>
        <v>0</v>
      </c>
      <c r="BF160" s="134">
        <f>IF(N160="snížená",J160,0)</f>
        <v>0</v>
      </c>
      <c r="BG160" s="134">
        <f>IF(N160="zákl. přenesená",J160,0)</f>
        <v>0</v>
      </c>
      <c r="BH160" s="134">
        <f>IF(N160="sníž. přenesená",J160,0)</f>
        <v>0</v>
      </c>
      <c r="BI160" s="134">
        <f>IF(N160="nulová",J160,0)</f>
        <v>0</v>
      </c>
      <c r="BJ160" s="13" t="s">
        <v>81</v>
      </c>
      <c r="BK160" s="134">
        <f>ROUND(I160*H160,2)</f>
        <v>0</v>
      </c>
      <c r="BL160" s="13" t="s">
        <v>133</v>
      </c>
      <c r="BM160" s="133" t="s">
        <v>1630</v>
      </c>
    </row>
    <row r="161" spans="2:65" s="1" customFormat="1" ht="76.8">
      <c r="B161" s="25"/>
      <c r="D161" s="135" t="s">
        <v>135</v>
      </c>
      <c r="F161" s="136" t="s">
        <v>769</v>
      </c>
      <c r="L161" s="25"/>
      <c r="M161" s="137"/>
      <c r="T161" s="49"/>
      <c r="AT161" s="13" t="s">
        <v>135</v>
      </c>
      <c r="AU161" s="13" t="s">
        <v>81</v>
      </c>
    </row>
    <row r="162" spans="2:65" s="1" customFormat="1" ht="49.05" customHeight="1">
      <c r="B162" s="25"/>
      <c r="C162" s="124" t="s">
        <v>207</v>
      </c>
      <c r="D162" s="124" t="s">
        <v>129</v>
      </c>
      <c r="E162" s="125" t="s">
        <v>771</v>
      </c>
      <c r="F162" s="126" t="s">
        <v>772</v>
      </c>
      <c r="G162" s="127" t="s">
        <v>132</v>
      </c>
      <c r="H162" s="128">
        <v>8</v>
      </c>
      <c r="I162" s="128"/>
      <c r="J162" s="128">
        <f>ROUND(I162*H162,2)</f>
        <v>0</v>
      </c>
      <c r="K162" s="126" t="s">
        <v>783</v>
      </c>
      <c r="L162" s="25"/>
      <c r="M162" s="129" t="s">
        <v>1</v>
      </c>
      <c r="N162" s="130" t="s">
        <v>38</v>
      </c>
      <c r="O162" s="131">
        <v>0</v>
      </c>
      <c r="P162" s="131">
        <f>O162*H162</f>
        <v>0</v>
      </c>
      <c r="Q162" s="131">
        <v>0</v>
      </c>
      <c r="R162" s="131">
        <f>Q162*H162</f>
        <v>0</v>
      </c>
      <c r="S162" s="131">
        <v>0</v>
      </c>
      <c r="T162" s="132">
        <f>S162*H162</f>
        <v>0</v>
      </c>
      <c r="AR162" s="133" t="s">
        <v>133</v>
      </c>
      <c r="AT162" s="133" t="s">
        <v>129</v>
      </c>
      <c r="AU162" s="133" t="s">
        <v>81</v>
      </c>
      <c r="AY162" s="13" t="s">
        <v>127</v>
      </c>
      <c r="BE162" s="134">
        <f>IF(N162="základní",J162,0)</f>
        <v>0</v>
      </c>
      <c r="BF162" s="134">
        <f>IF(N162="snížená",J162,0)</f>
        <v>0</v>
      </c>
      <c r="BG162" s="134">
        <f>IF(N162="zákl. přenesená",J162,0)</f>
        <v>0</v>
      </c>
      <c r="BH162" s="134">
        <f>IF(N162="sníž. přenesená",J162,0)</f>
        <v>0</v>
      </c>
      <c r="BI162" s="134">
        <f>IF(N162="nulová",J162,0)</f>
        <v>0</v>
      </c>
      <c r="BJ162" s="13" t="s">
        <v>81</v>
      </c>
      <c r="BK162" s="134">
        <f>ROUND(I162*H162,2)</f>
        <v>0</v>
      </c>
      <c r="BL162" s="13" t="s">
        <v>133</v>
      </c>
      <c r="BM162" s="133" t="s">
        <v>1631</v>
      </c>
    </row>
    <row r="163" spans="2:65" s="1" customFormat="1" ht="28.8">
      <c r="B163" s="25"/>
      <c r="D163" s="135" t="s">
        <v>135</v>
      </c>
      <c r="F163" s="136" t="s">
        <v>772</v>
      </c>
      <c r="L163" s="25"/>
      <c r="M163" s="137"/>
      <c r="T163" s="49"/>
      <c r="AT163" s="13" t="s">
        <v>135</v>
      </c>
      <c r="AU163" s="13" t="s">
        <v>81</v>
      </c>
    </row>
    <row r="164" spans="2:65" s="1" customFormat="1" ht="16.5" customHeight="1">
      <c r="B164" s="25"/>
      <c r="C164" s="124" t="s">
        <v>211</v>
      </c>
      <c r="D164" s="124" t="s">
        <v>129</v>
      </c>
      <c r="E164" s="125" t="s">
        <v>876</v>
      </c>
      <c r="F164" s="126" t="s">
        <v>877</v>
      </c>
      <c r="G164" s="127" t="s">
        <v>132</v>
      </c>
      <c r="H164" s="128">
        <v>43</v>
      </c>
      <c r="I164" s="128"/>
      <c r="J164" s="128">
        <f>ROUND(I164*H164,2)</f>
        <v>0</v>
      </c>
      <c r="K164" s="126" t="s">
        <v>783</v>
      </c>
      <c r="L164" s="25"/>
      <c r="M164" s="129" t="s">
        <v>1</v>
      </c>
      <c r="N164" s="130" t="s">
        <v>38</v>
      </c>
      <c r="O164" s="131">
        <v>0</v>
      </c>
      <c r="P164" s="131">
        <f>O164*H164</f>
        <v>0</v>
      </c>
      <c r="Q164" s="131">
        <v>0</v>
      </c>
      <c r="R164" s="131">
        <f>Q164*H164</f>
        <v>0</v>
      </c>
      <c r="S164" s="131">
        <v>0</v>
      </c>
      <c r="T164" s="132">
        <f>S164*H164</f>
        <v>0</v>
      </c>
      <c r="AR164" s="133" t="s">
        <v>133</v>
      </c>
      <c r="AT164" s="133" t="s">
        <v>129</v>
      </c>
      <c r="AU164" s="133" t="s">
        <v>81</v>
      </c>
      <c r="AY164" s="13" t="s">
        <v>127</v>
      </c>
      <c r="BE164" s="134">
        <f>IF(N164="základní",J164,0)</f>
        <v>0</v>
      </c>
      <c r="BF164" s="134">
        <f>IF(N164="snížená",J164,0)</f>
        <v>0</v>
      </c>
      <c r="BG164" s="134">
        <f>IF(N164="zákl. přenesená",J164,0)</f>
        <v>0</v>
      </c>
      <c r="BH164" s="134">
        <f>IF(N164="sníž. přenesená",J164,0)</f>
        <v>0</v>
      </c>
      <c r="BI164" s="134">
        <f>IF(N164="nulová",J164,0)</f>
        <v>0</v>
      </c>
      <c r="BJ164" s="13" t="s">
        <v>81</v>
      </c>
      <c r="BK164" s="134">
        <f>ROUND(I164*H164,2)</f>
        <v>0</v>
      </c>
      <c r="BL164" s="13" t="s">
        <v>133</v>
      </c>
      <c r="BM164" s="133" t="s">
        <v>1632</v>
      </c>
    </row>
    <row r="165" spans="2:65" s="1" customFormat="1" ht="38.4">
      <c r="B165" s="25"/>
      <c r="D165" s="135" t="s">
        <v>135</v>
      </c>
      <c r="F165" s="136" t="s">
        <v>879</v>
      </c>
      <c r="L165" s="25"/>
      <c r="M165" s="137"/>
      <c r="T165" s="49"/>
      <c r="AT165" s="13" t="s">
        <v>135</v>
      </c>
      <c r="AU165" s="13" t="s">
        <v>81</v>
      </c>
    </row>
    <row r="166" spans="2:65" s="1" customFormat="1" ht="33" customHeight="1">
      <c r="B166" s="25"/>
      <c r="C166" s="124" t="s">
        <v>216</v>
      </c>
      <c r="D166" s="124" t="s">
        <v>129</v>
      </c>
      <c r="E166" s="125" t="s">
        <v>775</v>
      </c>
      <c r="F166" s="126" t="s">
        <v>776</v>
      </c>
      <c r="G166" s="127" t="s">
        <v>132</v>
      </c>
      <c r="H166" s="128">
        <v>1</v>
      </c>
      <c r="I166" s="128"/>
      <c r="J166" s="128">
        <f>ROUND(I166*H166,2)</f>
        <v>0</v>
      </c>
      <c r="K166" s="126" t="s">
        <v>783</v>
      </c>
      <c r="L166" s="25"/>
      <c r="M166" s="129" t="s">
        <v>1</v>
      </c>
      <c r="N166" s="130" t="s">
        <v>38</v>
      </c>
      <c r="O166" s="131">
        <v>0</v>
      </c>
      <c r="P166" s="131">
        <f>O166*H166</f>
        <v>0</v>
      </c>
      <c r="Q166" s="131">
        <v>0</v>
      </c>
      <c r="R166" s="131">
        <f>Q166*H166</f>
        <v>0</v>
      </c>
      <c r="S166" s="131">
        <v>0</v>
      </c>
      <c r="T166" s="132">
        <f>S166*H166</f>
        <v>0</v>
      </c>
      <c r="AR166" s="133" t="s">
        <v>133</v>
      </c>
      <c r="AT166" s="133" t="s">
        <v>129</v>
      </c>
      <c r="AU166" s="133" t="s">
        <v>81</v>
      </c>
      <c r="AY166" s="13" t="s">
        <v>127</v>
      </c>
      <c r="BE166" s="134">
        <f>IF(N166="základní",J166,0)</f>
        <v>0</v>
      </c>
      <c r="BF166" s="134">
        <f>IF(N166="snížená",J166,0)</f>
        <v>0</v>
      </c>
      <c r="BG166" s="134">
        <f>IF(N166="zákl. přenesená",J166,0)</f>
        <v>0</v>
      </c>
      <c r="BH166" s="134">
        <f>IF(N166="sníž. přenesená",J166,0)</f>
        <v>0</v>
      </c>
      <c r="BI166" s="134">
        <f>IF(N166="nulová",J166,0)</f>
        <v>0</v>
      </c>
      <c r="BJ166" s="13" t="s">
        <v>81</v>
      </c>
      <c r="BK166" s="134">
        <f>ROUND(I166*H166,2)</f>
        <v>0</v>
      </c>
      <c r="BL166" s="13" t="s">
        <v>133</v>
      </c>
      <c r="BM166" s="133" t="s">
        <v>1633</v>
      </c>
    </row>
    <row r="167" spans="2:65" s="1" customFormat="1" ht="28.8">
      <c r="B167" s="25"/>
      <c r="D167" s="135" t="s">
        <v>135</v>
      </c>
      <c r="F167" s="136" t="s">
        <v>778</v>
      </c>
      <c r="L167" s="25"/>
      <c r="M167" s="147"/>
      <c r="N167" s="148"/>
      <c r="O167" s="148"/>
      <c r="P167" s="148"/>
      <c r="Q167" s="148"/>
      <c r="R167" s="148"/>
      <c r="S167" s="148"/>
      <c r="T167" s="149"/>
      <c r="AT167" s="13" t="s">
        <v>135</v>
      </c>
      <c r="AU167" s="13" t="s">
        <v>81</v>
      </c>
    </row>
    <row r="168" spans="2:65" s="1" customFormat="1" ht="6.9" customHeight="1">
      <c r="B168" s="37"/>
      <c r="C168" s="38"/>
      <c r="D168" s="38"/>
      <c r="E168" s="38"/>
      <c r="F168" s="38"/>
      <c r="G168" s="38"/>
      <c r="H168" s="38"/>
      <c r="I168" s="38"/>
      <c r="J168" s="38"/>
      <c r="K168" s="38"/>
      <c r="L168" s="25"/>
    </row>
  </sheetData>
  <autoFilter ref="C119:K167" xr:uid="{00000000-0009-0000-0000-000005000000}"/>
  <mergeCells count="8">
    <mergeCell ref="E110:H110"/>
    <mergeCell ref="E112:H112"/>
    <mergeCell ref="L2:V2"/>
    <mergeCell ref="E7:H7"/>
    <mergeCell ref="E9:H9"/>
    <mergeCell ref="E27:H27"/>
    <mergeCell ref="E85:H85"/>
    <mergeCell ref="E87:H87"/>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B2:BM130"/>
  <sheetViews>
    <sheetView showGridLines="0" topLeftCell="A118" workbookViewId="0">
      <selection activeCell="I121" sqref="I121:I129"/>
    </sheetView>
  </sheetViews>
  <sheetFormatPr defaultRowHeight="10.199999999999999"/>
  <cols>
    <col min="1" max="1" width="8.28515625" customWidth="1"/>
    <col min="2" max="2" width="1.140625" customWidth="1"/>
    <col min="3" max="3" width="4.140625" customWidth="1"/>
    <col min="4" max="4" width="4.28515625" customWidth="1"/>
    <col min="5" max="5" width="17.140625" customWidth="1"/>
    <col min="6" max="6" width="5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150"/>
      <c r="M2" s="150"/>
      <c r="N2" s="150"/>
      <c r="O2" s="150"/>
      <c r="P2" s="150"/>
      <c r="Q2" s="150"/>
      <c r="R2" s="150"/>
      <c r="S2" s="150"/>
      <c r="T2" s="150"/>
      <c r="U2" s="150"/>
      <c r="V2" s="150"/>
      <c r="AT2" s="13" t="s">
        <v>98</v>
      </c>
    </row>
    <row r="3" spans="2:46" ht="6.9" customHeight="1">
      <c r="B3" s="14"/>
      <c r="C3" s="15"/>
      <c r="D3" s="15"/>
      <c r="E3" s="15"/>
      <c r="F3" s="15"/>
      <c r="G3" s="15"/>
      <c r="H3" s="15"/>
      <c r="I3" s="15"/>
      <c r="J3" s="15"/>
      <c r="K3" s="15"/>
      <c r="L3" s="16"/>
      <c r="AT3" s="13" t="s">
        <v>83</v>
      </c>
    </row>
    <row r="4" spans="2:46" ht="24.9" customHeight="1">
      <c r="B4" s="16"/>
      <c r="D4" s="17" t="s">
        <v>99</v>
      </c>
      <c r="L4" s="16"/>
      <c r="M4" s="81" t="s">
        <v>10</v>
      </c>
      <c r="AT4" s="13" t="s">
        <v>4</v>
      </c>
    </row>
    <row r="5" spans="2:46" ht="6.9" customHeight="1">
      <c r="B5" s="16"/>
      <c r="L5" s="16"/>
    </row>
    <row r="6" spans="2:46" ht="12" customHeight="1">
      <c r="B6" s="16"/>
      <c r="D6" s="22" t="s">
        <v>13</v>
      </c>
      <c r="L6" s="16"/>
    </row>
    <row r="7" spans="2:46" ht="16.5" customHeight="1">
      <c r="B7" s="16"/>
      <c r="E7" s="183" t="str">
        <f>'Rekapitulace stavby'!K6</f>
        <v>Obnova trakčního vedení v úseku Úpořiny - Ohníč</v>
      </c>
      <c r="F7" s="184"/>
      <c r="G7" s="184"/>
      <c r="H7" s="184"/>
      <c r="L7" s="16"/>
    </row>
    <row r="8" spans="2:46" s="1" customFormat="1" ht="12" customHeight="1">
      <c r="B8" s="25"/>
      <c r="D8" s="22" t="s">
        <v>100</v>
      </c>
      <c r="L8" s="25"/>
    </row>
    <row r="9" spans="2:46" s="1" customFormat="1" ht="16.5" customHeight="1">
      <c r="B9" s="25"/>
      <c r="E9" s="174" t="s">
        <v>1634</v>
      </c>
      <c r="F9" s="185"/>
      <c r="G9" s="185"/>
      <c r="H9" s="185"/>
      <c r="L9" s="25"/>
    </row>
    <row r="10" spans="2:46" s="1" customFormat="1">
      <c r="B10" s="25"/>
      <c r="L10" s="25"/>
    </row>
    <row r="11" spans="2:46" s="1" customFormat="1" ht="12" customHeight="1">
      <c r="B11" s="25"/>
      <c r="D11" s="22" t="s">
        <v>15</v>
      </c>
      <c r="F11" s="20" t="s">
        <v>1</v>
      </c>
      <c r="I11" s="22" t="s">
        <v>16</v>
      </c>
      <c r="J11" s="20" t="s">
        <v>1</v>
      </c>
      <c r="L11" s="25"/>
    </row>
    <row r="12" spans="2:46" s="1" customFormat="1" ht="12" customHeight="1">
      <c r="B12" s="25"/>
      <c r="D12" s="22" t="s">
        <v>17</v>
      </c>
      <c r="F12" s="20" t="s">
        <v>18</v>
      </c>
      <c r="I12" s="22" t="s">
        <v>19</v>
      </c>
      <c r="J12" s="45" t="str">
        <f>'Rekapitulace stavby'!AN8</f>
        <v>10. 10. 2023</v>
      </c>
      <c r="L12" s="25"/>
    </row>
    <row r="13" spans="2:46" s="1" customFormat="1" ht="10.8" customHeight="1">
      <c r="B13" s="25"/>
      <c r="L13" s="25"/>
    </row>
    <row r="14" spans="2:46" s="1" customFormat="1" ht="12" customHeight="1">
      <c r="B14" s="25"/>
      <c r="D14" s="22" t="s">
        <v>21</v>
      </c>
      <c r="I14" s="22" t="s">
        <v>22</v>
      </c>
      <c r="J14" s="20" t="s">
        <v>1</v>
      </c>
      <c r="L14" s="25"/>
    </row>
    <row r="15" spans="2:46" s="1" customFormat="1" ht="18" customHeight="1">
      <c r="B15" s="25"/>
      <c r="E15" s="20" t="s">
        <v>18</v>
      </c>
      <c r="I15" s="22" t="s">
        <v>24</v>
      </c>
      <c r="J15" s="20" t="s">
        <v>1</v>
      </c>
      <c r="L15" s="25"/>
    </row>
    <row r="16" spans="2:46" s="1" customFormat="1" ht="6.9" customHeight="1">
      <c r="B16" s="25"/>
      <c r="L16" s="25"/>
    </row>
    <row r="17" spans="2:12" s="1" customFormat="1" ht="12" customHeight="1">
      <c r="B17" s="25"/>
      <c r="D17" s="22" t="s">
        <v>25</v>
      </c>
      <c r="I17" s="22" t="s">
        <v>22</v>
      </c>
      <c r="J17" s="20" t="s">
        <v>1</v>
      </c>
      <c r="L17" s="25"/>
    </row>
    <row r="18" spans="2:12" s="1" customFormat="1" ht="18" customHeight="1">
      <c r="B18" s="25"/>
      <c r="E18" s="20" t="s">
        <v>18</v>
      </c>
      <c r="I18" s="22" t="s">
        <v>24</v>
      </c>
      <c r="J18" s="20" t="s">
        <v>1</v>
      </c>
      <c r="L18" s="25"/>
    </row>
    <row r="19" spans="2:12" s="1" customFormat="1" ht="6.9" customHeight="1">
      <c r="B19" s="25"/>
      <c r="L19" s="25"/>
    </row>
    <row r="20" spans="2:12" s="1" customFormat="1" ht="12" customHeight="1">
      <c r="B20" s="25"/>
      <c r="D20" s="22" t="s">
        <v>27</v>
      </c>
      <c r="I20" s="22" t="s">
        <v>22</v>
      </c>
      <c r="J20" s="20" t="s">
        <v>1</v>
      </c>
      <c r="L20" s="25"/>
    </row>
    <row r="21" spans="2:12" s="1" customFormat="1" ht="18" customHeight="1">
      <c r="B21" s="25"/>
      <c r="E21" s="20" t="s">
        <v>18</v>
      </c>
      <c r="I21" s="22" t="s">
        <v>24</v>
      </c>
      <c r="J21" s="20" t="s">
        <v>1</v>
      </c>
      <c r="L21" s="25"/>
    </row>
    <row r="22" spans="2:12" s="1" customFormat="1" ht="6.9" customHeight="1">
      <c r="B22" s="25"/>
      <c r="L22" s="25"/>
    </row>
    <row r="23" spans="2:12" s="1" customFormat="1" ht="12" customHeight="1">
      <c r="B23" s="25"/>
      <c r="D23" s="22" t="s">
        <v>30</v>
      </c>
      <c r="I23" s="22" t="s">
        <v>22</v>
      </c>
      <c r="J23" s="20" t="s">
        <v>1</v>
      </c>
      <c r="L23" s="25"/>
    </row>
    <row r="24" spans="2:12" s="1" customFormat="1" ht="18" customHeight="1">
      <c r="B24" s="25"/>
      <c r="E24" s="20" t="s">
        <v>31</v>
      </c>
      <c r="I24" s="22" t="s">
        <v>24</v>
      </c>
      <c r="J24" s="20" t="s">
        <v>1</v>
      </c>
      <c r="L24" s="25"/>
    </row>
    <row r="25" spans="2:12" s="1" customFormat="1" ht="6.9" customHeight="1">
      <c r="B25" s="25"/>
      <c r="L25" s="25"/>
    </row>
    <row r="26" spans="2:12" s="1" customFormat="1" ht="12" customHeight="1">
      <c r="B26" s="25"/>
      <c r="D26" s="22" t="s">
        <v>32</v>
      </c>
      <c r="L26" s="25"/>
    </row>
    <row r="27" spans="2:12" s="7" customFormat="1" ht="16.5" customHeight="1">
      <c r="B27" s="82"/>
      <c r="E27" s="160" t="s">
        <v>1</v>
      </c>
      <c r="F27" s="160"/>
      <c r="G27" s="160"/>
      <c r="H27" s="160"/>
      <c r="L27" s="82"/>
    </row>
    <row r="28" spans="2:12" s="1" customFormat="1" ht="6.9" customHeight="1">
      <c r="B28" s="25"/>
      <c r="L28" s="25"/>
    </row>
    <row r="29" spans="2:12" s="1" customFormat="1" ht="6.9" customHeight="1">
      <c r="B29" s="25"/>
      <c r="D29" s="46"/>
      <c r="E29" s="46"/>
      <c r="F29" s="46"/>
      <c r="G29" s="46"/>
      <c r="H29" s="46"/>
      <c r="I29" s="46"/>
      <c r="J29" s="46"/>
      <c r="K29" s="46"/>
      <c r="L29" s="25"/>
    </row>
    <row r="30" spans="2:12" s="1" customFormat="1" ht="25.35" customHeight="1">
      <c r="B30" s="25"/>
      <c r="D30" s="83" t="s">
        <v>33</v>
      </c>
      <c r="J30" s="59">
        <f>ROUND(J118, 2)</f>
        <v>0</v>
      </c>
      <c r="L30" s="25"/>
    </row>
    <row r="31" spans="2:12" s="1" customFormat="1" ht="6.9" customHeight="1">
      <c r="B31" s="25"/>
      <c r="D31" s="46"/>
      <c r="E31" s="46"/>
      <c r="F31" s="46"/>
      <c r="G31" s="46"/>
      <c r="H31" s="46"/>
      <c r="I31" s="46"/>
      <c r="J31" s="46"/>
      <c r="K31" s="46"/>
      <c r="L31" s="25"/>
    </row>
    <row r="32" spans="2:12" s="1" customFormat="1" ht="14.4" customHeight="1">
      <c r="B32" s="25"/>
      <c r="F32" s="28" t="s">
        <v>35</v>
      </c>
      <c r="I32" s="28" t="s">
        <v>34</v>
      </c>
      <c r="J32" s="28" t="s">
        <v>36</v>
      </c>
      <c r="L32" s="25"/>
    </row>
    <row r="33" spans="2:12" s="1" customFormat="1" ht="14.4" customHeight="1">
      <c r="B33" s="25"/>
      <c r="D33" s="48" t="s">
        <v>37</v>
      </c>
      <c r="E33" s="22" t="s">
        <v>38</v>
      </c>
      <c r="F33" s="84">
        <f>ROUND((SUM(BE118:BE129)),  2)</f>
        <v>0</v>
      </c>
      <c r="I33" s="85">
        <v>0.21</v>
      </c>
      <c r="J33" s="84">
        <f>ROUND(((SUM(BE118:BE129))*I33),  2)</f>
        <v>0</v>
      </c>
      <c r="L33" s="25"/>
    </row>
    <row r="34" spans="2:12" s="1" customFormat="1" ht="14.4" customHeight="1">
      <c r="B34" s="25"/>
      <c r="E34" s="22" t="s">
        <v>39</v>
      </c>
      <c r="F34" s="84">
        <f>ROUND((SUM(BF118:BF129)),  2)</f>
        <v>0</v>
      </c>
      <c r="I34" s="85">
        <v>0.15</v>
      </c>
      <c r="J34" s="84">
        <f>ROUND(((SUM(BF118:BF129))*I34),  2)</f>
        <v>0</v>
      </c>
      <c r="L34" s="25"/>
    </row>
    <row r="35" spans="2:12" s="1" customFormat="1" ht="14.4" hidden="1" customHeight="1">
      <c r="B35" s="25"/>
      <c r="E35" s="22" t="s">
        <v>40</v>
      </c>
      <c r="F35" s="84">
        <f>ROUND((SUM(BG118:BG129)),  2)</f>
        <v>0</v>
      </c>
      <c r="I35" s="85">
        <v>0.21</v>
      </c>
      <c r="J35" s="84">
        <f>0</f>
        <v>0</v>
      </c>
      <c r="L35" s="25"/>
    </row>
    <row r="36" spans="2:12" s="1" customFormat="1" ht="14.4" hidden="1" customHeight="1">
      <c r="B36" s="25"/>
      <c r="E36" s="22" t="s">
        <v>41</v>
      </c>
      <c r="F36" s="84">
        <f>ROUND((SUM(BH118:BH129)),  2)</f>
        <v>0</v>
      </c>
      <c r="I36" s="85">
        <v>0.15</v>
      </c>
      <c r="J36" s="84">
        <f>0</f>
        <v>0</v>
      </c>
      <c r="L36" s="25"/>
    </row>
    <row r="37" spans="2:12" s="1" customFormat="1" ht="14.4" hidden="1" customHeight="1">
      <c r="B37" s="25"/>
      <c r="E37" s="22" t="s">
        <v>42</v>
      </c>
      <c r="F37" s="84">
        <f>ROUND((SUM(BI118:BI129)),  2)</f>
        <v>0</v>
      </c>
      <c r="I37" s="85">
        <v>0</v>
      </c>
      <c r="J37" s="84">
        <f>0</f>
        <v>0</v>
      </c>
      <c r="L37" s="25"/>
    </row>
    <row r="38" spans="2:12" s="1" customFormat="1" ht="6.9" customHeight="1">
      <c r="B38" s="25"/>
      <c r="L38" s="25"/>
    </row>
    <row r="39" spans="2:12" s="1" customFormat="1" ht="25.35" customHeight="1">
      <c r="B39" s="25"/>
      <c r="C39" s="86"/>
      <c r="D39" s="87" t="s">
        <v>43</v>
      </c>
      <c r="E39" s="50"/>
      <c r="F39" s="50"/>
      <c r="G39" s="88" t="s">
        <v>44</v>
      </c>
      <c r="H39" s="89" t="s">
        <v>45</v>
      </c>
      <c r="I39" s="50"/>
      <c r="J39" s="90">
        <f>SUM(J30:J37)</f>
        <v>0</v>
      </c>
      <c r="K39" s="91"/>
      <c r="L39" s="25"/>
    </row>
    <row r="40" spans="2:12" s="1" customFormat="1" ht="14.4" customHeight="1">
      <c r="B40" s="25"/>
      <c r="L40" s="25"/>
    </row>
    <row r="41" spans="2:12" ht="14.4" customHeight="1">
      <c r="B41" s="16"/>
      <c r="L41" s="16"/>
    </row>
    <row r="42" spans="2:12" ht="14.4" customHeight="1">
      <c r="B42" s="16"/>
      <c r="L42" s="16"/>
    </row>
    <row r="43" spans="2:12" ht="14.4" customHeight="1">
      <c r="B43" s="16"/>
      <c r="L43" s="16"/>
    </row>
    <row r="44" spans="2:12" ht="14.4" customHeight="1">
      <c r="B44" s="16"/>
      <c r="L44" s="16"/>
    </row>
    <row r="45" spans="2:12" ht="14.4" customHeight="1">
      <c r="B45" s="16"/>
      <c r="L45" s="16"/>
    </row>
    <row r="46" spans="2:12" ht="14.4" customHeight="1">
      <c r="B46" s="16"/>
      <c r="L46" s="16"/>
    </row>
    <row r="47" spans="2:12" ht="14.4" customHeight="1">
      <c r="B47" s="16"/>
      <c r="L47" s="16"/>
    </row>
    <row r="48" spans="2:12" ht="14.4" customHeight="1">
      <c r="B48" s="16"/>
      <c r="L48" s="16"/>
    </row>
    <row r="49" spans="2:12" ht="14.4" customHeight="1">
      <c r="B49" s="16"/>
      <c r="L49" s="16"/>
    </row>
    <row r="50" spans="2:12" s="1" customFormat="1" ht="14.4" customHeight="1">
      <c r="B50" s="25"/>
      <c r="D50" s="34" t="s">
        <v>46</v>
      </c>
      <c r="E50" s="35"/>
      <c r="F50" s="35"/>
      <c r="G50" s="34" t="s">
        <v>47</v>
      </c>
      <c r="H50" s="35"/>
      <c r="I50" s="35"/>
      <c r="J50" s="35"/>
      <c r="K50" s="35"/>
      <c r="L50" s="25"/>
    </row>
    <row r="51" spans="2:12">
      <c r="B51" s="16"/>
      <c r="L51" s="16"/>
    </row>
    <row r="52" spans="2:12">
      <c r="B52" s="16"/>
      <c r="L52" s="16"/>
    </row>
    <row r="53" spans="2:12">
      <c r="B53" s="16"/>
      <c r="L53" s="16"/>
    </row>
    <row r="54" spans="2:12">
      <c r="B54" s="16"/>
      <c r="L54" s="16"/>
    </row>
    <row r="55" spans="2:12">
      <c r="B55" s="16"/>
      <c r="L55" s="16"/>
    </row>
    <row r="56" spans="2:12">
      <c r="B56" s="16"/>
      <c r="L56" s="16"/>
    </row>
    <row r="57" spans="2:12">
      <c r="B57" s="16"/>
      <c r="L57" s="16"/>
    </row>
    <row r="58" spans="2:12">
      <c r="B58" s="16"/>
      <c r="L58" s="16"/>
    </row>
    <row r="59" spans="2:12">
      <c r="B59" s="16"/>
      <c r="L59" s="16"/>
    </row>
    <row r="60" spans="2:12">
      <c r="B60" s="16"/>
      <c r="L60" s="16"/>
    </row>
    <row r="61" spans="2:12" s="1" customFormat="1" ht="13.2">
      <c r="B61" s="25"/>
      <c r="D61" s="36" t="s">
        <v>48</v>
      </c>
      <c r="E61" s="27"/>
      <c r="F61" s="92" t="s">
        <v>49</v>
      </c>
      <c r="G61" s="36" t="s">
        <v>48</v>
      </c>
      <c r="H61" s="27"/>
      <c r="I61" s="27"/>
      <c r="J61" s="93" t="s">
        <v>49</v>
      </c>
      <c r="K61" s="27"/>
      <c r="L61" s="25"/>
    </row>
    <row r="62" spans="2:12">
      <c r="B62" s="16"/>
      <c r="L62" s="16"/>
    </row>
    <row r="63" spans="2:12">
      <c r="B63" s="16"/>
      <c r="L63" s="16"/>
    </row>
    <row r="64" spans="2:12">
      <c r="B64" s="16"/>
      <c r="L64" s="16"/>
    </row>
    <row r="65" spans="2:12" s="1" customFormat="1" ht="13.2">
      <c r="B65" s="25"/>
      <c r="D65" s="34" t="s">
        <v>50</v>
      </c>
      <c r="E65" s="35"/>
      <c r="F65" s="35"/>
      <c r="G65" s="34" t="s">
        <v>51</v>
      </c>
      <c r="H65" s="35"/>
      <c r="I65" s="35"/>
      <c r="J65" s="35"/>
      <c r="K65" s="35"/>
      <c r="L65" s="25"/>
    </row>
    <row r="66" spans="2:12">
      <c r="B66" s="16"/>
      <c r="L66" s="16"/>
    </row>
    <row r="67" spans="2:12">
      <c r="B67" s="16"/>
      <c r="L67" s="16"/>
    </row>
    <row r="68" spans="2:12">
      <c r="B68" s="16"/>
      <c r="L68" s="16"/>
    </row>
    <row r="69" spans="2:12">
      <c r="B69" s="16"/>
      <c r="L69" s="16"/>
    </row>
    <row r="70" spans="2:12">
      <c r="B70" s="16"/>
      <c r="L70" s="16"/>
    </row>
    <row r="71" spans="2:12">
      <c r="B71" s="16"/>
      <c r="L71" s="16"/>
    </row>
    <row r="72" spans="2:12">
      <c r="B72" s="16"/>
      <c r="L72" s="16"/>
    </row>
    <row r="73" spans="2:12">
      <c r="B73" s="16"/>
      <c r="L73" s="16"/>
    </row>
    <row r="74" spans="2:12">
      <c r="B74" s="16"/>
      <c r="L74" s="16"/>
    </row>
    <row r="75" spans="2:12">
      <c r="B75" s="16"/>
      <c r="L75" s="16"/>
    </row>
    <row r="76" spans="2:12" s="1" customFormat="1" ht="13.2">
      <c r="B76" s="25"/>
      <c r="D76" s="36" t="s">
        <v>48</v>
      </c>
      <c r="E76" s="27"/>
      <c r="F76" s="92" t="s">
        <v>49</v>
      </c>
      <c r="G76" s="36" t="s">
        <v>48</v>
      </c>
      <c r="H76" s="27"/>
      <c r="I76" s="27"/>
      <c r="J76" s="93" t="s">
        <v>49</v>
      </c>
      <c r="K76" s="27"/>
      <c r="L76" s="25"/>
    </row>
    <row r="77" spans="2:12" s="1" customFormat="1" ht="14.4" customHeight="1">
      <c r="B77" s="37"/>
      <c r="C77" s="38"/>
      <c r="D77" s="38"/>
      <c r="E77" s="38"/>
      <c r="F77" s="38"/>
      <c r="G77" s="38"/>
      <c r="H77" s="38"/>
      <c r="I77" s="38"/>
      <c r="J77" s="38"/>
      <c r="K77" s="38"/>
      <c r="L77" s="25"/>
    </row>
    <row r="81" spans="2:47" s="1" customFormat="1" ht="6.9" customHeight="1">
      <c r="B81" s="39"/>
      <c r="C81" s="40"/>
      <c r="D81" s="40"/>
      <c r="E81" s="40"/>
      <c r="F81" s="40"/>
      <c r="G81" s="40"/>
      <c r="H81" s="40"/>
      <c r="I81" s="40"/>
      <c r="J81" s="40"/>
      <c r="K81" s="40"/>
      <c r="L81" s="25"/>
    </row>
    <row r="82" spans="2:47" s="1" customFormat="1" ht="24.9" customHeight="1">
      <c r="B82" s="25"/>
      <c r="C82" s="17" t="s">
        <v>102</v>
      </c>
      <c r="L82" s="25"/>
    </row>
    <row r="83" spans="2:47" s="1" customFormat="1" ht="6.9" customHeight="1">
      <c r="B83" s="25"/>
      <c r="L83" s="25"/>
    </row>
    <row r="84" spans="2:47" s="1" customFormat="1" ht="12" customHeight="1">
      <c r="B84" s="25"/>
      <c r="C84" s="22" t="s">
        <v>13</v>
      </c>
      <c r="L84" s="25"/>
    </row>
    <row r="85" spans="2:47" s="1" customFormat="1" ht="16.5" customHeight="1">
      <c r="B85" s="25"/>
      <c r="E85" s="183" t="str">
        <f>E7</f>
        <v>Obnova trakčního vedení v úseku Úpořiny - Ohníč</v>
      </c>
      <c r="F85" s="184"/>
      <c r="G85" s="184"/>
      <c r="H85" s="184"/>
      <c r="L85" s="25"/>
    </row>
    <row r="86" spans="2:47" s="1" customFormat="1" ht="12" customHeight="1">
      <c r="B86" s="25"/>
      <c r="C86" s="22" t="s">
        <v>100</v>
      </c>
      <c r="L86" s="25"/>
    </row>
    <row r="87" spans="2:47" s="1" customFormat="1" ht="16.5" customHeight="1">
      <c r="B87" s="25"/>
      <c r="E87" s="174" t="str">
        <f>E9</f>
        <v>VON - Vedlejší náklady</v>
      </c>
      <c r="F87" s="185"/>
      <c r="G87" s="185"/>
      <c r="H87" s="185"/>
      <c r="L87" s="25"/>
    </row>
    <row r="88" spans="2:47" s="1" customFormat="1" ht="6.9" customHeight="1">
      <c r="B88" s="25"/>
      <c r="L88" s="25"/>
    </row>
    <row r="89" spans="2:47" s="1" customFormat="1" ht="12" customHeight="1">
      <c r="B89" s="25"/>
      <c r="C89" s="22" t="s">
        <v>17</v>
      </c>
      <c r="F89" s="20" t="str">
        <f>F12</f>
        <v xml:space="preserve"> </v>
      </c>
      <c r="I89" s="22" t="s">
        <v>19</v>
      </c>
      <c r="J89" s="45" t="str">
        <f>IF(J12="","",J12)</f>
        <v>10. 10. 2023</v>
      </c>
      <c r="L89" s="25"/>
    </row>
    <row r="90" spans="2:47" s="1" customFormat="1" ht="6.9" customHeight="1">
      <c r="B90" s="25"/>
      <c r="L90" s="25"/>
    </row>
    <row r="91" spans="2:47" s="1" customFormat="1" ht="15.15" customHeight="1">
      <c r="B91" s="25"/>
      <c r="C91" s="22" t="s">
        <v>21</v>
      </c>
      <c r="F91" s="20" t="str">
        <f>E15</f>
        <v xml:space="preserve"> </v>
      </c>
      <c r="I91" s="22" t="s">
        <v>27</v>
      </c>
      <c r="J91" s="23" t="str">
        <f>E21</f>
        <v xml:space="preserve"> </v>
      </c>
      <c r="L91" s="25"/>
    </row>
    <row r="92" spans="2:47" s="1" customFormat="1" ht="15.15" customHeight="1">
      <c r="B92" s="25"/>
      <c r="C92" s="22" t="s">
        <v>25</v>
      </c>
      <c r="F92" s="20" t="str">
        <f>IF(E18="","",E18)</f>
        <v xml:space="preserve"> </v>
      </c>
      <c r="I92" s="22" t="s">
        <v>30</v>
      </c>
      <c r="J92" s="23" t="str">
        <f>E24</f>
        <v>Prokopius Aleš Ing.</v>
      </c>
      <c r="L92" s="25"/>
    </row>
    <row r="93" spans="2:47" s="1" customFormat="1" ht="10.35" customHeight="1">
      <c r="B93" s="25"/>
      <c r="L93" s="25"/>
    </row>
    <row r="94" spans="2:47" s="1" customFormat="1" ht="29.25" customHeight="1">
      <c r="B94" s="25"/>
      <c r="C94" s="94" t="s">
        <v>103</v>
      </c>
      <c r="D94" s="86"/>
      <c r="E94" s="86"/>
      <c r="F94" s="86"/>
      <c r="G94" s="86"/>
      <c r="H94" s="86"/>
      <c r="I94" s="86"/>
      <c r="J94" s="95" t="s">
        <v>104</v>
      </c>
      <c r="K94" s="86"/>
      <c r="L94" s="25"/>
    </row>
    <row r="95" spans="2:47" s="1" customFormat="1" ht="10.35" customHeight="1">
      <c r="B95" s="25"/>
      <c r="L95" s="25"/>
    </row>
    <row r="96" spans="2:47" s="1" customFormat="1" ht="22.8" customHeight="1">
      <c r="B96" s="25"/>
      <c r="C96" s="96" t="s">
        <v>105</v>
      </c>
      <c r="J96" s="59">
        <f>J118</f>
        <v>0</v>
      </c>
      <c r="L96" s="25"/>
      <c r="AU96" s="13" t="s">
        <v>106</v>
      </c>
    </row>
    <row r="97" spans="2:12" s="8" customFormat="1" ht="24.9" customHeight="1">
      <c r="B97" s="97"/>
      <c r="D97" s="98" t="s">
        <v>112</v>
      </c>
      <c r="E97" s="99"/>
      <c r="F97" s="99"/>
      <c r="G97" s="99"/>
      <c r="H97" s="99"/>
      <c r="I97" s="99"/>
      <c r="J97" s="100">
        <f>J119</f>
        <v>0</v>
      </c>
      <c r="L97" s="97"/>
    </row>
    <row r="98" spans="2:12" s="9" customFormat="1" ht="19.95" customHeight="1">
      <c r="B98" s="101"/>
      <c r="D98" s="102" t="s">
        <v>1635</v>
      </c>
      <c r="E98" s="103"/>
      <c r="F98" s="103"/>
      <c r="G98" s="103"/>
      <c r="H98" s="103"/>
      <c r="I98" s="103"/>
      <c r="J98" s="104">
        <f>J120</f>
        <v>0</v>
      </c>
      <c r="L98" s="101"/>
    </row>
    <row r="99" spans="2:12" s="1" customFormat="1" ht="21.75" customHeight="1">
      <c r="B99" s="25"/>
      <c r="L99" s="25"/>
    </row>
    <row r="100" spans="2:12" s="1" customFormat="1" ht="6.9" customHeight="1">
      <c r="B100" s="37"/>
      <c r="C100" s="38"/>
      <c r="D100" s="38"/>
      <c r="E100" s="38"/>
      <c r="F100" s="38"/>
      <c r="G100" s="38"/>
      <c r="H100" s="38"/>
      <c r="I100" s="38"/>
      <c r="J100" s="38"/>
      <c r="K100" s="38"/>
      <c r="L100" s="25"/>
    </row>
    <row r="104" spans="2:12" s="1" customFormat="1" ht="6.9" customHeight="1">
      <c r="B104" s="39"/>
      <c r="C104" s="40"/>
      <c r="D104" s="40"/>
      <c r="E104" s="40"/>
      <c r="F104" s="40"/>
      <c r="G104" s="40"/>
      <c r="H104" s="40"/>
      <c r="I104" s="40"/>
      <c r="J104" s="40"/>
      <c r="K104" s="40"/>
      <c r="L104" s="25"/>
    </row>
    <row r="105" spans="2:12" s="1" customFormat="1" ht="24.9" customHeight="1">
      <c r="B105" s="25"/>
      <c r="C105" s="17" t="s">
        <v>113</v>
      </c>
      <c r="L105" s="25"/>
    </row>
    <row r="106" spans="2:12" s="1" customFormat="1" ht="6.9" customHeight="1">
      <c r="B106" s="25"/>
      <c r="L106" s="25"/>
    </row>
    <row r="107" spans="2:12" s="1" customFormat="1" ht="12" customHeight="1">
      <c r="B107" s="25"/>
      <c r="C107" s="22" t="s">
        <v>13</v>
      </c>
      <c r="L107" s="25"/>
    </row>
    <row r="108" spans="2:12" s="1" customFormat="1" ht="16.5" customHeight="1">
      <c r="B108" s="25"/>
      <c r="E108" s="183" t="str">
        <f>E7</f>
        <v>Obnova trakčního vedení v úseku Úpořiny - Ohníč</v>
      </c>
      <c r="F108" s="184"/>
      <c r="G108" s="184"/>
      <c r="H108" s="184"/>
      <c r="L108" s="25"/>
    </row>
    <row r="109" spans="2:12" s="1" customFormat="1" ht="12" customHeight="1">
      <c r="B109" s="25"/>
      <c r="C109" s="22" t="s">
        <v>100</v>
      </c>
      <c r="L109" s="25"/>
    </row>
    <row r="110" spans="2:12" s="1" customFormat="1" ht="16.5" customHeight="1">
      <c r="B110" s="25"/>
      <c r="E110" s="174" t="str">
        <f>E9</f>
        <v>VON - Vedlejší náklady</v>
      </c>
      <c r="F110" s="185"/>
      <c r="G110" s="185"/>
      <c r="H110" s="185"/>
      <c r="L110" s="25"/>
    </row>
    <row r="111" spans="2:12" s="1" customFormat="1" ht="6.9" customHeight="1">
      <c r="B111" s="25"/>
      <c r="L111" s="25"/>
    </row>
    <row r="112" spans="2:12" s="1" customFormat="1" ht="12" customHeight="1">
      <c r="B112" s="25"/>
      <c r="C112" s="22" t="s">
        <v>17</v>
      </c>
      <c r="F112" s="20" t="str">
        <f>F12</f>
        <v xml:space="preserve"> </v>
      </c>
      <c r="I112" s="22" t="s">
        <v>19</v>
      </c>
      <c r="J112" s="45" t="str">
        <f>IF(J12="","",J12)</f>
        <v>10. 10. 2023</v>
      </c>
      <c r="L112" s="25"/>
    </row>
    <row r="113" spans="2:65" s="1" customFormat="1" ht="6.9" customHeight="1">
      <c r="B113" s="25"/>
      <c r="L113" s="25"/>
    </row>
    <row r="114" spans="2:65" s="1" customFormat="1" ht="15.15" customHeight="1">
      <c r="B114" s="25"/>
      <c r="C114" s="22" t="s">
        <v>21</v>
      </c>
      <c r="F114" s="20" t="str">
        <f>E15</f>
        <v xml:space="preserve"> </v>
      </c>
      <c r="I114" s="22" t="s">
        <v>27</v>
      </c>
      <c r="J114" s="23" t="str">
        <f>E21</f>
        <v xml:space="preserve"> </v>
      </c>
      <c r="L114" s="25"/>
    </row>
    <row r="115" spans="2:65" s="1" customFormat="1" ht="15.15" customHeight="1">
      <c r="B115" s="25"/>
      <c r="C115" s="22" t="s">
        <v>25</v>
      </c>
      <c r="F115" s="20" t="str">
        <f>IF(E18="","",E18)</f>
        <v xml:space="preserve"> </v>
      </c>
      <c r="I115" s="22" t="s">
        <v>30</v>
      </c>
      <c r="J115" s="23" t="str">
        <f>E24</f>
        <v>Prokopius Aleš Ing.</v>
      </c>
      <c r="L115" s="25"/>
    </row>
    <row r="116" spans="2:65" s="1" customFormat="1" ht="10.35" customHeight="1">
      <c r="B116" s="25"/>
      <c r="L116" s="25"/>
    </row>
    <row r="117" spans="2:65" s="10" customFormat="1" ht="29.25" customHeight="1">
      <c r="B117" s="105"/>
      <c r="C117" s="106" t="s">
        <v>114</v>
      </c>
      <c r="D117" s="107" t="s">
        <v>58</v>
      </c>
      <c r="E117" s="107" t="s">
        <v>54</v>
      </c>
      <c r="F117" s="107" t="s">
        <v>55</v>
      </c>
      <c r="G117" s="107" t="s">
        <v>115</v>
      </c>
      <c r="H117" s="107" t="s">
        <v>116</v>
      </c>
      <c r="I117" s="107" t="s">
        <v>117</v>
      </c>
      <c r="J117" s="107" t="s">
        <v>104</v>
      </c>
      <c r="K117" s="108" t="s">
        <v>118</v>
      </c>
      <c r="L117" s="105"/>
      <c r="M117" s="52" t="s">
        <v>1</v>
      </c>
      <c r="N117" s="53" t="s">
        <v>37</v>
      </c>
      <c r="O117" s="53" t="s">
        <v>119</v>
      </c>
      <c r="P117" s="53" t="s">
        <v>120</v>
      </c>
      <c r="Q117" s="53" t="s">
        <v>121</v>
      </c>
      <c r="R117" s="53" t="s">
        <v>122</v>
      </c>
      <c r="S117" s="53" t="s">
        <v>123</v>
      </c>
      <c r="T117" s="54" t="s">
        <v>124</v>
      </c>
    </row>
    <row r="118" spans="2:65" s="1" customFormat="1" ht="22.8" customHeight="1">
      <c r="B118" s="25"/>
      <c r="C118" s="57" t="s">
        <v>125</v>
      </c>
      <c r="J118" s="109">
        <f>BK118</f>
        <v>0</v>
      </c>
      <c r="L118" s="25"/>
      <c r="M118" s="55"/>
      <c r="N118" s="46"/>
      <c r="O118" s="46"/>
      <c r="P118" s="110">
        <f>P119</f>
        <v>0</v>
      </c>
      <c r="Q118" s="46"/>
      <c r="R118" s="110">
        <f>R119</f>
        <v>0</v>
      </c>
      <c r="S118" s="46"/>
      <c r="T118" s="111">
        <f>T119</f>
        <v>0</v>
      </c>
      <c r="AT118" s="13" t="s">
        <v>72</v>
      </c>
      <c r="AU118" s="13" t="s">
        <v>106</v>
      </c>
      <c r="BK118" s="112">
        <f>BK119</f>
        <v>0</v>
      </c>
    </row>
    <row r="119" spans="2:65" s="11" customFormat="1" ht="25.95" customHeight="1">
      <c r="B119" s="113"/>
      <c r="D119" s="114" t="s">
        <v>72</v>
      </c>
      <c r="E119" s="115" t="s">
        <v>736</v>
      </c>
      <c r="F119" s="115" t="s">
        <v>737</v>
      </c>
      <c r="J119" s="116">
        <f>BK119</f>
        <v>0</v>
      </c>
      <c r="L119" s="113"/>
      <c r="M119" s="117"/>
      <c r="P119" s="118">
        <f>P120</f>
        <v>0</v>
      </c>
      <c r="R119" s="118">
        <f>R120</f>
        <v>0</v>
      </c>
      <c r="T119" s="119">
        <f>T120</f>
        <v>0</v>
      </c>
      <c r="AR119" s="114" t="s">
        <v>81</v>
      </c>
      <c r="AT119" s="120" t="s">
        <v>72</v>
      </c>
      <c r="AU119" s="120" t="s">
        <v>73</v>
      </c>
      <c r="AY119" s="114" t="s">
        <v>127</v>
      </c>
      <c r="BK119" s="121">
        <f>BK120</f>
        <v>0</v>
      </c>
    </row>
    <row r="120" spans="2:65" s="11" customFormat="1" ht="22.8" customHeight="1">
      <c r="B120" s="113"/>
      <c r="D120" s="114" t="s">
        <v>72</v>
      </c>
      <c r="E120" s="122" t="s">
        <v>1636</v>
      </c>
      <c r="F120" s="122" t="s">
        <v>1637</v>
      </c>
      <c r="J120" s="123">
        <f>BK120</f>
        <v>0</v>
      </c>
      <c r="L120" s="113"/>
      <c r="M120" s="117"/>
      <c r="P120" s="118">
        <f>SUM(P121:P129)</f>
        <v>0</v>
      </c>
      <c r="R120" s="118">
        <f>SUM(R121:R129)</f>
        <v>0</v>
      </c>
      <c r="T120" s="119">
        <f>SUM(T121:T129)</f>
        <v>0</v>
      </c>
      <c r="AR120" s="114" t="s">
        <v>81</v>
      </c>
      <c r="AT120" s="120" t="s">
        <v>72</v>
      </c>
      <c r="AU120" s="120" t="s">
        <v>81</v>
      </c>
      <c r="AY120" s="114" t="s">
        <v>127</v>
      </c>
      <c r="BK120" s="121">
        <f>SUM(BK121:BK129)</f>
        <v>0</v>
      </c>
    </row>
    <row r="121" spans="2:65" s="1" customFormat="1" ht="21.75" customHeight="1">
      <c r="B121" s="25"/>
      <c r="C121" s="124" t="s">
        <v>81</v>
      </c>
      <c r="D121" s="124" t="s">
        <v>129</v>
      </c>
      <c r="E121" s="125" t="s">
        <v>1638</v>
      </c>
      <c r="F121" s="126" t="s">
        <v>1639</v>
      </c>
      <c r="G121" s="127" t="s">
        <v>1640</v>
      </c>
      <c r="H121" s="128">
        <v>0.02</v>
      </c>
      <c r="I121" s="128"/>
      <c r="J121" s="128">
        <f>ROUND(I121*H121,2)</f>
        <v>0</v>
      </c>
      <c r="K121" s="126" t="s">
        <v>783</v>
      </c>
      <c r="L121" s="25"/>
      <c r="M121" s="129" t="s">
        <v>1</v>
      </c>
      <c r="N121" s="130" t="s">
        <v>38</v>
      </c>
      <c r="O121" s="131">
        <v>0</v>
      </c>
      <c r="P121" s="131">
        <f>O121*H121</f>
        <v>0</v>
      </c>
      <c r="Q121" s="131">
        <v>0</v>
      </c>
      <c r="R121" s="131">
        <f>Q121*H121</f>
        <v>0</v>
      </c>
      <c r="S121" s="131">
        <v>0</v>
      </c>
      <c r="T121" s="132">
        <f>S121*H121</f>
        <v>0</v>
      </c>
      <c r="AR121" s="133" t="s">
        <v>133</v>
      </c>
      <c r="AT121" s="133" t="s">
        <v>129</v>
      </c>
      <c r="AU121" s="133" t="s">
        <v>83</v>
      </c>
      <c r="AY121" s="13" t="s">
        <v>127</v>
      </c>
      <c r="BE121" s="134">
        <f>IF(N121="základní",J121,0)</f>
        <v>0</v>
      </c>
      <c r="BF121" s="134">
        <f>IF(N121="snížená",J121,0)</f>
        <v>0</v>
      </c>
      <c r="BG121" s="134">
        <f>IF(N121="zákl. přenesená",J121,0)</f>
        <v>0</v>
      </c>
      <c r="BH121" s="134">
        <f>IF(N121="sníž. přenesená",J121,0)</f>
        <v>0</v>
      </c>
      <c r="BI121" s="134">
        <f>IF(N121="nulová",J121,0)</f>
        <v>0</v>
      </c>
      <c r="BJ121" s="13" t="s">
        <v>81</v>
      </c>
      <c r="BK121" s="134">
        <f>ROUND(I121*H121,2)</f>
        <v>0</v>
      </c>
      <c r="BL121" s="13" t="s">
        <v>133</v>
      </c>
      <c r="BM121" s="133" t="s">
        <v>1641</v>
      </c>
    </row>
    <row r="122" spans="2:65" s="1" customFormat="1">
      <c r="B122" s="25"/>
      <c r="D122" s="135" t="s">
        <v>135</v>
      </c>
      <c r="F122" s="136" t="s">
        <v>1639</v>
      </c>
      <c r="L122" s="25"/>
      <c r="M122" s="137"/>
      <c r="T122" s="49"/>
      <c r="AT122" s="13" t="s">
        <v>135</v>
      </c>
      <c r="AU122" s="13" t="s">
        <v>83</v>
      </c>
    </row>
    <row r="123" spans="2:65" s="1" customFormat="1" ht="33" customHeight="1">
      <c r="B123" s="25"/>
      <c r="C123" s="124" t="s">
        <v>83</v>
      </c>
      <c r="D123" s="124" t="s">
        <v>129</v>
      </c>
      <c r="E123" s="125" t="s">
        <v>1642</v>
      </c>
      <c r="F123" s="126" t="s">
        <v>1643</v>
      </c>
      <c r="G123" s="127" t="s">
        <v>1644</v>
      </c>
      <c r="H123" s="128">
        <v>1</v>
      </c>
      <c r="I123" s="128"/>
      <c r="J123" s="128">
        <f>ROUND(I123*H123,2)</f>
        <v>0</v>
      </c>
      <c r="K123" s="126" t="s">
        <v>783</v>
      </c>
      <c r="L123" s="25"/>
      <c r="M123" s="129" t="s">
        <v>1</v>
      </c>
      <c r="N123" s="130" t="s">
        <v>38</v>
      </c>
      <c r="O123" s="131">
        <v>0</v>
      </c>
      <c r="P123" s="131">
        <f>O123*H123</f>
        <v>0</v>
      </c>
      <c r="Q123" s="131">
        <v>0</v>
      </c>
      <c r="R123" s="131">
        <f>Q123*H123</f>
        <v>0</v>
      </c>
      <c r="S123" s="131">
        <v>0</v>
      </c>
      <c r="T123" s="132">
        <f>S123*H123</f>
        <v>0</v>
      </c>
      <c r="AR123" s="133" t="s">
        <v>133</v>
      </c>
      <c r="AT123" s="133" t="s">
        <v>129</v>
      </c>
      <c r="AU123" s="133" t="s">
        <v>83</v>
      </c>
      <c r="AY123" s="13" t="s">
        <v>127</v>
      </c>
      <c r="BE123" s="134">
        <f>IF(N123="základní",J123,0)</f>
        <v>0</v>
      </c>
      <c r="BF123" s="134">
        <f>IF(N123="snížená",J123,0)</f>
        <v>0</v>
      </c>
      <c r="BG123" s="134">
        <f>IF(N123="zákl. přenesená",J123,0)</f>
        <v>0</v>
      </c>
      <c r="BH123" s="134">
        <f>IF(N123="sníž. přenesená",J123,0)</f>
        <v>0</v>
      </c>
      <c r="BI123" s="134">
        <f>IF(N123="nulová",J123,0)</f>
        <v>0</v>
      </c>
      <c r="BJ123" s="13" t="s">
        <v>81</v>
      </c>
      <c r="BK123" s="134">
        <f>ROUND(I123*H123,2)</f>
        <v>0</v>
      </c>
      <c r="BL123" s="13" t="s">
        <v>133</v>
      </c>
      <c r="BM123" s="133" t="s">
        <v>1645</v>
      </c>
    </row>
    <row r="124" spans="2:65" s="1" customFormat="1" ht="57.6">
      <c r="B124" s="25"/>
      <c r="D124" s="135" t="s">
        <v>135</v>
      </c>
      <c r="F124" s="136" t="s">
        <v>1646</v>
      </c>
      <c r="L124" s="25"/>
      <c r="M124" s="137"/>
      <c r="T124" s="49"/>
      <c r="AT124" s="13" t="s">
        <v>135</v>
      </c>
      <c r="AU124" s="13" t="s">
        <v>83</v>
      </c>
    </row>
    <row r="125" spans="2:65" s="1" customFormat="1" ht="66.75" customHeight="1">
      <c r="B125" s="25"/>
      <c r="C125" s="124" t="s">
        <v>142</v>
      </c>
      <c r="D125" s="124" t="s">
        <v>129</v>
      </c>
      <c r="E125" s="125" t="s">
        <v>1647</v>
      </c>
      <c r="F125" s="126" t="s">
        <v>1648</v>
      </c>
      <c r="G125" s="127" t="s">
        <v>1640</v>
      </c>
      <c r="H125" s="128">
        <v>0.03</v>
      </c>
      <c r="I125" s="128"/>
      <c r="J125" s="128">
        <f>ROUND(I125*H125,2)</f>
        <v>0</v>
      </c>
      <c r="K125" s="126" t="s">
        <v>783</v>
      </c>
      <c r="L125" s="25"/>
      <c r="M125" s="129" t="s">
        <v>1</v>
      </c>
      <c r="N125" s="130" t="s">
        <v>38</v>
      </c>
      <c r="O125" s="131">
        <v>0</v>
      </c>
      <c r="P125" s="131">
        <f>O125*H125</f>
        <v>0</v>
      </c>
      <c r="Q125" s="131">
        <v>0</v>
      </c>
      <c r="R125" s="131">
        <f>Q125*H125</f>
        <v>0</v>
      </c>
      <c r="S125" s="131">
        <v>0</v>
      </c>
      <c r="T125" s="132">
        <f>S125*H125</f>
        <v>0</v>
      </c>
      <c r="AR125" s="133" t="s">
        <v>133</v>
      </c>
      <c r="AT125" s="133" t="s">
        <v>129</v>
      </c>
      <c r="AU125" s="133" t="s">
        <v>83</v>
      </c>
      <c r="AY125" s="13" t="s">
        <v>127</v>
      </c>
      <c r="BE125" s="134">
        <f>IF(N125="základní",J125,0)</f>
        <v>0</v>
      </c>
      <c r="BF125" s="134">
        <f>IF(N125="snížená",J125,0)</f>
        <v>0</v>
      </c>
      <c r="BG125" s="134">
        <f>IF(N125="zákl. přenesená",J125,0)</f>
        <v>0</v>
      </c>
      <c r="BH125" s="134">
        <f>IF(N125="sníž. přenesená",J125,0)</f>
        <v>0</v>
      </c>
      <c r="BI125" s="134">
        <f>IF(N125="nulová",J125,0)</f>
        <v>0</v>
      </c>
      <c r="BJ125" s="13" t="s">
        <v>81</v>
      </c>
      <c r="BK125" s="134">
        <f>ROUND(I125*H125,2)</f>
        <v>0</v>
      </c>
      <c r="BL125" s="13" t="s">
        <v>133</v>
      </c>
      <c r="BM125" s="133" t="s">
        <v>1649</v>
      </c>
    </row>
    <row r="126" spans="2:65" s="1" customFormat="1" ht="48">
      <c r="B126" s="25"/>
      <c r="D126" s="135" t="s">
        <v>135</v>
      </c>
      <c r="F126" s="136" t="s">
        <v>1648</v>
      </c>
      <c r="L126" s="25"/>
      <c r="M126" s="137"/>
      <c r="T126" s="49"/>
      <c r="AT126" s="13" t="s">
        <v>135</v>
      </c>
      <c r="AU126" s="13" t="s">
        <v>83</v>
      </c>
    </row>
    <row r="127" spans="2:65" s="1" customFormat="1" ht="16.5" customHeight="1">
      <c r="B127" s="25"/>
      <c r="C127" s="124" t="s">
        <v>133</v>
      </c>
      <c r="D127" s="124" t="s">
        <v>129</v>
      </c>
      <c r="E127" s="125" t="s">
        <v>1650</v>
      </c>
      <c r="F127" s="126" t="s">
        <v>1651</v>
      </c>
      <c r="G127" s="127" t="s">
        <v>1640</v>
      </c>
      <c r="H127" s="128">
        <v>0.03</v>
      </c>
      <c r="I127" s="128"/>
      <c r="J127" s="128">
        <f>ROUND(I127*H127,2)</f>
        <v>0</v>
      </c>
      <c r="K127" s="126" t="s">
        <v>783</v>
      </c>
      <c r="L127" s="25"/>
      <c r="M127" s="129" t="s">
        <v>1</v>
      </c>
      <c r="N127" s="130" t="s">
        <v>38</v>
      </c>
      <c r="O127" s="131">
        <v>0</v>
      </c>
      <c r="P127" s="131">
        <f>O127*H127</f>
        <v>0</v>
      </c>
      <c r="Q127" s="131">
        <v>0</v>
      </c>
      <c r="R127" s="131">
        <f>Q127*H127</f>
        <v>0</v>
      </c>
      <c r="S127" s="131">
        <v>0</v>
      </c>
      <c r="T127" s="132">
        <f>S127*H127</f>
        <v>0</v>
      </c>
      <c r="AR127" s="133" t="s">
        <v>133</v>
      </c>
      <c r="AT127" s="133" t="s">
        <v>129</v>
      </c>
      <c r="AU127" s="133" t="s">
        <v>83</v>
      </c>
      <c r="AY127" s="13" t="s">
        <v>127</v>
      </c>
      <c r="BE127" s="134">
        <f>IF(N127="základní",J127,0)</f>
        <v>0</v>
      </c>
      <c r="BF127" s="134">
        <f>IF(N127="snížená",J127,0)</f>
        <v>0</v>
      </c>
      <c r="BG127" s="134">
        <f>IF(N127="zákl. přenesená",J127,0)</f>
        <v>0</v>
      </c>
      <c r="BH127" s="134">
        <f>IF(N127="sníž. přenesená",J127,0)</f>
        <v>0</v>
      </c>
      <c r="BI127" s="134">
        <f>IF(N127="nulová",J127,0)</f>
        <v>0</v>
      </c>
      <c r="BJ127" s="13" t="s">
        <v>81</v>
      </c>
      <c r="BK127" s="134">
        <f>ROUND(I127*H127,2)</f>
        <v>0</v>
      </c>
      <c r="BL127" s="13" t="s">
        <v>133</v>
      </c>
      <c r="BM127" s="133" t="s">
        <v>1652</v>
      </c>
    </row>
    <row r="128" spans="2:65" s="1" customFormat="1">
      <c r="B128" s="25"/>
      <c r="D128" s="135" t="s">
        <v>135</v>
      </c>
      <c r="F128" s="136" t="s">
        <v>1651</v>
      </c>
      <c r="L128" s="25"/>
      <c r="M128" s="137"/>
      <c r="T128" s="49"/>
      <c r="AT128" s="13" t="s">
        <v>135</v>
      </c>
      <c r="AU128" s="13" t="s">
        <v>83</v>
      </c>
    </row>
    <row r="129" spans="2:47" s="1" customFormat="1" ht="19.2">
      <c r="B129" s="25"/>
      <c r="D129" s="135" t="s">
        <v>155</v>
      </c>
      <c r="F129" s="146" t="s">
        <v>1653</v>
      </c>
      <c r="L129" s="25"/>
      <c r="M129" s="147"/>
      <c r="N129" s="148"/>
      <c r="O129" s="148"/>
      <c r="P129" s="148"/>
      <c r="Q129" s="148"/>
      <c r="R129" s="148"/>
      <c r="S129" s="148"/>
      <c r="T129" s="149"/>
      <c r="AT129" s="13" t="s">
        <v>155</v>
      </c>
      <c r="AU129" s="13" t="s">
        <v>83</v>
      </c>
    </row>
    <row r="130" spans="2:47" s="1" customFormat="1" ht="6.9" customHeight="1">
      <c r="B130" s="37"/>
      <c r="C130" s="38"/>
      <c r="D130" s="38"/>
      <c r="E130" s="38"/>
      <c r="F130" s="38"/>
      <c r="G130" s="38"/>
      <c r="H130" s="38"/>
      <c r="I130" s="38"/>
      <c r="J130" s="38"/>
      <c r="K130" s="38"/>
      <c r="L130" s="25"/>
    </row>
  </sheetData>
  <autoFilter ref="C117:K129" xr:uid="{00000000-0009-0000-0000-000006000000}"/>
  <mergeCells count="8">
    <mergeCell ref="E108:H108"/>
    <mergeCell ref="E110:H110"/>
    <mergeCell ref="L2:V2"/>
    <mergeCell ref="E7:H7"/>
    <mergeCell ref="E9:H9"/>
    <mergeCell ref="E27:H27"/>
    <mergeCell ref="E85:H85"/>
    <mergeCell ref="E87:H87"/>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14</vt:i4>
      </vt:variant>
    </vt:vector>
  </HeadingPairs>
  <TitlesOfParts>
    <vt:vector size="21" baseType="lpstr">
      <vt:lpstr>Rekapitulace stavby</vt:lpstr>
      <vt:lpstr>SO 01-31-01 - Oprava TV Ú...</vt:lpstr>
      <vt:lpstr>SO 01-37-01 - Oprava UKK ...</vt:lpstr>
      <vt:lpstr>SO 02-31-01 - Oprava TV Ž...</vt:lpstr>
      <vt:lpstr>SO 02-36-01 - Oprava DOÚO...</vt:lpstr>
      <vt:lpstr>SO 02-37-01 - Oprava UKK ...</vt:lpstr>
      <vt:lpstr>VON - Vedlejší náklady</vt:lpstr>
      <vt:lpstr>'Rekapitulace stavby'!Názvy_tisku</vt:lpstr>
      <vt:lpstr>'SO 01-31-01 - Oprava TV Ú...'!Názvy_tisku</vt:lpstr>
      <vt:lpstr>'SO 01-37-01 - Oprava UKK ...'!Názvy_tisku</vt:lpstr>
      <vt:lpstr>'SO 02-31-01 - Oprava TV Ž...'!Názvy_tisku</vt:lpstr>
      <vt:lpstr>'SO 02-36-01 - Oprava DOÚO...'!Názvy_tisku</vt:lpstr>
      <vt:lpstr>'SO 02-37-01 - Oprava UKK ...'!Názvy_tisku</vt:lpstr>
      <vt:lpstr>'VON - Vedlejší náklady'!Názvy_tisku</vt:lpstr>
      <vt:lpstr>'Rekapitulace stavby'!Oblast_tisku</vt:lpstr>
      <vt:lpstr>'SO 01-31-01 - Oprava TV Ú...'!Oblast_tisku</vt:lpstr>
      <vt:lpstr>'SO 01-37-01 - Oprava UKK ...'!Oblast_tisku</vt:lpstr>
      <vt:lpstr>'SO 02-31-01 - Oprava TV Ž...'!Oblast_tisku</vt:lpstr>
      <vt:lpstr>'SO 02-36-01 - Oprava DOÚO...'!Oblast_tisku</vt:lpstr>
      <vt:lpstr>'SO 02-37-01 - Oprava UKK ...'!Oblast_tisku</vt:lpstr>
      <vt:lpstr>'VON - Vedlejší náklady'!Oblast_tisku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DESKTOP-VJHJ5O4\Aleš Prokopius</dc:creator>
  <cp:lastModifiedBy>Prokopius Aleš Ing.</cp:lastModifiedBy>
  <dcterms:created xsi:type="dcterms:W3CDTF">2024-04-23T06:12:06Z</dcterms:created>
  <dcterms:modified xsi:type="dcterms:W3CDTF">2024-04-23T06:24:03Z</dcterms:modified>
</cp:coreProperties>
</file>