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C:\Users\Cermak\AppData\Local\Microsoft\Windows\INetCache\Content.Outlook\VT7DF0N5\"/>
    </mc:Choice>
  </mc:AlternateContent>
  <xr:revisionPtr revIDLastSave="0" documentId="13_ncr:1_{AE8483E1-417B-400D-94A3-1190F4F3B9AC}" xr6:coauthVersionLast="36" xr6:coauthVersionMax="36" xr10:uidLastSave="{00000000-0000-0000-0000-000000000000}"/>
  <bookViews>
    <workbookView xWindow="0" yWindow="0" windowWidth="15150" windowHeight="9570" xr2:uid="{00000000-000D-0000-FFFF-FFFF00000000}"/>
  </bookViews>
  <sheets>
    <sheet name="Rekapitulace služby" sheetId="1" r:id="rId1"/>
    <sheet name="01.1.1 - Údržba zeleně pr..." sheetId="2" r:id="rId2"/>
    <sheet name="01.1.2 - Regulace invazní..." sheetId="3" r:id="rId3"/>
  </sheets>
  <definedNames>
    <definedName name="_xlnm._FilterDatabase" localSheetId="1" hidden="1">'01.1.1 - Údržba zeleně pr...'!$C$118:$K$330</definedName>
    <definedName name="_xlnm._FilterDatabase" localSheetId="2" hidden="1">'01.1.2 - Regulace invazní...'!$C$115:$K$124</definedName>
    <definedName name="_xlnm.Print_Titles" localSheetId="1">'01.1.1 - Údržba zeleně pr...'!$118:$118</definedName>
    <definedName name="_xlnm.Print_Titles" localSheetId="2">'01.1.2 - Regulace invazní...'!$115:$115</definedName>
    <definedName name="_xlnm.Print_Titles" localSheetId="0">'Rekapitulace služby'!$92:$92</definedName>
    <definedName name="_xlnm.Print_Area" localSheetId="1">'01.1.1 - Údržba zeleně pr...'!$C$4:$J$76,'01.1.1 - Údržba zeleně pr...'!$C$82:$J$100,'01.1.1 - Údržba zeleně pr...'!$C$106:$J$330</definedName>
    <definedName name="_xlnm.Print_Area" localSheetId="2">'01.1.2 - Regulace invazní...'!$C$4:$J$76,'01.1.2 - Regulace invazní...'!$C$82:$J$97,'01.1.2 - Regulace invazní...'!$C$103:$J$124</definedName>
    <definedName name="_xlnm.Print_Area" localSheetId="0">'Rekapitulace služby'!$D$4:$AO$76,'Rekapitulace služby'!$C$82:$AQ$97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92" i="3" s="1"/>
  <c r="J23" i="3"/>
  <c r="J21" i="3"/>
  <c r="E21" i="3"/>
  <c r="J112" i="3"/>
  <c r="J20" i="3"/>
  <c r="J18" i="3"/>
  <c r="E18" i="3"/>
  <c r="F113" i="3"/>
  <c r="J17" i="3"/>
  <c r="J15" i="3"/>
  <c r="E15" i="3"/>
  <c r="F112" i="3" s="1"/>
  <c r="J14" i="3"/>
  <c r="J12" i="3"/>
  <c r="J110" i="3"/>
  <c r="E7" i="3"/>
  <c r="E85" i="3" s="1"/>
  <c r="J37" i="2"/>
  <c r="J36" i="2"/>
  <c r="AY95" i="1"/>
  <c r="J35" i="2"/>
  <c r="AX95" i="1" s="1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92" i="2" s="1"/>
  <c r="J17" i="2"/>
  <c r="J15" i="2"/>
  <c r="E15" i="2"/>
  <c r="F115" i="2" s="1"/>
  <c r="J14" i="2"/>
  <c r="J12" i="2"/>
  <c r="J113" i="2"/>
  <c r="E7" i="2"/>
  <c r="E85" i="2"/>
  <c r="L90" i="1"/>
  <c r="AM90" i="1"/>
  <c r="AM89" i="1"/>
  <c r="L89" i="1"/>
  <c r="AM87" i="1"/>
  <c r="L87" i="1"/>
  <c r="L85" i="1"/>
  <c r="L84" i="1"/>
  <c r="BK309" i="2"/>
  <c r="BK325" i="2"/>
  <c r="BK284" i="2"/>
  <c r="J194" i="2"/>
  <c r="BK294" i="2"/>
  <c r="J196" i="2"/>
  <c r="BK146" i="2"/>
  <c r="BK323" i="2"/>
  <c r="BK290" i="2"/>
  <c r="J262" i="2"/>
  <c r="J305" i="2"/>
  <c r="BK218" i="2"/>
  <c r="BK182" i="2"/>
  <c r="J315" i="2"/>
  <c r="J282" i="2"/>
  <c r="J170" i="2"/>
  <c r="BK307" i="2"/>
  <c r="BK282" i="2"/>
  <c r="J212" i="2"/>
  <c r="J274" i="2"/>
  <c r="J148" i="2"/>
  <c r="J130" i="2"/>
  <c r="BK317" i="2"/>
  <c r="BK224" i="2"/>
  <c r="J208" i="2"/>
  <c r="BK130" i="2"/>
  <c r="J264" i="2"/>
  <c r="J325" i="2"/>
  <c r="BK268" i="2"/>
  <c r="BK138" i="2"/>
  <c r="BK170" i="2"/>
  <c r="BK204" i="2"/>
  <c r="J186" i="2"/>
  <c r="BK238" i="2"/>
  <c r="J244" i="2"/>
  <c r="J256" i="2"/>
  <c r="BK278" i="2"/>
  <c r="J162" i="2"/>
  <c r="J140" i="2"/>
  <c r="BK180" i="2"/>
  <c r="BK117" i="3"/>
  <c r="J192" i="2"/>
  <c r="BK208" i="2"/>
  <c r="BK188" i="2"/>
  <c r="J321" i="2"/>
  <c r="BK250" i="2"/>
  <c r="BK256" i="2"/>
  <c r="BK144" i="2"/>
  <c r="BK321" i="2"/>
  <c r="J272" i="2"/>
  <c r="J132" i="2"/>
  <c r="BK178" i="2"/>
  <c r="BK206" i="2"/>
  <c r="J190" i="2"/>
  <c r="BK258" i="2"/>
  <c r="BK136" i="2"/>
  <c r="J246" i="2"/>
  <c r="BK260" i="2"/>
  <c r="BK311" i="2"/>
  <c r="J174" i="2"/>
  <c r="J176" i="2"/>
  <c r="BK198" i="2"/>
  <c r="BK121" i="3"/>
  <c r="BK305" i="2"/>
  <c r="BK248" i="2"/>
  <c r="BK150" i="2"/>
  <c r="J134" i="2"/>
  <c r="BK196" i="2"/>
  <c r="BK132" i="2"/>
  <c r="BK190" i="2"/>
  <c r="J222" i="2"/>
  <c r="BK244" i="2"/>
  <c r="BK327" i="2"/>
  <c r="J258" i="2"/>
  <c r="BK296" i="2"/>
  <c r="J294" i="2"/>
  <c r="J160" i="2"/>
  <c r="J234" i="2"/>
  <c r="BK315" i="2"/>
  <c r="J250" i="2"/>
  <c r="BK210" i="2"/>
  <c r="BK142" i="2"/>
  <c r="BK152" i="2"/>
  <c r="J184" i="2"/>
  <c r="BK252" i="2"/>
  <c r="BK172" i="2"/>
  <c r="BK148" i="2"/>
  <c r="J296" i="2"/>
  <c r="J200" i="2"/>
  <c r="J224" i="2"/>
  <c r="J218" i="2"/>
  <c r="BK123" i="3"/>
  <c r="J313" i="2"/>
  <c r="J270" i="2"/>
  <c r="J214" i="2"/>
  <c r="J128" i="2"/>
  <c r="BK158" i="2"/>
  <c r="J156" i="2"/>
  <c r="J248" i="2"/>
  <c r="J300" i="2"/>
  <c r="J230" i="2"/>
  <c r="BK220" i="2"/>
  <c r="BK234" i="2"/>
  <c r="J117" i="3"/>
  <c r="J327" i="2"/>
  <c r="BK272" i="2"/>
  <c r="BK302" i="2"/>
  <c r="J276" i="2"/>
  <c r="J146" i="2"/>
  <c r="J278" i="2"/>
  <c r="BK128" i="2"/>
  <c r="BK286" i="2"/>
  <c r="J206" i="2"/>
  <c r="J216" i="2"/>
  <c r="J240" i="2"/>
  <c r="BK230" i="2"/>
  <c r="J178" i="2"/>
  <c r="J142" i="2"/>
  <c r="J238" i="2"/>
  <c r="BK202" i="2"/>
  <c r="BK313" i="2"/>
  <c r="BK236" i="2"/>
  <c r="BK228" i="2"/>
  <c r="J220" i="2"/>
  <c r="J119" i="3"/>
  <c r="BK119" i="3"/>
  <c r="J266" i="2"/>
  <c r="J126" i="2"/>
  <c r="J150" i="2"/>
  <c r="BK164" i="2"/>
  <c r="BK140" i="2"/>
  <c r="BK212" i="2"/>
  <c r="J154" i="2"/>
  <c r="J164" i="2"/>
  <c r="J168" i="2"/>
  <c r="J284" i="2"/>
  <c r="J298" i="2"/>
  <c r="J202" i="2"/>
  <c r="J317" i="2"/>
  <c r="J268" i="2"/>
  <c r="J319" i="2"/>
  <c r="BK288" i="2"/>
  <c r="J226" i="2"/>
  <c r="J210" i="2"/>
  <c r="J232" i="2"/>
  <c r="J182" i="2"/>
  <c r="J166" i="2"/>
  <c r="J228" i="2"/>
  <c r="BK192" i="2"/>
  <c r="BK124" i="2"/>
  <c r="BK122" i="2"/>
  <c r="BK194" i="2"/>
  <c r="J292" i="2"/>
  <c r="BK300" i="2"/>
  <c r="BK214" i="2"/>
  <c r="J158" i="2"/>
  <c r="J286" i="2"/>
  <c r="J124" i="2"/>
  <c r="BK280" i="2"/>
  <c r="BK270" i="2"/>
  <c r="BK160" i="2"/>
  <c r="BK166" i="2"/>
  <c r="J152" i="2"/>
  <c r="J138" i="2"/>
  <c r="J260" i="2"/>
  <c r="BK126" i="2"/>
  <c r="BK184" i="2"/>
  <c r="J323" i="2"/>
  <c r="BK254" i="2"/>
  <c r="BK329" i="2"/>
  <c r="BK276" i="2"/>
  <c r="J309" i="2"/>
  <c r="BK264" i="2"/>
  <c r="BK156" i="2"/>
  <c r="J290" i="2"/>
  <c r="BK134" i="2"/>
  <c r="BK292" i="2"/>
  <c r="BK240" i="2"/>
  <c r="AS94" i="1"/>
  <c r="BK176" i="2"/>
  <c r="J180" i="2"/>
  <c r="J236" i="2"/>
  <c r="J198" i="2"/>
  <c r="J136" i="2"/>
  <c r="J204" i="2"/>
  <c r="BK246" i="2"/>
  <c r="BK266" i="2"/>
  <c r="BK226" i="2"/>
  <c r="J122" i="2"/>
  <c r="J172" i="2"/>
  <c r="J121" i="3"/>
  <c r="BK319" i="2"/>
  <c r="J242" i="2"/>
  <c r="J280" i="2"/>
  <c r="J307" i="2"/>
  <c r="BK242" i="2"/>
  <c r="J329" i="2"/>
  <c r="J252" i="2"/>
  <c r="J288" i="2"/>
  <c r="BK162" i="2"/>
  <c r="J311" i="2"/>
  <c r="BK274" i="2"/>
  <c r="J144" i="2"/>
  <c r="J302" i="2"/>
  <c r="J254" i="2"/>
  <c r="BK262" i="2"/>
  <c r="BK216" i="2"/>
  <c r="BK174" i="2"/>
  <c r="BK154" i="2"/>
  <c r="BK222" i="2"/>
  <c r="J188" i="2"/>
  <c r="BK168" i="2"/>
  <c r="BK298" i="2"/>
  <c r="BK232" i="2"/>
  <c r="BK186" i="2"/>
  <c r="BK200" i="2"/>
  <c r="J123" i="3"/>
  <c r="T304" i="2" l="1"/>
  <c r="BK304" i="2"/>
  <c r="J304" i="2"/>
  <c r="J99" i="2"/>
  <c r="R121" i="2"/>
  <c r="R120" i="2" s="1"/>
  <c r="R119" i="2" s="1"/>
  <c r="P304" i="2"/>
  <c r="T121" i="2"/>
  <c r="T120" i="2" s="1"/>
  <c r="T119" i="2" s="1"/>
  <c r="BK116" i="3"/>
  <c r="J116" i="3" s="1"/>
  <c r="J96" i="3" s="1"/>
  <c r="R304" i="2"/>
  <c r="P116" i="3"/>
  <c r="AU96" i="1"/>
  <c r="BK121" i="2"/>
  <c r="BK120" i="2" s="1"/>
  <c r="J120" i="2" s="1"/>
  <c r="J97" i="2" s="1"/>
  <c r="R116" i="3"/>
  <c r="P121" i="2"/>
  <c r="P120" i="2"/>
  <c r="P119" i="2" s="1"/>
  <c r="AU95" i="1" s="1"/>
  <c r="T116" i="3"/>
  <c r="J89" i="3"/>
  <c r="F91" i="3"/>
  <c r="F92" i="3"/>
  <c r="E106" i="3"/>
  <c r="BE117" i="3"/>
  <c r="J91" i="3"/>
  <c r="J113" i="3"/>
  <c r="BE121" i="3"/>
  <c r="BE119" i="3"/>
  <c r="BE123" i="3"/>
  <c r="J92" i="2"/>
  <c r="BE202" i="2"/>
  <c r="BE208" i="2"/>
  <c r="BE224" i="2"/>
  <c r="BE230" i="2"/>
  <c r="BE236" i="2"/>
  <c r="BE238" i="2"/>
  <c r="BE250" i="2"/>
  <c r="BE192" i="2"/>
  <c r="BE210" i="2"/>
  <c r="E109" i="2"/>
  <c r="BE132" i="2"/>
  <c r="BE158" i="2"/>
  <c r="BE196" i="2"/>
  <c r="BE212" i="2"/>
  <c r="BE268" i="2"/>
  <c r="BE270" i="2"/>
  <c r="BE272" i="2"/>
  <c r="BE294" i="2"/>
  <c r="BE315" i="2"/>
  <c r="BE319" i="2"/>
  <c r="BE325" i="2"/>
  <c r="BE124" i="2"/>
  <c r="BE136" i="2"/>
  <c r="BE150" i="2"/>
  <c r="BE180" i="2"/>
  <c r="BE198" i="2"/>
  <c r="BE206" i="2"/>
  <c r="BE216" i="2"/>
  <c r="BE240" i="2"/>
  <c r="BE329" i="2"/>
  <c r="BE128" i="2"/>
  <c r="BE142" i="2"/>
  <c r="BE160" i="2"/>
  <c r="BE176" i="2"/>
  <c r="BE220" i="2"/>
  <c r="BE226" i="2"/>
  <c r="F116" i="2"/>
  <c r="BE146" i="2"/>
  <c r="BE178" i="2"/>
  <c r="BE182" i="2"/>
  <c r="BE184" i="2"/>
  <c r="BE190" i="2"/>
  <c r="BE248" i="2"/>
  <c r="F91" i="2"/>
  <c r="BE148" i="2"/>
  <c r="BE174" i="2"/>
  <c r="BE200" i="2"/>
  <c r="BE138" i="2"/>
  <c r="BE168" i="2"/>
  <c r="BE170" i="2"/>
  <c r="BE172" i="2"/>
  <c r="BE258" i="2"/>
  <c r="BE130" i="2"/>
  <c r="BE154" i="2"/>
  <c r="BE186" i="2"/>
  <c r="BE194" i="2"/>
  <c r="BE228" i="2"/>
  <c r="BE242" i="2"/>
  <c r="BE244" i="2"/>
  <c r="BE262" i="2"/>
  <c r="J89" i="2"/>
  <c r="BE134" i="2"/>
  <c r="BE144" i="2"/>
  <c r="BE152" i="2"/>
  <c r="BE162" i="2"/>
  <c r="BE166" i="2"/>
  <c r="BE218" i="2"/>
  <c r="BE232" i="2"/>
  <c r="J91" i="2"/>
  <c r="BE156" i="2"/>
  <c r="BE164" i="2"/>
  <c r="BE204" i="2"/>
  <c r="BE214" i="2"/>
  <c r="BE122" i="2"/>
  <c r="BE222" i="2"/>
  <c r="BE234" i="2"/>
  <c r="BE256" i="2"/>
  <c r="BE266" i="2"/>
  <c r="BE284" i="2"/>
  <c r="BE290" i="2"/>
  <c r="BE298" i="2"/>
  <c r="BE300" i="2"/>
  <c r="BE311" i="2"/>
  <c r="BE317" i="2"/>
  <c r="BE140" i="2"/>
  <c r="BE188" i="2"/>
  <c r="BE252" i="2"/>
  <c r="BE276" i="2"/>
  <c r="BE280" i="2"/>
  <c r="BE288" i="2"/>
  <c r="BE292" i="2"/>
  <c r="BE296" i="2"/>
  <c r="BE302" i="2"/>
  <c r="BE305" i="2"/>
  <c r="BE309" i="2"/>
  <c r="BE313" i="2"/>
  <c r="BE126" i="2"/>
  <c r="BE246" i="2"/>
  <c r="BE254" i="2"/>
  <c r="BE274" i="2"/>
  <c r="BE278" i="2"/>
  <c r="BE282" i="2"/>
  <c r="BE307" i="2"/>
  <c r="BE321" i="2"/>
  <c r="BE260" i="2"/>
  <c r="BE264" i="2"/>
  <c r="BE286" i="2"/>
  <c r="BE323" i="2"/>
  <c r="BE327" i="2"/>
  <c r="J34" i="3"/>
  <c r="AW96" i="1" s="1"/>
  <c r="F35" i="3"/>
  <c r="BB96" i="1" s="1"/>
  <c r="J34" i="2"/>
  <c r="AW95" i="1" s="1"/>
  <c r="F35" i="2"/>
  <c r="BB95" i="1" s="1"/>
  <c r="F34" i="3"/>
  <c r="BA96" i="1" s="1"/>
  <c r="F34" i="2"/>
  <c r="BA95" i="1" s="1"/>
  <c r="F36" i="3"/>
  <c r="BC96" i="1" s="1"/>
  <c r="F36" i="2"/>
  <c r="BC95" i="1" s="1"/>
  <c r="F37" i="2"/>
  <c r="BD95" i="1" s="1"/>
  <c r="F37" i="3"/>
  <c r="BD96" i="1" s="1"/>
  <c r="BK119" i="2" l="1"/>
  <c r="J119" i="2"/>
  <c r="J96" i="2"/>
  <c r="J121" i="2"/>
  <c r="J98" i="2"/>
  <c r="J30" i="3"/>
  <c r="AG96" i="1"/>
  <c r="AU94" i="1"/>
  <c r="J33" i="2"/>
  <c r="AV95" i="1" s="1"/>
  <c r="AT95" i="1" s="1"/>
  <c r="F33" i="2"/>
  <c r="AZ95" i="1" s="1"/>
  <c r="BD94" i="1"/>
  <c r="W33" i="1"/>
  <c r="J33" i="3"/>
  <c r="AV96" i="1" s="1"/>
  <c r="AT96" i="1" s="1"/>
  <c r="AN96" i="1" s="1"/>
  <c r="J30" i="2"/>
  <c r="AG95" i="1"/>
  <c r="AG94" i="1" s="1"/>
  <c r="BC94" i="1"/>
  <c r="AY94" i="1" s="1"/>
  <c r="BA94" i="1"/>
  <c r="W30" i="1"/>
  <c r="F33" i="3"/>
  <c r="AZ96" i="1"/>
  <c r="BB94" i="1"/>
  <c r="W31" i="1" s="1"/>
  <c r="AN95" i="1" l="1"/>
  <c r="J39" i="3"/>
  <c r="J39" i="2"/>
  <c r="W32" i="1"/>
  <c r="AW94" i="1"/>
  <c r="AK30" i="1" s="1"/>
  <c r="AZ94" i="1"/>
  <c r="W29" i="1" s="1"/>
  <c r="AK26" i="1"/>
  <c r="AX94" i="1"/>
  <c r="AV94" i="1" l="1"/>
  <c r="AK29" i="1"/>
  <c r="AK35" i="1"/>
  <c r="AT94" i="1" l="1"/>
  <c r="AN94" i="1" l="1"/>
</calcChain>
</file>

<file path=xl/sharedStrings.xml><?xml version="1.0" encoding="utf-8"?>
<sst xmlns="http://schemas.openxmlformats.org/spreadsheetml/2006/main" count="2311" uniqueCount="607">
  <si>
    <t>Export Komplet</t>
  </si>
  <si>
    <t/>
  </si>
  <si>
    <t>2.0</t>
  </si>
  <si>
    <t>ZAMOK</t>
  </si>
  <si>
    <t>False</t>
  </si>
  <si>
    <t>{ced88f82-fe97-42b3-ab28-46737ff1031b}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</si>
  <si>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</si>
  <si>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</si>
  <si>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</si>
  <si>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</si>
  <si>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</si>
  <si>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</si>
  <si>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</si>
  <si>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</si>
  <si>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2024-7a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</si>
  <si>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</si>
  <si>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</si>
  <si>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Brno 2024-2026-ST Jihlava JC</t>
  </si>
  <si>
    <t>KSO:</t>
  </si>
  <si>
    <t>CC-CZ:</t>
  </si>
  <si>
    <t>Místo:</t>
  </si>
  <si>
    <t xml:space="preserve"> </t>
  </si>
  <si>
    <t>Datum:</t>
  </si>
  <si>
    <t>30. 5. 2024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</si>
  <si>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</si>
  <si>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</si>
  <si>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</si>
  <si>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</si>
  <si>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</si>
  <si>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</si>
  <si>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</si>
  <si>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</si>
  <si>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</si>
  <si>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</si>
  <si>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</si>
  <si>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</si>
  <si>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</si>
  <si>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</si>
  <si>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</si>
  <si>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</si>
  <si>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</si>
  <si>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</si>
  <si>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</si>
  <si>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</si>
  <si>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</si>
  <si>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</si>
  <si>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</si>
  <si>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</si>
  <si>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</si>
  <si>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</si>
  <si>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</si>
  <si>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</si>
  <si>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</si>
  <si>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</si>
  <si>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</si>
  <si>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</si>
  <si>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</si>
  <si>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</si>
  <si>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</si>
  <si>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</si>
  <si>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</si>
  <si>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</si>
  <si>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</si>
  <si>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</si>
  <si>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</si>
  <si>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</si>
  <si>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</si>
  <si>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</si>
  <si>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</si>
  <si>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</si>
  <si>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</si>
  <si>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</si>
  <si>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</si>
  <si>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</si>
  <si>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</si>
  <si>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</si>
  <si>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</si>
  <si>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</si>
  <si>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01.1.1</t>
  </si>
  <si>
    <t>Údržba zeleně práce ÚOŽI 2024</t>
  </si>
  <si>
    <t>STA</t>
  </si>
  <si>
    <t>1</t>
  </si>
  <si>
    <t>{277b2f0f-9edb-4573-adbc-ca87f6aa62e8}</t>
  </si>
  <si>
    <t>2</t>
  </si>
  <si>
    <t>01.1.2</t>
  </si>
  <si>
    <t>Regulace invazních rostlin - ceník MŽP 2024</t>
  </si>
  <si>
    <t>{beabedaf-7709-4248-aeb2-816f7310912f}</t>
  </si>
  <si>
    <t>KRYCÍ LIST SOUPISU PRACÍ</t>
  </si>
  <si>
    <t>Objekt:</t>
  </si>
  <si>
    <t>01.1.1 - Údržba zeleně práce ÚOŽI 2024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</si>
  <si>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</si>
  <si>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</si>
  <si>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</si>
  <si>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</si>
  <si>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</si>
  <si>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</si>
  <si>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</si>
  <si>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</si>
  <si>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</si>
  <si>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</si>
  <si>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</si>
  <si>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</si>
  <si>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</si>
  <si>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</si>
  <si>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</si>
  <si>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</si>
  <si>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</si>
  <si>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</si>
  <si>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</si>
  <si>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</si>
  <si>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</si>
  <si>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</si>
  <si>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</si>
  <si>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</si>
  <si>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</si>
  <si>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</si>
  <si>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</si>
  <si>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</si>
  <si>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</si>
  <si>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</si>
  <si>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4</t>
  </si>
  <si>
    <t>PP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</si>
  <si>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</si>
  <si>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</si>
  <si>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</si>
  <si>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</si>
  <si>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</si>
  <si>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</si>
  <si>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 se sekacím adaptérem</t>
  </si>
  <si>
    <t>ha</t>
  </si>
  <si>
    <t>6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</si>
  <si>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</si>
  <si>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</si>
  <si>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</si>
  <si>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8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</si>
  <si>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</si>
  <si>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</si>
  <si>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</si>
  <si>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</si>
  <si>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</si>
  <si>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5904015010</t>
  </si>
  <si>
    <t>Vypalování travních porostů řízeným plamenem</t>
  </si>
  <si>
    <t>Vypalování travních porostů řízeným plamenem Poznámka: 1. V cenách jsou započteny náklady na řízené vypalování porostu a protipožární opatření. 2. V cenách nejsou obsaženy náklady na střežení ošetřených míst.</t>
  </si>
  <si>
    <t>7</t>
  </si>
  <si>
    <t>5904020010</t>
  </si>
  <si>
    <t>Vyřezání křovin porost řídký 1 až 5 kusů stonků na m2 plochy sklon terénu do 1:2</t>
  </si>
  <si>
    <t>14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</si>
  <si>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</si>
  <si>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</si>
  <si>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</si>
  <si>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16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</si>
  <si>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</si>
  <si>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</si>
  <si>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5904020110</t>
  </si>
  <si>
    <t>Vyřezání křovin porost hustý 6 a více kusů stonků na m2 plochy sklon terénu do 1:2</t>
  </si>
  <si>
    <t>18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</si>
  <si>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</si>
  <si>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</si>
  <si>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</si>
  <si>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20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</si>
  <si>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</si>
  <si>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</si>
  <si>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5904025010</t>
  </si>
  <si>
    <t>Ořez větví místně ručně do výšky nad terénem do 2 m</t>
  </si>
  <si>
    <t>hod</t>
  </si>
  <si>
    <t>22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</si>
  <si>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</si>
  <si>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</si>
  <si>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</t>
  </si>
  <si>
    <t>24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</si>
  <si>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</si>
  <si>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</si>
  <si>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5904025110</t>
  </si>
  <si>
    <t>Ořez větví místně ručně kontinuálně strojně v šíři 3 metry od osy koleje</t>
  </si>
  <si>
    <t>km</t>
  </si>
  <si>
    <t>26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</si>
  <si>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</si>
  <si>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5904030010</t>
  </si>
  <si>
    <t>Likvidace porostu odhrnutí včetně kořenů</t>
  </si>
  <si>
    <t>28</t>
  </si>
  <si>
    <t>Likvidace porostu odhrnutí včetně kořenů Poznámka: 1. V cenách jsou započteny náklady na naložení na dopravní prostředek a uložení na skládku. 2. V cenách nejsou obsaženy náklady na dopravu a skládkovné.</t>
  </si>
  <si>
    <t>15</t>
  </si>
  <si>
    <t>5904031010</t>
  </si>
  <si>
    <t>Odstranění smíšené vegetace strojně kolovou nebo kolejovou mechanizací s mulčovacím adaptérem o objemu křovin do 50 %</t>
  </si>
  <si>
    <t>30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</si>
  <si>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</si>
  <si>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5904031020</t>
  </si>
  <si>
    <t>Odstranění smíšené vegetace strojně kolovou nebo kolejovou mechanizací s mulčovacím adaptérem o objemu křovin přes 50 %</t>
  </si>
  <si>
    <t>32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</si>
  <si>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</si>
  <si>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17</t>
  </si>
  <si>
    <t>5904035010</t>
  </si>
  <si>
    <t>Kácení stromů se sklonem terénu do 1:2 obvodem kmene od 31 do 63 cm</t>
  </si>
  <si>
    <t>kus</t>
  </si>
  <si>
    <t>34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</si>
  <si>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</si>
  <si>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5904035020</t>
  </si>
  <si>
    <t>Kácení stromů se sklonem terénu do 1:2 obvodem kmene přes 63 do 80 cm</t>
  </si>
  <si>
    <t>36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</si>
  <si>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</si>
  <si>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</t>
  </si>
  <si>
    <t>5904035030</t>
  </si>
  <si>
    <t>Kácení stromů se sklonem terénu do 1:2 obvodem kmene přes 80 do 157 cm</t>
  </si>
  <si>
    <t>38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</si>
  <si>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</si>
  <si>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</si>
  <si>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</si>
  <si>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40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</si>
  <si>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</si>
  <si>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5904035050</t>
  </si>
  <si>
    <t>Kácení stromů se sklonem terénu do 1:2 obvodem kmene přes 220 do 283 cm</t>
  </si>
  <si>
    <t>42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</si>
  <si>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</si>
  <si>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5904035060</t>
  </si>
  <si>
    <t>Kácení stromů se sklonem terénu do 1:2 obvodem kmene přes 283 cm</t>
  </si>
  <si>
    <t>44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</si>
  <si>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</si>
  <si>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</si>
  <si>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5904035110</t>
  </si>
  <si>
    <t>Kácení stromů se sklonem terénu přes 1:2 obvodem kmene od 31 do 63 cm</t>
  </si>
  <si>
    <t>46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</si>
  <si>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</si>
  <si>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</si>
  <si>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</si>
  <si>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48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</si>
  <si>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</si>
  <si>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</si>
  <si>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5904035130</t>
  </si>
  <si>
    <t>Kácení stromů se sklonem terénu přes 1:2 obvodem kmene přes 80 do 157 cm</t>
  </si>
  <si>
    <t>50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</si>
  <si>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</si>
  <si>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</si>
  <si>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</si>
  <si>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52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</si>
  <si>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</si>
  <si>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27</t>
  </si>
  <si>
    <t>5904035150</t>
  </si>
  <si>
    <t>Kácení stromů se sklonem terénu přes 1:2 obvodem kmene přes 220 do 283 cm</t>
  </si>
  <si>
    <t>54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</si>
  <si>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</si>
  <si>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5904035160</t>
  </si>
  <si>
    <t>Kácení stromů se sklonem terénu přes 1:2 obvodem kmene přes 283 cm</t>
  </si>
  <si>
    <t>56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</si>
  <si>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</si>
  <si>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29</t>
  </si>
  <si>
    <t>5904040010</t>
  </si>
  <si>
    <t>Rizikové kácení stromů listnatých se sklonem terénu do 1:2 obvodem kmene od 31 do 63 cm</t>
  </si>
  <si>
    <t>58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</si>
  <si>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</si>
  <si>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5904040020</t>
  </si>
  <si>
    <t>Rizikové kácení stromů listnatých se sklonem terénu do 1:2 obvodem kmene přes 63 do 80 cm</t>
  </si>
  <si>
    <t>60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</si>
  <si>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</si>
  <si>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</si>
  <si>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5904040030</t>
  </si>
  <si>
    <t>Rizikové kácení stromů listnatých se sklonem terénu do 1:2 obvodem kmene přes 80 do 157 cm</t>
  </si>
  <si>
    <t>62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</si>
  <si>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</si>
  <si>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5904040040</t>
  </si>
  <si>
    <t>Rizikové kácení stromů listnatých se sklonem terénu do 1:2 obvodem kmene přes 157 do 220 cm</t>
  </si>
  <si>
    <t>64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</si>
  <si>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</si>
  <si>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</si>
  <si>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5904040050</t>
  </si>
  <si>
    <t>Rizikové kácení stromů listnatých se sklonem terénu do 1:2 obvodem kmene přes 220 do 283 cm</t>
  </si>
  <si>
    <t>66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</si>
  <si>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</si>
  <si>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5904040060</t>
  </si>
  <si>
    <t>Rizikové kácení stromů listnatých se sklonem terénu do 1:2 obvodem kmene přes 283 cm</t>
  </si>
  <si>
    <t>68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</si>
  <si>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</si>
  <si>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</si>
  <si>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5904040110</t>
  </si>
  <si>
    <t>Rizikové kácení stromů listnatých se sklonem terénu přes 1:2 obvodem kmene od 31 do 63 cm</t>
  </si>
  <si>
    <t>70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</si>
  <si>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</si>
  <si>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5904040120</t>
  </si>
  <si>
    <t>Rizikové kácení stromů listnatých se sklonem terénu přes 1:2 obvodem kmene přes 63 do 80 cm</t>
  </si>
  <si>
    <t>72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</si>
  <si>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</si>
  <si>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</si>
  <si>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5904040130</t>
  </si>
  <si>
    <t>Rizikové kácení stromů listnatých se sklonem terénu přes 1:2 obvodem kmene přes 80 do 157 cm</t>
  </si>
  <si>
    <t>74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</si>
  <si>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</si>
  <si>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5904040140</t>
  </si>
  <si>
    <t>Rizikové kácení stromů listnatých se sklonem terénu přes 1:2 obvodem kmene přes 157 do 220 cm</t>
  </si>
  <si>
    <t>76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</si>
  <si>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</si>
  <si>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</si>
  <si>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5904040150</t>
  </si>
  <si>
    <t>Rizikové kácení stromů listnatých se sklonem terénu přes 1:2 obvodem kmene přes 220 do 283 cm</t>
  </si>
  <si>
    <t>78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</si>
  <si>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</si>
  <si>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5904040160</t>
  </si>
  <si>
    <t>Rizikové kácení stromů listnatých se sklonem terénu přes 1:2 obvodem kmene přes 283 cm</t>
  </si>
  <si>
    <t>80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</si>
  <si>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</si>
  <si>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</si>
  <si>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5904040210</t>
  </si>
  <si>
    <t>Rizikové kácení stromů jehličnatých se sklonem terénu do 1:2 obvodem kmene od 31 do 63 cm</t>
  </si>
  <si>
    <t>82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</si>
  <si>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</si>
  <si>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5904040220</t>
  </si>
  <si>
    <t>Rizikové kácení stromů jehličnatých se sklonem terénu do 1:2 obvodem kmene přes 63 do 80 cm</t>
  </si>
  <si>
    <t>84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</si>
  <si>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</si>
  <si>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</si>
  <si>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5904040230</t>
  </si>
  <si>
    <t>Rizikové kácení stromů jehličnatých se sklonem terénu do 1:2 obvodem kmene přes 80 do 157 cm</t>
  </si>
  <si>
    <t>86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</si>
  <si>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</si>
  <si>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5904040240</t>
  </si>
  <si>
    <t>Rizikové kácení stromů jehličnatých se sklonem terénu do 1:2 obvodem kmene přes 157 do 220 cm</t>
  </si>
  <si>
    <t>88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</si>
  <si>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</si>
  <si>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</si>
  <si>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5904040250</t>
  </si>
  <si>
    <t>Rizikové kácení stromů jehličnatých se sklonem terénu do 1:2 obvodem kmene přes 220 do 283 cm</t>
  </si>
  <si>
    <t>90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</si>
  <si>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</si>
  <si>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5904040260</t>
  </si>
  <si>
    <t>Rizikové kácení stromů jehličnatých se sklonem terénu do 1:2 obvodem kmene přes 283 cm</t>
  </si>
  <si>
    <t>92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</si>
  <si>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</si>
  <si>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</si>
  <si>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5904040310</t>
  </si>
  <si>
    <t>Rizikové kácení stromů jehličnatých se sklonem terénu přes 1:2 obvodem kmene od 31 do 63 cm</t>
  </si>
  <si>
    <t>94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</si>
  <si>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</si>
  <si>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5904040320</t>
  </si>
  <si>
    <t>Rizikové kácení stromů jehličnatých se sklonem terénu přes 1:2 obvodem kmene přes 63 do 80 cm</t>
  </si>
  <si>
    <t>96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</si>
  <si>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</si>
  <si>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</si>
  <si>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5904040330</t>
  </si>
  <si>
    <t>Rizikové kácení stromů jehličnatých se sklonem terénu přes 1:2 obvodem kmene přes 80 do 157 cm</t>
  </si>
  <si>
    <t>98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</si>
  <si>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</si>
  <si>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5904040340</t>
  </si>
  <si>
    <t>Rizikové kácení stromů jehličnatých se sklonem terénu přes 1:2 obvodem kmene přes 157 do 220 cm</t>
  </si>
  <si>
    <t>100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</si>
  <si>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</si>
  <si>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51</t>
  </si>
  <si>
    <t>5904040350</t>
  </si>
  <si>
    <t>Rizikové kácení stromů jehličnatých se sklonem terénu přes 1:2 obvodem kmene přes 220 do 283 cm</t>
  </si>
  <si>
    <t>102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</si>
  <si>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</si>
  <si>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5904040360</t>
  </si>
  <si>
    <t>Rizikové kácení stromů jehličnatých se sklonem terénu přes 1:2 obvodem kmene přes 283 cm</t>
  </si>
  <si>
    <t>104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</si>
  <si>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</si>
  <si>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</t>
  </si>
  <si>
    <t>5904045010</t>
  </si>
  <si>
    <t>Odstranění pařezu mechanicky průměru do 10 cm</t>
  </si>
  <si>
    <t>106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</si>
  <si>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</si>
  <si>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5904045020</t>
  </si>
  <si>
    <t>Odstranění pařezu mechanicky průměru přes 10 cm do 30 cm</t>
  </si>
  <si>
    <t>108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</si>
  <si>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</si>
  <si>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</si>
  <si>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5904045030</t>
  </si>
  <si>
    <t>Odstranění pařezu mechanicky průměru přes 30 cm do 60 cm</t>
  </si>
  <si>
    <t>110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</si>
  <si>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</si>
  <si>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5904045040</t>
  </si>
  <si>
    <t>Odstranění pařezu mechanicky průměru přes 60 cm do 100 cm</t>
  </si>
  <si>
    <t>112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</si>
  <si>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</si>
  <si>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</si>
  <si>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5904045050</t>
  </si>
  <si>
    <t>Odstranění pařezu mechanicky průměru přes 100 cm</t>
  </si>
  <si>
    <t>114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</si>
  <si>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</si>
  <si>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5904045110</t>
  </si>
  <si>
    <t>Odstranění pařezu biologicky průměru do 10 cm</t>
  </si>
  <si>
    <t>116</t>
  </si>
  <si>
    <t>Odstranění pařezu biologicky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</si>
  <si>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</t>
  </si>
  <si>
    <t>5904045120</t>
  </si>
  <si>
    <t>Odstranění pařezu biologicky průměru přes 10 cm do 30 cm</t>
  </si>
  <si>
    <t>118</t>
  </si>
  <si>
    <t>Odstranění pařezu biologicky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</si>
  <si>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5904045130</t>
  </si>
  <si>
    <t>Odstranění pařezu biologicky průměru přes 30 cm do 60 cm</t>
  </si>
  <si>
    <t>120</t>
  </si>
  <si>
    <t>Odstranění pařezu biologicky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</si>
  <si>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61</t>
  </si>
  <si>
    <t>5904045140</t>
  </si>
  <si>
    <t>Odstranění pařezu biologicky průměru přes 60 cm do 100 cm</t>
  </si>
  <si>
    <t>122</t>
  </si>
  <si>
    <t>Odstranění pařezu biologicky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</si>
  <si>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5904045150</t>
  </si>
  <si>
    <t>Odstranění pařezu biologicky průměru přes 100 cm</t>
  </si>
  <si>
    <t>124</t>
  </si>
  <si>
    <t>Odstranění pařezu biologicky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</si>
  <si>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63</t>
  </si>
  <si>
    <t>5904050010</t>
  </si>
  <si>
    <t>Ošetření řezné plochy pařezu herbicidem průměru do 10 cm</t>
  </si>
  <si>
    <t>126</t>
  </si>
  <si>
    <t>Ošetření řezné plochy pařezu herbicidem průměru do 10 cm Poznámka: 1. V cenách jsou započteny náklady aplikace roztoku na pařez pro omezení růstu výmladnosti a náklady na dodávku obarveného herbicidu.</t>
  </si>
  <si>
    <t>5904050020</t>
  </si>
  <si>
    <t>Ošetření řezné plochy pařezu herbicidem průměru přes 10 cm do 30 cm</t>
  </si>
  <si>
    <t>128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</si>
  <si>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</si>
  <si>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65</t>
  </si>
  <si>
    <t>5904050030</t>
  </si>
  <si>
    <t>Ošetření řezné plochy pařezu herbicidem průměru přes 30 cm do 60 cm</t>
  </si>
  <si>
    <t>130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</si>
  <si>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</si>
  <si>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5904050040</t>
  </si>
  <si>
    <t>Ošetření řezné plochy pařezu herbicidem průměru přes 60 cm do 100 cm</t>
  </si>
  <si>
    <t>132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</si>
  <si>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</si>
  <si>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67</t>
  </si>
  <si>
    <t>5904050050</t>
  </si>
  <si>
    <t>Ošetření řezné plochy pařezu herbicidem průměru přes 100 cm</t>
  </si>
  <si>
    <t>134</t>
  </si>
  <si>
    <t>Ošetření řezné plochy pařezu herbicidem průměru přes 100 cm Poznámka: 1. V cenách jsou započteny náklady aplikace roztoku na pařez pro omezení růstu výmladnosti a náklady na dodávku obarveného herbicidu.</t>
  </si>
  <si>
    <t>5904055010</t>
  </si>
  <si>
    <t>Hubení travního porostu postřikovačem místně ručně tráva, plevel</t>
  </si>
  <si>
    <t>-1307832523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</si>
  <si>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</si>
  <si>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69</t>
  </si>
  <si>
    <t>5904055020</t>
  </si>
  <si>
    <t>Hubení travního porostu postřikovačem místně ručně křídlatka, bolševník</t>
  </si>
  <si>
    <t>507256642</t>
  </si>
  <si>
    <t>Hubení travního porostu postřikovačem místně ručně křídlatka, bolševník Poznámka: 1. V cenách jsou započteny náklady na postřik travního porostu nebo náletové dřevité vegetace, potřebné manipulace a aplikací herbicidu. 2. V cenách nejsou obsaženy náklady na vodu a dodávku herbicidu.</t>
  </si>
  <si>
    <t>5904055110</t>
  </si>
  <si>
    <t>Hubení travního porostu postřikovačem strojně v profilu koleje šíře záběru 5 m</t>
  </si>
  <si>
    <t>-141878170</t>
  </si>
  <si>
    <t>Hubení travního porostu postřikovačem strojně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</si>
  <si>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71</t>
  </si>
  <si>
    <t>5904055120</t>
  </si>
  <si>
    <t>Hubení travního porostu postřikovačem strojně v profilu koleje šíře záběru 6 m</t>
  </si>
  <si>
    <t>-1302305139</t>
  </si>
  <si>
    <t>Hubení travního porostu postřikovačem strojně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</si>
  <si>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5904055210</t>
  </si>
  <si>
    <t>Hubení travního porostu postřikovačem strojně mimo profil koleje jednostranně šíře záběru do 2 m</t>
  </si>
  <si>
    <t>1190840058</t>
  </si>
  <si>
    <t>Hubení travního porostu postřikovačem strojně mimo profil koleje jednostranně šíře záběru do 2 m Poznámka: 1. V cenách jsou započteny náklady na postřik travního porostu nebo náletové dřevité vegetace, potřebné manipulace a aplikací herbicidu. 2. V cenách nejsou obsaženy náklady na vodu a dodávku herbicidu.</t>
  </si>
  <si>
    <t>73</t>
  </si>
  <si>
    <t>5904055220</t>
  </si>
  <si>
    <t>Hubení travního porostu postřikovačem strojně mimo profil koleje jednostranně šíře záběru do 4 m</t>
  </si>
  <si>
    <t>-588425990</t>
  </si>
  <si>
    <t>Hubení travního porostu postřikovačem strojně mimo profil koleje jednostranně šíře záběru do 4 m Poznámka: 1. V cenách jsou započteny náklady na postřik travního porostu nebo náletové dřevité vegetace, potřebné manipulace a aplikací herbicidu. 2. V cenách nejsou obsaženy náklady na vodu a dodávku herbicidu.</t>
  </si>
  <si>
    <t>5904055230</t>
  </si>
  <si>
    <t>Hubení travního porostu postřikovačem strojně mimo profil koleje jednostranně šíře záběru do 6 m</t>
  </si>
  <si>
    <t>-620078906</t>
  </si>
  <si>
    <t>Hubení travního porostu postřikovačem strojně mimo profil koleje jednostranně šíře záběru do 6 m Poznámka: 1. V cenách jsou započteny náklady na postřik travního porostu nebo náletové dřevité vegetace, potřebné manipulace a aplikací herbicidu. 2. V cenách nejsou obsaženy náklady na vodu a dodávku herbicidu.</t>
  </si>
  <si>
    <t>75</t>
  </si>
  <si>
    <t>5904055240</t>
  </si>
  <si>
    <t>Hubení travního porostu postřikovačem strojně plochy ostatní</t>
  </si>
  <si>
    <t>187896722</t>
  </si>
  <si>
    <t>Hubení travního porostu postřikovačem strojně plochy ostatní Poznámka: 1. V cenách jsou započteny náklady na postřik travního porostu nebo náletové dřevité vegetace, potřebné manipulace a aplikací herbicidu. 2. V cenách nejsou obsaženy náklady na vodu a dodávku herbicidu.</t>
  </si>
  <si>
    <t>5904055310</t>
  </si>
  <si>
    <t>Hubení travního porostu postřikovačem strojně s použitím selektivního postřiku v profilu koleje šíře záběru 5 m</t>
  </si>
  <si>
    <t>-564522152</t>
  </si>
  <si>
    <t>Hubení travního porostu postřikovačem strojně s použitím selektivního postřiku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</si>
  <si>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77</t>
  </si>
  <si>
    <t>5904055320</t>
  </si>
  <si>
    <t>Hubení travního porostu postřikovačem strojně s použitím selektivního postřiku v profilu koleje šíře záběru 6 m</t>
  </si>
  <si>
    <t>-1067498784</t>
  </si>
  <si>
    <t>Hubení travního porostu postřikovačem strojně s použitím selektivního postřiku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</si>
  <si>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5904060005</t>
  </si>
  <si>
    <t>Hubení náletové a pařezové vegetace ručně postřikovačem mimo profil KL místně</t>
  </si>
  <si>
    <t>729552492</t>
  </si>
  <si>
    <t>Hubení náletové a pařezové vegetace ručně postřikovačem mimo profil KL místně Poznámka: 1. V cenách jsou započteny náklady na postřik náletové dřevité vegetace nebo pařezové výmladnosti aplikací herbicidu. 2. V cenách nejsou obsaženy náklady na vodu a dodávku herbicidu.</t>
  </si>
  <si>
    <t>79</t>
  </si>
  <si>
    <t>5904060010</t>
  </si>
  <si>
    <t>Hubení náletové a pařezové vegetace strojním postřikovačem mimo profil KL jednostranně šíře záběru do 2 m</t>
  </si>
  <si>
    <t>-1465047568</t>
  </si>
  <si>
    <t>Hubení náletové a pařezové vegetace strojním postřikovačem mimo profil KL jednostranně šíře záběru do 2 m Poznámka: 1. V cenách jsou započteny náklady na postřik náletové dřevité vegetace nebo pařezové výmladnosti aplikací herbicidu. 2. V cenách nejsou obsaženy náklady na vodu a dodávku herbicidu.</t>
  </si>
  <si>
    <t>5904060020</t>
  </si>
  <si>
    <t>Hubení náletové a pařezové vegetace strojním postřikovačem mimo profil KL jednostranně šíře záběru do 4 m</t>
  </si>
  <si>
    <t>-949274344</t>
  </si>
  <si>
    <t>Hubení náletové a pařezové vegetace strojním postřikovačem mimo profil KL jednostranně šíře záběru do 4 m Poznámka: 1. V cenách jsou započteny náklady na postřik náletové dřevité vegetace nebo pařezové výmladnosti aplikací herbicidu. 2. V cenách nejsou obsaženy náklady na vodu a dodávku herbicidu.</t>
  </si>
  <si>
    <t>81</t>
  </si>
  <si>
    <t>5904060030</t>
  </si>
  <si>
    <t>Hubení náletové a pařezové vegetace strojním postřikovačem mimo profil KL jednostranně šíře záběru do 6 m</t>
  </si>
  <si>
    <t>-848169089</t>
  </si>
  <si>
    <t>Hubení náletové a pařezové vegetace strojním postřikovačem mimo profil KL jednostranně šíře záběru do 6 m Poznámka: 1. V cenách jsou započteny náklady na postřik náletové dřevité vegetace nebo pařezové výmladnosti aplikací herbicidu. 2. V cenách nejsou obsaženy náklady na vodu a dodávku herbicidu.</t>
  </si>
  <si>
    <t>5904065010</t>
  </si>
  <si>
    <t>Výsadba stromů listnatých</t>
  </si>
  <si>
    <t>136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</si>
  <si>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</si>
  <si>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83</t>
  </si>
  <si>
    <t>5904065020</t>
  </si>
  <si>
    <t>Výsadba stromů jehličnatých</t>
  </si>
  <si>
    <t>138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</si>
  <si>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</si>
  <si>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5904070010</t>
  </si>
  <si>
    <t>Ošetřování stromů do doby jejich samostatného růstu</t>
  </si>
  <si>
    <t>140</t>
  </si>
  <si>
    <t>Ošetřování stromů do doby jejich samostatného růstu Poznámka: 1. V cenách jsou započteny náklady na hnojení, zalévání, okopávání a odplevelení, sestřih větví, opravu stability opěry včetně nákladů na hnojivo a vodu.</t>
  </si>
  <si>
    <t>85</t>
  </si>
  <si>
    <t>5904075010</t>
  </si>
  <si>
    <t>Výsadba keřů listnatých</t>
  </si>
  <si>
    <t>142</t>
  </si>
  <si>
    <t>Výsadba keřů listnatých Poznámka: 1. V cenách jsou započteny náklady na výkop jámy, osazení, zásyp, zajištění ukotvením, ochrana před okusem a vysycháním, úpravu terénu vodu a hnojivo. 2. V cenách nejsou obsaženy náklady na dodávku keřů.</t>
  </si>
  <si>
    <t>5904075020</t>
  </si>
  <si>
    <t>Výsadba keřů jehličnatých</t>
  </si>
  <si>
    <t>144</t>
  </si>
  <si>
    <t>Výsadba keřů jehličnatých Poznámka: 1. V cenách jsou započteny náklady na výkop jámy, osazení, zásyp, zajištění ukotvením, ochrana před okusem a vysycháním, úpravu terénu vodu a hnojivo. 2. V cenách nejsou obsaženy náklady na dodávku keřů.</t>
  </si>
  <si>
    <t>87</t>
  </si>
  <si>
    <t>5904080010</t>
  </si>
  <si>
    <t>Ošetřování keřů do doby jejich samostatného růstu</t>
  </si>
  <si>
    <t>146</t>
  </si>
  <si>
    <t>Ošetřování keřů do doby jejich samostatného růstu Poznámka: 1. V cenách jsou započteny náklady na hnojení, zalévání, okopávání a odplevelení, sestřih větví, opravu stability opěry včetně nákladů na hnojivo a vodu.</t>
  </si>
  <si>
    <t>M</t>
  </si>
  <si>
    <t>5954101010</t>
  </si>
  <si>
    <t>Herbicidy Dicopur M 750-dodavatel má možnost nabídnout rovnocenné řešení</t>
  </si>
  <si>
    <t>litr</t>
  </si>
  <si>
    <t>1510522802</t>
  </si>
  <si>
    <t>Herbicidy Dicopur M 750</t>
  </si>
  <si>
    <t>89</t>
  </si>
  <si>
    <t>5954101035</t>
  </si>
  <si>
    <t>Herbicidy Roundup Klasik Pro-dodavatel má možnost nabídnout rovnocenné řešení</t>
  </si>
  <si>
    <t>-2008118490</t>
  </si>
  <si>
    <t>Herbicidy Roundup Klasik Pro</t>
  </si>
  <si>
    <t>5954101040</t>
  </si>
  <si>
    <t>Herbicidy Roundup Flex-dodavatel má možnost nabídnout rovnocenné řešení</t>
  </si>
  <si>
    <t>1553410928</t>
  </si>
  <si>
    <t>Herbicidy Roundup Flex</t>
  </si>
  <si>
    <t>91</t>
  </si>
  <si>
    <t>5954101045</t>
  </si>
  <si>
    <t>Herbicidy Roundup Klasik-dodavatel má možnost nabídnout rovnocenné řešení</t>
  </si>
  <si>
    <t>1366841643</t>
  </si>
  <si>
    <t>Herbicidy Roundup Klasik</t>
  </si>
  <si>
    <t>OST</t>
  </si>
  <si>
    <t>Ostatní</t>
  </si>
  <si>
    <t>9901000100</t>
  </si>
  <si>
    <t>Doprava materiálu mechanizací o nosnosti do 3,5 t elektrosoučástek, montážního materiálu, kameniva, písku, dlažebních kostek, suti, atd. do 10 km</t>
  </si>
  <si>
    <t>512</t>
  </si>
  <si>
    <t>-1765131751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</si>
  <si>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</si>
  <si>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93</t>
  </si>
  <si>
    <t>9901009200</t>
  </si>
  <si>
    <t>Doprava materiálu mechanizací o nosnosti do 3,5 t elektrosoučástek, montážního materiálu, kameniva, písku, dlažebních kostek, suti, atd. příplatek za každých dalších 10 km</t>
  </si>
  <si>
    <t>834265548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</si>
  <si>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</si>
  <si>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9902100100</t>
  </si>
  <si>
    <t>Doprava materiálu mechanizací o nosnosti přes 3,5 t sypanin (kameniva, písku, suti, dlažebních kostek, atd.) do 10 km</t>
  </si>
  <si>
    <t>t</t>
  </si>
  <si>
    <t>-1715250685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</si>
  <si>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</si>
  <si>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95</t>
  </si>
  <si>
    <t>9902109200</t>
  </si>
  <si>
    <t>Doprava materiálu mechanizací o nosnosti přes 3,5 t sypanin (kameniva, písku, suti, dlažebních kostek, atd.) příplatek za každých dalších 10 km</t>
  </si>
  <si>
    <t>-669950070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</si>
  <si>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</si>
  <si>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9902200100</t>
  </si>
  <si>
    <t>Doprava materiálu mechanizací o nosnosti přes 3,5 t objemnějšího kusového materiálu (prefabrikátů, stožárů, výhybek, rozvaděčů, vybouraných hmot atd.) do 10 km</t>
  </si>
  <si>
    <t>812877544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</si>
  <si>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</si>
  <si>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97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</si>
  <si>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</si>
  <si>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</si>
  <si>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1374761701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</si>
  <si>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</si>
  <si>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9903100100</t>
  </si>
  <si>
    <t>Přeprava mechanizace na místo prováděných prací o hmotnosti do 12 t přes 50 do 100 km</t>
  </si>
  <si>
    <t>262144</t>
  </si>
  <si>
    <t>166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</si>
  <si>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</si>
  <si>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</t>
  </si>
  <si>
    <t>9903100200</t>
  </si>
  <si>
    <t>Přeprava mechanizace na místo prováděných prací o hmotnosti do 12 t do 200 km</t>
  </si>
  <si>
    <t>-1760245141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</si>
  <si>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</si>
  <si>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9903109100</t>
  </si>
  <si>
    <t>Přeprava mechanizace na místo prováděných prací o hmotnosti do 12 t příplatek za každý další 1 km</t>
  </si>
  <si>
    <t>168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</si>
  <si>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</si>
  <si>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101</t>
  </si>
  <si>
    <t>9903200100</t>
  </si>
  <si>
    <t>Přeprava mechanizace na místo prováděných prací o hmotnosti přes 12 t přes 50 do 100 km</t>
  </si>
  <si>
    <t>170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</si>
  <si>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</si>
  <si>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</si>
  <si>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</si>
  <si>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-569973328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</si>
  <si>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</si>
  <si>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103</t>
  </si>
  <si>
    <t>9903209100</t>
  </si>
  <si>
    <t>Přeprava mechanizace na místo prováděných prací o hmotnosti přes 12 t příplatek za každý další 1 km</t>
  </si>
  <si>
    <t>172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</si>
  <si>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</si>
  <si>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</si>
  <si>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</si>
  <si>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174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</si>
  <si>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</si>
  <si>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01.1.2 - Regulace invazních rostlin - ceník MŽP 2024</t>
  </si>
  <si>
    <t>R01</t>
  </si>
  <si>
    <t>Injektáž dřevín herbicidem do kmene ojedinělé výskyty</t>
  </si>
  <si>
    <t>ks</t>
  </si>
  <si>
    <t>-357557452</t>
  </si>
  <si>
    <t>R02</t>
  </si>
  <si>
    <t>Injektáž dřevin herbicidem do kmene, pokryvnost dřevin do 30%</t>
  </si>
  <si>
    <t>1529146667</t>
  </si>
  <si>
    <t>R03</t>
  </si>
  <si>
    <t>Injektáž dřevin herbicidem do kmene, pokryvnost dřevin 30-60%</t>
  </si>
  <si>
    <t>732642799</t>
  </si>
  <si>
    <t>R04</t>
  </si>
  <si>
    <t>Injektáž dřevin herbicidem do kmene, pokryvnost dřevin nad 60%</t>
  </si>
  <si>
    <t>1640607143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</si>
</sst>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R22" sqref="R22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8"/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1" t="s">
        <v>14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19"/>
      <c r="AL5" s="19"/>
      <c r="AM5" s="19"/>
      <c r="AN5" s="19"/>
      <c r="AO5" s="19"/>
      <c r="AP5" s="19"/>
      <c r="AQ5" s="19"/>
      <c r="AR5" s="17"/>
      <c r="BE5" s="21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3" t="s">
        <v>17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19"/>
      <c r="AL6" s="19"/>
      <c r="AM6" s="19"/>
      <c r="AN6" s="19"/>
      <c r="AO6" s="19"/>
      <c r="AP6" s="19"/>
      <c r="AQ6" s="19"/>
      <c r="AR6" s="17"/>
      <c r="BE6" s="21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1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9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19"/>
      <c r="BS13" s="14" t="s">
        <v>6</v>
      </c>
    </row>
    <row r="14" spans="1:74">
      <c r="B14" s="18"/>
      <c r="C14" s="19"/>
      <c r="D14" s="19"/>
      <c r="E14" s="224" t="s">
        <v>28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1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9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19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9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19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9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9"/>
    </row>
    <row r="23" spans="1:71" s="1" customFormat="1" ht="16.5" customHeight="1">
      <c r="B23" s="18"/>
      <c r="C23" s="19"/>
      <c r="D23" s="19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19"/>
      <c r="AP23" s="19"/>
      <c r="AQ23" s="19"/>
      <c r="AR23" s="17"/>
      <c r="BE23" s="21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9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7">
        <f>ROUND(AG94,2)</f>
        <v>0</v>
      </c>
      <c r="AL26" s="228"/>
      <c r="AM26" s="228"/>
      <c r="AN26" s="228"/>
      <c r="AO26" s="228"/>
      <c r="AP26" s="33"/>
      <c r="AQ26" s="33"/>
      <c r="AR26" s="36"/>
      <c r="BE26" s="21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9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9" t="s">
        <v>34</v>
      </c>
      <c r="M28" s="229"/>
      <c r="N28" s="229"/>
      <c r="O28" s="229"/>
      <c r="P28" s="229"/>
      <c r="Q28" s="33"/>
      <c r="R28" s="33"/>
      <c r="S28" s="33"/>
      <c r="T28" s="33"/>
      <c r="U28" s="33"/>
      <c r="V28" s="33"/>
      <c r="W28" s="229" t="s">
        <v>35</v>
      </c>
      <c r="X28" s="229"/>
      <c r="Y28" s="229"/>
      <c r="Z28" s="229"/>
      <c r="AA28" s="229"/>
      <c r="AB28" s="229"/>
      <c r="AC28" s="229"/>
      <c r="AD28" s="229"/>
      <c r="AE28" s="229"/>
      <c r="AF28" s="33"/>
      <c r="AG28" s="33"/>
      <c r="AH28" s="33"/>
      <c r="AI28" s="33"/>
      <c r="AJ28" s="33"/>
      <c r="AK28" s="229" t="s">
        <v>36</v>
      </c>
      <c r="AL28" s="229"/>
      <c r="AM28" s="229"/>
      <c r="AN28" s="229"/>
      <c r="AO28" s="229"/>
      <c r="AP28" s="33"/>
      <c r="AQ28" s="33"/>
      <c r="AR28" s="36"/>
      <c r="BE28" s="219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32">
        <v>0.21</v>
      </c>
      <c r="M29" s="231"/>
      <c r="N29" s="231"/>
      <c r="O29" s="231"/>
      <c r="P29" s="231"/>
      <c r="Q29" s="38"/>
      <c r="R29" s="38"/>
      <c r="S29" s="38"/>
      <c r="T29" s="38"/>
      <c r="U29" s="38"/>
      <c r="V29" s="38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F29" s="38"/>
      <c r="AG29" s="38"/>
      <c r="AH29" s="38"/>
      <c r="AI29" s="38"/>
      <c r="AJ29" s="38"/>
      <c r="AK29" s="230">
        <f>ROUND(AV94, 2)</f>
        <v>0</v>
      </c>
      <c r="AL29" s="231"/>
      <c r="AM29" s="231"/>
      <c r="AN29" s="231"/>
      <c r="AO29" s="231"/>
      <c r="AP29" s="38"/>
      <c r="AQ29" s="38"/>
      <c r="AR29" s="39"/>
      <c r="BE29" s="220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32">
        <v>0.12</v>
      </c>
      <c r="M30" s="231"/>
      <c r="N30" s="231"/>
      <c r="O30" s="231"/>
      <c r="P30" s="231"/>
      <c r="Q30" s="38"/>
      <c r="R30" s="38"/>
      <c r="S30" s="38"/>
      <c r="T30" s="38"/>
      <c r="U30" s="38"/>
      <c r="V30" s="38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F30" s="38"/>
      <c r="AG30" s="38"/>
      <c r="AH30" s="38"/>
      <c r="AI30" s="38"/>
      <c r="AJ30" s="38"/>
      <c r="AK30" s="230">
        <f>ROUND(AW94, 2)</f>
        <v>0</v>
      </c>
      <c r="AL30" s="231"/>
      <c r="AM30" s="231"/>
      <c r="AN30" s="231"/>
      <c r="AO30" s="231"/>
      <c r="AP30" s="38"/>
      <c r="AQ30" s="38"/>
      <c r="AR30" s="39"/>
      <c r="BE30" s="220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32">
        <v>0.21</v>
      </c>
      <c r="M31" s="231"/>
      <c r="N31" s="231"/>
      <c r="O31" s="231"/>
      <c r="P31" s="231"/>
      <c r="Q31" s="38"/>
      <c r="R31" s="38"/>
      <c r="S31" s="38"/>
      <c r="T31" s="38"/>
      <c r="U31" s="38"/>
      <c r="V31" s="38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F31" s="38"/>
      <c r="AG31" s="38"/>
      <c r="AH31" s="38"/>
      <c r="AI31" s="38"/>
      <c r="AJ31" s="38"/>
      <c r="AK31" s="230">
        <v>0</v>
      </c>
      <c r="AL31" s="231"/>
      <c r="AM31" s="231"/>
      <c r="AN31" s="231"/>
      <c r="AO31" s="231"/>
      <c r="AP31" s="38"/>
      <c r="AQ31" s="38"/>
      <c r="AR31" s="39"/>
      <c r="BE31" s="220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32">
        <v>0.12</v>
      </c>
      <c r="M32" s="231"/>
      <c r="N32" s="231"/>
      <c r="O32" s="231"/>
      <c r="P32" s="231"/>
      <c r="Q32" s="38"/>
      <c r="R32" s="38"/>
      <c r="S32" s="38"/>
      <c r="T32" s="38"/>
      <c r="U32" s="38"/>
      <c r="V32" s="38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F32" s="38"/>
      <c r="AG32" s="38"/>
      <c r="AH32" s="38"/>
      <c r="AI32" s="38"/>
      <c r="AJ32" s="38"/>
      <c r="AK32" s="230">
        <v>0</v>
      </c>
      <c r="AL32" s="231"/>
      <c r="AM32" s="231"/>
      <c r="AN32" s="231"/>
      <c r="AO32" s="231"/>
      <c r="AP32" s="38"/>
      <c r="AQ32" s="38"/>
      <c r="AR32" s="39"/>
      <c r="BE32" s="220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32">
        <v>0</v>
      </c>
      <c r="M33" s="231"/>
      <c r="N33" s="231"/>
      <c r="O33" s="231"/>
      <c r="P33" s="231"/>
      <c r="Q33" s="38"/>
      <c r="R33" s="38"/>
      <c r="S33" s="38"/>
      <c r="T33" s="38"/>
      <c r="U33" s="38"/>
      <c r="V33" s="38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F33" s="38"/>
      <c r="AG33" s="38"/>
      <c r="AH33" s="38"/>
      <c r="AI33" s="38"/>
      <c r="AJ33" s="38"/>
      <c r="AK33" s="230">
        <v>0</v>
      </c>
      <c r="AL33" s="231"/>
      <c r="AM33" s="231"/>
      <c r="AN33" s="231"/>
      <c r="AO33" s="231"/>
      <c r="AP33" s="38"/>
      <c r="AQ33" s="38"/>
      <c r="AR33" s="39"/>
      <c r="BE33" s="22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9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33" t="s">
        <v>45</v>
      </c>
      <c r="Y35" s="234"/>
      <c r="Z35" s="234"/>
      <c r="AA35" s="234"/>
      <c r="AB35" s="234"/>
      <c r="AC35" s="42"/>
      <c r="AD35" s="42"/>
      <c r="AE35" s="42"/>
      <c r="AF35" s="42"/>
      <c r="AG35" s="42"/>
      <c r="AH35" s="42"/>
      <c r="AI35" s="42"/>
      <c r="AJ35" s="42"/>
      <c r="AK35" s="235">
        <f>SUM(AK26:AK33)</f>
        <v>0</v>
      </c>
      <c r="AL35" s="234"/>
      <c r="AM35" s="234"/>
      <c r="AN35" s="234"/>
      <c r="AO35" s="23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2024-7a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7" t="str">
        <f>K6</f>
        <v>Údržba vyšší a nižší zeleně v obvodu OŘ Brno 2024-2026-ST Jihlava JC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9" t="str">
        <f>IF(AN8= "","",AN8)</f>
        <v>30. 5. 2024</v>
      </c>
      <c r="AN87" s="239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40" t="str">
        <f>IF(E17="","",E17)</f>
        <v xml:space="preserve"> </v>
      </c>
      <c r="AN89" s="241"/>
      <c r="AO89" s="241"/>
      <c r="AP89" s="241"/>
      <c r="AQ89" s="33"/>
      <c r="AR89" s="36"/>
      <c r="AS89" s="242" t="s">
        <v>53</v>
      </c>
      <c r="AT89" s="24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40" t="str">
        <f>IF(E20="","",E20)</f>
        <v xml:space="preserve"> </v>
      </c>
      <c r="AN90" s="241"/>
      <c r="AO90" s="241"/>
      <c r="AP90" s="241"/>
      <c r="AQ90" s="33"/>
      <c r="AR90" s="36"/>
      <c r="AS90" s="244"/>
      <c r="AT90" s="24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6"/>
      <c r="AT91" s="24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8" t="s">
        <v>54</v>
      </c>
      <c r="D92" s="249"/>
      <c r="E92" s="249"/>
      <c r="F92" s="249"/>
      <c r="G92" s="249"/>
      <c r="H92" s="70"/>
      <c r="I92" s="250" t="s">
        <v>55</v>
      </c>
      <c r="J92" s="249"/>
      <c r="K92" s="249"/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51" t="s">
        <v>56</v>
      </c>
      <c r="AH92" s="249"/>
      <c r="AI92" s="249"/>
      <c r="AJ92" s="249"/>
      <c r="AK92" s="249"/>
      <c r="AL92" s="249"/>
      <c r="AM92" s="249"/>
      <c r="AN92" s="250" t="s">
        <v>57</v>
      </c>
      <c r="AO92" s="249"/>
      <c r="AP92" s="252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6">
        <f>ROUND(SUM(AG95:AG96),2)</f>
        <v>0</v>
      </c>
      <c r="AH94" s="256"/>
      <c r="AI94" s="256"/>
      <c r="AJ94" s="256"/>
      <c r="AK94" s="256"/>
      <c r="AL94" s="256"/>
      <c r="AM94" s="256"/>
      <c r="AN94" s="257">
        <f>SUM(AG94,AT94)</f>
        <v>0</v>
      </c>
      <c r="AO94" s="257"/>
      <c r="AP94" s="257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A95" s="90" t="s">
        <v>77</v>
      </c>
      <c r="B95" s="91"/>
      <c r="C95" s="92"/>
      <c r="D95" s="255" t="s">
        <v>78</v>
      </c>
      <c r="E95" s="255"/>
      <c r="F95" s="255"/>
      <c r="G95" s="255"/>
      <c r="H95" s="255"/>
      <c r="I95" s="93"/>
      <c r="J95" s="255" t="s">
        <v>79</v>
      </c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3">
        <f>'01.1.1 - Údržba zeleně pr...'!J30</f>
        <v>0</v>
      </c>
      <c r="AH95" s="254"/>
      <c r="AI95" s="254"/>
      <c r="AJ95" s="254"/>
      <c r="AK95" s="254"/>
      <c r="AL95" s="254"/>
      <c r="AM95" s="254"/>
      <c r="AN95" s="253">
        <f>SUM(AG95,AT95)</f>
        <v>0</v>
      </c>
      <c r="AO95" s="254"/>
      <c r="AP95" s="254"/>
      <c r="AQ95" s="94" t="s">
        <v>80</v>
      </c>
      <c r="AR95" s="95"/>
      <c r="AS95" s="96">
        <v>0</v>
      </c>
      <c r="AT95" s="97">
        <f>ROUND(SUM(AV95:AW95),2)</f>
        <v>0</v>
      </c>
      <c r="AU95" s="98">
        <f>'01.1.1 - Údržba zeleně pr...'!P119</f>
        <v>0</v>
      </c>
      <c r="AV95" s="97">
        <f>'01.1.1 - Údržba zeleně pr...'!J33</f>
        <v>0</v>
      </c>
      <c r="AW95" s="97">
        <f>'01.1.1 - Údržba zeleně pr...'!J34</f>
        <v>0</v>
      </c>
      <c r="AX95" s="97">
        <f>'01.1.1 - Údržba zeleně pr...'!J35</f>
        <v>0</v>
      </c>
      <c r="AY95" s="97">
        <f>'01.1.1 - Údržba zeleně pr...'!J36</f>
        <v>0</v>
      </c>
      <c r="AZ95" s="97">
        <f>'01.1.1 - Údržba zeleně pr...'!F33</f>
        <v>0</v>
      </c>
      <c r="BA95" s="97">
        <f>'01.1.1 - Údržba zeleně pr...'!F34</f>
        <v>0</v>
      </c>
      <c r="BB95" s="97">
        <f>'01.1.1 - Údržba zeleně pr...'!F35</f>
        <v>0</v>
      </c>
      <c r="BC95" s="97">
        <f>'01.1.1 - Údržba zeleně pr...'!F36</f>
        <v>0</v>
      </c>
      <c r="BD95" s="99">
        <f>'01.1.1 - Údržba zeleně pr...'!F37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7" customFormat="1" ht="24.75" customHeight="1">
      <c r="A96" s="90" t="s">
        <v>77</v>
      </c>
      <c r="B96" s="91"/>
      <c r="C96" s="92"/>
      <c r="D96" s="255" t="s">
        <v>84</v>
      </c>
      <c r="E96" s="255"/>
      <c r="F96" s="255"/>
      <c r="G96" s="255"/>
      <c r="H96" s="255"/>
      <c r="I96" s="93"/>
      <c r="J96" s="255" t="s">
        <v>85</v>
      </c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3">
        <f>'01.1.2 - Regulace invazní...'!J30</f>
        <v>0</v>
      </c>
      <c r="AH96" s="254"/>
      <c r="AI96" s="254"/>
      <c r="AJ96" s="254"/>
      <c r="AK96" s="254"/>
      <c r="AL96" s="254"/>
      <c r="AM96" s="254"/>
      <c r="AN96" s="253">
        <f>SUM(AG96,AT96)</f>
        <v>0</v>
      </c>
      <c r="AO96" s="254"/>
      <c r="AP96" s="254"/>
      <c r="AQ96" s="94" t="s">
        <v>80</v>
      </c>
      <c r="AR96" s="95"/>
      <c r="AS96" s="101">
        <v>0</v>
      </c>
      <c r="AT96" s="102">
        <f>ROUND(SUM(AV96:AW96),2)</f>
        <v>0</v>
      </c>
      <c r="AU96" s="103">
        <f>'01.1.2 - Regulace invazní...'!P116</f>
        <v>0</v>
      </c>
      <c r="AV96" s="102">
        <f>'01.1.2 - Regulace invazní...'!J33</f>
        <v>0</v>
      </c>
      <c r="AW96" s="102">
        <f>'01.1.2 - Regulace invazní...'!J34</f>
        <v>0</v>
      </c>
      <c r="AX96" s="102">
        <f>'01.1.2 - Regulace invazní...'!J35</f>
        <v>0</v>
      </c>
      <c r="AY96" s="102">
        <f>'01.1.2 - Regulace invazní...'!J36</f>
        <v>0</v>
      </c>
      <c r="AZ96" s="102">
        <f>'01.1.2 - Regulace invazní...'!F33</f>
        <v>0</v>
      </c>
      <c r="BA96" s="102">
        <f>'01.1.2 - Regulace invazní...'!F34</f>
        <v>0</v>
      </c>
      <c r="BB96" s="102">
        <f>'01.1.2 - Regulace invazní...'!F35</f>
        <v>0</v>
      </c>
      <c r="BC96" s="102">
        <f>'01.1.2 - Regulace invazní...'!F36</f>
        <v>0</v>
      </c>
      <c r="BD96" s="104">
        <f>'01.1.2 - Regulace invazní...'!F37</f>
        <v>0</v>
      </c>
      <c r="BT96" s="100" t="s">
        <v>81</v>
      </c>
      <c r="BV96" s="100" t="s">
        <v>75</v>
      </c>
      <c r="BW96" s="100" t="s">
        <v>86</v>
      </c>
      <c r="BX96" s="100" t="s">
        <v>5</v>
      </c>
      <c r="CL96" s="100" t="s">
        <v>1</v>
      </c>
      <c r="CM96" s="100" t="s">
        <v>83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nteiNEsFRr26/yppgnnU21wASdAd54r5vXVJlpqM9VWFyfzVubTYAIS2XSWsgaL2VdJDcHL3y2xJThL+AmU68g==" saltValue="jMCTLd33D/N3bEVUwBS9ujor/l5ui2HtQfoVhGm/Pm1PQibdoRgWNFQxot3KOClJ2iZe2NlDahfZZLG8FtD3X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.1.1 - Údržba zeleně pr...'!C2" display="/" xr:uid="{00000000-0004-0000-0000-000000000000}"/>
    <hyperlink ref="A96" location="'01.1.2 - Regulace invazní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4" t="s">
        <v>82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87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9" t="str">
        <f>'Rekapitulace služby'!K6</f>
        <v>Údržba vyšší a nižší zeleně v obvodu OŘ Brno 2024-2026-ST Jihlava JC</v>
      </c>
      <c r="F7" s="260"/>
      <c r="G7" s="260"/>
      <c r="H7" s="260"/>
      <c r="L7" s="17"/>
    </row>
    <row r="8" spans="1:46" s="2" customFormat="1" ht="12" customHeight="1">
      <c r="A8" s="31"/>
      <c r="B8" s="36"/>
      <c r="C8" s="31"/>
      <c r="D8" s="109" t="s">
        <v>88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1" t="s">
        <v>89</v>
      </c>
      <c r="F9" s="262"/>
      <c r="G9" s="262"/>
      <c r="H9" s="262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služby'!AN8</f>
        <v>30. 5. 2024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služby'!AN10="","",'Rekapitulace služby'!AN10)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služby'!E11="","",'Rekapitulace služby'!E11)</f>
        <v xml:space="preserve"> </v>
      </c>
      <c r="F15" s="31"/>
      <c r="G15" s="31"/>
      <c r="H15" s="31"/>
      <c r="I15" s="109" t="s">
        <v>26</v>
      </c>
      <c r="J15" s="110" t="str">
        <f>IF('Rekapitulace služby'!AN11="","",'Rekapitulace služby'!AN11)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služby'!AN13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3" t="str">
        <f>'Rekapitulace služby'!E14</f>
        <v>Vyplň údaj</v>
      </c>
      <c r="F18" s="264"/>
      <c r="G18" s="264"/>
      <c r="H18" s="264"/>
      <c r="I18" s="109" t="s">
        <v>26</v>
      </c>
      <c r="J18" s="27" t="str">
        <f>'Rekapitulace služby'!AN14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služby'!AN16="","",'Rekapitulace služby'!AN16)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služby'!E17="","",'Rekapitulace služby'!E17)</f>
        <v xml:space="preserve"> </v>
      </c>
      <c r="F21" s="31"/>
      <c r="G21" s="31"/>
      <c r="H21" s="31"/>
      <c r="I21" s="109" t="s">
        <v>26</v>
      </c>
      <c r="J21" s="110" t="str">
        <f>IF('Rekapitulace služby'!AN17="","",'Rekapitulace služby'!AN17)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služby'!AN19="","",'Rekapitulace služby'!AN19)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služby'!E20="","",'Rekapitulace služby'!E20)</f>
        <v xml:space="preserve"> </v>
      </c>
      <c r="F24" s="31"/>
      <c r="G24" s="31"/>
      <c r="H24" s="31"/>
      <c r="I24" s="109" t="s">
        <v>26</v>
      </c>
      <c r="J24" s="110" t="str">
        <f>IF('Rekapitulace služby'!AN20="","",'Rekapitulace služby'!AN20)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5" t="s">
        <v>1</v>
      </c>
      <c r="F27" s="265"/>
      <c r="G27" s="265"/>
      <c r="H27" s="2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ROUND((SUM(BE119:BE330)),  2)</f>
        <v>0</v>
      </c>
      <c r="G33" s="31"/>
      <c r="H33" s="31"/>
      <c r="I33" s="121">
        <v>0.21</v>
      </c>
      <c r="J33" s="120">
        <f>ROUND(((SUM(BE119:BE330))*I33),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ROUND((SUM(BF119:BF330)),  2)</f>
        <v>0</v>
      </c>
      <c r="G34" s="31"/>
      <c r="H34" s="31"/>
      <c r="I34" s="121">
        <v>0.12</v>
      </c>
      <c r="J34" s="120">
        <f>ROUND(((SUM(BF119:BF330))*I34),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ROUND((SUM(BG119:BG330)),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ROUND((SUM(BH119:BH330)),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ROUND((SUM(BI119:BI330)),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6" t="str">
        <f>E7</f>
        <v>Údržba vyšší a nižší zeleně v obvodu OŘ Brno 2024-2026-ST Jihlava JC</v>
      </c>
      <c r="F85" s="267"/>
      <c r="G85" s="267"/>
      <c r="H85" s="267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01.1.1 - Údržba zeleně práce ÚOŽI 2024</v>
      </c>
      <c r="F87" s="268"/>
      <c r="G87" s="268"/>
      <c r="H87" s="26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30. 5. 2024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91</v>
      </c>
      <c r="D94" s="141"/>
      <c r="E94" s="141"/>
      <c r="F94" s="141"/>
      <c r="G94" s="141"/>
      <c r="H94" s="141"/>
      <c r="I94" s="141"/>
      <c r="J94" s="142" t="s">
        <v>92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93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94</v>
      </c>
    </row>
    <row r="97" spans="1:31" s="9" customFormat="1" ht="24.95" customHeight="1">
      <c r="B97" s="144"/>
      <c r="C97" s="145"/>
      <c r="D97" s="146" t="s">
        <v>95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96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97</v>
      </c>
      <c r="E99" s="147"/>
      <c r="F99" s="147"/>
      <c r="G99" s="147"/>
      <c r="H99" s="147"/>
      <c r="I99" s="147"/>
      <c r="J99" s="148">
        <f>J304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98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66" t="str">
        <f>E7</f>
        <v>Údržba vyšší a nižší zeleně v obvodu OŘ Brno 2024-2026-ST Jihlava JC</v>
      </c>
      <c r="F109" s="267"/>
      <c r="G109" s="267"/>
      <c r="H109" s="26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88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37" t="str">
        <f>E9</f>
        <v>01.1.1 - Údržba zeleně práce ÚOŽI 2024</v>
      </c>
      <c r="F111" s="268"/>
      <c r="G111" s="268"/>
      <c r="H111" s="268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30. 5. 2024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99</v>
      </c>
      <c r="D118" s="159" t="s">
        <v>58</v>
      </c>
      <c r="E118" s="159" t="s">
        <v>54</v>
      </c>
      <c r="F118" s="159" t="s">
        <v>55</v>
      </c>
      <c r="G118" s="159" t="s">
        <v>100</v>
      </c>
      <c r="H118" s="159" t="s">
        <v>101</v>
      </c>
      <c r="I118" s="159" t="s">
        <v>102</v>
      </c>
      <c r="J118" s="160" t="s">
        <v>92</v>
      </c>
      <c r="K118" s="161" t="s">
        <v>103</v>
      </c>
      <c r="L118" s="162"/>
      <c r="M118" s="72" t="s">
        <v>1</v>
      </c>
      <c r="N118" s="73" t="s">
        <v>37</v>
      </c>
      <c r="O118" s="73" t="s">
        <v>104</v>
      </c>
      <c r="P118" s="73" t="s">
        <v>105</v>
      </c>
      <c r="Q118" s="73" t="s">
        <v>106</v>
      </c>
      <c r="R118" s="73" t="s">
        <v>107</v>
      </c>
      <c r="S118" s="73" t="s">
        <v>108</v>
      </c>
      <c r="T118" s="74" t="s">
        <v>109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110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P120+P304</f>
        <v>0</v>
      </c>
      <c r="Q119" s="76"/>
      <c r="R119" s="165">
        <f>R120+R304</f>
        <v>0</v>
      </c>
      <c r="S119" s="76"/>
      <c r="T119" s="166">
        <f>T120+T304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94</v>
      </c>
      <c r="BK119" s="167">
        <f>BK120+BK304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111</v>
      </c>
      <c r="F120" s="171" t="s">
        <v>112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113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114</v>
      </c>
      <c r="F121" s="182" t="s">
        <v>115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SUM(P122:P303)</f>
        <v>0</v>
      </c>
      <c r="Q121" s="176"/>
      <c r="R121" s="177">
        <f>SUM(R122:R303)</f>
        <v>0</v>
      </c>
      <c r="S121" s="176"/>
      <c r="T121" s="178">
        <f>SUM(T122:T303)</f>
        <v>0</v>
      </c>
      <c r="AR121" s="179" t="s">
        <v>81</v>
      </c>
      <c r="AT121" s="180" t="s">
        <v>72</v>
      </c>
      <c r="AU121" s="180" t="s">
        <v>81</v>
      </c>
      <c r="AY121" s="179" t="s">
        <v>113</v>
      </c>
      <c r="BK121" s="181">
        <f>SUM(BK122:BK303)</f>
        <v>0</v>
      </c>
    </row>
    <row r="122" spans="1:65" s="2" customFormat="1" ht="21.75" customHeight="1">
      <c r="A122" s="31"/>
      <c r="B122" s="32"/>
      <c r="C122" s="184" t="s">
        <v>81</v>
      </c>
      <c r="D122" s="184" t="s">
        <v>116</v>
      </c>
      <c r="E122" s="185" t="s">
        <v>117</v>
      </c>
      <c r="F122" s="186" t="s">
        <v>118</v>
      </c>
      <c r="G122" s="187" t="s">
        <v>119</v>
      </c>
      <c r="H122" s="188">
        <v>1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120</v>
      </c>
      <c r="AT122" s="196" t="s">
        <v>116</v>
      </c>
      <c r="AU122" s="196" t="s">
        <v>83</v>
      </c>
      <c r="AY122" s="14" t="s">
        <v>113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81</v>
      </c>
      <c r="BK122" s="197">
        <f>ROUND(I122*H122,2)</f>
        <v>0</v>
      </c>
      <c r="BL122" s="14" t="s">
        <v>120</v>
      </c>
      <c r="BM122" s="196" t="s">
        <v>83</v>
      </c>
    </row>
    <row r="123" spans="1:65" s="2" customFormat="1" ht="39">
      <c r="A123" s="31"/>
      <c r="B123" s="32"/>
      <c r="C123" s="33"/>
      <c r="D123" s="198" t="s">
        <v>121</v>
      </c>
      <c r="E123" s="33"/>
      <c r="F123" s="199" t="s">
        <v>122</v>
      </c>
      <c r="G123" s="33"/>
      <c r="H123" s="33"/>
      <c r="I123" s="200"/>
      <c r="J123" s="33"/>
      <c r="K123" s="33"/>
      <c r="L123" s="36"/>
      <c r="M123" s="201"/>
      <c r="N123" s="202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121</v>
      </c>
      <c r="AU123" s="14" t="s">
        <v>83</v>
      </c>
    </row>
    <row r="124" spans="1:65" s="2" customFormat="1" ht="21.75" customHeight="1">
      <c r="A124" s="31"/>
      <c r="B124" s="32"/>
      <c r="C124" s="184" t="s">
        <v>83</v>
      </c>
      <c r="D124" s="184" t="s">
        <v>116</v>
      </c>
      <c r="E124" s="185" t="s">
        <v>123</v>
      </c>
      <c r="F124" s="186" t="s">
        <v>124</v>
      </c>
      <c r="G124" s="187" t="s">
        <v>119</v>
      </c>
      <c r="H124" s="188">
        <v>1</v>
      </c>
      <c r="I124" s="189"/>
      <c r="J124" s="190">
        <f>ROUND(I124*H124,2)</f>
        <v>0</v>
      </c>
      <c r="K124" s="191"/>
      <c r="L124" s="36"/>
      <c r="M124" s="192" t="s">
        <v>1</v>
      </c>
      <c r="N124" s="193" t="s">
        <v>38</v>
      </c>
      <c r="O124" s="68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120</v>
      </c>
      <c r="AT124" s="196" t="s">
        <v>116</v>
      </c>
      <c r="AU124" s="196" t="s">
        <v>83</v>
      </c>
      <c r="AY124" s="14" t="s">
        <v>113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81</v>
      </c>
      <c r="BK124" s="197">
        <f>ROUND(I124*H124,2)</f>
        <v>0</v>
      </c>
      <c r="BL124" s="14" t="s">
        <v>120</v>
      </c>
      <c r="BM124" s="196" t="s">
        <v>120</v>
      </c>
    </row>
    <row r="125" spans="1:65" s="2" customFormat="1" ht="39">
      <c r="A125" s="31"/>
      <c r="B125" s="32"/>
      <c r="C125" s="33"/>
      <c r="D125" s="198" t="s">
        <v>121</v>
      </c>
      <c r="E125" s="33"/>
      <c r="F125" s="199" t="s">
        <v>125</v>
      </c>
      <c r="G125" s="33"/>
      <c r="H125" s="33"/>
      <c r="I125" s="200"/>
      <c r="J125" s="33"/>
      <c r="K125" s="33"/>
      <c r="L125" s="36"/>
      <c r="M125" s="201"/>
      <c r="N125" s="202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121</v>
      </c>
      <c r="AU125" s="14" t="s">
        <v>83</v>
      </c>
    </row>
    <row r="126" spans="1:65" s="2" customFormat="1" ht="24.2" customHeight="1">
      <c r="A126" s="31"/>
      <c r="B126" s="32"/>
      <c r="C126" s="184" t="s">
        <v>126</v>
      </c>
      <c r="D126" s="184" t="s">
        <v>116</v>
      </c>
      <c r="E126" s="185" t="s">
        <v>127</v>
      </c>
      <c r="F126" s="186" t="s">
        <v>128</v>
      </c>
      <c r="G126" s="187" t="s">
        <v>129</v>
      </c>
      <c r="H126" s="188">
        <v>1</v>
      </c>
      <c r="I126" s="189"/>
      <c r="J126" s="190">
        <f>ROUND(I126*H126,2)</f>
        <v>0</v>
      </c>
      <c r="K126" s="191"/>
      <c r="L126" s="36"/>
      <c r="M126" s="192" t="s">
        <v>1</v>
      </c>
      <c r="N126" s="193" t="s">
        <v>38</v>
      </c>
      <c r="O126" s="68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120</v>
      </c>
      <c r="AT126" s="196" t="s">
        <v>116</v>
      </c>
      <c r="AU126" s="196" t="s">
        <v>83</v>
      </c>
      <c r="AY126" s="14" t="s">
        <v>113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4" t="s">
        <v>81</v>
      </c>
      <c r="BK126" s="197">
        <f>ROUND(I126*H126,2)</f>
        <v>0</v>
      </c>
      <c r="BL126" s="14" t="s">
        <v>120</v>
      </c>
      <c r="BM126" s="196" t="s">
        <v>130</v>
      </c>
    </row>
    <row r="127" spans="1:65" s="2" customFormat="1" ht="48.75">
      <c r="A127" s="31"/>
      <c r="B127" s="32"/>
      <c r="C127" s="33"/>
      <c r="D127" s="198" t="s">
        <v>121</v>
      </c>
      <c r="E127" s="33"/>
      <c r="F127" s="199" t="s">
        <v>131</v>
      </c>
      <c r="G127" s="33"/>
      <c r="H127" s="33"/>
      <c r="I127" s="200"/>
      <c r="J127" s="33"/>
      <c r="K127" s="33"/>
      <c r="L127" s="36"/>
      <c r="M127" s="201"/>
      <c r="N127" s="202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121</v>
      </c>
      <c r="AU127" s="14" t="s">
        <v>83</v>
      </c>
    </row>
    <row r="128" spans="1:65" s="2" customFormat="1" ht="24.2" customHeight="1">
      <c r="A128" s="31"/>
      <c r="B128" s="32"/>
      <c r="C128" s="184" t="s">
        <v>120</v>
      </c>
      <c r="D128" s="184" t="s">
        <v>116</v>
      </c>
      <c r="E128" s="185" t="s">
        <v>132</v>
      </c>
      <c r="F128" s="186" t="s">
        <v>133</v>
      </c>
      <c r="G128" s="187" t="s">
        <v>129</v>
      </c>
      <c r="H128" s="188">
        <v>1</v>
      </c>
      <c r="I128" s="189"/>
      <c r="J128" s="190">
        <f>ROUND(I128*H128,2)</f>
        <v>0</v>
      </c>
      <c r="K128" s="191"/>
      <c r="L128" s="36"/>
      <c r="M128" s="192" t="s">
        <v>1</v>
      </c>
      <c r="N128" s="193" t="s">
        <v>38</v>
      </c>
      <c r="O128" s="68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120</v>
      </c>
      <c r="AT128" s="196" t="s">
        <v>116</v>
      </c>
      <c r="AU128" s="196" t="s">
        <v>83</v>
      </c>
      <c r="AY128" s="14" t="s">
        <v>113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4" t="s">
        <v>81</v>
      </c>
      <c r="BK128" s="197">
        <f>ROUND(I128*H128,2)</f>
        <v>0</v>
      </c>
      <c r="BL128" s="14" t="s">
        <v>120</v>
      </c>
      <c r="BM128" s="196" t="s">
        <v>134</v>
      </c>
    </row>
    <row r="129" spans="1:65" s="2" customFormat="1" ht="48.75">
      <c r="A129" s="31"/>
      <c r="B129" s="32"/>
      <c r="C129" s="33"/>
      <c r="D129" s="198" t="s">
        <v>121</v>
      </c>
      <c r="E129" s="33"/>
      <c r="F129" s="199" t="s">
        <v>135</v>
      </c>
      <c r="G129" s="33"/>
      <c r="H129" s="33"/>
      <c r="I129" s="200"/>
      <c r="J129" s="33"/>
      <c r="K129" s="33"/>
      <c r="L129" s="36"/>
      <c r="M129" s="201"/>
      <c r="N129" s="202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121</v>
      </c>
      <c r="AU129" s="14" t="s">
        <v>83</v>
      </c>
    </row>
    <row r="130" spans="1:65" s="2" customFormat="1" ht="16.5" customHeight="1">
      <c r="A130" s="31"/>
      <c r="B130" s="32"/>
      <c r="C130" s="184" t="s">
        <v>114</v>
      </c>
      <c r="D130" s="184" t="s">
        <v>116</v>
      </c>
      <c r="E130" s="185" t="s">
        <v>136</v>
      </c>
      <c r="F130" s="186" t="s">
        <v>137</v>
      </c>
      <c r="G130" s="187" t="s">
        <v>119</v>
      </c>
      <c r="H130" s="188">
        <v>1</v>
      </c>
      <c r="I130" s="189"/>
      <c r="J130" s="190">
        <f>ROUND(I130*H130,2)</f>
        <v>0</v>
      </c>
      <c r="K130" s="191"/>
      <c r="L130" s="36"/>
      <c r="M130" s="192" t="s">
        <v>1</v>
      </c>
      <c r="N130" s="193" t="s">
        <v>38</v>
      </c>
      <c r="O130" s="68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120</v>
      </c>
      <c r="AT130" s="196" t="s">
        <v>116</v>
      </c>
      <c r="AU130" s="196" t="s">
        <v>83</v>
      </c>
      <c r="AY130" s="14" t="s">
        <v>113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4" t="s">
        <v>81</v>
      </c>
      <c r="BK130" s="197">
        <f>ROUND(I130*H130,2)</f>
        <v>0</v>
      </c>
      <c r="BL130" s="14" t="s">
        <v>120</v>
      </c>
      <c r="BM130" s="196" t="s">
        <v>138</v>
      </c>
    </row>
    <row r="131" spans="1:65" s="2" customFormat="1" ht="39">
      <c r="A131" s="31"/>
      <c r="B131" s="32"/>
      <c r="C131" s="33"/>
      <c r="D131" s="198" t="s">
        <v>121</v>
      </c>
      <c r="E131" s="33"/>
      <c r="F131" s="199" t="s">
        <v>139</v>
      </c>
      <c r="G131" s="33"/>
      <c r="H131" s="33"/>
      <c r="I131" s="200"/>
      <c r="J131" s="33"/>
      <c r="K131" s="33"/>
      <c r="L131" s="36"/>
      <c r="M131" s="201"/>
      <c r="N131" s="202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121</v>
      </c>
      <c r="AU131" s="14" t="s">
        <v>83</v>
      </c>
    </row>
    <row r="132" spans="1:65" s="2" customFormat="1" ht="16.5" customHeight="1">
      <c r="A132" s="31"/>
      <c r="B132" s="32"/>
      <c r="C132" s="184" t="s">
        <v>130</v>
      </c>
      <c r="D132" s="184" t="s">
        <v>116</v>
      </c>
      <c r="E132" s="185" t="s">
        <v>140</v>
      </c>
      <c r="F132" s="186" t="s">
        <v>141</v>
      </c>
      <c r="G132" s="187" t="s">
        <v>119</v>
      </c>
      <c r="H132" s="188">
        <v>1</v>
      </c>
      <c r="I132" s="189"/>
      <c r="J132" s="190">
        <f>ROUND(I132*H132,2)</f>
        <v>0</v>
      </c>
      <c r="K132" s="191"/>
      <c r="L132" s="36"/>
      <c r="M132" s="192" t="s">
        <v>1</v>
      </c>
      <c r="N132" s="193" t="s">
        <v>38</v>
      </c>
      <c r="O132" s="68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120</v>
      </c>
      <c r="AT132" s="196" t="s">
        <v>116</v>
      </c>
      <c r="AU132" s="196" t="s">
        <v>83</v>
      </c>
      <c r="AY132" s="14" t="s">
        <v>113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4" t="s">
        <v>81</v>
      </c>
      <c r="BK132" s="197">
        <f>ROUND(I132*H132,2)</f>
        <v>0</v>
      </c>
      <c r="BL132" s="14" t="s">
        <v>120</v>
      </c>
      <c r="BM132" s="196" t="s">
        <v>8</v>
      </c>
    </row>
    <row r="133" spans="1:65" s="2" customFormat="1" ht="39">
      <c r="A133" s="31"/>
      <c r="B133" s="32"/>
      <c r="C133" s="33"/>
      <c r="D133" s="198" t="s">
        <v>121</v>
      </c>
      <c r="E133" s="33"/>
      <c r="F133" s="199" t="s">
        <v>142</v>
      </c>
      <c r="G133" s="33"/>
      <c r="H133" s="33"/>
      <c r="I133" s="200"/>
      <c r="J133" s="33"/>
      <c r="K133" s="33"/>
      <c r="L133" s="36"/>
      <c r="M133" s="201"/>
      <c r="N133" s="202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121</v>
      </c>
      <c r="AU133" s="14" t="s">
        <v>83</v>
      </c>
    </row>
    <row r="134" spans="1:65" s="2" customFormat="1" ht="24.2" customHeight="1">
      <c r="A134" s="31"/>
      <c r="B134" s="32"/>
      <c r="C134" s="184" t="s">
        <v>143</v>
      </c>
      <c r="D134" s="184" t="s">
        <v>116</v>
      </c>
      <c r="E134" s="185" t="s">
        <v>144</v>
      </c>
      <c r="F134" s="186" t="s">
        <v>145</v>
      </c>
      <c r="G134" s="187" t="s">
        <v>119</v>
      </c>
      <c r="H134" s="188">
        <v>1</v>
      </c>
      <c r="I134" s="189"/>
      <c r="J134" s="190">
        <f>ROUND(I134*H134,2)</f>
        <v>0</v>
      </c>
      <c r="K134" s="191"/>
      <c r="L134" s="36"/>
      <c r="M134" s="192" t="s">
        <v>1</v>
      </c>
      <c r="N134" s="193" t="s">
        <v>38</v>
      </c>
      <c r="O134" s="68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120</v>
      </c>
      <c r="AT134" s="196" t="s">
        <v>116</v>
      </c>
      <c r="AU134" s="196" t="s">
        <v>83</v>
      </c>
      <c r="AY134" s="14" t="s">
        <v>113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4" t="s">
        <v>81</v>
      </c>
      <c r="BK134" s="197">
        <f>ROUND(I134*H134,2)</f>
        <v>0</v>
      </c>
      <c r="BL134" s="14" t="s">
        <v>120</v>
      </c>
      <c r="BM134" s="196" t="s">
        <v>146</v>
      </c>
    </row>
    <row r="135" spans="1:65" s="2" customFormat="1" ht="48.75">
      <c r="A135" s="31"/>
      <c r="B135" s="32"/>
      <c r="C135" s="33"/>
      <c r="D135" s="198" t="s">
        <v>121</v>
      </c>
      <c r="E135" s="33"/>
      <c r="F135" s="199" t="s">
        <v>147</v>
      </c>
      <c r="G135" s="33"/>
      <c r="H135" s="33"/>
      <c r="I135" s="200"/>
      <c r="J135" s="33"/>
      <c r="K135" s="33"/>
      <c r="L135" s="36"/>
      <c r="M135" s="201"/>
      <c r="N135" s="202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121</v>
      </c>
      <c r="AU135" s="14" t="s">
        <v>83</v>
      </c>
    </row>
    <row r="136" spans="1:65" s="2" customFormat="1" ht="24.2" customHeight="1">
      <c r="A136" s="31"/>
      <c r="B136" s="32"/>
      <c r="C136" s="184" t="s">
        <v>134</v>
      </c>
      <c r="D136" s="184" t="s">
        <v>116</v>
      </c>
      <c r="E136" s="185" t="s">
        <v>148</v>
      </c>
      <c r="F136" s="186" t="s">
        <v>149</v>
      </c>
      <c r="G136" s="187" t="s">
        <v>119</v>
      </c>
      <c r="H136" s="188">
        <v>1</v>
      </c>
      <c r="I136" s="189"/>
      <c r="J136" s="190">
        <f>ROUND(I136*H136,2)</f>
        <v>0</v>
      </c>
      <c r="K136" s="191"/>
      <c r="L136" s="36"/>
      <c r="M136" s="192" t="s">
        <v>1</v>
      </c>
      <c r="N136" s="193" t="s">
        <v>38</v>
      </c>
      <c r="O136" s="68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120</v>
      </c>
      <c r="AT136" s="196" t="s">
        <v>116</v>
      </c>
      <c r="AU136" s="196" t="s">
        <v>83</v>
      </c>
      <c r="AY136" s="14" t="s">
        <v>113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4" t="s">
        <v>81</v>
      </c>
      <c r="BK136" s="197">
        <f>ROUND(I136*H136,2)</f>
        <v>0</v>
      </c>
      <c r="BL136" s="14" t="s">
        <v>120</v>
      </c>
      <c r="BM136" s="196" t="s">
        <v>150</v>
      </c>
    </row>
    <row r="137" spans="1:65" s="2" customFormat="1" ht="48.75">
      <c r="A137" s="31"/>
      <c r="B137" s="32"/>
      <c r="C137" s="33"/>
      <c r="D137" s="198" t="s">
        <v>121</v>
      </c>
      <c r="E137" s="33"/>
      <c r="F137" s="199" t="s">
        <v>151</v>
      </c>
      <c r="G137" s="33"/>
      <c r="H137" s="33"/>
      <c r="I137" s="200"/>
      <c r="J137" s="33"/>
      <c r="K137" s="33"/>
      <c r="L137" s="36"/>
      <c r="M137" s="201"/>
      <c r="N137" s="202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121</v>
      </c>
      <c r="AU137" s="14" t="s">
        <v>83</v>
      </c>
    </row>
    <row r="138" spans="1:65" s="2" customFormat="1" ht="24.2" customHeight="1">
      <c r="A138" s="31"/>
      <c r="B138" s="32"/>
      <c r="C138" s="184" t="s">
        <v>152</v>
      </c>
      <c r="D138" s="184" t="s">
        <v>116</v>
      </c>
      <c r="E138" s="185" t="s">
        <v>153</v>
      </c>
      <c r="F138" s="186" t="s">
        <v>154</v>
      </c>
      <c r="G138" s="187" t="s">
        <v>119</v>
      </c>
      <c r="H138" s="188">
        <v>1</v>
      </c>
      <c r="I138" s="189"/>
      <c r="J138" s="190">
        <f>ROUND(I138*H138,2)</f>
        <v>0</v>
      </c>
      <c r="K138" s="191"/>
      <c r="L138" s="36"/>
      <c r="M138" s="192" t="s">
        <v>1</v>
      </c>
      <c r="N138" s="193" t="s">
        <v>38</v>
      </c>
      <c r="O138" s="68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120</v>
      </c>
      <c r="AT138" s="196" t="s">
        <v>116</v>
      </c>
      <c r="AU138" s="196" t="s">
        <v>83</v>
      </c>
      <c r="AY138" s="14" t="s">
        <v>113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4" t="s">
        <v>81</v>
      </c>
      <c r="BK138" s="197">
        <f>ROUND(I138*H138,2)</f>
        <v>0</v>
      </c>
      <c r="BL138" s="14" t="s">
        <v>120</v>
      </c>
      <c r="BM138" s="196" t="s">
        <v>155</v>
      </c>
    </row>
    <row r="139" spans="1:65" s="2" customFormat="1" ht="48.75">
      <c r="A139" s="31"/>
      <c r="B139" s="32"/>
      <c r="C139" s="33"/>
      <c r="D139" s="198" t="s">
        <v>121</v>
      </c>
      <c r="E139" s="33"/>
      <c r="F139" s="199" t="s">
        <v>156</v>
      </c>
      <c r="G139" s="33"/>
      <c r="H139" s="33"/>
      <c r="I139" s="200"/>
      <c r="J139" s="33"/>
      <c r="K139" s="33"/>
      <c r="L139" s="36"/>
      <c r="M139" s="201"/>
      <c r="N139" s="202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121</v>
      </c>
      <c r="AU139" s="14" t="s">
        <v>83</v>
      </c>
    </row>
    <row r="140" spans="1:65" s="2" customFormat="1" ht="24.2" customHeight="1">
      <c r="A140" s="31"/>
      <c r="B140" s="32"/>
      <c r="C140" s="184" t="s">
        <v>138</v>
      </c>
      <c r="D140" s="184" t="s">
        <v>116</v>
      </c>
      <c r="E140" s="185" t="s">
        <v>157</v>
      </c>
      <c r="F140" s="186" t="s">
        <v>158</v>
      </c>
      <c r="G140" s="187" t="s">
        <v>119</v>
      </c>
      <c r="H140" s="188">
        <v>1</v>
      </c>
      <c r="I140" s="189"/>
      <c r="J140" s="190">
        <f>ROUND(I140*H140,2)</f>
        <v>0</v>
      </c>
      <c r="K140" s="191"/>
      <c r="L140" s="36"/>
      <c r="M140" s="192" t="s">
        <v>1</v>
      </c>
      <c r="N140" s="193" t="s">
        <v>38</v>
      </c>
      <c r="O140" s="68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120</v>
      </c>
      <c r="AT140" s="196" t="s">
        <v>116</v>
      </c>
      <c r="AU140" s="196" t="s">
        <v>83</v>
      </c>
      <c r="AY140" s="14" t="s">
        <v>113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4" t="s">
        <v>81</v>
      </c>
      <c r="BK140" s="197">
        <f>ROUND(I140*H140,2)</f>
        <v>0</v>
      </c>
      <c r="BL140" s="14" t="s">
        <v>120</v>
      </c>
      <c r="BM140" s="196" t="s">
        <v>159</v>
      </c>
    </row>
    <row r="141" spans="1:65" s="2" customFormat="1" ht="48.75">
      <c r="A141" s="31"/>
      <c r="B141" s="32"/>
      <c r="C141" s="33"/>
      <c r="D141" s="198" t="s">
        <v>121</v>
      </c>
      <c r="E141" s="33"/>
      <c r="F141" s="199" t="s">
        <v>160</v>
      </c>
      <c r="G141" s="33"/>
      <c r="H141" s="33"/>
      <c r="I141" s="200"/>
      <c r="J141" s="33"/>
      <c r="K141" s="33"/>
      <c r="L141" s="36"/>
      <c r="M141" s="201"/>
      <c r="N141" s="202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121</v>
      </c>
      <c r="AU141" s="14" t="s">
        <v>83</v>
      </c>
    </row>
    <row r="142" spans="1:65" s="2" customFormat="1" ht="21.75" customHeight="1">
      <c r="A142" s="31"/>
      <c r="B142" s="32"/>
      <c r="C142" s="184" t="s">
        <v>161</v>
      </c>
      <c r="D142" s="184" t="s">
        <v>116</v>
      </c>
      <c r="E142" s="185" t="s">
        <v>162</v>
      </c>
      <c r="F142" s="186" t="s">
        <v>163</v>
      </c>
      <c r="G142" s="187" t="s">
        <v>164</v>
      </c>
      <c r="H142" s="188">
        <v>1</v>
      </c>
      <c r="I142" s="189"/>
      <c r="J142" s="190">
        <f>ROUND(I142*H142,2)</f>
        <v>0</v>
      </c>
      <c r="K142" s="191"/>
      <c r="L142" s="36"/>
      <c r="M142" s="192" t="s">
        <v>1</v>
      </c>
      <c r="N142" s="193" t="s">
        <v>38</v>
      </c>
      <c r="O142" s="68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120</v>
      </c>
      <c r="AT142" s="196" t="s">
        <v>116</v>
      </c>
      <c r="AU142" s="196" t="s">
        <v>83</v>
      </c>
      <c r="AY142" s="14" t="s">
        <v>113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4" t="s">
        <v>81</v>
      </c>
      <c r="BK142" s="197">
        <f>ROUND(I142*H142,2)</f>
        <v>0</v>
      </c>
      <c r="BL142" s="14" t="s">
        <v>120</v>
      </c>
      <c r="BM142" s="196" t="s">
        <v>165</v>
      </c>
    </row>
    <row r="143" spans="1:65" s="2" customFormat="1" ht="68.25">
      <c r="A143" s="31"/>
      <c r="B143" s="32"/>
      <c r="C143" s="33"/>
      <c r="D143" s="198" t="s">
        <v>121</v>
      </c>
      <c r="E143" s="33"/>
      <c r="F143" s="199" t="s">
        <v>166</v>
      </c>
      <c r="G143" s="33"/>
      <c r="H143" s="33"/>
      <c r="I143" s="200"/>
      <c r="J143" s="33"/>
      <c r="K143" s="33"/>
      <c r="L143" s="36"/>
      <c r="M143" s="201"/>
      <c r="N143" s="202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121</v>
      </c>
      <c r="AU143" s="14" t="s">
        <v>83</v>
      </c>
    </row>
    <row r="144" spans="1:65" s="2" customFormat="1" ht="21.75" customHeight="1">
      <c r="A144" s="31"/>
      <c r="B144" s="32"/>
      <c r="C144" s="184" t="s">
        <v>8</v>
      </c>
      <c r="D144" s="184" t="s">
        <v>116</v>
      </c>
      <c r="E144" s="185" t="s">
        <v>167</v>
      </c>
      <c r="F144" s="186" t="s">
        <v>168</v>
      </c>
      <c r="G144" s="187" t="s">
        <v>164</v>
      </c>
      <c r="H144" s="188">
        <v>1</v>
      </c>
      <c r="I144" s="189"/>
      <c r="J144" s="190">
        <f>ROUND(I144*H144,2)</f>
        <v>0</v>
      </c>
      <c r="K144" s="191"/>
      <c r="L144" s="36"/>
      <c r="M144" s="192" t="s">
        <v>1</v>
      </c>
      <c r="N144" s="193" t="s">
        <v>38</v>
      </c>
      <c r="O144" s="68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120</v>
      </c>
      <c r="AT144" s="196" t="s">
        <v>116</v>
      </c>
      <c r="AU144" s="196" t="s">
        <v>83</v>
      </c>
      <c r="AY144" s="14" t="s">
        <v>113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4" t="s">
        <v>81</v>
      </c>
      <c r="BK144" s="197">
        <f>ROUND(I144*H144,2)</f>
        <v>0</v>
      </c>
      <c r="BL144" s="14" t="s">
        <v>120</v>
      </c>
      <c r="BM144" s="196" t="s">
        <v>169</v>
      </c>
    </row>
    <row r="145" spans="1:65" s="2" customFormat="1" ht="68.25">
      <c r="A145" s="31"/>
      <c r="B145" s="32"/>
      <c r="C145" s="33"/>
      <c r="D145" s="198" t="s">
        <v>121</v>
      </c>
      <c r="E145" s="33"/>
      <c r="F145" s="199" t="s">
        <v>170</v>
      </c>
      <c r="G145" s="33"/>
      <c r="H145" s="33"/>
      <c r="I145" s="200"/>
      <c r="J145" s="33"/>
      <c r="K145" s="33"/>
      <c r="L145" s="36"/>
      <c r="M145" s="201"/>
      <c r="N145" s="202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121</v>
      </c>
      <c r="AU145" s="14" t="s">
        <v>83</v>
      </c>
    </row>
    <row r="146" spans="1:65" s="2" customFormat="1" ht="24.2" customHeight="1">
      <c r="A146" s="31"/>
      <c r="B146" s="32"/>
      <c r="C146" s="184" t="s">
        <v>171</v>
      </c>
      <c r="D146" s="184" t="s">
        <v>116</v>
      </c>
      <c r="E146" s="185" t="s">
        <v>172</v>
      </c>
      <c r="F146" s="186" t="s">
        <v>173</v>
      </c>
      <c r="G146" s="187" t="s">
        <v>174</v>
      </c>
      <c r="H146" s="188">
        <v>1</v>
      </c>
      <c r="I146" s="189"/>
      <c r="J146" s="190">
        <f>ROUND(I146*H146,2)</f>
        <v>0</v>
      </c>
      <c r="K146" s="191"/>
      <c r="L146" s="36"/>
      <c r="M146" s="192" t="s">
        <v>1</v>
      </c>
      <c r="N146" s="193" t="s">
        <v>38</v>
      </c>
      <c r="O146" s="68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120</v>
      </c>
      <c r="AT146" s="196" t="s">
        <v>116</v>
      </c>
      <c r="AU146" s="196" t="s">
        <v>83</v>
      </c>
      <c r="AY146" s="14" t="s">
        <v>113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4" t="s">
        <v>81</v>
      </c>
      <c r="BK146" s="197">
        <f>ROUND(I146*H146,2)</f>
        <v>0</v>
      </c>
      <c r="BL146" s="14" t="s">
        <v>120</v>
      </c>
      <c r="BM146" s="196" t="s">
        <v>175</v>
      </c>
    </row>
    <row r="147" spans="1:65" s="2" customFormat="1" ht="68.25">
      <c r="A147" s="31"/>
      <c r="B147" s="32"/>
      <c r="C147" s="33"/>
      <c r="D147" s="198" t="s">
        <v>121</v>
      </c>
      <c r="E147" s="33"/>
      <c r="F147" s="199" t="s">
        <v>176</v>
      </c>
      <c r="G147" s="33"/>
      <c r="H147" s="33"/>
      <c r="I147" s="200"/>
      <c r="J147" s="33"/>
      <c r="K147" s="33"/>
      <c r="L147" s="36"/>
      <c r="M147" s="201"/>
      <c r="N147" s="202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121</v>
      </c>
      <c r="AU147" s="14" t="s">
        <v>83</v>
      </c>
    </row>
    <row r="148" spans="1:65" s="2" customFormat="1" ht="16.5" customHeight="1">
      <c r="A148" s="31"/>
      <c r="B148" s="32"/>
      <c r="C148" s="184" t="s">
        <v>146</v>
      </c>
      <c r="D148" s="184" t="s">
        <v>116</v>
      </c>
      <c r="E148" s="185" t="s">
        <v>177</v>
      </c>
      <c r="F148" s="186" t="s">
        <v>178</v>
      </c>
      <c r="G148" s="187" t="s">
        <v>119</v>
      </c>
      <c r="H148" s="188">
        <v>1</v>
      </c>
      <c r="I148" s="189"/>
      <c r="J148" s="190">
        <f>ROUND(I148*H148,2)</f>
        <v>0</v>
      </c>
      <c r="K148" s="191"/>
      <c r="L148" s="36"/>
      <c r="M148" s="192" t="s">
        <v>1</v>
      </c>
      <c r="N148" s="193" t="s">
        <v>38</v>
      </c>
      <c r="O148" s="68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120</v>
      </c>
      <c r="AT148" s="196" t="s">
        <v>116</v>
      </c>
      <c r="AU148" s="196" t="s">
        <v>83</v>
      </c>
      <c r="AY148" s="14" t="s">
        <v>113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4" t="s">
        <v>81</v>
      </c>
      <c r="BK148" s="197">
        <f>ROUND(I148*H148,2)</f>
        <v>0</v>
      </c>
      <c r="BL148" s="14" t="s">
        <v>120</v>
      </c>
      <c r="BM148" s="196" t="s">
        <v>179</v>
      </c>
    </row>
    <row r="149" spans="1:65" s="2" customFormat="1" ht="39">
      <c r="A149" s="31"/>
      <c r="B149" s="32"/>
      <c r="C149" s="33"/>
      <c r="D149" s="198" t="s">
        <v>121</v>
      </c>
      <c r="E149" s="33"/>
      <c r="F149" s="199" t="s">
        <v>180</v>
      </c>
      <c r="G149" s="33"/>
      <c r="H149" s="33"/>
      <c r="I149" s="200"/>
      <c r="J149" s="33"/>
      <c r="K149" s="33"/>
      <c r="L149" s="36"/>
      <c r="M149" s="201"/>
      <c r="N149" s="202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121</v>
      </c>
      <c r="AU149" s="14" t="s">
        <v>83</v>
      </c>
    </row>
    <row r="150" spans="1:65" s="2" customFormat="1" ht="37.9" customHeight="1">
      <c r="A150" s="31"/>
      <c r="B150" s="32"/>
      <c r="C150" s="184" t="s">
        <v>181</v>
      </c>
      <c r="D150" s="184" t="s">
        <v>116</v>
      </c>
      <c r="E150" s="185" t="s">
        <v>182</v>
      </c>
      <c r="F150" s="186" t="s">
        <v>183</v>
      </c>
      <c r="G150" s="187" t="s">
        <v>129</v>
      </c>
      <c r="H150" s="188">
        <v>1</v>
      </c>
      <c r="I150" s="189"/>
      <c r="J150" s="190">
        <f>ROUND(I150*H150,2)</f>
        <v>0</v>
      </c>
      <c r="K150" s="191"/>
      <c r="L150" s="36"/>
      <c r="M150" s="192" t="s">
        <v>1</v>
      </c>
      <c r="N150" s="193" t="s">
        <v>38</v>
      </c>
      <c r="O150" s="68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120</v>
      </c>
      <c r="AT150" s="196" t="s">
        <v>116</v>
      </c>
      <c r="AU150" s="196" t="s">
        <v>83</v>
      </c>
      <c r="AY150" s="14" t="s">
        <v>113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4" t="s">
        <v>81</v>
      </c>
      <c r="BK150" s="197">
        <f>ROUND(I150*H150,2)</f>
        <v>0</v>
      </c>
      <c r="BL150" s="14" t="s">
        <v>120</v>
      </c>
      <c r="BM150" s="196" t="s">
        <v>184</v>
      </c>
    </row>
    <row r="151" spans="1:65" s="2" customFormat="1" ht="58.5">
      <c r="A151" s="31"/>
      <c r="B151" s="32"/>
      <c r="C151" s="33"/>
      <c r="D151" s="198" t="s">
        <v>121</v>
      </c>
      <c r="E151" s="33"/>
      <c r="F151" s="199" t="s">
        <v>185</v>
      </c>
      <c r="G151" s="33"/>
      <c r="H151" s="33"/>
      <c r="I151" s="200"/>
      <c r="J151" s="33"/>
      <c r="K151" s="33"/>
      <c r="L151" s="36"/>
      <c r="M151" s="201"/>
      <c r="N151" s="202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121</v>
      </c>
      <c r="AU151" s="14" t="s">
        <v>83</v>
      </c>
    </row>
    <row r="152" spans="1:65" s="2" customFormat="1" ht="37.9" customHeight="1">
      <c r="A152" s="31"/>
      <c r="B152" s="32"/>
      <c r="C152" s="184" t="s">
        <v>150</v>
      </c>
      <c r="D152" s="184" t="s">
        <v>116</v>
      </c>
      <c r="E152" s="185" t="s">
        <v>186</v>
      </c>
      <c r="F152" s="186" t="s">
        <v>187</v>
      </c>
      <c r="G152" s="187" t="s">
        <v>129</v>
      </c>
      <c r="H152" s="188">
        <v>1</v>
      </c>
      <c r="I152" s="189"/>
      <c r="J152" s="190">
        <f>ROUND(I152*H152,2)</f>
        <v>0</v>
      </c>
      <c r="K152" s="191"/>
      <c r="L152" s="36"/>
      <c r="M152" s="192" t="s">
        <v>1</v>
      </c>
      <c r="N152" s="193" t="s">
        <v>38</v>
      </c>
      <c r="O152" s="68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120</v>
      </c>
      <c r="AT152" s="196" t="s">
        <v>116</v>
      </c>
      <c r="AU152" s="196" t="s">
        <v>83</v>
      </c>
      <c r="AY152" s="14" t="s">
        <v>113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4" t="s">
        <v>81</v>
      </c>
      <c r="BK152" s="197">
        <f>ROUND(I152*H152,2)</f>
        <v>0</v>
      </c>
      <c r="BL152" s="14" t="s">
        <v>120</v>
      </c>
      <c r="BM152" s="196" t="s">
        <v>188</v>
      </c>
    </row>
    <row r="153" spans="1:65" s="2" customFormat="1" ht="58.5">
      <c r="A153" s="31"/>
      <c r="B153" s="32"/>
      <c r="C153" s="33"/>
      <c r="D153" s="198" t="s">
        <v>121</v>
      </c>
      <c r="E153" s="33"/>
      <c r="F153" s="199" t="s">
        <v>189</v>
      </c>
      <c r="G153" s="33"/>
      <c r="H153" s="33"/>
      <c r="I153" s="200"/>
      <c r="J153" s="33"/>
      <c r="K153" s="33"/>
      <c r="L153" s="36"/>
      <c r="M153" s="201"/>
      <c r="N153" s="202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121</v>
      </c>
      <c r="AU153" s="14" t="s">
        <v>83</v>
      </c>
    </row>
    <row r="154" spans="1:65" s="2" customFormat="1" ht="24.2" customHeight="1">
      <c r="A154" s="31"/>
      <c r="B154" s="32"/>
      <c r="C154" s="184" t="s">
        <v>190</v>
      </c>
      <c r="D154" s="184" t="s">
        <v>116</v>
      </c>
      <c r="E154" s="185" t="s">
        <v>191</v>
      </c>
      <c r="F154" s="186" t="s">
        <v>192</v>
      </c>
      <c r="G154" s="187" t="s">
        <v>193</v>
      </c>
      <c r="H154" s="188">
        <v>1</v>
      </c>
      <c r="I154" s="189"/>
      <c r="J154" s="190">
        <f>ROUND(I154*H154,2)</f>
        <v>0</v>
      </c>
      <c r="K154" s="191"/>
      <c r="L154" s="36"/>
      <c r="M154" s="192" t="s">
        <v>1</v>
      </c>
      <c r="N154" s="193" t="s">
        <v>38</v>
      </c>
      <c r="O154" s="68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120</v>
      </c>
      <c r="AT154" s="196" t="s">
        <v>116</v>
      </c>
      <c r="AU154" s="196" t="s">
        <v>83</v>
      </c>
      <c r="AY154" s="14" t="s">
        <v>113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4" t="s">
        <v>81</v>
      </c>
      <c r="BK154" s="197">
        <f>ROUND(I154*H154,2)</f>
        <v>0</v>
      </c>
      <c r="BL154" s="14" t="s">
        <v>120</v>
      </c>
      <c r="BM154" s="196" t="s">
        <v>194</v>
      </c>
    </row>
    <row r="155" spans="1:65" s="2" customFormat="1" ht="68.25">
      <c r="A155" s="31"/>
      <c r="B155" s="32"/>
      <c r="C155" s="33"/>
      <c r="D155" s="198" t="s">
        <v>121</v>
      </c>
      <c r="E155" s="33"/>
      <c r="F155" s="199" t="s">
        <v>195</v>
      </c>
      <c r="G155" s="33"/>
      <c r="H155" s="33"/>
      <c r="I155" s="200"/>
      <c r="J155" s="33"/>
      <c r="K155" s="33"/>
      <c r="L155" s="36"/>
      <c r="M155" s="201"/>
      <c r="N155" s="202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121</v>
      </c>
      <c r="AU155" s="14" t="s">
        <v>83</v>
      </c>
    </row>
    <row r="156" spans="1:65" s="2" customFormat="1" ht="24.2" customHeight="1">
      <c r="A156" s="31"/>
      <c r="B156" s="32"/>
      <c r="C156" s="184" t="s">
        <v>155</v>
      </c>
      <c r="D156" s="184" t="s">
        <v>116</v>
      </c>
      <c r="E156" s="185" t="s">
        <v>196</v>
      </c>
      <c r="F156" s="186" t="s">
        <v>197</v>
      </c>
      <c r="G156" s="187" t="s">
        <v>193</v>
      </c>
      <c r="H156" s="188">
        <v>1</v>
      </c>
      <c r="I156" s="189"/>
      <c r="J156" s="190">
        <f>ROUND(I156*H156,2)</f>
        <v>0</v>
      </c>
      <c r="K156" s="191"/>
      <c r="L156" s="36"/>
      <c r="M156" s="192" t="s">
        <v>1</v>
      </c>
      <c r="N156" s="193" t="s">
        <v>38</v>
      </c>
      <c r="O156" s="68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120</v>
      </c>
      <c r="AT156" s="196" t="s">
        <v>116</v>
      </c>
      <c r="AU156" s="196" t="s">
        <v>83</v>
      </c>
      <c r="AY156" s="14" t="s">
        <v>113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4" t="s">
        <v>81</v>
      </c>
      <c r="BK156" s="197">
        <f>ROUND(I156*H156,2)</f>
        <v>0</v>
      </c>
      <c r="BL156" s="14" t="s">
        <v>120</v>
      </c>
      <c r="BM156" s="196" t="s">
        <v>198</v>
      </c>
    </row>
    <row r="157" spans="1:65" s="2" customFormat="1" ht="68.25">
      <c r="A157" s="31"/>
      <c r="B157" s="32"/>
      <c r="C157" s="33"/>
      <c r="D157" s="198" t="s">
        <v>121</v>
      </c>
      <c r="E157" s="33"/>
      <c r="F157" s="199" t="s">
        <v>199</v>
      </c>
      <c r="G157" s="33"/>
      <c r="H157" s="33"/>
      <c r="I157" s="200"/>
      <c r="J157" s="33"/>
      <c r="K157" s="33"/>
      <c r="L157" s="36"/>
      <c r="M157" s="201"/>
      <c r="N157" s="202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121</v>
      </c>
      <c r="AU157" s="14" t="s">
        <v>83</v>
      </c>
    </row>
    <row r="158" spans="1:65" s="2" customFormat="1" ht="24.2" customHeight="1">
      <c r="A158" s="31"/>
      <c r="B158" s="32"/>
      <c r="C158" s="184" t="s">
        <v>200</v>
      </c>
      <c r="D158" s="184" t="s">
        <v>116</v>
      </c>
      <c r="E158" s="185" t="s">
        <v>201</v>
      </c>
      <c r="F158" s="186" t="s">
        <v>202</v>
      </c>
      <c r="G158" s="187" t="s">
        <v>193</v>
      </c>
      <c r="H158" s="188">
        <v>1</v>
      </c>
      <c r="I158" s="189"/>
      <c r="J158" s="190">
        <f>ROUND(I158*H158,2)</f>
        <v>0</v>
      </c>
      <c r="K158" s="191"/>
      <c r="L158" s="36"/>
      <c r="M158" s="192" t="s">
        <v>1</v>
      </c>
      <c r="N158" s="193" t="s">
        <v>38</v>
      </c>
      <c r="O158" s="68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120</v>
      </c>
      <c r="AT158" s="196" t="s">
        <v>116</v>
      </c>
      <c r="AU158" s="196" t="s">
        <v>83</v>
      </c>
      <c r="AY158" s="14" t="s">
        <v>113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4" t="s">
        <v>81</v>
      </c>
      <c r="BK158" s="197">
        <f>ROUND(I158*H158,2)</f>
        <v>0</v>
      </c>
      <c r="BL158" s="14" t="s">
        <v>120</v>
      </c>
      <c r="BM158" s="196" t="s">
        <v>203</v>
      </c>
    </row>
    <row r="159" spans="1:65" s="2" customFormat="1" ht="68.25">
      <c r="A159" s="31"/>
      <c r="B159" s="32"/>
      <c r="C159" s="33"/>
      <c r="D159" s="198" t="s">
        <v>121</v>
      </c>
      <c r="E159" s="33"/>
      <c r="F159" s="199" t="s">
        <v>204</v>
      </c>
      <c r="G159" s="33"/>
      <c r="H159" s="33"/>
      <c r="I159" s="200"/>
      <c r="J159" s="33"/>
      <c r="K159" s="33"/>
      <c r="L159" s="36"/>
      <c r="M159" s="201"/>
      <c r="N159" s="202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121</v>
      </c>
      <c r="AU159" s="14" t="s">
        <v>83</v>
      </c>
    </row>
    <row r="160" spans="1:65" s="2" customFormat="1" ht="24.2" customHeight="1">
      <c r="A160" s="31"/>
      <c r="B160" s="32"/>
      <c r="C160" s="184" t="s">
        <v>159</v>
      </c>
      <c r="D160" s="184" t="s">
        <v>116</v>
      </c>
      <c r="E160" s="185" t="s">
        <v>205</v>
      </c>
      <c r="F160" s="186" t="s">
        <v>206</v>
      </c>
      <c r="G160" s="187" t="s">
        <v>193</v>
      </c>
      <c r="H160" s="188">
        <v>1</v>
      </c>
      <c r="I160" s="189"/>
      <c r="J160" s="190">
        <f>ROUND(I160*H160,2)</f>
        <v>0</v>
      </c>
      <c r="K160" s="191"/>
      <c r="L160" s="36"/>
      <c r="M160" s="192" t="s">
        <v>1</v>
      </c>
      <c r="N160" s="193" t="s">
        <v>38</v>
      </c>
      <c r="O160" s="68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120</v>
      </c>
      <c r="AT160" s="196" t="s">
        <v>116</v>
      </c>
      <c r="AU160" s="196" t="s">
        <v>83</v>
      </c>
      <c r="AY160" s="14" t="s">
        <v>113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4" t="s">
        <v>81</v>
      </c>
      <c r="BK160" s="197">
        <f>ROUND(I160*H160,2)</f>
        <v>0</v>
      </c>
      <c r="BL160" s="14" t="s">
        <v>120</v>
      </c>
      <c r="BM160" s="196" t="s">
        <v>207</v>
      </c>
    </row>
    <row r="161" spans="1:65" s="2" customFormat="1" ht="68.25">
      <c r="A161" s="31"/>
      <c r="B161" s="32"/>
      <c r="C161" s="33"/>
      <c r="D161" s="198" t="s">
        <v>121</v>
      </c>
      <c r="E161" s="33"/>
      <c r="F161" s="199" t="s">
        <v>208</v>
      </c>
      <c r="G161" s="33"/>
      <c r="H161" s="33"/>
      <c r="I161" s="200"/>
      <c r="J161" s="33"/>
      <c r="K161" s="33"/>
      <c r="L161" s="36"/>
      <c r="M161" s="201"/>
      <c r="N161" s="202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121</v>
      </c>
      <c r="AU161" s="14" t="s">
        <v>83</v>
      </c>
    </row>
    <row r="162" spans="1:65" s="2" customFormat="1" ht="24.2" customHeight="1">
      <c r="A162" s="31"/>
      <c r="B162" s="32"/>
      <c r="C162" s="184" t="s">
        <v>7</v>
      </c>
      <c r="D162" s="184" t="s">
        <v>116</v>
      </c>
      <c r="E162" s="185" t="s">
        <v>209</v>
      </c>
      <c r="F162" s="186" t="s">
        <v>210</v>
      </c>
      <c r="G162" s="187" t="s">
        <v>193</v>
      </c>
      <c r="H162" s="188">
        <v>1</v>
      </c>
      <c r="I162" s="189"/>
      <c r="J162" s="190">
        <f>ROUND(I162*H162,2)</f>
        <v>0</v>
      </c>
      <c r="K162" s="191"/>
      <c r="L162" s="36"/>
      <c r="M162" s="192" t="s">
        <v>1</v>
      </c>
      <c r="N162" s="193" t="s">
        <v>38</v>
      </c>
      <c r="O162" s="68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120</v>
      </c>
      <c r="AT162" s="196" t="s">
        <v>116</v>
      </c>
      <c r="AU162" s="196" t="s">
        <v>83</v>
      </c>
      <c r="AY162" s="14" t="s">
        <v>113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4" t="s">
        <v>81</v>
      </c>
      <c r="BK162" s="197">
        <f>ROUND(I162*H162,2)</f>
        <v>0</v>
      </c>
      <c r="BL162" s="14" t="s">
        <v>120</v>
      </c>
      <c r="BM162" s="196" t="s">
        <v>211</v>
      </c>
    </row>
    <row r="163" spans="1:65" s="2" customFormat="1" ht="68.25">
      <c r="A163" s="31"/>
      <c r="B163" s="32"/>
      <c r="C163" s="33"/>
      <c r="D163" s="198" t="s">
        <v>121</v>
      </c>
      <c r="E163" s="33"/>
      <c r="F163" s="199" t="s">
        <v>212</v>
      </c>
      <c r="G163" s="33"/>
      <c r="H163" s="33"/>
      <c r="I163" s="200"/>
      <c r="J163" s="33"/>
      <c r="K163" s="33"/>
      <c r="L163" s="36"/>
      <c r="M163" s="201"/>
      <c r="N163" s="202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121</v>
      </c>
      <c r="AU163" s="14" t="s">
        <v>83</v>
      </c>
    </row>
    <row r="164" spans="1:65" s="2" customFormat="1" ht="24.2" customHeight="1">
      <c r="A164" s="31"/>
      <c r="B164" s="32"/>
      <c r="C164" s="184" t="s">
        <v>165</v>
      </c>
      <c r="D164" s="184" t="s">
        <v>116</v>
      </c>
      <c r="E164" s="185" t="s">
        <v>213</v>
      </c>
      <c r="F164" s="186" t="s">
        <v>214</v>
      </c>
      <c r="G164" s="187" t="s">
        <v>193</v>
      </c>
      <c r="H164" s="188">
        <v>1</v>
      </c>
      <c r="I164" s="189"/>
      <c r="J164" s="190">
        <f>ROUND(I164*H164,2)</f>
        <v>0</v>
      </c>
      <c r="K164" s="191"/>
      <c r="L164" s="36"/>
      <c r="M164" s="192" t="s">
        <v>1</v>
      </c>
      <c r="N164" s="193" t="s">
        <v>38</v>
      </c>
      <c r="O164" s="68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120</v>
      </c>
      <c r="AT164" s="196" t="s">
        <v>116</v>
      </c>
      <c r="AU164" s="196" t="s">
        <v>83</v>
      </c>
      <c r="AY164" s="14" t="s">
        <v>113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4" t="s">
        <v>81</v>
      </c>
      <c r="BK164" s="197">
        <f>ROUND(I164*H164,2)</f>
        <v>0</v>
      </c>
      <c r="BL164" s="14" t="s">
        <v>120</v>
      </c>
      <c r="BM164" s="196" t="s">
        <v>215</v>
      </c>
    </row>
    <row r="165" spans="1:65" s="2" customFormat="1" ht="68.25">
      <c r="A165" s="31"/>
      <c r="B165" s="32"/>
      <c r="C165" s="33"/>
      <c r="D165" s="198" t="s">
        <v>121</v>
      </c>
      <c r="E165" s="33"/>
      <c r="F165" s="199" t="s">
        <v>216</v>
      </c>
      <c r="G165" s="33"/>
      <c r="H165" s="33"/>
      <c r="I165" s="200"/>
      <c r="J165" s="33"/>
      <c r="K165" s="33"/>
      <c r="L165" s="36"/>
      <c r="M165" s="201"/>
      <c r="N165" s="202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121</v>
      </c>
      <c r="AU165" s="14" t="s">
        <v>83</v>
      </c>
    </row>
    <row r="166" spans="1:65" s="2" customFormat="1" ht="24.2" customHeight="1">
      <c r="A166" s="31"/>
      <c r="B166" s="32"/>
      <c r="C166" s="184" t="s">
        <v>217</v>
      </c>
      <c r="D166" s="184" t="s">
        <v>116</v>
      </c>
      <c r="E166" s="185" t="s">
        <v>218</v>
      </c>
      <c r="F166" s="186" t="s">
        <v>219</v>
      </c>
      <c r="G166" s="187" t="s">
        <v>193</v>
      </c>
      <c r="H166" s="188">
        <v>1</v>
      </c>
      <c r="I166" s="189"/>
      <c r="J166" s="190">
        <f>ROUND(I166*H166,2)</f>
        <v>0</v>
      </c>
      <c r="K166" s="191"/>
      <c r="L166" s="36"/>
      <c r="M166" s="192" t="s">
        <v>1</v>
      </c>
      <c r="N166" s="193" t="s">
        <v>38</v>
      </c>
      <c r="O166" s="68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120</v>
      </c>
      <c r="AT166" s="196" t="s">
        <v>116</v>
      </c>
      <c r="AU166" s="196" t="s">
        <v>83</v>
      </c>
      <c r="AY166" s="14" t="s">
        <v>113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4" t="s">
        <v>81</v>
      </c>
      <c r="BK166" s="197">
        <f>ROUND(I166*H166,2)</f>
        <v>0</v>
      </c>
      <c r="BL166" s="14" t="s">
        <v>120</v>
      </c>
      <c r="BM166" s="196" t="s">
        <v>220</v>
      </c>
    </row>
    <row r="167" spans="1:65" s="2" customFormat="1" ht="68.25">
      <c r="A167" s="31"/>
      <c r="B167" s="32"/>
      <c r="C167" s="33"/>
      <c r="D167" s="198" t="s">
        <v>121</v>
      </c>
      <c r="E167" s="33"/>
      <c r="F167" s="199" t="s">
        <v>221</v>
      </c>
      <c r="G167" s="33"/>
      <c r="H167" s="33"/>
      <c r="I167" s="200"/>
      <c r="J167" s="33"/>
      <c r="K167" s="33"/>
      <c r="L167" s="36"/>
      <c r="M167" s="201"/>
      <c r="N167" s="202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121</v>
      </c>
      <c r="AU167" s="14" t="s">
        <v>83</v>
      </c>
    </row>
    <row r="168" spans="1:65" s="2" customFormat="1" ht="24.2" customHeight="1">
      <c r="A168" s="31"/>
      <c r="B168" s="32"/>
      <c r="C168" s="184" t="s">
        <v>169</v>
      </c>
      <c r="D168" s="184" t="s">
        <v>116</v>
      </c>
      <c r="E168" s="185" t="s">
        <v>222</v>
      </c>
      <c r="F168" s="186" t="s">
        <v>223</v>
      </c>
      <c r="G168" s="187" t="s">
        <v>193</v>
      </c>
      <c r="H168" s="188">
        <v>1</v>
      </c>
      <c r="I168" s="189"/>
      <c r="J168" s="190">
        <f>ROUND(I168*H168,2)</f>
        <v>0</v>
      </c>
      <c r="K168" s="191"/>
      <c r="L168" s="36"/>
      <c r="M168" s="192" t="s">
        <v>1</v>
      </c>
      <c r="N168" s="193" t="s">
        <v>38</v>
      </c>
      <c r="O168" s="68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120</v>
      </c>
      <c r="AT168" s="196" t="s">
        <v>116</v>
      </c>
      <c r="AU168" s="196" t="s">
        <v>83</v>
      </c>
      <c r="AY168" s="14" t="s">
        <v>113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4" t="s">
        <v>81</v>
      </c>
      <c r="BK168" s="197">
        <f>ROUND(I168*H168,2)</f>
        <v>0</v>
      </c>
      <c r="BL168" s="14" t="s">
        <v>120</v>
      </c>
      <c r="BM168" s="196" t="s">
        <v>224</v>
      </c>
    </row>
    <row r="169" spans="1:65" s="2" customFormat="1" ht="68.25">
      <c r="A169" s="31"/>
      <c r="B169" s="32"/>
      <c r="C169" s="33"/>
      <c r="D169" s="198" t="s">
        <v>121</v>
      </c>
      <c r="E169" s="33"/>
      <c r="F169" s="199" t="s">
        <v>225</v>
      </c>
      <c r="G169" s="33"/>
      <c r="H169" s="33"/>
      <c r="I169" s="200"/>
      <c r="J169" s="33"/>
      <c r="K169" s="33"/>
      <c r="L169" s="36"/>
      <c r="M169" s="201"/>
      <c r="N169" s="202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121</v>
      </c>
      <c r="AU169" s="14" t="s">
        <v>83</v>
      </c>
    </row>
    <row r="170" spans="1:65" s="2" customFormat="1" ht="24.2" customHeight="1">
      <c r="A170" s="31"/>
      <c r="B170" s="32"/>
      <c r="C170" s="184" t="s">
        <v>226</v>
      </c>
      <c r="D170" s="184" t="s">
        <v>116</v>
      </c>
      <c r="E170" s="185" t="s">
        <v>227</v>
      </c>
      <c r="F170" s="186" t="s">
        <v>228</v>
      </c>
      <c r="G170" s="187" t="s">
        <v>193</v>
      </c>
      <c r="H170" s="188">
        <v>1</v>
      </c>
      <c r="I170" s="189"/>
      <c r="J170" s="190">
        <f>ROUND(I170*H170,2)</f>
        <v>0</v>
      </c>
      <c r="K170" s="191"/>
      <c r="L170" s="36"/>
      <c r="M170" s="192" t="s">
        <v>1</v>
      </c>
      <c r="N170" s="193" t="s">
        <v>38</v>
      </c>
      <c r="O170" s="68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120</v>
      </c>
      <c r="AT170" s="196" t="s">
        <v>116</v>
      </c>
      <c r="AU170" s="196" t="s">
        <v>83</v>
      </c>
      <c r="AY170" s="14" t="s">
        <v>113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4" t="s">
        <v>81</v>
      </c>
      <c r="BK170" s="197">
        <f>ROUND(I170*H170,2)</f>
        <v>0</v>
      </c>
      <c r="BL170" s="14" t="s">
        <v>120</v>
      </c>
      <c r="BM170" s="196" t="s">
        <v>229</v>
      </c>
    </row>
    <row r="171" spans="1:65" s="2" customFormat="1" ht="68.25">
      <c r="A171" s="31"/>
      <c r="B171" s="32"/>
      <c r="C171" s="33"/>
      <c r="D171" s="198" t="s">
        <v>121</v>
      </c>
      <c r="E171" s="33"/>
      <c r="F171" s="199" t="s">
        <v>230</v>
      </c>
      <c r="G171" s="33"/>
      <c r="H171" s="33"/>
      <c r="I171" s="200"/>
      <c r="J171" s="33"/>
      <c r="K171" s="33"/>
      <c r="L171" s="36"/>
      <c r="M171" s="201"/>
      <c r="N171" s="202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121</v>
      </c>
      <c r="AU171" s="14" t="s">
        <v>83</v>
      </c>
    </row>
    <row r="172" spans="1:65" s="2" customFormat="1" ht="24.2" customHeight="1">
      <c r="A172" s="31"/>
      <c r="B172" s="32"/>
      <c r="C172" s="184" t="s">
        <v>175</v>
      </c>
      <c r="D172" s="184" t="s">
        <v>116</v>
      </c>
      <c r="E172" s="185" t="s">
        <v>231</v>
      </c>
      <c r="F172" s="186" t="s">
        <v>232</v>
      </c>
      <c r="G172" s="187" t="s">
        <v>193</v>
      </c>
      <c r="H172" s="188">
        <v>1</v>
      </c>
      <c r="I172" s="189"/>
      <c r="J172" s="190">
        <f>ROUND(I172*H172,2)</f>
        <v>0</v>
      </c>
      <c r="K172" s="191"/>
      <c r="L172" s="36"/>
      <c r="M172" s="192" t="s">
        <v>1</v>
      </c>
      <c r="N172" s="193" t="s">
        <v>38</v>
      </c>
      <c r="O172" s="68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120</v>
      </c>
      <c r="AT172" s="196" t="s">
        <v>116</v>
      </c>
      <c r="AU172" s="196" t="s">
        <v>83</v>
      </c>
      <c r="AY172" s="14" t="s">
        <v>113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4" t="s">
        <v>81</v>
      </c>
      <c r="BK172" s="197">
        <f>ROUND(I172*H172,2)</f>
        <v>0</v>
      </c>
      <c r="BL172" s="14" t="s">
        <v>120</v>
      </c>
      <c r="BM172" s="196" t="s">
        <v>233</v>
      </c>
    </row>
    <row r="173" spans="1:65" s="2" customFormat="1" ht="68.25">
      <c r="A173" s="31"/>
      <c r="B173" s="32"/>
      <c r="C173" s="33"/>
      <c r="D173" s="198" t="s">
        <v>121</v>
      </c>
      <c r="E173" s="33"/>
      <c r="F173" s="199" t="s">
        <v>234</v>
      </c>
      <c r="G173" s="33"/>
      <c r="H173" s="33"/>
      <c r="I173" s="200"/>
      <c r="J173" s="33"/>
      <c r="K173" s="33"/>
      <c r="L173" s="36"/>
      <c r="M173" s="201"/>
      <c r="N173" s="202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121</v>
      </c>
      <c r="AU173" s="14" t="s">
        <v>83</v>
      </c>
    </row>
    <row r="174" spans="1:65" s="2" customFormat="1" ht="24.2" customHeight="1">
      <c r="A174" s="31"/>
      <c r="B174" s="32"/>
      <c r="C174" s="184" t="s">
        <v>235</v>
      </c>
      <c r="D174" s="184" t="s">
        <v>116</v>
      </c>
      <c r="E174" s="185" t="s">
        <v>236</v>
      </c>
      <c r="F174" s="186" t="s">
        <v>237</v>
      </c>
      <c r="G174" s="187" t="s">
        <v>193</v>
      </c>
      <c r="H174" s="188">
        <v>1</v>
      </c>
      <c r="I174" s="189"/>
      <c r="J174" s="190">
        <f>ROUND(I174*H174,2)</f>
        <v>0</v>
      </c>
      <c r="K174" s="191"/>
      <c r="L174" s="36"/>
      <c r="M174" s="192" t="s">
        <v>1</v>
      </c>
      <c r="N174" s="193" t="s">
        <v>38</v>
      </c>
      <c r="O174" s="68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120</v>
      </c>
      <c r="AT174" s="196" t="s">
        <v>116</v>
      </c>
      <c r="AU174" s="196" t="s">
        <v>83</v>
      </c>
      <c r="AY174" s="14" t="s">
        <v>113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4" t="s">
        <v>81</v>
      </c>
      <c r="BK174" s="197">
        <f>ROUND(I174*H174,2)</f>
        <v>0</v>
      </c>
      <c r="BL174" s="14" t="s">
        <v>120</v>
      </c>
      <c r="BM174" s="196" t="s">
        <v>238</v>
      </c>
    </row>
    <row r="175" spans="1:65" s="2" customFormat="1" ht="68.25">
      <c r="A175" s="31"/>
      <c r="B175" s="32"/>
      <c r="C175" s="33"/>
      <c r="D175" s="198" t="s">
        <v>121</v>
      </c>
      <c r="E175" s="33"/>
      <c r="F175" s="199" t="s">
        <v>239</v>
      </c>
      <c r="G175" s="33"/>
      <c r="H175" s="33"/>
      <c r="I175" s="200"/>
      <c r="J175" s="33"/>
      <c r="K175" s="33"/>
      <c r="L175" s="36"/>
      <c r="M175" s="201"/>
      <c r="N175" s="202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121</v>
      </c>
      <c r="AU175" s="14" t="s">
        <v>83</v>
      </c>
    </row>
    <row r="176" spans="1:65" s="2" customFormat="1" ht="24.2" customHeight="1">
      <c r="A176" s="31"/>
      <c r="B176" s="32"/>
      <c r="C176" s="184" t="s">
        <v>179</v>
      </c>
      <c r="D176" s="184" t="s">
        <v>116</v>
      </c>
      <c r="E176" s="185" t="s">
        <v>240</v>
      </c>
      <c r="F176" s="186" t="s">
        <v>241</v>
      </c>
      <c r="G176" s="187" t="s">
        <v>193</v>
      </c>
      <c r="H176" s="188">
        <v>1</v>
      </c>
      <c r="I176" s="189"/>
      <c r="J176" s="190">
        <f>ROUND(I176*H176,2)</f>
        <v>0</v>
      </c>
      <c r="K176" s="191"/>
      <c r="L176" s="36"/>
      <c r="M176" s="192" t="s">
        <v>1</v>
      </c>
      <c r="N176" s="193" t="s">
        <v>38</v>
      </c>
      <c r="O176" s="68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120</v>
      </c>
      <c r="AT176" s="196" t="s">
        <v>116</v>
      </c>
      <c r="AU176" s="196" t="s">
        <v>83</v>
      </c>
      <c r="AY176" s="14" t="s">
        <v>113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4" t="s">
        <v>81</v>
      </c>
      <c r="BK176" s="197">
        <f>ROUND(I176*H176,2)</f>
        <v>0</v>
      </c>
      <c r="BL176" s="14" t="s">
        <v>120</v>
      </c>
      <c r="BM176" s="196" t="s">
        <v>242</v>
      </c>
    </row>
    <row r="177" spans="1:65" s="2" customFormat="1" ht="68.25">
      <c r="A177" s="31"/>
      <c r="B177" s="32"/>
      <c r="C177" s="33"/>
      <c r="D177" s="198" t="s">
        <v>121</v>
      </c>
      <c r="E177" s="33"/>
      <c r="F177" s="199" t="s">
        <v>243</v>
      </c>
      <c r="G177" s="33"/>
      <c r="H177" s="33"/>
      <c r="I177" s="200"/>
      <c r="J177" s="33"/>
      <c r="K177" s="33"/>
      <c r="L177" s="36"/>
      <c r="M177" s="201"/>
      <c r="N177" s="202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121</v>
      </c>
      <c r="AU177" s="14" t="s">
        <v>83</v>
      </c>
    </row>
    <row r="178" spans="1:65" s="2" customFormat="1" ht="33" customHeight="1">
      <c r="A178" s="31"/>
      <c r="B178" s="32"/>
      <c r="C178" s="184" t="s">
        <v>244</v>
      </c>
      <c r="D178" s="184" t="s">
        <v>116</v>
      </c>
      <c r="E178" s="185" t="s">
        <v>245</v>
      </c>
      <c r="F178" s="186" t="s">
        <v>246</v>
      </c>
      <c r="G178" s="187" t="s">
        <v>193</v>
      </c>
      <c r="H178" s="188">
        <v>1</v>
      </c>
      <c r="I178" s="189"/>
      <c r="J178" s="190">
        <f>ROUND(I178*H178,2)</f>
        <v>0</v>
      </c>
      <c r="K178" s="191"/>
      <c r="L178" s="36"/>
      <c r="M178" s="192" t="s">
        <v>1</v>
      </c>
      <c r="N178" s="193" t="s">
        <v>38</v>
      </c>
      <c r="O178" s="68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120</v>
      </c>
      <c r="AT178" s="196" t="s">
        <v>116</v>
      </c>
      <c r="AU178" s="196" t="s">
        <v>83</v>
      </c>
      <c r="AY178" s="14" t="s">
        <v>113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4" t="s">
        <v>81</v>
      </c>
      <c r="BK178" s="197">
        <f>ROUND(I178*H178,2)</f>
        <v>0</v>
      </c>
      <c r="BL178" s="14" t="s">
        <v>120</v>
      </c>
      <c r="BM178" s="196" t="s">
        <v>247</v>
      </c>
    </row>
    <row r="179" spans="1:65" s="2" customFormat="1" ht="68.25">
      <c r="A179" s="31"/>
      <c r="B179" s="32"/>
      <c r="C179" s="33"/>
      <c r="D179" s="198" t="s">
        <v>121</v>
      </c>
      <c r="E179" s="33"/>
      <c r="F179" s="199" t="s">
        <v>248</v>
      </c>
      <c r="G179" s="33"/>
      <c r="H179" s="33"/>
      <c r="I179" s="200"/>
      <c r="J179" s="33"/>
      <c r="K179" s="33"/>
      <c r="L179" s="36"/>
      <c r="M179" s="201"/>
      <c r="N179" s="202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121</v>
      </c>
      <c r="AU179" s="14" t="s">
        <v>83</v>
      </c>
    </row>
    <row r="180" spans="1:65" s="2" customFormat="1" ht="33" customHeight="1">
      <c r="A180" s="31"/>
      <c r="B180" s="32"/>
      <c r="C180" s="184" t="s">
        <v>184</v>
      </c>
      <c r="D180" s="184" t="s">
        <v>116</v>
      </c>
      <c r="E180" s="185" t="s">
        <v>249</v>
      </c>
      <c r="F180" s="186" t="s">
        <v>250</v>
      </c>
      <c r="G180" s="187" t="s">
        <v>193</v>
      </c>
      <c r="H180" s="188">
        <v>1</v>
      </c>
      <c r="I180" s="189"/>
      <c r="J180" s="190">
        <f>ROUND(I180*H180,2)</f>
        <v>0</v>
      </c>
      <c r="K180" s="191"/>
      <c r="L180" s="36"/>
      <c r="M180" s="192" t="s">
        <v>1</v>
      </c>
      <c r="N180" s="193" t="s">
        <v>38</v>
      </c>
      <c r="O180" s="68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120</v>
      </c>
      <c r="AT180" s="196" t="s">
        <v>116</v>
      </c>
      <c r="AU180" s="196" t="s">
        <v>83</v>
      </c>
      <c r="AY180" s="14" t="s">
        <v>113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4" t="s">
        <v>81</v>
      </c>
      <c r="BK180" s="197">
        <f>ROUND(I180*H180,2)</f>
        <v>0</v>
      </c>
      <c r="BL180" s="14" t="s">
        <v>120</v>
      </c>
      <c r="BM180" s="196" t="s">
        <v>251</v>
      </c>
    </row>
    <row r="181" spans="1:65" s="2" customFormat="1" ht="68.25">
      <c r="A181" s="31"/>
      <c r="B181" s="32"/>
      <c r="C181" s="33"/>
      <c r="D181" s="198" t="s">
        <v>121</v>
      </c>
      <c r="E181" s="33"/>
      <c r="F181" s="199" t="s">
        <v>252</v>
      </c>
      <c r="G181" s="33"/>
      <c r="H181" s="33"/>
      <c r="I181" s="200"/>
      <c r="J181" s="33"/>
      <c r="K181" s="33"/>
      <c r="L181" s="36"/>
      <c r="M181" s="201"/>
      <c r="N181" s="202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121</v>
      </c>
      <c r="AU181" s="14" t="s">
        <v>83</v>
      </c>
    </row>
    <row r="182" spans="1:65" s="2" customFormat="1" ht="33" customHeight="1">
      <c r="A182" s="31"/>
      <c r="B182" s="32"/>
      <c r="C182" s="184" t="s">
        <v>253</v>
      </c>
      <c r="D182" s="184" t="s">
        <v>116</v>
      </c>
      <c r="E182" s="185" t="s">
        <v>254</v>
      </c>
      <c r="F182" s="186" t="s">
        <v>255</v>
      </c>
      <c r="G182" s="187" t="s">
        <v>193</v>
      </c>
      <c r="H182" s="188">
        <v>1</v>
      </c>
      <c r="I182" s="189"/>
      <c r="J182" s="190">
        <f>ROUND(I182*H182,2)</f>
        <v>0</v>
      </c>
      <c r="K182" s="191"/>
      <c r="L182" s="36"/>
      <c r="M182" s="192" t="s">
        <v>1</v>
      </c>
      <c r="N182" s="193" t="s">
        <v>38</v>
      </c>
      <c r="O182" s="68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120</v>
      </c>
      <c r="AT182" s="196" t="s">
        <v>116</v>
      </c>
      <c r="AU182" s="196" t="s">
        <v>83</v>
      </c>
      <c r="AY182" s="14" t="s">
        <v>113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4" t="s">
        <v>81</v>
      </c>
      <c r="BK182" s="197">
        <f>ROUND(I182*H182,2)</f>
        <v>0</v>
      </c>
      <c r="BL182" s="14" t="s">
        <v>120</v>
      </c>
      <c r="BM182" s="196" t="s">
        <v>256</v>
      </c>
    </row>
    <row r="183" spans="1:65" s="2" customFormat="1" ht="68.25">
      <c r="A183" s="31"/>
      <c r="B183" s="32"/>
      <c r="C183" s="33"/>
      <c r="D183" s="198" t="s">
        <v>121</v>
      </c>
      <c r="E183" s="33"/>
      <c r="F183" s="199" t="s">
        <v>257</v>
      </c>
      <c r="G183" s="33"/>
      <c r="H183" s="33"/>
      <c r="I183" s="200"/>
      <c r="J183" s="33"/>
      <c r="K183" s="33"/>
      <c r="L183" s="36"/>
      <c r="M183" s="201"/>
      <c r="N183" s="202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121</v>
      </c>
      <c r="AU183" s="14" t="s">
        <v>83</v>
      </c>
    </row>
    <row r="184" spans="1:65" s="2" customFormat="1" ht="33" customHeight="1">
      <c r="A184" s="31"/>
      <c r="B184" s="32"/>
      <c r="C184" s="184" t="s">
        <v>188</v>
      </c>
      <c r="D184" s="184" t="s">
        <v>116</v>
      </c>
      <c r="E184" s="185" t="s">
        <v>258</v>
      </c>
      <c r="F184" s="186" t="s">
        <v>259</v>
      </c>
      <c r="G184" s="187" t="s">
        <v>193</v>
      </c>
      <c r="H184" s="188">
        <v>1</v>
      </c>
      <c r="I184" s="189"/>
      <c r="J184" s="190">
        <f>ROUND(I184*H184,2)</f>
        <v>0</v>
      </c>
      <c r="K184" s="191"/>
      <c r="L184" s="36"/>
      <c r="M184" s="192" t="s">
        <v>1</v>
      </c>
      <c r="N184" s="193" t="s">
        <v>38</v>
      </c>
      <c r="O184" s="68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120</v>
      </c>
      <c r="AT184" s="196" t="s">
        <v>116</v>
      </c>
      <c r="AU184" s="196" t="s">
        <v>83</v>
      </c>
      <c r="AY184" s="14" t="s">
        <v>113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4" t="s">
        <v>81</v>
      </c>
      <c r="BK184" s="197">
        <f>ROUND(I184*H184,2)</f>
        <v>0</v>
      </c>
      <c r="BL184" s="14" t="s">
        <v>120</v>
      </c>
      <c r="BM184" s="196" t="s">
        <v>260</v>
      </c>
    </row>
    <row r="185" spans="1:65" s="2" customFormat="1" ht="68.25">
      <c r="A185" s="31"/>
      <c r="B185" s="32"/>
      <c r="C185" s="33"/>
      <c r="D185" s="198" t="s">
        <v>121</v>
      </c>
      <c r="E185" s="33"/>
      <c r="F185" s="199" t="s">
        <v>261</v>
      </c>
      <c r="G185" s="33"/>
      <c r="H185" s="33"/>
      <c r="I185" s="200"/>
      <c r="J185" s="33"/>
      <c r="K185" s="33"/>
      <c r="L185" s="36"/>
      <c r="M185" s="201"/>
      <c r="N185" s="202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121</v>
      </c>
      <c r="AU185" s="14" t="s">
        <v>83</v>
      </c>
    </row>
    <row r="186" spans="1:65" s="2" customFormat="1" ht="33" customHeight="1">
      <c r="A186" s="31"/>
      <c r="B186" s="32"/>
      <c r="C186" s="184" t="s">
        <v>262</v>
      </c>
      <c r="D186" s="184" t="s">
        <v>116</v>
      </c>
      <c r="E186" s="185" t="s">
        <v>263</v>
      </c>
      <c r="F186" s="186" t="s">
        <v>264</v>
      </c>
      <c r="G186" s="187" t="s">
        <v>193</v>
      </c>
      <c r="H186" s="188">
        <v>1</v>
      </c>
      <c r="I186" s="189"/>
      <c r="J186" s="190">
        <f>ROUND(I186*H186,2)</f>
        <v>0</v>
      </c>
      <c r="K186" s="191"/>
      <c r="L186" s="36"/>
      <c r="M186" s="192" t="s">
        <v>1</v>
      </c>
      <c r="N186" s="193" t="s">
        <v>38</v>
      </c>
      <c r="O186" s="68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120</v>
      </c>
      <c r="AT186" s="196" t="s">
        <v>116</v>
      </c>
      <c r="AU186" s="196" t="s">
        <v>83</v>
      </c>
      <c r="AY186" s="14" t="s">
        <v>113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4" t="s">
        <v>81</v>
      </c>
      <c r="BK186" s="197">
        <f>ROUND(I186*H186,2)</f>
        <v>0</v>
      </c>
      <c r="BL186" s="14" t="s">
        <v>120</v>
      </c>
      <c r="BM186" s="196" t="s">
        <v>265</v>
      </c>
    </row>
    <row r="187" spans="1:65" s="2" customFormat="1" ht="68.25">
      <c r="A187" s="31"/>
      <c r="B187" s="32"/>
      <c r="C187" s="33"/>
      <c r="D187" s="198" t="s">
        <v>121</v>
      </c>
      <c r="E187" s="33"/>
      <c r="F187" s="199" t="s">
        <v>266</v>
      </c>
      <c r="G187" s="33"/>
      <c r="H187" s="33"/>
      <c r="I187" s="200"/>
      <c r="J187" s="33"/>
      <c r="K187" s="33"/>
      <c r="L187" s="36"/>
      <c r="M187" s="201"/>
      <c r="N187" s="202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121</v>
      </c>
      <c r="AU187" s="14" t="s">
        <v>83</v>
      </c>
    </row>
    <row r="188" spans="1:65" s="2" customFormat="1" ht="24.2" customHeight="1">
      <c r="A188" s="31"/>
      <c r="B188" s="32"/>
      <c r="C188" s="184" t="s">
        <v>194</v>
      </c>
      <c r="D188" s="184" t="s">
        <v>116</v>
      </c>
      <c r="E188" s="185" t="s">
        <v>267</v>
      </c>
      <c r="F188" s="186" t="s">
        <v>268</v>
      </c>
      <c r="G188" s="187" t="s">
        <v>193</v>
      </c>
      <c r="H188" s="188">
        <v>1</v>
      </c>
      <c r="I188" s="189"/>
      <c r="J188" s="190">
        <f>ROUND(I188*H188,2)</f>
        <v>0</v>
      </c>
      <c r="K188" s="191"/>
      <c r="L188" s="36"/>
      <c r="M188" s="192" t="s">
        <v>1</v>
      </c>
      <c r="N188" s="193" t="s">
        <v>38</v>
      </c>
      <c r="O188" s="68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120</v>
      </c>
      <c r="AT188" s="196" t="s">
        <v>116</v>
      </c>
      <c r="AU188" s="196" t="s">
        <v>83</v>
      </c>
      <c r="AY188" s="14" t="s">
        <v>113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4" t="s">
        <v>81</v>
      </c>
      <c r="BK188" s="197">
        <f>ROUND(I188*H188,2)</f>
        <v>0</v>
      </c>
      <c r="BL188" s="14" t="s">
        <v>120</v>
      </c>
      <c r="BM188" s="196" t="s">
        <v>269</v>
      </c>
    </row>
    <row r="189" spans="1:65" s="2" customFormat="1" ht="68.25">
      <c r="A189" s="31"/>
      <c r="B189" s="32"/>
      <c r="C189" s="33"/>
      <c r="D189" s="198" t="s">
        <v>121</v>
      </c>
      <c r="E189" s="33"/>
      <c r="F189" s="199" t="s">
        <v>270</v>
      </c>
      <c r="G189" s="33"/>
      <c r="H189" s="33"/>
      <c r="I189" s="200"/>
      <c r="J189" s="33"/>
      <c r="K189" s="33"/>
      <c r="L189" s="36"/>
      <c r="M189" s="201"/>
      <c r="N189" s="202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121</v>
      </c>
      <c r="AU189" s="14" t="s">
        <v>83</v>
      </c>
    </row>
    <row r="190" spans="1:65" s="2" customFormat="1" ht="33" customHeight="1">
      <c r="A190" s="31"/>
      <c r="B190" s="32"/>
      <c r="C190" s="184" t="s">
        <v>271</v>
      </c>
      <c r="D190" s="184" t="s">
        <v>116</v>
      </c>
      <c r="E190" s="185" t="s">
        <v>272</v>
      </c>
      <c r="F190" s="186" t="s">
        <v>273</v>
      </c>
      <c r="G190" s="187" t="s">
        <v>193</v>
      </c>
      <c r="H190" s="188">
        <v>1</v>
      </c>
      <c r="I190" s="189"/>
      <c r="J190" s="190">
        <f>ROUND(I190*H190,2)</f>
        <v>0</v>
      </c>
      <c r="K190" s="191"/>
      <c r="L190" s="36"/>
      <c r="M190" s="192" t="s">
        <v>1</v>
      </c>
      <c r="N190" s="193" t="s">
        <v>38</v>
      </c>
      <c r="O190" s="68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120</v>
      </c>
      <c r="AT190" s="196" t="s">
        <v>116</v>
      </c>
      <c r="AU190" s="196" t="s">
        <v>83</v>
      </c>
      <c r="AY190" s="14" t="s">
        <v>113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4" t="s">
        <v>81</v>
      </c>
      <c r="BK190" s="197">
        <f>ROUND(I190*H190,2)</f>
        <v>0</v>
      </c>
      <c r="BL190" s="14" t="s">
        <v>120</v>
      </c>
      <c r="BM190" s="196" t="s">
        <v>274</v>
      </c>
    </row>
    <row r="191" spans="1:65" s="2" customFormat="1" ht="68.25">
      <c r="A191" s="31"/>
      <c r="B191" s="32"/>
      <c r="C191" s="33"/>
      <c r="D191" s="198" t="s">
        <v>121</v>
      </c>
      <c r="E191" s="33"/>
      <c r="F191" s="199" t="s">
        <v>275</v>
      </c>
      <c r="G191" s="33"/>
      <c r="H191" s="33"/>
      <c r="I191" s="200"/>
      <c r="J191" s="33"/>
      <c r="K191" s="33"/>
      <c r="L191" s="36"/>
      <c r="M191" s="201"/>
      <c r="N191" s="202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121</v>
      </c>
      <c r="AU191" s="14" t="s">
        <v>83</v>
      </c>
    </row>
    <row r="192" spans="1:65" s="2" customFormat="1" ht="33" customHeight="1">
      <c r="A192" s="31"/>
      <c r="B192" s="32"/>
      <c r="C192" s="184" t="s">
        <v>198</v>
      </c>
      <c r="D192" s="184" t="s">
        <v>116</v>
      </c>
      <c r="E192" s="185" t="s">
        <v>276</v>
      </c>
      <c r="F192" s="186" t="s">
        <v>277</v>
      </c>
      <c r="G192" s="187" t="s">
        <v>193</v>
      </c>
      <c r="H192" s="188">
        <v>1</v>
      </c>
      <c r="I192" s="189"/>
      <c r="J192" s="190">
        <f>ROUND(I192*H192,2)</f>
        <v>0</v>
      </c>
      <c r="K192" s="191"/>
      <c r="L192" s="36"/>
      <c r="M192" s="192" t="s">
        <v>1</v>
      </c>
      <c r="N192" s="193" t="s">
        <v>38</v>
      </c>
      <c r="O192" s="68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120</v>
      </c>
      <c r="AT192" s="196" t="s">
        <v>116</v>
      </c>
      <c r="AU192" s="196" t="s">
        <v>83</v>
      </c>
      <c r="AY192" s="14" t="s">
        <v>113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4" t="s">
        <v>81</v>
      </c>
      <c r="BK192" s="197">
        <f>ROUND(I192*H192,2)</f>
        <v>0</v>
      </c>
      <c r="BL192" s="14" t="s">
        <v>120</v>
      </c>
      <c r="BM192" s="196" t="s">
        <v>278</v>
      </c>
    </row>
    <row r="193" spans="1:65" s="2" customFormat="1" ht="68.25">
      <c r="A193" s="31"/>
      <c r="B193" s="32"/>
      <c r="C193" s="33"/>
      <c r="D193" s="198" t="s">
        <v>121</v>
      </c>
      <c r="E193" s="33"/>
      <c r="F193" s="199" t="s">
        <v>279</v>
      </c>
      <c r="G193" s="33"/>
      <c r="H193" s="33"/>
      <c r="I193" s="200"/>
      <c r="J193" s="33"/>
      <c r="K193" s="33"/>
      <c r="L193" s="36"/>
      <c r="M193" s="201"/>
      <c r="N193" s="202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121</v>
      </c>
      <c r="AU193" s="14" t="s">
        <v>83</v>
      </c>
    </row>
    <row r="194" spans="1:65" s="2" customFormat="1" ht="33" customHeight="1">
      <c r="A194" s="31"/>
      <c r="B194" s="32"/>
      <c r="C194" s="184" t="s">
        <v>280</v>
      </c>
      <c r="D194" s="184" t="s">
        <v>116</v>
      </c>
      <c r="E194" s="185" t="s">
        <v>281</v>
      </c>
      <c r="F194" s="186" t="s">
        <v>282</v>
      </c>
      <c r="G194" s="187" t="s">
        <v>193</v>
      </c>
      <c r="H194" s="188">
        <v>1</v>
      </c>
      <c r="I194" s="189"/>
      <c r="J194" s="190">
        <f>ROUND(I194*H194,2)</f>
        <v>0</v>
      </c>
      <c r="K194" s="191"/>
      <c r="L194" s="36"/>
      <c r="M194" s="192" t="s">
        <v>1</v>
      </c>
      <c r="N194" s="193" t="s">
        <v>38</v>
      </c>
      <c r="O194" s="68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120</v>
      </c>
      <c r="AT194" s="196" t="s">
        <v>116</v>
      </c>
      <c r="AU194" s="196" t="s">
        <v>83</v>
      </c>
      <c r="AY194" s="14" t="s">
        <v>113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4" t="s">
        <v>81</v>
      </c>
      <c r="BK194" s="197">
        <f>ROUND(I194*H194,2)</f>
        <v>0</v>
      </c>
      <c r="BL194" s="14" t="s">
        <v>120</v>
      </c>
      <c r="BM194" s="196" t="s">
        <v>283</v>
      </c>
    </row>
    <row r="195" spans="1:65" s="2" customFormat="1" ht="68.25">
      <c r="A195" s="31"/>
      <c r="B195" s="32"/>
      <c r="C195" s="33"/>
      <c r="D195" s="198" t="s">
        <v>121</v>
      </c>
      <c r="E195" s="33"/>
      <c r="F195" s="199" t="s">
        <v>284</v>
      </c>
      <c r="G195" s="33"/>
      <c r="H195" s="33"/>
      <c r="I195" s="200"/>
      <c r="J195" s="33"/>
      <c r="K195" s="33"/>
      <c r="L195" s="36"/>
      <c r="M195" s="201"/>
      <c r="N195" s="202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121</v>
      </c>
      <c r="AU195" s="14" t="s">
        <v>83</v>
      </c>
    </row>
    <row r="196" spans="1:65" s="2" customFormat="1" ht="33" customHeight="1">
      <c r="A196" s="31"/>
      <c r="B196" s="32"/>
      <c r="C196" s="184" t="s">
        <v>203</v>
      </c>
      <c r="D196" s="184" t="s">
        <v>116</v>
      </c>
      <c r="E196" s="185" t="s">
        <v>285</v>
      </c>
      <c r="F196" s="186" t="s">
        <v>286</v>
      </c>
      <c r="G196" s="187" t="s">
        <v>193</v>
      </c>
      <c r="H196" s="188">
        <v>1</v>
      </c>
      <c r="I196" s="189"/>
      <c r="J196" s="190">
        <f>ROUND(I196*H196,2)</f>
        <v>0</v>
      </c>
      <c r="K196" s="191"/>
      <c r="L196" s="36"/>
      <c r="M196" s="192" t="s">
        <v>1</v>
      </c>
      <c r="N196" s="193" t="s">
        <v>38</v>
      </c>
      <c r="O196" s="68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120</v>
      </c>
      <c r="AT196" s="196" t="s">
        <v>116</v>
      </c>
      <c r="AU196" s="196" t="s">
        <v>83</v>
      </c>
      <c r="AY196" s="14" t="s">
        <v>113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4" t="s">
        <v>81</v>
      </c>
      <c r="BK196" s="197">
        <f>ROUND(I196*H196,2)</f>
        <v>0</v>
      </c>
      <c r="BL196" s="14" t="s">
        <v>120</v>
      </c>
      <c r="BM196" s="196" t="s">
        <v>287</v>
      </c>
    </row>
    <row r="197" spans="1:65" s="2" customFormat="1" ht="68.25">
      <c r="A197" s="31"/>
      <c r="B197" s="32"/>
      <c r="C197" s="33"/>
      <c r="D197" s="198" t="s">
        <v>121</v>
      </c>
      <c r="E197" s="33"/>
      <c r="F197" s="199" t="s">
        <v>288</v>
      </c>
      <c r="G197" s="33"/>
      <c r="H197" s="33"/>
      <c r="I197" s="200"/>
      <c r="J197" s="33"/>
      <c r="K197" s="33"/>
      <c r="L197" s="36"/>
      <c r="M197" s="201"/>
      <c r="N197" s="202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121</v>
      </c>
      <c r="AU197" s="14" t="s">
        <v>83</v>
      </c>
    </row>
    <row r="198" spans="1:65" s="2" customFormat="1" ht="33" customHeight="1">
      <c r="A198" s="31"/>
      <c r="B198" s="32"/>
      <c r="C198" s="184" t="s">
        <v>289</v>
      </c>
      <c r="D198" s="184" t="s">
        <v>116</v>
      </c>
      <c r="E198" s="185" t="s">
        <v>290</v>
      </c>
      <c r="F198" s="186" t="s">
        <v>291</v>
      </c>
      <c r="G198" s="187" t="s">
        <v>193</v>
      </c>
      <c r="H198" s="188">
        <v>1</v>
      </c>
      <c r="I198" s="189"/>
      <c r="J198" s="190">
        <f>ROUND(I198*H198,2)</f>
        <v>0</v>
      </c>
      <c r="K198" s="191"/>
      <c r="L198" s="36"/>
      <c r="M198" s="192" t="s">
        <v>1</v>
      </c>
      <c r="N198" s="193" t="s">
        <v>38</v>
      </c>
      <c r="O198" s="68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120</v>
      </c>
      <c r="AT198" s="196" t="s">
        <v>116</v>
      </c>
      <c r="AU198" s="196" t="s">
        <v>83</v>
      </c>
      <c r="AY198" s="14" t="s">
        <v>113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4" t="s">
        <v>81</v>
      </c>
      <c r="BK198" s="197">
        <f>ROUND(I198*H198,2)</f>
        <v>0</v>
      </c>
      <c r="BL198" s="14" t="s">
        <v>120</v>
      </c>
      <c r="BM198" s="196" t="s">
        <v>292</v>
      </c>
    </row>
    <row r="199" spans="1:65" s="2" customFormat="1" ht="68.25">
      <c r="A199" s="31"/>
      <c r="B199" s="32"/>
      <c r="C199" s="33"/>
      <c r="D199" s="198" t="s">
        <v>121</v>
      </c>
      <c r="E199" s="33"/>
      <c r="F199" s="199" t="s">
        <v>293</v>
      </c>
      <c r="G199" s="33"/>
      <c r="H199" s="33"/>
      <c r="I199" s="200"/>
      <c r="J199" s="33"/>
      <c r="K199" s="33"/>
      <c r="L199" s="36"/>
      <c r="M199" s="201"/>
      <c r="N199" s="202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121</v>
      </c>
      <c r="AU199" s="14" t="s">
        <v>83</v>
      </c>
    </row>
    <row r="200" spans="1:65" s="2" customFormat="1" ht="24.2" customHeight="1">
      <c r="A200" s="31"/>
      <c r="B200" s="32"/>
      <c r="C200" s="184" t="s">
        <v>207</v>
      </c>
      <c r="D200" s="184" t="s">
        <v>116</v>
      </c>
      <c r="E200" s="185" t="s">
        <v>294</v>
      </c>
      <c r="F200" s="186" t="s">
        <v>295</v>
      </c>
      <c r="G200" s="187" t="s">
        <v>193</v>
      </c>
      <c r="H200" s="188">
        <v>1</v>
      </c>
      <c r="I200" s="189"/>
      <c r="J200" s="190">
        <f>ROUND(I200*H200,2)</f>
        <v>0</v>
      </c>
      <c r="K200" s="191"/>
      <c r="L200" s="36"/>
      <c r="M200" s="192" t="s">
        <v>1</v>
      </c>
      <c r="N200" s="193" t="s">
        <v>38</v>
      </c>
      <c r="O200" s="68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120</v>
      </c>
      <c r="AT200" s="196" t="s">
        <v>116</v>
      </c>
      <c r="AU200" s="196" t="s">
        <v>83</v>
      </c>
      <c r="AY200" s="14" t="s">
        <v>113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4" t="s">
        <v>81</v>
      </c>
      <c r="BK200" s="197">
        <f>ROUND(I200*H200,2)</f>
        <v>0</v>
      </c>
      <c r="BL200" s="14" t="s">
        <v>120</v>
      </c>
      <c r="BM200" s="196" t="s">
        <v>296</v>
      </c>
    </row>
    <row r="201" spans="1:65" s="2" customFormat="1" ht="68.25">
      <c r="A201" s="31"/>
      <c r="B201" s="32"/>
      <c r="C201" s="33"/>
      <c r="D201" s="198" t="s">
        <v>121</v>
      </c>
      <c r="E201" s="33"/>
      <c r="F201" s="199" t="s">
        <v>297</v>
      </c>
      <c r="G201" s="33"/>
      <c r="H201" s="33"/>
      <c r="I201" s="200"/>
      <c r="J201" s="33"/>
      <c r="K201" s="33"/>
      <c r="L201" s="36"/>
      <c r="M201" s="201"/>
      <c r="N201" s="202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121</v>
      </c>
      <c r="AU201" s="14" t="s">
        <v>83</v>
      </c>
    </row>
    <row r="202" spans="1:65" s="2" customFormat="1" ht="33" customHeight="1">
      <c r="A202" s="31"/>
      <c r="B202" s="32"/>
      <c r="C202" s="184" t="s">
        <v>298</v>
      </c>
      <c r="D202" s="184" t="s">
        <v>116</v>
      </c>
      <c r="E202" s="185" t="s">
        <v>299</v>
      </c>
      <c r="F202" s="186" t="s">
        <v>300</v>
      </c>
      <c r="G202" s="187" t="s">
        <v>193</v>
      </c>
      <c r="H202" s="188">
        <v>1</v>
      </c>
      <c r="I202" s="189"/>
      <c r="J202" s="190">
        <f>ROUND(I202*H202,2)</f>
        <v>0</v>
      </c>
      <c r="K202" s="191"/>
      <c r="L202" s="36"/>
      <c r="M202" s="192" t="s">
        <v>1</v>
      </c>
      <c r="N202" s="193" t="s">
        <v>38</v>
      </c>
      <c r="O202" s="68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120</v>
      </c>
      <c r="AT202" s="196" t="s">
        <v>116</v>
      </c>
      <c r="AU202" s="196" t="s">
        <v>83</v>
      </c>
      <c r="AY202" s="14" t="s">
        <v>113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4" t="s">
        <v>81</v>
      </c>
      <c r="BK202" s="197">
        <f>ROUND(I202*H202,2)</f>
        <v>0</v>
      </c>
      <c r="BL202" s="14" t="s">
        <v>120</v>
      </c>
      <c r="BM202" s="196" t="s">
        <v>301</v>
      </c>
    </row>
    <row r="203" spans="1:65" s="2" customFormat="1" ht="68.25">
      <c r="A203" s="31"/>
      <c r="B203" s="32"/>
      <c r="C203" s="33"/>
      <c r="D203" s="198" t="s">
        <v>121</v>
      </c>
      <c r="E203" s="33"/>
      <c r="F203" s="199" t="s">
        <v>302</v>
      </c>
      <c r="G203" s="33"/>
      <c r="H203" s="33"/>
      <c r="I203" s="200"/>
      <c r="J203" s="33"/>
      <c r="K203" s="33"/>
      <c r="L203" s="36"/>
      <c r="M203" s="201"/>
      <c r="N203" s="202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121</v>
      </c>
      <c r="AU203" s="14" t="s">
        <v>83</v>
      </c>
    </row>
    <row r="204" spans="1:65" s="2" customFormat="1" ht="33" customHeight="1">
      <c r="A204" s="31"/>
      <c r="B204" s="32"/>
      <c r="C204" s="184" t="s">
        <v>211</v>
      </c>
      <c r="D204" s="184" t="s">
        <v>116</v>
      </c>
      <c r="E204" s="185" t="s">
        <v>303</v>
      </c>
      <c r="F204" s="186" t="s">
        <v>304</v>
      </c>
      <c r="G204" s="187" t="s">
        <v>193</v>
      </c>
      <c r="H204" s="188">
        <v>1</v>
      </c>
      <c r="I204" s="189"/>
      <c r="J204" s="190">
        <f>ROUND(I204*H204,2)</f>
        <v>0</v>
      </c>
      <c r="K204" s="191"/>
      <c r="L204" s="36"/>
      <c r="M204" s="192" t="s">
        <v>1</v>
      </c>
      <c r="N204" s="193" t="s">
        <v>38</v>
      </c>
      <c r="O204" s="68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120</v>
      </c>
      <c r="AT204" s="196" t="s">
        <v>116</v>
      </c>
      <c r="AU204" s="196" t="s">
        <v>83</v>
      </c>
      <c r="AY204" s="14" t="s">
        <v>113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4" t="s">
        <v>81</v>
      </c>
      <c r="BK204" s="197">
        <f>ROUND(I204*H204,2)</f>
        <v>0</v>
      </c>
      <c r="BL204" s="14" t="s">
        <v>120</v>
      </c>
      <c r="BM204" s="196" t="s">
        <v>305</v>
      </c>
    </row>
    <row r="205" spans="1:65" s="2" customFormat="1" ht="68.25">
      <c r="A205" s="31"/>
      <c r="B205" s="32"/>
      <c r="C205" s="33"/>
      <c r="D205" s="198" t="s">
        <v>121</v>
      </c>
      <c r="E205" s="33"/>
      <c r="F205" s="199" t="s">
        <v>306</v>
      </c>
      <c r="G205" s="33"/>
      <c r="H205" s="33"/>
      <c r="I205" s="200"/>
      <c r="J205" s="33"/>
      <c r="K205" s="33"/>
      <c r="L205" s="36"/>
      <c r="M205" s="201"/>
      <c r="N205" s="202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121</v>
      </c>
      <c r="AU205" s="14" t="s">
        <v>83</v>
      </c>
    </row>
    <row r="206" spans="1:65" s="2" customFormat="1" ht="33" customHeight="1">
      <c r="A206" s="31"/>
      <c r="B206" s="32"/>
      <c r="C206" s="184" t="s">
        <v>307</v>
      </c>
      <c r="D206" s="184" t="s">
        <v>116</v>
      </c>
      <c r="E206" s="185" t="s">
        <v>308</v>
      </c>
      <c r="F206" s="186" t="s">
        <v>309</v>
      </c>
      <c r="G206" s="187" t="s">
        <v>193</v>
      </c>
      <c r="H206" s="188">
        <v>1</v>
      </c>
      <c r="I206" s="189"/>
      <c r="J206" s="190">
        <f>ROUND(I206*H206,2)</f>
        <v>0</v>
      </c>
      <c r="K206" s="191"/>
      <c r="L206" s="36"/>
      <c r="M206" s="192" t="s">
        <v>1</v>
      </c>
      <c r="N206" s="193" t="s">
        <v>38</v>
      </c>
      <c r="O206" s="68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120</v>
      </c>
      <c r="AT206" s="196" t="s">
        <v>116</v>
      </c>
      <c r="AU206" s="196" t="s">
        <v>83</v>
      </c>
      <c r="AY206" s="14" t="s">
        <v>113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4" t="s">
        <v>81</v>
      </c>
      <c r="BK206" s="197">
        <f>ROUND(I206*H206,2)</f>
        <v>0</v>
      </c>
      <c r="BL206" s="14" t="s">
        <v>120</v>
      </c>
      <c r="BM206" s="196" t="s">
        <v>310</v>
      </c>
    </row>
    <row r="207" spans="1:65" s="2" customFormat="1" ht="68.25">
      <c r="A207" s="31"/>
      <c r="B207" s="32"/>
      <c r="C207" s="33"/>
      <c r="D207" s="198" t="s">
        <v>121</v>
      </c>
      <c r="E207" s="33"/>
      <c r="F207" s="199" t="s">
        <v>311</v>
      </c>
      <c r="G207" s="33"/>
      <c r="H207" s="33"/>
      <c r="I207" s="200"/>
      <c r="J207" s="33"/>
      <c r="K207" s="33"/>
      <c r="L207" s="36"/>
      <c r="M207" s="201"/>
      <c r="N207" s="202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121</v>
      </c>
      <c r="AU207" s="14" t="s">
        <v>83</v>
      </c>
    </row>
    <row r="208" spans="1:65" s="2" customFormat="1" ht="33" customHeight="1">
      <c r="A208" s="31"/>
      <c r="B208" s="32"/>
      <c r="C208" s="184" t="s">
        <v>215</v>
      </c>
      <c r="D208" s="184" t="s">
        <v>116</v>
      </c>
      <c r="E208" s="185" t="s">
        <v>312</v>
      </c>
      <c r="F208" s="186" t="s">
        <v>313</v>
      </c>
      <c r="G208" s="187" t="s">
        <v>193</v>
      </c>
      <c r="H208" s="188">
        <v>1</v>
      </c>
      <c r="I208" s="189"/>
      <c r="J208" s="190">
        <f>ROUND(I208*H208,2)</f>
        <v>0</v>
      </c>
      <c r="K208" s="191"/>
      <c r="L208" s="36"/>
      <c r="M208" s="192" t="s">
        <v>1</v>
      </c>
      <c r="N208" s="193" t="s">
        <v>38</v>
      </c>
      <c r="O208" s="68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120</v>
      </c>
      <c r="AT208" s="196" t="s">
        <v>116</v>
      </c>
      <c r="AU208" s="196" t="s">
        <v>83</v>
      </c>
      <c r="AY208" s="14" t="s">
        <v>113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4" t="s">
        <v>81</v>
      </c>
      <c r="BK208" s="197">
        <f>ROUND(I208*H208,2)</f>
        <v>0</v>
      </c>
      <c r="BL208" s="14" t="s">
        <v>120</v>
      </c>
      <c r="BM208" s="196" t="s">
        <v>314</v>
      </c>
    </row>
    <row r="209" spans="1:65" s="2" customFormat="1" ht="68.25">
      <c r="A209" s="31"/>
      <c r="B209" s="32"/>
      <c r="C209" s="33"/>
      <c r="D209" s="198" t="s">
        <v>121</v>
      </c>
      <c r="E209" s="33"/>
      <c r="F209" s="199" t="s">
        <v>315</v>
      </c>
      <c r="G209" s="33"/>
      <c r="H209" s="33"/>
      <c r="I209" s="200"/>
      <c r="J209" s="33"/>
      <c r="K209" s="33"/>
      <c r="L209" s="36"/>
      <c r="M209" s="201"/>
      <c r="N209" s="202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121</v>
      </c>
      <c r="AU209" s="14" t="s">
        <v>83</v>
      </c>
    </row>
    <row r="210" spans="1:65" s="2" customFormat="1" ht="33" customHeight="1">
      <c r="A210" s="31"/>
      <c r="B210" s="32"/>
      <c r="C210" s="184" t="s">
        <v>316</v>
      </c>
      <c r="D210" s="184" t="s">
        <v>116</v>
      </c>
      <c r="E210" s="185" t="s">
        <v>317</v>
      </c>
      <c r="F210" s="186" t="s">
        <v>318</v>
      </c>
      <c r="G210" s="187" t="s">
        <v>193</v>
      </c>
      <c r="H210" s="188">
        <v>1</v>
      </c>
      <c r="I210" s="189"/>
      <c r="J210" s="190">
        <f>ROUND(I210*H210,2)</f>
        <v>0</v>
      </c>
      <c r="K210" s="191"/>
      <c r="L210" s="36"/>
      <c r="M210" s="192" t="s">
        <v>1</v>
      </c>
      <c r="N210" s="193" t="s">
        <v>38</v>
      </c>
      <c r="O210" s="68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120</v>
      </c>
      <c r="AT210" s="196" t="s">
        <v>116</v>
      </c>
      <c r="AU210" s="196" t="s">
        <v>83</v>
      </c>
      <c r="AY210" s="14" t="s">
        <v>113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4" t="s">
        <v>81</v>
      </c>
      <c r="BK210" s="197">
        <f>ROUND(I210*H210,2)</f>
        <v>0</v>
      </c>
      <c r="BL210" s="14" t="s">
        <v>120</v>
      </c>
      <c r="BM210" s="196" t="s">
        <v>319</v>
      </c>
    </row>
    <row r="211" spans="1:65" s="2" customFormat="1" ht="68.25">
      <c r="A211" s="31"/>
      <c r="B211" s="32"/>
      <c r="C211" s="33"/>
      <c r="D211" s="198" t="s">
        <v>121</v>
      </c>
      <c r="E211" s="33"/>
      <c r="F211" s="199" t="s">
        <v>320</v>
      </c>
      <c r="G211" s="33"/>
      <c r="H211" s="33"/>
      <c r="I211" s="200"/>
      <c r="J211" s="33"/>
      <c r="K211" s="33"/>
      <c r="L211" s="36"/>
      <c r="M211" s="201"/>
      <c r="N211" s="202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121</v>
      </c>
      <c r="AU211" s="14" t="s">
        <v>83</v>
      </c>
    </row>
    <row r="212" spans="1:65" s="2" customFormat="1" ht="24.2" customHeight="1">
      <c r="A212" s="31"/>
      <c r="B212" s="32"/>
      <c r="C212" s="184" t="s">
        <v>220</v>
      </c>
      <c r="D212" s="184" t="s">
        <v>116</v>
      </c>
      <c r="E212" s="185" t="s">
        <v>321</v>
      </c>
      <c r="F212" s="186" t="s">
        <v>322</v>
      </c>
      <c r="G212" s="187" t="s">
        <v>193</v>
      </c>
      <c r="H212" s="188">
        <v>1</v>
      </c>
      <c r="I212" s="189"/>
      <c r="J212" s="190">
        <f>ROUND(I212*H212,2)</f>
        <v>0</v>
      </c>
      <c r="K212" s="191"/>
      <c r="L212" s="36"/>
      <c r="M212" s="192" t="s">
        <v>1</v>
      </c>
      <c r="N212" s="193" t="s">
        <v>38</v>
      </c>
      <c r="O212" s="68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120</v>
      </c>
      <c r="AT212" s="196" t="s">
        <v>116</v>
      </c>
      <c r="AU212" s="196" t="s">
        <v>83</v>
      </c>
      <c r="AY212" s="14" t="s">
        <v>113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4" t="s">
        <v>81</v>
      </c>
      <c r="BK212" s="197">
        <f>ROUND(I212*H212,2)</f>
        <v>0</v>
      </c>
      <c r="BL212" s="14" t="s">
        <v>120</v>
      </c>
      <c r="BM212" s="196" t="s">
        <v>323</v>
      </c>
    </row>
    <row r="213" spans="1:65" s="2" customFormat="1" ht="68.25">
      <c r="A213" s="31"/>
      <c r="B213" s="32"/>
      <c r="C213" s="33"/>
      <c r="D213" s="198" t="s">
        <v>121</v>
      </c>
      <c r="E213" s="33"/>
      <c r="F213" s="199" t="s">
        <v>324</v>
      </c>
      <c r="G213" s="33"/>
      <c r="H213" s="33"/>
      <c r="I213" s="200"/>
      <c r="J213" s="33"/>
      <c r="K213" s="33"/>
      <c r="L213" s="36"/>
      <c r="M213" s="201"/>
      <c r="N213" s="202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121</v>
      </c>
      <c r="AU213" s="14" t="s">
        <v>83</v>
      </c>
    </row>
    <row r="214" spans="1:65" s="2" customFormat="1" ht="33" customHeight="1">
      <c r="A214" s="31"/>
      <c r="B214" s="32"/>
      <c r="C214" s="184" t="s">
        <v>325</v>
      </c>
      <c r="D214" s="184" t="s">
        <v>116</v>
      </c>
      <c r="E214" s="185" t="s">
        <v>326</v>
      </c>
      <c r="F214" s="186" t="s">
        <v>327</v>
      </c>
      <c r="G214" s="187" t="s">
        <v>193</v>
      </c>
      <c r="H214" s="188">
        <v>1</v>
      </c>
      <c r="I214" s="189"/>
      <c r="J214" s="190">
        <f>ROUND(I214*H214,2)</f>
        <v>0</v>
      </c>
      <c r="K214" s="191"/>
      <c r="L214" s="36"/>
      <c r="M214" s="192" t="s">
        <v>1</v>
      </c>
      <c r="N214" s="193" t="s">
        <v>38</v>
      </c>
      <c r="O214" s="68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120</v>
      </c>
      <c r="AT214" s="196" t="s">
        <v>116</v>
      </c>
      <c r="AU214" s="196" t="s">
        <v>83</v>
      </c>
      <c r="AY214" s="14" t="s">
        <v>113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4" t="s">
        <v>81</v>
      </c>
      <c r="BK214" s="197">
        <f>ROUND(I214*H214,2)</f>
        <v>0</v>
      </c>
      <c r="BL214" s="14" t="s">
        <v>120</v>
      </c>
      <c r="BM214" s="196" t="s">
        <v>328</v>
      </c>
    </row>
    <row r="215" spans="1:65" s="2" customFormat="1" ht="68.25">
      <c r="A215" s="31"/>
      <c r="B215" s="32"/>
      <c r="C215" s="33"/>
      <c r="D215" s="198" t="s">
        <v>121</v>
      </c>
      <c r="E215" s="33"/>
      <c r="F215" s="199" t="s">
        <v>329</v>
      </c>
      <c r="G215" s="33"/>
      <c r="H215" s="33"/>
      <c r="I215" s="200"/>
      <c r="J215" s="33"/>
      <c r="K215" s="33"/>
      <c r="L215" s="36"/>
      <c r="M215" s="201"/>
      <c r="N215" s="202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121</v>
      </c>
      <c r="AU215" s="14" t="s">
        <v>83</v>
      </c>
    </row>
    <row r="216" spans="1:65" s="2" customFormat="1" ht="33" customHeight="1">
      <c r="A216" s="31"/>
      <c r="B216" s="32"/>
      <c r="C216" s="184" t="s">
        <v>224</v>
      </c>
      <c r="D216" s="184" t="s">
        <v>116</v>
      </c>
      <c r="E216" s="185" t="s">
        <v>330</v>
      </c>
      <c r="F216" s="186" t="s">
        <v>331</v>
      </c>
      <c r="G216" s="187" t="s">
        <v>193</v>
      </c>
      <c r="H216" s="188">
        <v>1</v>
      </c>
      <c r="I216" s="189"/>
      <c r="J216" s="190">
        <f>ROUND(I216*H216,2)</f>
        <v>0</v>
      </c>
      <c r="K216" s="191"/>
      <c r="L216" s="36"/>
      <c r="M216" s="192" t="s">
        <v>1</v>
      </c>
      <c r="N216" s="193" t="s">
        <v>38</v>
      </c>
      <c r="O216" s="68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120</v>
      </c>
      <c r="AT216" s="196" t="s">
        <v>116</v>
      </c>
      <c r="AU216" s="196" t="s">
        <v>83</v>
      </c>
      <c r="AY216" s="14" t="s">
        <v>113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4" t="s">
        <v>81</v>
      </c>
      <c r="BK216" s="197">
        <f>ROUND(I216*H216,2)</f>
        <v>0</v>
      </c>
      <c r="BL216" s="14" t="s">
        <v>120</v>
      </c>
      <c r="BM216" s="196" t="s">
        <v>332</v>
      </c>
    </row>
    <row r="217" spans="1:65" s="2" customFormat="1" ht="68.25">
      <c r="A217" s="31"/>
      <c r="B217" s="32"/>
      <c r="C217" s="33"/>
      <c r="D217" s="198" t="s">
        <v>121</v>
      </c>
      <c r="E217" s="33"/>
      <c r="F217" s="199" t="s">
        <v>333</v>
      </c>
      <c r="G217" s="33"/>
      <c r="H217" s="33"/>
      <c r="I217" s="200"/>
      <c r="J217" s="33"/>
      <c r="K217" s="33"/>
      <c r="L217" s="36"/>
      <c r="M217" s="201"/>
      <c r="N217" s="202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121</v>
      </c>
      <c r="AU217" s="14" t="s">
        <v>83</v>
      </c>
    </row>
    <row r="218" spans="1:65" s="2" customFormat="1" ht="33" customHeight="1">
      <c r="A218" s="31"/>
      <c r="B218" s="32"/>
      <c r="C218" s="184" t="s">
        <v>334</v>
      </c>
      <c r="D218" s="184" t="s">
        <v>116</v>
      </c>
      <c r="E218" s="185" t="s">
        <v>335</v>
      </c>
      <c r="F218" s="186" t="s">
        <v>336</v>
      </c>
      <c r="G218" s="187" t="s">
        <v>193</v>
      </c>
      <c r="H218" s="188">
        <v>1</v>
      </c>
      <c r="I218" s="189"/>
      <c r="J218" s="190">
        <f>ROUND(I218*H218,2)</f>
        <v>0</v>
      </c>
      <c r="K218" s="191"/>
      <c r="L218" s="36"/>
      <c r="M218" s="192" t="s">
        <v>1</v>
      </c>
      <c r="N218" s="193" t="s">
        <v>38</v>
      </c>
      <c r="O218" s="68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120</v>
      </c>
      <c r="AT218" s="196" t="s">
        <v>116</v>
      </c>
      <c r="AU218" s="196" t="s">
        <v>83</v>
      </c>
      <c r="AY218" s="14" t="s">
        <v>113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4" t="s">
        <v>81</v>
      </c>
      <c r="BK218" s="197">
        <f>ROUND(I218*H218,2)</f>
        <v>0</v>
      </c>
      <c r="BL218" s="14" t="s">
        <v>120</v>
      </c>
      <c r="BM218" s="196" t="s">
        <v>337</v>
      </c>
    </row>
    <row r="219" spans="1:65" s="2" customFormat="1" ht="68.25">
      <c r="A219" s="31"/>
      <c r="B219" s="32"/>
      <c r="C219" s="33"/>
      <c r="D219" s="198" t="s">
        <v>121</v>
      </c>
      <c r="E219" s="33"/>
      <c r="F219" s="199" t="s">
        <v>338</v>
      </c>
      <c r="G219" s="33"/>
      <c r="H219" s="33"/>
      <c r="I219" s="200"/>
      <c r="J219" s="33"/>
      <c r="K219" s="33"/>
      <c r="L219" s="36"/>
      <c r="M219" s="201"/>
      <c r="N219" s="202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121</v>
      </c>
      <c r="AU219" s="14" t="s">
        <v>83</v>
      </c>
    </row>
    <row r="220" spans="1:65" s="2" customFormat="1" ht="33" customHeight="1">
      <c r="A220" s="31"/>
      <c r="B220" s="32"/>
      <c r="C220" s="184" t="s">
        <v>229</v>
      </c>
      <c r="D220" s="184" t="s">
        <v>116</v>
      </c>
      <c r="E220" s="185" t="s">
        <v>339</v>
      </c>
      <c r="F220" s="186" t="s">
        <v>340</v>
      </c>
      <c r="G220" s="187" t="s">
        <v>193</v>
      </c>
      <c r="H220" s="188">
        <v>1</v>
      </c>
      <c r="I220" s="189"/>
      <c r="J220" s="190">
        <f>ROUND(I220*H220,2)</f>
        <v>0</v>
      </c>
      <c r="K220" s="191"/>
      <c r="L220" s="36"/>
      <c r="M220" s="192" t="s">
        <v>1</v>
      </c>
      <c r="N220" s="193" t="s">
        <v>38</v>
      </c>
      <c r="O220" s="68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120</v>
      </c>
      <c r="AT220" s="196" t="s">
        <v>116</v>
      </c>
      <c r="AU220" s="196" t="s">
        <v>83</v>
      </c>
      <c r="AY220" s="14" t="s">
        <v>113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4" t="s">
        <v>81</v>
      </c>
      <c r="BK220" s="197">
        <f>ROUND(I220*H220,2)</f>
        <v>0</v>
      </c>
      <c r="BL220" s="14" t="s">
        <v>120</v>
      </c>
      <c r="BM220" s="196" t="s">
        <v>341</v>
      </c>
    </row>
    <row r="221" spans="1:65" s="2" customFormat="1" ht="68.25">
      <c r="A221" s="31"/>
      <c r="B221" s="32"/>
      <c r="C221" s="33"/>
      <c r="D221" s="198" t="s">
        <v>121</v>
      </c>
      <c r="E221" s="33"/>
      <c r="F221" s="199" t="s">
        <v>342</v>
      </c>
      <c r="G221" s="33"/>
      <c r="H221" s="33"/>
      <c r="I221" s="200"/>
      <c r="J221" s="33"/>
      <c r="K221" s="33"/>
      <c r="L221" s="36"/>
      <c r="M221" s="201"/>
      <c r="N221" s="202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121</v>
      </c>
      <c r="AU221" s="14" t="s">
        <v>83</v>
      </c>
    </row>
    <row r="222" spans="1:65" s="2" customFormat="1" ht="33" customHeight="1">
      <c r="A222" s="31"/>
      <c r="B222" s="32"/>
      <c r="C222" s="184" t="s">
        <v>343</v>
      </c>
      <c r="D222" s="184" t="s">
        <v>116</v>
      </c>
      <c r="E222" s="185" t="s">
        <v>344</v>
      </c>
      <c r="F222" s="186" t="s">
        <v>345</v>
      </c>
      <c r="G222" s="187" t="s">
        <v>193</v>
      </c>
      <c r="H222" s="188">
        <v>1</v>
      </c>
      <c r="I222" s="189"/>
      <c r="J222" s="190">
        <f>ROUND(I222*H222,2)</f>
        <v>0</v>
      </c>
      <c r="K222" s="191"/>
      <c r="L222" s="36"/>
      <c r="M222" s="192" t="s">
        <v>1</v>
      </c>
      <c r="N222" s="193" t="s">
        <v>38</v>
      </c>
      <c r="O222" s="68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120</v>
      </c>
      <c r="AT222" s="196" t="s">
        <v>116</v>
      </c>
      <c r="AU222" s="196" t="s">
        <v>83</v>
      </c>
      <c r="AY222" s="14" t="s">
        <v>113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4" t="s">
        <v>81</v>
      </c>
      <c r="BK222" s="197">
        <f>ROUND(I222*H222,2)</f>
        <v>0</v>
      </c>
      <c r="BL222" s="14" t="s">
        <v>120</v>
      </c>
      <c r="BM222" s="196" t="s">
        <v>346</v>
      </c>
    </row>
    <row r="223" spans="1:65" s="2" customFormat="1" ht="68.25">
      <c r="A223" s="31"/>
      <c r="B223" s="32"/>
      <c r="C223" s="33"/>
      <c r="D223" s="198" t="s">
        <v>121</v>
      </c>
      <c r="E223" s="33"/>
      <c r="F223" s="199" t="s">
        <v>347</v>
      </c>
      <c r="G223" s="33"/>
      <c r="H223" s="33"/>
      <c r="I223" s="200"/>
      <c r="J223" s="33"/>
      <c r="K223" s="33"/>
      <c r="L223" s="36"/>
      <c r="M223" s="201"/>
      <c r="N223" s="202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121</v>
      </c>
      <c r="AU223" s="14" t="s">
        <v>83</v>
      </c>
    </row>
    <row r="224" spans="1:65" s="2" customFormat="1" ht="24.2" customHeight="1">
      <c r="A224" s="31"/>
      <c r="B224" s="32"/>
      <c r="C224" s="184" t="s">
        <v>233</v>
      </c>
      <c r="D224" s="184" t="s">
        <v>116</v>
      </c>
      <c r="E224" s="185" t="s">
        <v>348</v>
      </c>
      <c r="F224" s="186" t="s">
        <v>349</v>
      </c>
      <c r="G224" s="187" t="s">
        <v>193</v>
      </c>
      <c r="H224" s="188">
        <v>1</v>
      </c>
      <c r="I224" s="189"/>
      <c r="J224" s="190">
        <f>ROUND(I224*H224,2)</f>
        <v>0</v>
      </c>
      <c r="K224" s="191"/>
      <c r="L224" s="36"/>
      <c r="M224" s="192" t="s">
        <v>1</v>
      </c>
      <c r="N224" s="193" t="s">
        <v>38</v>
      </c>
      <c r="O224" s="68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120</v>
      </c>
      <c r="AT224" s="196" t="s">
        <v>116</v>
      </c>
      <c r="AU224" s="196" t="s">
        <v>83</v>
      </c>
      <c r="AY224" s="14" t="s">
        <v>113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4" t="s">
        <v>81</v>
      </c>
      <c r="BK224" s="197">
        <f>ROUND(I224*H224,2)</f>
        <v>0</v>
      </c>
      <c r="BL224" s="14" t="s">
        <v>120</v>
      </c>
      <c r="BM224" s="196" t="s">
        <v>350</v>
      </c>
    </row>
    <row r="225" spans="1:65" s="2" customFormat="1" ht="68.25">
      <c r="A225" s="31"/>
      <c r="B225" s="32"/>
      <c r="C225" s="33"/>
      <c r="D225" s="198" t="s">
        <v>121</v>
      </c>
      <c r="E225" s="33"/>
      <c r="F225" s="199" t="s">
        <v>351</v>
      </c>
      <c r="G225" s="33"/>
      <c r="H225" s="33"/>
      <c r="I225" s="200"/>
      <c r="J225" s="33"/>
      <c r="K225" s="33"/>
      <c r="L225" s="36"/>
      <c r="M225" s="201"/>
      <c r="N225" s="202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121</v>
      </c>
      <c r="AU225" s="14" t="s">
        <v>83</v>
      </c>
    </row>
    <row r="226" spans="1:65" s="2" customFormat="1" ht="21.75" customHeight="1">
      <c r="A226" s="31"/>
      <c r="B226" s="32"/>
      <c r="C226" s="184" t="s">
        <v>352</v>
      </c>
      <c r="D226" s="184" t="s">
        <v>116</v>
      </c>
      <c r="E226" s="185" t="s">
        <v>353</v>
      </c>
      <c r="F226" s="186" t="s">
        <v>354</v>
      </c>
      <c r="G226" s="187" t="s">
        <v>193</v>
      </c>
      <c r="H226" s="188">
        <v>1</v>
      </c>
      <c r="I226" s="189"/>
      <c r="J226" s="190">
        <f>ROUND(I226*H226,2)</f>
        <v>0</v>
      </c>
      <c r="K226" s="191"/>
      <c r="L226" s="36"/>
      <c r="M226" s="192" t="s">
        <v>1</v>
      </c>
      <c r="N226" s="193" t="s">
        <v>38</v>
      </c>
      <c r="O226" s="68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120</v>
      </c>
      <c r="AT226" s="196" t="s">
        <v>116</v>
      </c>
      <c r="AU226" s="196" t="s">
        <v>83</v>
      </c>
      <c r="AY226" s="14" t="s">
        <v>113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4" t="s">
        <v>81</v>
      </c>
      <c r="BK226" s="197">
        <f>ROUND(I226*H226,2)</f>
        <v>0</v>
      </c>
      <c r="BL226" s="14" t="s">
        <v>120</v>
      </c>
      <c r="BM226" s="196" t="s">
        <v>355</v>
      </c>
    </row>
    <row r="227" spans="1:65" s="2" customFormat="1" ht="58.5">
      <c r="A227" s="31"/>
      <c r="B227" s="32"/>
      <c r="C227" s="33"/>
      <c r="D227" s="198" t="s">
        <v>121</v>
      </c>
      <c r="E227" s="33"/>
      <c r="F227" s="199" t="s">
        <v>356</v>
      </c>
      <c r="G227" s="33"/>
      <c r="H227" s="33"/>
      <c r="I227" s="200"/>
      <c r="J227" s="33"/>
      <c r="K227" s="33"/>
      <c r="L227" s="36"/>
      <c r="M227" s="201"/>
      <c r="N227" s="202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121</v>
      </c>
      <c r="AU227" s="14" t="s">
        <v>83</v>
      </c>
    </row>
    <row r="228" spans="1:65" s="2" customFormat="1" ht="24.2" customHeight="1">
      <c r="A228" s="31"/>
      <c r="B228" s="32"/>
      <c r="C228" s="184" t="s">
        <v>238</v>
      </c>
      <c r="D228" s="184" t="s">
        <v>116</v>
      </c>
      <c r="E228" s="185" t="s">
        <v>357</v>
      </c>
      <c r="F228" s="186" t="s">
        <v>358</v>
      </c>
      <c r="G228" s="187" t="s">
        <v>193</v>
      </c>
      <c r="H228" s="188">
        <v>1</v>
      </c>
      <c r="I228" s="189"/>
      <c r="J228" s="190">
        <f>ROUND(I228*H228,2)</f>
        <v>0</v>
      </c>
      <c r="K228" s="191"/>
      <c r="L228" s="36"/>
      <c r="M228" s="192" t="s">
        <v>1</v>
      </c>
      <c r="N228" s="193" t="s">
        <v>38</v>
      </c>
      <c r="O228" s="68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120</v>
      </c>
      <c r="AT228" s="196" t="s">
        <v>116</v>
      </c>
      <c r="AU228" s="196" t="s">
        <v>83</v>
      </c>
      <c r="AY228" s="14" t="s">
        <v>113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4" t="s">
        <v>81</v>
      </c>
      <c r="BK228" s="197">
        <f>ROUND(I228*H228,2)</f>
        <v>0</v>
      </c>
      <c r="BL228" s="14" t="s">
        <v>120</v>
      </c>
      <c r="BM228" s="196" t="s">
        <v>359</v>
      </c>
    </row>
    <row r="229" spans="1:65" s="2" customFormat="1" ht="58.5">
      <c r="A229" s="31"/>
      <c r="B229" s="32"/>
      <c r="C229" s="33"/>
      <c r="D229" s="198" t="s">
        <v>121</v>
      </c>
      <c r="E229" s="33"/>
      <c r="F229" s="199" t="s">
        <v>360</v>
      </c>
      <c r="G229" s="33"/>
      <c r="H229" s="33"/>
      <c r="I229" s="200"/>
      <c r="J229" s="33"/>
      <c r="K229" s="33"/>
      <c r="L229" s="36"/>
      <c r="M229" s="201"/>
      <c r="N229" s="202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121</v>
      </c>
      <c r="AU229" s="14" t="s">
        <v>83</v>
      </c>
    </row>
    <row r="230" spans="1:65" s="2" customFormat="1" ht="24.2" customHeight="1">
      <c r="A230" s="31"/>
      <c r="B230" s="32"/>
      <c r="C230" s="184" t="s">
        <v>361</v>
      </c>
      <c r="D230" s="184" t="s">
        <v>116</v>
      </c>
      <c r="E230" s="185" t="s">
        <v>362</v>
      </c>
      <c r="F230" s="186" t="s">
        <v>363</v>
      </c>
      <c r="G230" s="187" t="s">
        <v>193</v>
      </c>
      <c r="H230" s="188">
        <v>1</v>
      </c>
      <c r="I230" s="189"/>
      <c r="J230" s="190">
        <f>ROUND(I230*H230,2)</f>
        <v>0</v>
      </c>
      <c r="K230" s="191"/>
      <c r="L230" s="36"/>
      <c r="M230" s="192" t="s">
        <v>1</v>
      </c>
      <c r="N230" s="193" t="s">
        <v>38</v>
      </c>
      <c r="O230" s="68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120</v>
      </c>
      <c r="AT230" s="196" t="s">
        <v>116</v>
      </c>
      <c r="AU230" s="196" t="s">
        <v>83</v>
      </c>
      <c r="AY230" s="14" t="s">
        <v>113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4" t="s">
        <v>81</v>
      </c>
      <c r="BK230" s="197">
        <f>ROUND(I230*H230,2)</f>
        <v>0</v>
      </c>
      <c r="BL230" s="14" t="s">
        <v>120</v>
      </c>
      <c r="BM230" s="196" t="s">
        <v>364</v>
      </c>
    </row>
    <row r="231" spans="1:65" s="2" customFormat="1" ht="58.5">
      <c r="A231" s="31"/>
      <c r="B231" s="32"/>
      <c r="C231" s="33"/>
      <c r="D231" s="198" t="s">
        <v>121</v>
      </c>
      <c r="E231" s="33"/>
      <c r="F231" s="199" t="s">
        <v>365</v>
      </c>
      <c r="G231" s="33"/>
      <c r="H231" s="33"/>
      <c r="I231" s="200"/>
      <c r="J231" s="33"/>
      <c r="K231" s="33"/>
      <c r="L231" s="36"/>
      <c r="M231" s="201"/>
      <c r="N231" s="202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121</v>
      </c>
      <c r="AU231" s="14" t="s">
        <v>83</v>
      </c>
    </row>
    <row r="232" spans="1:65" s="2" customFormat="1" ht="24.2" customHeight="1">
      <c r="A232" s="31"/>
      <c r="B232" s="32"/>
      <c r="C232" s="184" t="s">
        <v>242</v>
      </c>
      <c r="D232" s="184" t="s">
        <v>116</v>
      </c>
      <c r="E232" s="185" t="s">
        <v>366</v>
      </c>
      <c r="F232" s="186" t="s">
        <v>367</v>
      </c>
      <c r="G232" s="187" t="s">
        <v>193</v>
      </c>
      <c r="H232" s="188">
        <v>1</v>
      </c>
      <c r="I232" s="189"/>
      <c r="J232" s="190">
        <f>ROUND(I232*H232,2)</f>
        <v>0</v>
      </c>
      <c r="K232" s="191"/>
      <c r="L232" s="36"/>
      <c r="M232" s="192" t="s">
        <v>1</v>
      </c>
      <c r="N232" s="193" t="s">
        <v>38</v>
      </c>
      <c r="O232" s="68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120</v>
      </c>
      <c r="AT232" s="196" t="s">
        <v>116</v>
      </c>
      <c r="AU232" s="196" t="s">
        <v>83</v>
      </c>
      <c r="AY232" s="14" t="s">
        <v>113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4" t="s">
        <v>81</v>
      </c>
      <c r="BK232" s="197">
        <f>ROUND(I232*H232,2)</f>
        <v>0</v>
      </c>
      <c r="BL232" s="14" t="s">
        <v>120</v>
      </c>
      <c r="BM232" s="196" t="s">
        <v>368</v>
      </c>
    </row>
    <row r="233" spans="1:65" s="2" customFormat="1" ht="58.5">
      <c r="A233" s="31"/>
      <c r="B233" s="32"/>
      <c r="C233" s="33"/>
      <c r="D233" s="198" t="s">
        <v>121</v>
      </c>
      <c r="E233" s="33"/>
      <c r="F233" s="199" t="s">
        <v>369</v>
      </c>
      <c r="G233" s="33"/>
      <c r="H233" s="33"/>
      <c r="I233" s="200"/>
      <c r="J233" s="33"/>
      <c r="K233" s="33"/>
      <c r="L233" s="36"/>
      <c r="M233" s="201"/>
      <c r="N233" s="202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121</v>
      </c>
      <c r="AU233" s="14" t="s">
        <v>83</v>
      </c>
    </row>
    <row r="234" spans="1:65" s="2" customFormat="1" ht="21.75" customHeight="1">
      <c r="A234" s="31"/>
      <c r="B234" s="32"/>
      <c r="C234" s="184" t="s">
        <v>370</v>
      </c>
      <c r="D234" s="184" t="s">
        <v>116</v>
      </c>
      <c r="E234" s="185" t="s">
        <v>371</v>
      </c>
      <c r="F234" s="186" t="s">
        <v>372</v>
      </c>
      <c r="G234" s="187" t="s">
        <v>193</v>
      </c>
      <c r="H234" s="188">
        <v>1</v>
      </c>
      <c r="I234" s="189"/>
      <c r="J234" s="190">
        <f>ROUND(I234*H234,2)</f>
        <v>0</v>
      </c>
      <c r="K234" s="191"/>
      <c r="L234" s="36"/>
      <c r="M234" s="192" t="s">
        <v>1</v>
      </c>
      <c r="N234" s="193" t="s">
        <v>38</v>
      </c>
      <c r="O234" s="68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120</v>
      </c>
      <c r="AT234" s="196" t="s">
        <v>116</v>
      </c>
      <c r="AU234" s="196" t="s">
        <v>83</v>
      </c>
      <c r="AY234" s="14" t="s">
        <v>113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4" t="s">
        <v>81</v>
      </c>
      <c r="BK234" s="197">
        <f>ROUND(I234*H234,2)</f>
        <v>0</v>
      </c>
      <c r="BL234" s="14" t="s">
        <v>120</v>
      </c>
      <c r="BM234" s="196" t="s">
        <v>373</v>
      </c>
    </row>
    <row r="235" spans="1:65" s="2" customFormat="1" ht="58.5">
      <c r="A235" s="31"/>
      <c r="B235" s="32"/>
      <c r="C235" s="33"/>
      <c r="D235" s="198" t="s">
        <v>121</v>
      </c>
      <c r="E235" s="33"/>
      <c r="F235" s="199" t="s">
        <v>374</v>
      </c>
      <c r="G235" s="33"/>
      <c r="H235" s="33"/>
      <c r="I235" s="200"/>
      <c r="J235" s="33"/>
      <c r="K235" s="33"/>
      <c r="L235" s="36"/>
      <c r="M235" s="201"/>
      <c r="N235" s="202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121</v>
      </c>
      <c r="AU235" s="14" t="s">
        <v>83</v>
      </c>
    </row>
    <row r="236" spans="1:65" s="2" customFormat="1" ht="16.5" customHeight="1">
      <c r="A236" s="31"/>
      <c r="B236" s="32"/>
      <c r="C236" s="184" t="s">
        <v>247</v>
      </c>
      <c r="D236" s="184" t="s">
        <v>116</v>
      </c>
      <c r="E236" s="185" t="s">
        <v>375</v>
      </c>
      <c r="F236" s="186" t="s">
        <v>376</v>
      </c>
      <c r="G236" s="187" t="s">
        <v>193</v>
      </c>
      <c r="H236" s="188">
        <v>1</v>
      </c>
      <c r="I236" s="189"/>
      <c r="J236" s="190">
        <f>ROUND(I236*H236,2)</f>
        <v>0</v>
      </c>
      <c r="K236" s="191"/>
      <c r="L236" s="36"/>
      <c r="M236" s="192" t="s">
        <v>1</v>
      </c>
      <c r="N236" s="193" t="s">
        <v>38</v>
      </c>
      <c r="O236" s="68"/>
      <c r="P236" s="194">
        <f>O236*H236</f>
        <v>0</v>
      </c>
      <c r="Q236" s="194">
        <v>0</v>
      </c>
      <c r="R236" s="194">
        <f>Q236*H236</f>
        <v>0</v>
      </c>
      <c r="S236" s="194">
        <v>0</v>
      </c>
      <c r="T236" s="195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120</v>
      </c>
      <c r="AT236" s="196" t="s">
        <v>116</v>
      </c>
      <c r="AU236" s="196" t="s">
        <v>83</v>
      </c>
      <c r="AY236" s="14" t="s">
        <v>113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4" t="s">
        <v>81</v>
      </c>
      <c r="BK236" s="197">
        <f>ROUND(I236*H236,2)</f>
        <v>0</v>
      </c>
      <c r="BL236" s="14" t="s">
        <v>120</v>
      </c>
      <c r="BM236" s="196" t="s">
        <v>377</v>
      </c>
    </row>
    <row r="237" spans="1:65" s="2" customFormat="1" ht="58.5">
      <c r="A237" s="31"/>
      <c r="B237" s="32"/>
      <c r="C237" s="33"/>
      <c r="D237" s="198" t="s">
        <v>121</v>
      </c>
      <c r="E237" s="33"/>
      <c r="F237" s="199" t="s">
        <v>378</v>
      </c>
      <c r="G237" s="33"/>
      <c r="H237" s="33"/>
      <c r="I237" s="200"/>
      <c r="J237" s="33"/>
      <c r="K237" s="33"/>
      <c r="L237" s="36"/>
      <c r="M237" s="201"/>
      <c r="N237" s="202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121</v>
      </c>
      <c r="AU237" s="14" t="s">
        <v>83</v>
      </c>
    </row>
    <row r="238" spans="1:65" s="2" customFormat="1" ht="24.2" customHeight="1">
      <c r="A238" s="31"/>
      <c r="B238" s="32"/>
      <c r="C238" s="184" t="s">
        <v>379</v>
      </c>
      <c r="D238" s="184" t="s">
        <v>116</v>
      </c>
      <c r="E238" s="185" t="s">
        <v>380</v>
      </c>
      <c r="F238" s="186" t="s">
        <v>381</v>
      </c>
      <c r="G238" s="187" t="s">
        <v>193</v>
      </c>
      <c r="H238" s="188">
        <v>1</v>
      </c>
      <c r="I238" s="189"/>
      <c r="J238" s="190">
        <f>ROUND(I238*H238,2)</f>
        <v>0</v>
      </c>
      <c r="K238" s="191"/>
      <c r="L238" s="36"/>
      <c r="M238" s="192" t="s">
        <v>1</v>
      </c>
      <c r="N238" s="193" t="s">
        <v>38</v>
      </c>
      <c r="O238" s="68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120</v>
      </c>
      <c r="AT238" s="196" t="s">
        <v>116</v>
      </c>
      <c r="AU238" s="196" t="s">
        <v>83</v>
      </c>
      <c r="AY238" s="14" t="s">
        <v>113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4" t="s">
        <v>81</v>
      </c>
      <c r="BK238" s="197">
        <f>ROUND(I238*H238,2)</f>
        <v>0</v>
      </c>
      <c r="BL238" s="14" t="s">
        <v>120</v>
      </c>
      <c r="BM238" s="196" t="s">
        <v>382</v>
      </c>
    </row>
    <row r="239" spans="1:65" s="2" customFormat="1" ht="58.5">
      <c r="A239" s="31"/>
      <c r="B239" s="32"/>
      <c r="C239" s="33"/>
      <c r="D239" s="198" t="s">
        <v>121</v>
      </c>
      <c r="E239" s="33"/>
      <c r="F239" s="199" t="s">
        <v>383</v>
      </c>
      <c r="G239" s="33"/>
      <c r="H239" s="33"/>
      <c r="I239" s="200"/>
      <c r="J239" s="33"/>
      <c r="K239" s="33"/>
      <c r="L239" s="36"/>
      <c r="M239" s="201"/>
      <c r="N239" s="202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121</v>
      </c>
      <c r="AU239" s="14" t="s">
        <v>83</v>
      </c>
    </row>
    <row r="240" spans="1:65" s="2" customFormat="1" ht="24.2" customHeight="1">
      <c r="A240" s="31"/>
      <c r="B240" s="32"/>
      <c r="C240" s="184" t="s">
        <v>251</v>
      </c>
      <c r="D240" s="184" t="s">
        <v>116</v>
      </c>
      <c r="E240" s="185" t="s">
        <v>384</v>
      </c>
      <c r="F240" s="186" t="s">
        <v>385</v>
      </c>
      <c r="G240" s="187" t="s">
        <v>193</v>
      </c>
      <c r="H240" s="188">
        <v>1</v>
      </c>
      <c r="I240" s="189"/>
      <c r="J240" s="190">
        <f>ROUND(I240*H240,2)</f>
        <v>0</v>
      </c>
      <c r="K240" s="191"/>
      <c r="L240" s="36"/>
      <c r="M240" s="192" t="s">
        <v>1</v>
      </c>
      <c r="N240" s="193" t="s">
        <v>38</v>
      </c>
      <c r="O240" s="68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120</v>
      </c>
      <c r="AT240" s="196" t="s">
        <v>116</v>
      </c>
      <c r="AU240" s="196" t="s">
        <v>83</v>
      </c>
      <c r="AY240" s="14" t="s">
        <v>113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4" t="s">
        <v>81</v>
      </c>
      <c r="BK240" s="197">
        <f>ROUND(I240*H240,2)</f>
        <v>0</v>
      </c>
      <c r="BL240" s="14" t="s">
        <v>120</v>
      </c>
      <c r="BM240" s="196" t="s">
        <v>386</v>
      </c>
    </row>
    <row r="241" spans="1:65" s="2" customFormat="1" ht="58.5">
      <c r="A241" s="31"/>
      <c r="B241" s="32"/>
      <c r="C241" s="33"/>
      <c r="D241" s="198" t="s">
        <v>121</v>
      </c>
      <c r="E241" s="33"/>
      <c r="F241" s="199" t="s">
        <v>387</v>
      </c>
      <c r="G241" s="33"/>
      <c r="H241" s="33"/>
      <c r="I241" s="200"/>
      <c r="J241" s="33"/>
      <c r="K241" s="33"/>
      <c r="L241" s="36"/>
      <c r="M241" s="201"/>
      <c r="N241" s="202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121</v>
      </c>
      <c r="AU241" s="14" t="s">
        <v>83</v>
      </c>
    </row>
    <row r="242" spans="1:65" s="2" customFormat="1" ht="24.2" customHeight="1">
      <c r="A242" s="31"/>
      <c r="B242" s="32"/>
      <c r="C242" s="184" t="s">
        <v>388</v>
      </c>
      <c r="D242" s="184" t="s">
        <v>116</v>
      </c>
      <c r="E242" s="185" t="s">
        <v>389</v>
      </c>
      <c r="F242" s="186" t="s">
        <v>390</v>
      </c>
      <c r="G242" s="187" t="s">
        <v>193</v>
      </c>
      <c r="H242" s="188">
        <v>1</v>
      </c>
      <c r="I242" s="189"/>
      <c r="J242" s="190">
        <f>ROUND(I242*H242,2)</f>
        <v>0</v>
      </c>
      <c r="K242" s="191"/>
      <c r="L242" s="36"/>
      <c r="M242" s="192" t="s">
        <v>1</v>
      </c>
      <c r="N242" s="193" t="s">
        <v>38</v>
      </c>
      <c r="O242" s="68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120</v>
      </c>
      <c r="AT242" s="196" t="s">
        <v>116</v>
      </c>
      <c r="AU242" s="196" t="s">
        <v>83</v>
      </c>
      <c r="AY242" s="14" t="s">
        <v>113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4" t="s">
        <v>81</v>
      </c>
      <c r="BK242" s="197">
        <f>ROUND(I242*H242,2)</f>
        <v>0</v>
      </c>
      <c r="BL242" s="14" t="s">
        <v>120</v>
      </c>
      <c r="BM242" s="196" t="s">
        <v>391</v>
      </c>
    </row>
    <row r="243" spans="1:65" s="2" customFormat="1" ht="58.5">
      <c r="A243" s="31"/>
      <c r="B243" s="32"/>
      <c r="C243" s="33"/>
      <c r="D243" s="198" t="s">
        <v>121</v>
      </c>
      <c r="E243" s="33"/>
      <c r="F243" s="199" t="s">
        <v>392</v>
      </c>
      <c r="G243" s="33"/>
      <c r="H243" s="33"/>
      <c r="I243" s="200"/>
      <c r="J243" s="33"/>
      <c r="K243" s="33"/>
      <c r="L243" s="36"/>
      <c r="M243" s="201"/>
      <c r="N243" s="202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121</v>
      </c>
      <c r="AU243" s="14" t="s">
        <v>83</v>
      </c>
    </row>
    <row r="244" spans="1:65" s="2" customFormat="1" ht="21.75" customHeight="1">
      <c r="A244" s="31"/>
      <c r="B244" s="32"/>
      <c r="C244" s="184" t="s">
        <v>256</v>
      </c>
      <c r="D244" s="184" t="s">
        <v>116</v>
      </c>
      <c r="E244" s="185" t="s">
        <v>393</v>
      </c>
      <c r="F244" s="186" t="s">
        <v>394</v>
      </c>
      <c r="G244" s="187" t="s">
        <v>193</v>
      </c>
      <c r="H244" s="188">
        <v>1</v>
      </c>
      <c r="I244" s="189"/>
      <c r="J244" s="190">
        <f>ROUND(I244*H244,2)</f>
        <v>0</v>
      </c>
      <c r="K244" s="191"/>
      <c r="L244" s="36"/>
      <c r="M244" s="192" t="s">
        <v>1</v>
      </c>
      <c r="N244" s="193" t="s">
        <v>38</v>
      </c>
      <c r="O244" s="68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6" t="s">
        <v>120</v>
      </c>
      <c r="AT244" s="196" t="s">
        <v>116</v>
      </c>
      <c r="AU244" s="196" t="s">
        <v>83</v>
      </c>
      <c r="AY244" s="14" t="s">
        <v>113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4" t="s">
        <v>81</v>
      </c>
      <c r="BK244" s="197">
        <f>ROUND(I244*H244,2)</f>
        <v>0</v>
      </c>
      <c r="BL244" s="14" t="s">
        <v>120</v>
      </c>
      <c r="BM244" s="196" t="s">
        <v>395</v>
      </c>
    </row>
    <row r="245" spans="1:65" s="2" customFormat="1" ht="58.5">
      <c r="A245" s="31"/>
      <c r="B245" s="32"/>
      <c r="C245" s="33"/>
      <c r="D245" s="198" t="s">
        <v>121</v>
      </c>
      <c r="E245" s="33"/>
      <c r="F245" s="199" t="s">
        <v>396</v>
      </c>
      <c r="G245" s="33"/>
      <c r="H245" s="33"/>
      <c r="I245" s="200"/>
      <c r="J245" s="33"/>
      <c r="K245" s="33"/>
      <c r="L245" s="36"/>
      <c r="M245" s="201"/>
      <c r="N245" s="202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121</v>
      </c>
      <c r="AU245" s="14" t="s">
        <v>83</v>
      </c>
    </row>
    <row r="246" spans="1:65" s="2" customFormat="1" ht="24.2" customHeight="1">
      <c r="A246" s="31"/>
      <c r="B246" s="32"/>
      <c r="C246" s="184" t="s">
        <v>397</v>
      </c>
      <c r="D246" s="184" t="s">
        <v>116</v>
      </c>
      <c r="E246" s="185" t="s">
        <v>398</v>
      </c>
      <c r="F246" s="186" t="s">
        <v>399</v>
      </c>
      <c r="G246" s="187" t="s">
        <v>193</v>
      </c>
      <c r="H246" s="188">
        <v>1</v>
      </c>
      <c r="I246" s="189"/>
      <c r="J246" s="190">
        <f>ROUND(I246*H246,2)</f>
        <v>0</v>
      </c>
      <c r="K246" s="191"/>
      <c r="L246" s="36"/>
      <c r="M246" s="192" t="s">
        <v>1</v>
      </c>
      <c r="N246" s="193" t="s">
        <v>38</v>
      </c>
      <c r="O246" s="68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6" t="s">
        <v>120</v>
      </c>
      <c r="AT246" s="196" t="s">
        <v>116</v>
      </c>
      <c r="AU246" s="196" t="s">
        <v>83</v>
      </c>
      <c r="AY246" s="14" t="s">
        <v>113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4" t="s">
        <v>81</v>
      </c>
      <c r="BK246" s="197">
        <f>ROUND(I246*H246,2)</f>
        <v>0</v>
      </c>
      <c r="BL246" s="14" t="s">
        <v>120</v>
      </c>
      <c r="BM246" s="196" t="s">
        <v>400</v>
      </c>
    </row>
    <row r="247" spans="1:65" s="2" customFormat="1" ht="39">
      <c r="A247" s="31"/>
      <c r="B247" s="32"/>
      <c r="C247" s="33"/>
      <c r="D247" s="198" t="s">
        <v>121</v>
      </c>
      <c r="E247" s="33"/>
      <c r="F247" s="199" t="s">
        <v>401</v>
      </c>
      <c r="G247" s="33"/>
      <c r="H247" s="33"/>
      <c r="I247" s="200"/>
      <c r="J247" s="33"/>
      <c r="K247" s="33"/>
      <c r="L247" s="36"/>
      <c r="M247" s="201"/>
      <c r="N247" s="202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121</v>
      </c>
      <c r="AU247" s="14" t="s">
        <v>83</v>
      </c>
    </row>
    <row r="248" spans="1:65" s="2" customFormat="1" ht="24.2" customHeight="1">
      <c r="A248" s="31"/>
      <c r="B248" s="32"/>
      <c r="C248" s="184" t="s">
        <v>260</v>
      </c>
      <c r="D248" s="184" t="s">
        <v>116</v>
      </c>
      <c r="E248" s="185" t="s">
        <v>402</v>
      </c>
      <c r="F248" s="186" t="s">
        <v>403</v>
      </c>
      <c r="G248" s="187" t="s">
        <v>193</v>
      </c>
      <c r="H248" s="188">
        <v>1</v>
      </c>
      <c r="I248" s="189"/>
      <c r="J248" s="190">
        <f>ROUND(I248*H248,2)</f>
        <v>0</v>
      </c>
      <c r="K248" s="191"/>
      <c r="L248" s="36"/>
      <c r="M248" s="192" t="s">
        <v>1</v>
      </c>
      <c r="N248" s="193" t="s">
        <v>38</v>
      </c>
      <c r="O248" s="68"/>
      <c r="P248" s="194">
        <f>O248*H248</f>
        <v>0</v>
      </c>
      <c r="Q248" s="194">
        <v>0</v>
      </c>
      <c r="R248" s="194">
        <f>Q248*H248</f>
        <v>0</v>
      </c>
      <c r="S248" s="194">
        <v>0</v>
      </c>
      <c r="T248" s="195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6" t="s">
        <v>120</v>
      </c>
      <c r="AT248" s="196" t="s">
        <v>116</v>
      </c>
      <c r="AU248" s="196" t="s">
        <v>83</v>
      </c>
      <c r="AY248" s="14" t="s">
        <v>113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4" t="s">
        <v>81</v>
      </c>
      <c r="BK248" s="197">
        <f>ROUND(I248*H248,2)</f>
        <v>0</v>
      </c>
      <c r="BL248" s="14" t="s">
        <v>120</v>
      </c>
      <c r="BM248" s="196" t="s">
        <v>404</v>
      </c>
    </row>
    <row r="249" spans="1:65" s="2" customFormat="1" ht="39">
      <c r="A249" s="31"/>
      <c r="B249" s="32"/>
      <c r="C249" s="33"/>
      <c r="D249" s="198" t="s">
        <v>121</v>
      </c>
      <c r="E249" s="33"/>
      <c r="F249" s="199" t="s">
        <v>405</v>
      </c>
      <c r="G249" s="33"/>
      <c r="H249" s="33"/>
      <c r="I249" s="200"/>
      <c r="J249" s="33"/>
      <c r="K249" s="33"/>
      <c r="L249" s="36"/>
      <c r="M249" s="201"/>
      <c r="N249" s="202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121</v>
      </c>
      <c r="AU249" s="14" t="s">
        <v>83</v>
      </c>
    </row>
    <row r="250" spans="1:65" s="2" customFormat="1" ht="24.2" customHeight="1">
      <c r="A250" s="31"/>
      <c r="B250" s="32"/>
      <c r="C250" s="184" t="s">
        <v>406</v>
      </c>
      <c r="D250" s="184" t="s">
        <v>116</v>
      </c>
      <c r="E250" s="185" t="s">
        <v>407</v>
      </c>
      <c r="F250" s="186" t="s">
        <v>408</v>
      </c>
      <c r="G250" s="187" t="s">
        <v>193</v>
      </c>
      <c r="H250" s="188">
        <v>1</v>
      </c>
      <c r="I250" s="189"/>
      <c r="J250" s="190">
        <f>ROUND(I250*H250,2)</f>
        <v>0</v>
      </c>
      <c r="K250" s="191"/>
      <c r="L250" s="36"/>
      <c r="M250" s="192" t="s">
        <v>1</v>
      </c>
      <c r="N250" s="193" t="s">
        <v>38</v>
      </c>
      <c r="O250" s="68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6" t="s">
        <v>120</v>
      </c>
      <c r="AT250" s="196" t="s">
        <v>116</v>
      </c>
      <c r="AU250" s="196" t="s">
        <v>83</v>
      </c>
      <c r="AY250" s="14" t="s">
        <v>113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4" t="s">
        <v>81</v>
      </c>
      <c r="BK250" s="197">
        <f>ROUND(I250*H250,2)</f>
        <v>0</v>
      </c>
      <c r="BL250" s="14" t="s">
        <v>120</v>
      </c>
      <c r="BM250" s="196" t="s">
        <v>409</v>
      </c>
    </row>
    <row r="251" spans="1:65" s="2" customFormat="1" ht="39">
      <c r="A251" s="31"/>
      <c r="B251" s="32"/>
      <c r="C251" s="33"/>
      <c r="D251" s="198" t="s">
        <v>121</v>
      </c>
      <c r="E251" s="33"/>
      <c r="F251" s="199" t="s">
        <v>410</v>
      </c>
      <c r="G251" s="33"/>
      <c r="H251" s="33"/>
      <c r="I251" s="200"/>
      <c r="J251" s="33"/>
      <c r="K251" s="33"/>
      <c r="L251" s="36"/>
      <c r="M251" s="201"/>
      <c r="N251" s="202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121</v>
      </c>
      <c r="AU251" s="14" t="s">
        <v>83</v>
      </c>
    </row>
    <row r="252" spans="1:65" s="2" customFormat="1" ht="24.2" customHeight="1">
      <c r="A252" s="31"/>
      <c r="B252" s="32"/>
      <c r="C252" s="184" t="s">
        <v>265</v>
      </c>
      <c r="D252" s="184" t="s">
        <v>116</v>
      </c>
      <c r="E252" s="185" t="s">
        <v>411</v>
      </c>
      <c r="F252" s="186" t="s">
        <v>412</v>
      </c>
      <c r="G252" s="187" t="s">
        <v>193</v>
      </c>
      <c r="H252" s="188">
        <v>1</v>
      </c>
      <c r="I252" s="189"/>
      <c r="J252" s="190">
        <f>ROUND(I252*H252,2)</f>
        <v>0</v>
      </c>
      <c r="K252" s="191"/>
      <c r="L252" s="36"/>
      <c r="M252" s="192" t="s">
        <v>1</v>
      </c>
      <c r="N252" s="193" t="s">
        <v>38</v>
      </c>
      <c r="O252" s="68"/>
      <c r="P252" s="194">
        <f>O252*H252</f>
        <v>0</v>
      </c>
      <c r="Q252" s="194">
        <v>0</v>
      </c>
      <c r="R252" s="194">
        <f>Q252*H252</f>
        <v>0</v>
      </c>
      <c r="S252" s="194">
        <v>0</v>
      </c>
      <c r="T252" s="195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6" t="s">
        <v>120</v>
      </c>
      <c r="AT252" s="196" t="s">
        <v>116</v>
      </c>
      <c r="AU252" s="196" t="s">
        <v>83</v>
      </c>
      <c r="AY252" s="14" t="s">
        <v>113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4" t="s">
        <v>81</v>
      </c>
      <c r="BK252" s="197">
        <f>ROUND(I252*H252,2)</f>
        <v>0</v>
      </c>
      <c r="BL252" s="14" t="s">
        <v>120</v>
      </c>
      <c r="BM252" s="196" t="s">
        <v>413</v>
      </c>
    </row>
    <row r="253" spans="1:65" s="2" customFormat="1" ht="39">
      <c r="A253" s="31"/>
      <c r="B253" s="32"/>
      <c r="C253" s="33"/>
      <c r="D253" s="198" t="s">
        <v>121</v>
      </c>
      <c r="E253" s="33"/>
      <c r="F253" s="199" t="s">
        <v>414</v>
      </c>
      <c r="G253" s="33"/>
      <c r="H253" s="33"/>
      <c r="I253" s="200"/>
      <c r="J253" s="33"/>
      <c r="K253" s="33"/>
      <c r="L253" s="36"/>
      <c r="M253" s="201"/>
      <c r="N253" s="202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121</v>
      </c>
      <c r="AU253" s="14" t="s">
        <v>83</v>
      </c>
    </row>
    <row r="254" spans="1:65" s="2" customFormat="1" ht="24.2" customHeight="1">
      <c r="A254" s="31"/>
      <c r="B254" s="32"/>
      <c r="C254" s="184" t="s">
        <v>415</v>
      </c>
      <c r="D254" s="184" t="s">
        <v>116</v>
      </c>
      <c r="E254" s="185" t="s">
        <v>416</v>
      </c>
      <c r="F254" s="186" t="s">
        <v>417</v>
      </c>
      <c r="G254" s="187" t="s">
        <v>193</v>
      </c>
      <c r="H254" s="188">
        <v>1</v>
      </c>
      <c r="I254" s="189"/>
      <c r="J254" s="190">
        <f>ROUND(I254*H254,2)</f>
        <v>0</v>
      </c>
      <c r="K254" s="191"/>
      <c r="L254" s="36"/>
      <c r="M254" s="192" t="s">
        <v>1</v>
      </c>
      <c r="N254" s="193" t="s">
        <v>38</v>
      </c>
      <c r="O254" s="68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6" t="s">
        <v>120</v>
      </c>
      <c r="AT254" s="196" t="s">
        <v>116</v>
      </c>
      <c r="AU254" s="196" t="s">
        <v>83</v>
      </c>
      <c r="AY254" s="14" t="s">
        <v>113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4" t="s">
        <v>81</v>
      </c>
      <c r="BK254" s="197">
        <f>ROUND(I254*H254,2)</f>
        <v>0</v>
      </c>
      <c r="BL254" s="14" t="s">
        <v>120</v>
      </c>
      <c r="BM254" s="196" t="s">
        <v>418</v>
      </c>
    </row>
    <row r="255" spans="1:65" s="2" customFormat="1" ht="39">
      <c r="A255" s="31"/>
      <c r="B255" s="32"/>
      <c r="C255" s="33"/>
      <c r="D255" s="198" t="s">
        <v>121</v>
      </c>
      <c r="E255" s="33"/>
      <c r="F255" s="199" t="s">
        <v>419</v>
      </c>
      <c r="G255" s="33"/>
      <c r="H255" s="33"/>
      <c r="I255" s="200"/>
      <c r="J255" s="33"/>
      <c r="K255" s="33"/>
      <c r="L255" s="36"/>
      <c r="M255" s="201"/>
      <c r="N255" s="202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121</v>
      </c>
      <c r="AU255" s="14" t="s">
        <v>83</v>
      </c>
    </row>
    <row r="256" spans="1:65" s="2" customFormat="1" ht="24.2" customHeight="1">
      <c r="A256" s="31"/>
      <c r="B256" s="32"/>
      <c r="C256" s="184" t="s">
        <v>269</v>
      </c>
      <c r="D256" s="184" t="s">
        <v>116</v>
      </c>
      <c r="E256" s="185" t="s">
        <v>420</v>
      </c>
      <c r="F256" s="186" t="s">
        <v>421</v>
      </c>
      <c r="G256" s="187" t="s">
        <v>119</v>
      </c>
      <c r="H256" s="188">
        <v>1</v>
      </c>
      <c r="I256" s="189"/>
      <c r="J256" s="190">
        <f>ROUND(I256*H256,2)</f>
        <v>0</v>
      </c>
      <c r="K256" s="191"/>
      <c r="L256" s="36"/>
      <c r="M256" s="192" t="s">
        <v>1</v>
      </c>
      <c r="N256" s="193" t="s">
        <v>38</v>
      </c>
      <c r="O256" s="68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6" t="s">
        <v>120</v>
      </c>
      <c r="AT256" s="196" t="s">
        <v>116</v>
      </c>
      <c r="AU256" s="196" t="s">
        <v>83</v>
      </c>
      <c r="AY256" s="14" t="s">
        <v>113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4" t="s">
        <v>81</v>
      </c>
      <c r="BK256" s="197">
        <f>ROUND(I256*H256,2)</f>
        <v>0</v>
      </c>
      <c r="BL256" s="14" t="s">
        <v>120</v>
      </c>
      <c r="BM256" s="196" t="s">
        <v>422</v>
      </c>
    </row>
    <row r="257" spans="1:65" s="2" customFormat="1" ht="48.75">
      <c r="A257" s="31"/>
      <c r="B257" s="32"/>
      <c r="C257" s="33"/>
      <c r="D257" s="198" t="s">
        <v>121</v>
      </c>
      <c r="E257" s="33"/>
      <c r="F257" s="199" t="s">
        <v>423</v>
      </c>
      <c r="G257" s="33"/>
      <c r="H257" s="33"/>
      <c r="I257" s="200"/>
      <c r="J257" s="33"/>
      <c r="K257" s="33"/>
      <c r="L257" s="36"/>
      <c r="M257" s="201"/>
      <c r="N257" s="202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121</v>
      </c>
      <c r="AU257" s="14" t="s">
        <v>83</v>
      </c>
    </row>
    <row r="258" spans="1:65" s="2" customFormat="1" ht="24.2" customHeight="1">
      <c r="A258" s="31"/>
      <c r="B258" s="32"/>
      <c r="C258" s="184" t="s">
        <v>424</v>
      </c>
      <c r="D258" s="184" t="s">
        <v>116</v>
      </c>
      <c r="E258" s="185" t="s">
        <v>425</v>
      </c>
      <c r="F258" s="186" t="s">
        <v>426</v>
      </c>
      <c r="G258" s="187" t="s">
        <v>119</v>
      </c>
      <c r="H258" s="188">
        <v>1</v>
      </c>
      <c r="I258" s="189"/>
      <c r="J258" s="190">
        <f>ROUND(I258*H258,2)</f>
        <v>0</v>
      </c>
      <c r="K258" s="191"/>
      <c r="L258" s="36"/>
      <c r="M258" s="192" t="s">
        <v>1</v>
      </c>
      <c r="N258" s="193" t="s">
        <v>38</v>
      </c>
      <c r="O258" s="68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6" t="s">
        <v>120</v>
      </c>
      <c r="AT258" s="196" t="s">
        <v>116</v>
      </c>
      <c r="AU258" s="196" t="s">
        <v>83</v>
      </c>
      <c r="AY258" s="14" t="s">
        <v>113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4" t="s">
        <v>81</v>
      </c>
      <c r="BK258" s="197">
        <f>ROUND(I258*H258,2)</f>
        <v>0</v>
      </c>
      <c r="BL258" s="14" t="s">
        <v>120</v>
      </c>
      <c r="BM258" s="196" t="s">
        <v>427</v>
      </c>
    </row>
    <row r="259" spans="1:65" s="2" customFormat="1" ht="48.75">
      <c r="A259" s="31"/>
      <c r="B259" s="32"/>
      <c r="C259" s="33"/>
      <c r="D259" s="198" t="s">
        <v>121</v>
      </c>
      <c r="E259" s="33"/>
      <c r="F259" s="199" t="s">
        <v>428</v>
      </c>
      <c r="G259" s="33"/>
      <c r="H259" s="33"/>
      <c r="I259" s="200"/>
      <c r="J259" s="33"/>
      <c r="K259" s="33"/>
      <c r="L259" s="36"/>
      <c r="M259" s="201"/>
      <c r="N259" s="202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121</v>
      </c>
      <c r="AU259" s="14" t="s">
        <v>83</v>
      </c>
    </row>
    <row r="260" spans="1:65" s="2" customFormat="1" ht="24.2" customHeight="1">
      <c r="A260" s="31"/>
      <c r="B260" s="32"/>
      <c r="C260" s="184" t="s">
        <v>274</v>
      </c>
      <c r="D260" s="184" t="s">
        <v>116</v>
      </c>
      <c r="E260" s="185" t="s">
        <v>429</v>
      </c>
      <c r="F260" s="186" t="s">
        <v>430</v>
      </c>
      <c r="G260" s="187" t="s">
        <v>174</v>
      </c>
      <c r="H260" s="188">
        <v>1</v>
      </c>
      <c r="I260" s="189"/>
      <c r="J260" s="190">
        <f>ROUND(I260*H260,2)</f>
        <v>0</v>
      </c>
      <c r="K260" s="191"/>
      <c r="L260" s="36"/>
      <c r="M260" s="192" t="s">
        <v>1</v>
      </c>
      <c r="N260" s="193" t="s">
        <v>38</v>
      </c>
      <c r="O260" s="68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6" t="s">
        <v>120</v>
      </c>
      <c r="AT260" s="196" t="s">
        <v>116</v>
      </c>
      <c r="AU260" s="196" t="s">
        <v>83</v>
      </c>
      <c r="AY260" s="14" t="s">
        <v>113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4" t="s">
        <v>81</v>
      </c>
      <c r="BK260" s="197">
        <f>ROUND(I260*H260,2)</f>
        <v>0</v>
      </c>
      <c r="BL260" s="14" t="s">
        <v>120</v>
      </c>
      <c r="BM260" s="196" t="s">
        <v>431</v>
      </c>
    </row>
    <row r="261" spans="1:65" s="2" customFormat="1" ht="48.75">
      <c r="A261" s="31"/>
      <c r="B261" s="32"/>
      <c r="C261" s="33"/>
      <c r="D261" s="198" t="s">
        <v>121</v>
      </c>
      <c r="E261" s="33"/>
      <c r="F261" s="199" t="s">
        <v>432</v>
      </c>
      <c r="G261" s="33"/>
      <c r="H261" s="33"/>
      <c r="I261" s="200"/>
      <c r="J261" s="33"/>
      <c r="K261" s="33"/>
      <c r="L261" s="36"/>
      <c r="M261" s="201"/>
      <c r="N261" s="202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121</v>
      </c>
      <c r="AU261" s="14" t="s">
        <v>83</v>
      </c>
    </row>
    <row r="262" spans="1:65" s="2" customFormat="1" ht="24.2" customHeight="1">
      <c r="A262" s="31"/>
      <c r="B262" s="32"/>
      <c r="C262" s="184" t="s">
        <v>433</v>
      </c>
      <c r="D262" s="184" t="s">
        <v>116</v>
      </c>
      <c r="E262" s="185" t="s">
        <v>434</v>
      </c>
      <c r="F262" s="186" t="s">
        <v>435</v>
      </c>
      <c r="G262" s="187" t="s">
        <v>174</v>
      </c>
      <c r="H262" s="188">
        <v>1</v>
      </c>
      <c r="I262" s="189"/>
      <c r="J262" s="190">
        <f>ROUND(I262*H262,2)</f>
        <v>0</v>
      </c>
      <c r="K262" s="191"/>
      <c r="L262" s="36"/>
      <c r="M262" s="192" t="s">
        <v>1</v>
      </c>
      <c r="N262" s="193" t="s">
        <v>38</v>
      </c>
      <c r="O262" s="68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6" t="s">
        <v>120</v>
      </c>
      <c r="AT262" s="196" t="s">
        <v>116</v>
      </c>
      <c r="AU262" s="196" t="s">
        <v>83</v>
      </c>
      <c r="AY262" s="14" t="s">
        <v>113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4" t="s">
        <v>81</v>
      </c>
      <c r="BK262" s="197">
        <f>ROUND(I262*H262,2)</f>
        <v>0</v>
      </c>
      <c r="BL262" s="14" t="s">
        <v>120</v>
      </c>
      <c r="BM262" s="196" t="s">
        <v>436</v>
      </c>
    </row>
    <row r="263" spans="1:65" s="2" customFormat="1" ht="48.75">
      <c r="A263" s="31"/>
      <c r="B263" s="32"/>
      <c r="C263" s="33"/>
      <c r="D263" s="198" t="s">
        <v>121</v>
      </c>
      <c r="E263" s="33"/>
      <c r="F263" s="199" t="s">
        <v>437</v>
      </c>
      <c r="G263" s="33"/>
      <c r="H263" s="33"/>
      <c r="I263" s="200"/>
      <c r="J263" s="33"/>
      <c r="K263" s="33"/>
      <c r="L263" s="36"/>
      <c r="M263" s="201"/>
      <c r="N263" s="202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121</v>
      </c>
      <c r="AU263" s="14" t="s">
        <v>83</v>
      </c>
    </row>
    <row r="264" spans="1:65" s="2" customFormat="1" ht="33" customHeight="1">
      <c r="A264" s="31"/>
      <c r="B264" s="32"/>
      <c r="C264" s="184" t="s">
        <v>278</v>
      </c>
      <c r="D264" s="184" t="s">
        <v>116</v>
      </c>
      <c r="E264" s="185" t="s">
        <v>438</v>
      </c>
      <c r="F264" s="186" t="s">
        <v>439</v>
      </c>
      <c r="G264" s="187" t="s">
        <v>174</v>
      </c>
      <c r="H264" s="188">
        <v>1</v>
      </c>
      <c r="I264" s="189"/>
      <c r="J264" s="190">
        <f>ROUND(I264*H264,2)</f>
        <v>0</v>
      </c>
      <c r="K264" s="191"/>
      <c r="L264" s="36"/>
      <c r="M264" s="192" t="s">
        <v>1</v>
      </c>
      <c r="N264" s="193" t="s">
        <v>38</v>
      </c>
      <c r="O264" s="68"/>
      <c r="P264" s="194">
        <f>O264*H264</f>
        <v>0</v>
      </c>
      <c r="Q264" s="194">
        <v>0</v>
      </c>
      <c r="R264" s="194">
        <f>Q264*H264</f>
        <v>0</v>
      </c>
      <c r="S264" s="194">
        <v>0</v>
      </c>
      <c r="T264" s="195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6" t="s">
        <v>120</v>
      </c>
      <c r="AT264" s="196" t="s">
        <v>116</v>
      </c>
      <c r="AU264" s="196" t="s">
        <v>83</v>
      </c>
      <c r="AY264" s="14" t="s">
        <v>113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4" t="s">
        <v>81</v>
      </c>
      <c r="BK264" s="197">
        <f>ROUND(I264*H264,2)</f>
        <v>0</v>
      </c>
      <c r="BL264" s="14" t="s">
        <v>120</v>
      </c>
      <c r="BM264" s="196" t="s">
        <v>440</v>
      </c>
    </row>
    <row r="265" spans="1:65" s="2" customFormat="1" ht="48.75">
      <c r="A265" s="31"/>
      <c r="B265" s="32"/>
      <c r="C265" s="33"/>
      <c r="D265" s="198" t="s">
        <v>121</v>
      </c>
      <c r="E265" s="33"/>
      <c r="F265" s="199" t="s">
        <v>441</v>
      </c>
      <c r="G265" s="33"/>
      <c r="H265" s="33"/>
      <c r="I265" s="200"/>
      <c r="J265" s="33"/>
      <c r="K265" s="33"/>
      <c r="L265" s="36"/>
      <c r="M265" s="201"/>
      <c r="N265" s="202"/>
      <c r="O265" s="68"/>
      <c r="P265" s="68"/>
      <c r="Q265" s="68"/>
      <c r="R265" s="68"/>
      <c r="S265" s="68"/>
      <c r="T265" s="69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4" t="s">
        <v>121</v>
      </c>
      <c r="AU265" s="14" t="s">
        <v>83</v>
      </c>
    </row>
    <row r="266" spans="1:65" s="2" customFormat="1" ht="33" customHeight="1">
      <c r="A266" s="31"/>
      <c r="B266" s="32"/>
      <c r="C266" s="184" t="s">
        <v>442</v>
      </c>
      <c r="D266" s="184" t="s">
        <v>116</v>
      </c>
      <c r="E266" s="185" t="s">
        <v>443</v>
      </c>
      <c r="F266" s="186" t="s">
        <v>444</v>
      </c>
      <c r="G266" s="187" t="s">
        <v>174</v>
      </c>
      <c r="H266" s="188">
        <v>1</v>
      </c>
      <c r="I266" s="189"/>
      <c r="J266" s="190">
        <f>ROUND(I266*H266,2)</f>
        <v>0</v>
      </c>
      <c r="K266" s="191"/>
      <c r="L266" s="36"/>
      <c r="M266" s="192" t="s">
        <v>1</v>
      </c>
      <c r="N266" s="193" t="s">
        <v>38</v>
      </c>
      <c r="O266" s="68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6" t="s">
        <v>120</v>
      </c>
      <c r="AT266" s="196" t="s">
        <v>116</v>
      </c>
      <c r="AU266" s="196" t="s">
        <v>83</v>
      </c>
      <c r="AY266" s="14" t="s">
        <v>113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4" t="s">
        <v>81</v>
      </c>
      <c r="BK266" s="197">
        <f>ROUND(I266*H266,2)</f>
        <v>0</v>
      </c>
      <c r="BL266" s="14" t="s">
        <v>120</v>
      </c>
      <c r="BM266" s="196" t="s">
        <v>445</v>
      </c>
    </row>
    <row r="267" spans="1:65" s="2" customFormat="1" ht="48.75">
      <c r="A267" s="31"/>
      <c r="B267" s="32"/>
      <c r="C267" s="33"/>
      <c r="D267" s="198" t="s">
        <v>121</v>
      </c>
      <c r="E267" s="33"/>
      <c r="F267" s="199" t="s">
        <v>446</v>
      </c>
      <c r="G267" s="33"/>
      <c r="H267" s="33"/>
      <c r="I267" s="200"/>
      <c r="J267" s="33"/>
      <c r="K267" s="33"/>
      <c r="L267" s="36"/>
      <c r="M267" s="201"/>
      <c r="N267" s="202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121</v>
      </c>
      <c r="AU267" s="14" t="s">
        <v>83</v>
      </c>
    </row>
    <row r="268" spans="1:65" s="2" customFormat="1" ht="33" customHeight="1">
      <c r="A268" s="31"/>
      <c r="B268" s="32"/>
      <c r="C268" s="184" t="s">
        <v>283</v>
      </c>
      <c r="D268" s="184" t="s">
        <v>116</v>
      </c>
      <c r="E268" s="185" t="s">
        <v>447</v>
      </c>
      <c r="F268" s="186" t="s">
        <v>448</v>
      </c>
      <c r="G268" s="187" t="s">
        <v>174</v>
      </c>
      <c r="H268" s="188">
        <v>1</v>
      </c>
      <c r="I268" s="189"/>
      <c r="J268" s="190">
        <f>ROUND(I268*H268,2)</f>
        <v>0</v>
      </c>
      <c r="K268" s="191"/>
      <c r="L268" s="36"/>
      <c r="M268" s="192" t="s">
        <v>1</v>
      </c>
      <c r="N268" s="193" t="s">
        <v>38</v>
      </c>
      <c r="O268" s="68"/>
      <c r="P268" s="194">
        <f>O268*H268</f>
        <v>0</v>
      </c>
      <c r="Q268" s="194">
        <v>0</v>
      </c>
      <c r="R268" s="194">
        <f>Q268*H268</f>
        <v>0</v>
      </c>
      <c r="S268" s="194">
        <v>0</v>
      </c>
      <c r="T268" s="195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6" t="s">
        <v>120</v>
      </c>
      <c r="AT268" s="196" t="s">
        <v>116</v>
      </c>
      <c r="AU268" s="196" t="s">
        <v>83</v>
      </c>
      <c r="AY268" s="14" t="s">
        <v>113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4" t="s">
        <v>81</v>
      </c>
      <c r="BK268" s="197">
        <f>ROUND(I268*H268,2)</f>
        <v>0</v>
      </c>
      <c r="BL268" s="14" t="s">
        <v>120</v>
      </c>
      <c r="BM268" s="196" t="s">
        <v>449</v>
      </c>
    </row>
    <row r="269" spans="1:65" s="2" customFormat="1" ht="48.75">
      <c r="A269" s="31"/>
      <c r="B269" s="32"/>
      <c r="C269" s="33"/>
      <c r="D269" s="198" t="s">
        <v>121</v>
      </c>
      <c r="E269" s="33"/>
      <c r="F269" s="199" t="s">
        <v>450</v>
      </c>
      <c r="G269" s="33"/>
      <c r="H269" s="33"/>
      <c r="I269" s="200"/>
      <c r="J269" s="33"/>
      <c r="K269" s="33"/>
      <c r="L269" s="36"/>
      <c r="M269" s="201"/>
      <c r="N269" s="202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121</v>
      </c>
      <c r="AU269" s="14" t="s">
        <v>83</v>
      </c>
    </row>
    <row r="270" spans="1:65" s="2" customFormat="1" ht="24.2" customHeight="1">
      <c r="A270" s="31"/>
      <c r="B270" s="32"/>
      <c r="C270" s="184" t="s">
        <v>451</v>
      </c>
      <c r="D270" s="184" t="s">
        <v>116</v>
      </c>
      <c r="E270" s="185" t="s">
        <v>452</v>
      </c>
      <c r="F270" s="186" t="s">
        <v>453</v>
      </c>
      <c r="G270" s="187" t="s">
        <v>129</v>
      </c>
      <c r="H270" s="188">
        <v>1</v>
      </c>
      <c r="I270" s="189"/>
      <c r="J270" s="190">
        <f>ROUND(I270*H270,2)</f>
        <v>0</v>
      </c>
      <c r="K270" s="191"/>
      <c r="L270" s="36"/>
      <c r="M270" s="192" t="s">
        <v>1</v>
      </c>
      <c r="N270" s="193" t="s">
        <v>38</v>
      </c>
      <c r="O270" s="68"/>
      <c r="P270" s="194">
        <f>O270*H270</f>
        <v>0</v>
      </c>
      <c r="Q270" s="194">
        <v>0</v>
      </c>
      <c r="R270" s="194">
        <f>Q270*H270</f>
        <v>0</v>
      </c>
      <c r="S270" s="194">
        <v>0</v>
      </c>
      <c r="T270" s="195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6" t="s">
        <v>120</v>
      </c>
      <c r="AT270" s="196" t="s">
        <v>116</v>
      </c>
      <c r="AU270" s="196" t="s">
        <v>83</v>
      </c>
      <c r="AY270" s="14" t="s">
        <v>113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4" t="s">
        <v>81</v>
      </c>
      <c r="BK270" s="197">
        <f>ROUND(I270*H270,2)</f>
        <v>0</v>
      </c>
      <c r="BL270" s="14" t="s">
        <v>120</v>
      </c>
      <c r="BM270" s="196" t="s">
        <v>454</v>
      </c>
    </row>
    <row r="271" spans="1:65" s="2" customFormat="1" ht="48.75">
      <c r="A271" s="31"/>
      <c r="B271" s="32"/>
      <c r="C271" s="33"/>
      <c r="D271" s="198" t="s">
        <v>121</v>
      </c>
      <c r="E271" s="33"/>
      <c r="F271" s="199" t="s">
        <v>455</v>
      </c>
      <c r="G271" s="33"/>
      <c r="H271" s="33"/>
      <c r="I271" s="200"/>
      <c r="J271" s="33"/>
      <c r="K271" s="33"/>
      <c r="L271" s="36"/>
      <c r="M271" s="201"/>
      <c r="N271" s="202"/>
      <c r="O271" s="68"/>
      <c r="P271" s="68"/>
      <c r="Q271" s="68"/>
      <c r="R271" s="68"/>
      <c r="S271" s="68"/>
      <c r="T271" s="69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4" t="s">
        <v>121</v>
      </c>
      <c r="AU271" s="14" t="s">
        <v>83</v>
      </c>
    </row>
    <row r="272" spans="1:65" s="2" customFormat="1" ht="37.9" customHeight="1">
      <c r="A272" s="31"/>
      <c r="B272" s="32"/>
      <c r="C272" s="184" t="s">
        <v>287</v>
      </c>
      <c r="D272" s="184" t="s">
        <v>116</v>
      </c>
      <c r="E272" s="185" t="s">
        <v>456</v>
      </c>
      <c r="F272" s="186" t="s">
        <v>457</v>
      </c>
      <c r="G272" s="187" t="s">
        <v>174</v>
      </c>
      <c r="H272" s="188">
        <v>1</v>
      </c>
      <c r="I272" s="189"/>
      <c r="J272" s="190">
        <f>ROUND(I272*H272,2)</f>
        <v>0</v>
      </c>
      <c r="K272" s="191"/>
      <c r="L272" s="36"/>
      <c r="M272" s="192" t="s">
        <v>1</v>
      </c>
      <c r="N272" s="193" t="s">
        <v>38</v>
      </c>
      <c r="O272" s="68"/>
      <c r="P272" s="194">
        <f>O272*H272</f>
        <v>0</v>
      </c>
      <c r="Q272" s="194">
        <v>0</v>
      </c>
      <c r="R272" s="194">
        <f>Q272*H272</f>
        <v>0</v>
      </c>
      <c r="S272" s="194">
        <v>0</v>
      </c>
      <c r="T272" s="195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6" t="s">
        <v>120</v>
      </c>
      <c r="AT272" s="196" t="s">
        <v>116</v>
      </c>
      <c r="AU272" s="196" t="s">
        <v>83</v>
      </c>
      <c r="AY272" s="14" t="s">
        <v>113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4" t="s">
        <v>81</v>
      </c>
      <c r="BK272" s="197">
        <f>ROUND(I272*H272,2)</f>
        <v>0</v>
      </c>
      <c r="BL272" s="14" t="s">
        <v>120</v>
      </c>
      <c r="BM272" s="196" t="s">
        <v>458</v>
      </c>
    </row>
    <row r="273" spans="1:65" s="2" customFormat="1" ht="48.75">
      <c r="A273" s="31"/>
      <c r="B273" s="32"/>
      <c r="C273" s="33"/>
      <c r="D273" s="198" t="s">
        <v>121</v>
      </c>
      <c r="E273" s="33"/>
      <c r="F273" s="199" t="s">
        <v>459</v>
      </c>
      <c r="G273" s="33"/>
      <c r="H273" s="33"/>
      <c r="I273" s="200"/>
      <c r="J273" s="33"/>
      <c r="K273" s="33"/>
      <c r="L273" s="36"/>
      <c r="M273" s="201"/>
      <c r="N273" s="202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121</v>
      </c>
      <c r="AU273" s="14" t="s">
        <v>83</v>
      </c>
    </row>
    <row r="274" spans="1:65" s="2" customFormat="1" ht="37.9" customHeight="1">
      <c r="A274" s="31"/>
      <c r="B274" s="32"/>
      <c r="C274" s="184" t="s">
        <v>460</v>
      </c>
      <c r="D274" s="184" t="s">
        <v>116</v>
      </c>
      <c r="E274" s="185" t="s">
        <v>461</v>
      </c>
      <c r="F274" s="186" t="s">
        <v>462</v>
      </c>
      <c r="G274" s="187" t="s">
        <v>174</v>
      </c>
      <c r="H274" s="188">
        <v>1</v>
      </c>
      <c r="I274" s="189"/>
      <c r="J274" s="190">
        <f>ROUND(I274*H274,2)</f>
        <v>0</v>
      </c>
      <c r="K274" s="191"/>
      <c r="L274" s="36"/>
      <c r="M274" s="192" t="s">
        <v>1</v>
      </c>
      <c r="N274" s="193" t="s">
        <v>38</v>
      </c>
      <c r="O274" s="68"/>
      <c r="P274" s="194">
        <f>O274*H274</f>
        <v>0</v>
      </c>
      <c r="Q274" s="194">
        <v>0</v>
      </c>
      <c r="R274" s="194">
        <f>Q274*H274</f>
        <v>0</v>
      </c>
      <c r="S274" s="194">
        <v>0</v>
      </c>
      <c r="T274" s="195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6" t="s">
        <v>120</v>
      </c>
      <c r="AT274" s="196" t="s">
        <v>116</v>
      </c>
      <c r="AU274" s="196" t="s">
        <v>83</v>
      </c>
      <c r="AY274" s="14" t="s">
        <v>113</v>
      </c>
      <c r="BE274" s="197">
        <f>IF(N274="základní",J274,0)</f>
        <v>0</v>
      </c>
      <c r="BF274" s="197">
        <f>IF(N274="snížená",J274,0)</f>
        <v>0</v>
      </c>
      <c r="BG274" s="197">
        <f>IF(N274="zákl. přenesená",J274,0)</f>
        <v>0</v>
      </c>
      <c r="BH274" s="197">
        <f>IF(N274="sníž. přenesená",J274,0)</f>
        <v>0</v>
      </c>
      <c r="BI274" s="197">
        <f>IF(N274="nulová",J274,0)</f>
        <v>0</v>
      </c>
      <c r="BJ274" s="14" t="s">
        <v>81</v>
      </c>
      <c r="BK274" s="197">
        <f>ROUND(I274*H274,2)</f>
        <v>0</v>
      </c>
      <c r="BL274" s="14" t="s">
        <v>120</v>
      </c>
      <c r="BM274" s="196" t="s">
        <v>463</v>
      </c>
    </row>
    <row r="275" spans="1:65" s="2" customFormat="1" ht="48.75">
      <c r="A275" s="31"/>
      <c r="B275" s="32"/>
      <c r="C275" s="33"/>
      <c r="D275" s="198" t="s">
        <v>121</v>
      </c>
      <c r="E275" s="33"/>
      <c r="F275" s="199" t="s">
        <v>464</v>
      </c>
      <c r="G275" s="33"/>
      <c r="H275" s="33"/>
      <c r="I275" s="200"/>
      <c r="J275" s="33"/>
      <c r="K275" s="33"/>
      <c r="L275" s="36"/>
      <c r="M275" s="201"/>
      <c r="N275" s="202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121</v>
      </c>
      <c r="AU275" s="14" t="s">
        <v>83</v>
      </c>
    </row>
    <row r="276" spans="1:65" s="2" customFormat="1" ht="24.2" customHeight="1">
      <c r="A276" s="31"/>
      <c r="B276" s="32"/>
      <c r="C276" s="184" t="s">
        <v>292</v>
      </c>
      <c r="D276" s="184" t="s">
        <v>116</v>
      </c>
      <c r="E276" s="185" t="s">
        <v>465</v>
      </c>
      <c r="F276" s="186" t="s">
        <v>466</v>
      </c>
      <c r="G276" s="187" t="s">
        <v>119</v>
      </c>
      <c r="H276" s="188">
        <v>1</v>
      </c>
      <c r="I276" s="189"/>
      <c r="J276" s="190">
        <f>ROUND(I276*H276,2)</f>
        <v>0</v>
      </c>
      <c r="K276" s="191"/>
      <c r="L276" s="36"/>
      <c r="M276" s="192" t="s">
        <v>1</v>
      </c>
      <c r="N276" s="193" t="s">
        <v>38</v>
      </c>
      <c r="O276" s="68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6" t="s">
        <v>120</v>
      </c>
      <c r="AT276" s="196" t="s">
        <v>116</v>
      </c>
      <c r="AU276" s="196" t="s">
        <v>83</v>
      </c>
      <c r="AY276" s="14" t="s">
        <v>113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4" t="s">
        <v>81</v>
      </c>
      <c r="BK276" s="197">
        <f>ROUND(I276*H276,2)</f>
        <v>0</v>
      </c>
      <c r="BL276" s="14" t="s">
        <v>120</v>
      </c>
      <c r="BM276" s="196" t="s">
        <v>467</v>
      </c>
    </row>
    <row r="277" spans="1:65" s="2" customFormat="1" ht="48.75">
      <c r="A277" s="31"/>
      <c r="B277" s="32"/>
      <c r="C277" s="33"/>
      <c r="D277" s="198" t="s">
        <v>121</v>
      </c>
      <c r="E277" s="33"/>
      <c r="F277" s="199" t="s">
        <v>468</v>
      </c>
      <c r="G277" s="33"/>
      <c r="H277" s="33"/>
      <c r="I277" s="200"/>
      <c r="J277" s="33"/>
      <c r="K277" s="33"/>
      <c r="L277" s="36"/>
      <c r="M277" s="201"/>
      <c r="N277" s="202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121</v>
      </c>
      <c r="AU277" s="14" t="s">
        <v>83</v>
      </c>
    </row>
    <row r="278" spans="1:65" s="2" customFormat="1" ht="37.9" customHeight="1">
      <c r="A278" s="31"/>
      <c r="B278" s="32"/>
      <c r="C278" s="184" t="s">
        <v>469</v>
      </c>
      <c r="D278" s="184" t="s">
        <v>116</v>
      </c>
      <c r="E278" s="185" t="s">
        <v>470</v>
      </c>
      <c r="F278" s="186" t="s">
        <v>471</v>
      </c>
      <c r="G278" s="187" t="s">
        <v>174</v>
      </c>
      <c r="H278" s="188">
        <v>1</v>
      </c>
      <c r="I278" s="189"/>
      <c r="J278" s="190">
        <f>ROUND(I278*H278,2)</f>
        <v>0</v>
      </c>
      <c r="K278" s="191"/>
      <c r="L278" s="36"/>
      <c r="M278" s="192" t="s">
        <v>1</v>
      </c>
      <c r="N278" s="193" t="s">
        <v>38</v>
      </c>
      <c r="O278" s="68"/>
      <c r="P278" s="194">
        <f>O278*H278</f>
        <v>0</v>
      </c>
      <c r="Q278" s="194">
        <v>0</v>
      </c>
      <c r="R278" s="194">
        <f>Q278*H278</f>
        <v>0</v>
      </c>
      <c r="S278" s="194">
        <v>0</v>
      </c>
      <c r="T278" s="195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6" t="s">
        <v>120</v>
      </c>
      <c r="AT278" s="196" t="s">
        <v>116</v>
      </c>
      <c r="AU278" s="196" t="s">
        <v>83</v>
      </c>
      <c r="AY278" s="14" t="s">
        <v>113</v>
      </c>
      <c r="BE278" s="197">
        <f>IF(N278="základní",J278,0)</f>
        <v>0</v>
      </c>
      <c r="BF278" s="197">
        <f>IF(N278="snížená",J278,0)</f>
        <v>0</v>
      </c>
      <c r="BG278" s="197">
        <f>IF(N278="zákl. přenesená",J278,0)</f>
        <v>0</v>
      </c>
      <c r="BH278" s="197">
        <f>IF(N278="sníž. přenesená",J278,0)</f>
        <v>0</v>
      </c>
      <c r="BI278" s="197">
        <f>IF(N278="nulová",J278,0)</f>
        <v>0</v>
      </c>
      <c r="BJ278" s="14" t="s">
        <v>81</v>
      </c>
      <c r="BK278" s="197">
        <f>ROUND(I278*H278,2)</f>
        <v>0</v>
      </c>
      <c r="BL278" s="14" t="s">
        <v>120</v>
      </c>
      <c r="BM278" s="196" t="s">
        <v>472</v>
      </c>
    </row>
    <row r="279" spans="1:65" s="2" customFormat="1" ht="48.75">
      <c r="A279" s="31"/>
      <c r="B279" s="32"/>
      <c r="C279" s="33"/>
      <c r="D279" s="198" t="s">
        <v>121</v>
      </c>
      <c r="E279" s="33"/>
      <c r="F279" s="199" t="s">
        <v>473</v>
      </c>
      <c r="G279" s="33"/>
      <c r="H279" s="33"/>
      <c r="I279" s="200"/>
      <c r="J279" s="33"/>
      <c r="K279" s="33"/>
      <c r="L279" s="36"/>
      <c r="M279" s="201"/>
      <c r="N279" s="202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121</v>
      </c>
      <c r="AU279" s="14" t="s">
        <v>83</v>
      </c>
    </row>
    <row r="280" spans="1:65" s="2" customFormat="1" ht="37.9" customHeight="1">
      <c r="A280" s="31"/>
      <c r="B280" s="32"/>
      <c r="C280" s="184" t="s">
        <v>296</v>
      </c>
      <c r="D280" s="184" t="s">
        <v>116</v>
      </c>
      <c r="E280" s="185" t="s">
        <v>474</v>
      </c>
      <c r="F280" s="186" t="s">
        <v>475</v>
      </c>
      <c r="G280" s="187" t="s">
        <v>174</v>
      </c>
      <c r="H280" s="188">
        <v>1</v>
      </c>
      <c r="I280" s="189"/>
      <c r="J280" s="190">
        <f>ROUND(I280*H280,2)</f>
        <v>0</v>
      </c>
      <c r="K280" s="191"/>
      <c r="L280" s="36"/>
      <c r="M280" s="192" t="s">
        <v>1</v>
      </c>
      <c r="N280" s="193" t="s">
        <v>38</v>
      </c>
      <c r="O280" s="68"/>
      <c r="P280" s="194">
        <f>O280*H280</f>
        <v>0</v>
      </c>
      <c r="Q280" s="194">
        <v>0</v>
      </c>
      <c r="R280" s="194">
        <f>Q280*H280</f>
        <v>0</v>
      </c>
      <c r="S280" s="194">
        <v>0</v>
      </c>
      <c r="T280" s="195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6" t="s">
        <v>120</v>
      </c>
      <c r="AT280" s="196" t="s">
        <v>116</v>
      </c>
      <c r="AU280" s="196" t="s">
        <v>83</v>
      </c>
      <c r="AY280" s="14" t="s">
        <v>113</v>
      </c>
      <c r="BE280" s="197">
        <f>IF(N280="základní",J280,0)</f>
        <v>0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4" t="s">
        <v>81</v>
      </c>
      <c r="BK280" s="197">
        <f>ROUND(I280*H280,2)</f>
        <v>0</v>
      </c>
      <c r="BL280" s="14" t="s">
        <v>120</v>
      </c>
      <c r="BM280" s="196" t="s">
        <v>476</v>
      </c>
    </row>
    <row r="281" spans="1:65" s="2" customFormat="1" ht="48.75">
      <c r="A281" s="31"/>
      <c r="B281" s="32"/>
      <c r="C281" s="33"/>
      <c r="D281" s="198" t="s">
        <v>121</v>
      </c>
      <c r="E281" s="33"/>
      <c r="F281" s="199" t="s">
        <v>477</v>
      </c>
      <c r="G281" s="33"/>
      <c r="H281" s="33"/>
      <c r="I281" s="200"/>
      <c r="J281" s="33"/>
      <c r="K281" s="33"/>
      <c r="L281" s="36"/>
      <c r="M281" s="201"/>
      <c r="N281" s="202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121</v>
      </c>
      <c r="AU281" s="14" t="s">
        <v>83</v>
      </c>
    </row>
    <row r="282" spans="1:65" s="2" customFormat="1" ht="37.9" customHeight="1">
      <c r="A282" s="31"/>
      <c r="B282" s="32"/>
      <c r="C282" s="184" t="s">
        <v>478</v>
      </c>
      <c r="D282" s="184" t="s">
        <v>116</v>
      </c>
      <c r="E282" s="185" t="s">
        <v>479</v>
      </c>
      <c r="F282" s="186" t="s">
        <v>480</v>
      </c>
      <c r="G282" s="187" t="s">
        <v>174</v>
      </c>
      <c r="H282" s="188">
        <v>1</v>
      </c>
      <c r="I282" s="189"/>
      <c r="J282" s="190">
        <f>ROUND(I282*H282,2)</f>
        <v>0</v>
      </c>
      <c r="K282" s="191"/>
      <c r="L282" s="36"/>
      <c r="M282" s="192" t="s">
        <v>1</v>
      </c>
      <c r="N282" s="193" t="s">
        <v>38</v>
      </c>
      <c r="O282" s="68"/>
      <c r="P282" s="194">
        <f>O282*H282</f>
        <v>0</v>
      </c>
      <c r="Q282" s="194">
        <v>0</v>
      </c>
      <c r="R282" s="194">
        <f>Q282*H282</f>
        <v>0</v>
      </c>
      <c r="S282" s="194">
        <v>0</v>
      </c>
      <c r="T282" s="195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6" t="s">
        <v>120</v>
      </c>
      <c r="AT282" s="196" t="s">
        <v>116</v>
      </c>
      <c r="AU282" s="196" t="s">
        <v>83</v>
      </c>
      <c r="AY282" s="14" t="s">
        <v>113</v>
      </c>
      <c r="BE282" s="197">
        <f>IF(N282="základní",J282,0)</f>
        <v>0</v>
      </c>
      <c r="BF282" s="197">
        <f>IF(N282="snížená",J282,0)</f>
        <v>0</v>
      </c>
      <c r="BG282" s="197">
        <f>IF(N282="zákl. přenesená",J282,0)</f>
        <v>0</v>
      </c>
      <c r="BH282" s="197">
        <f>IF(N282="sníž. přenesená",J282,0)</f>
        <v>0</v>
      </c>
      <c r="BI282" s="197">
        <f>IF(N282="nulová",J282,0)</f>
        <v>0</v>
      </c>
      <c r="BJ282" s="14" t="s">
        <v>81</v>
      </c>
      <c r="BK282" s="197">
        <f>ROUND(I282*H282,2)</f>
        <v>0</v>
      </c>
      <c r="BL282" s="14" t="s">
        <v>120</v>
      </c>
      <c r="BM282" s="196" t="s">
        <v>481</v>
      </c>
    </row>
    <row r="283" spans="1:65" s="2" customFormat="1" ht="48.75">
      <c r="A283" s="31"/>
      <c r="B283" s="32"/>
      <c r="C283" s="33"/>
      <c r="D283" s="198" t="s">
        <v>121</v>
      </c>
      <c r="E283" s="33"/>
      <c r="F283" s="199" t="s">
        <v>482</v>
      </c>
      <c r="G283" s="33"/>
      <c r="H283" s="33"/>
      <c r="I283" s="200"/>
      <c r="J283" s="33"/>
      <c r="K283" s="33"/>
      <c r="L283" s="36"/>
      <c r="M283" s="201"/>
      <c r="N283" s="202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121</v>
      </c>
      <c r="AU283" s="14" t="s">
        <v>83</v>
      </c>
    </row>
    <row r="284" spans="1:65" s="2" customFormat="1" ht="16.5" customHeight="1">
      <c r="A284" s="31"/>
      <c r="B284" s="32"/>
      <c r="C284" s="184" t="s">
        <v>301</v>
      </c>
      <c r="D284" s="184" t="s">
        <v>116</v>
      </c>
      <c r="E284" s="185" t="s">
        <v>483</v>
      </c>
      <c r="F284" s="186" t="s">
        <v>484</v>
      </c>
      <c r="G284" s="187" t="s">
        <v>193</v>
      </c>
      <c r="H284" s="188">
        <v>1</v>
      </c>
      <c r="I284" s="189"/>
      <c r="J284" s="190">
        <f>ROUND(I284*H284,2)</f>
        <v>0</v>
      </c>
      <c r="K284" s="191"/>
      <c r="L284" s="36"/>
      <c r="M284" s="192" t="s">
        <v>1</v>
      </c>
      <c r="N284" s="193" t="s">
        <v>38</v>
      </c>
      <c r="O284" s="68"/>
      <c r="P284" s="194">
        <f>O284*H284</f>
        <v>0</v>
      </c>
      <c r="Q284" s="194">
        <v>0</v>
      </c>
      <c r="R284" s="194">
        <f>Q284*H284</f>
        <v>0</v>
      </c>
      <c r="S284" s="194">
        <v>0</v>
      </c>
      <c r="T284" s="195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6" t="s">
        <v>120</v>
      </c>
      <c r="AT284" s="196" t="s">
        <v>116</v>
      </c>
      <c r="AU284" s="196" t="s">
        <v>83</v>
      </c>
      <c r="AY284" s="14" t="s">
        <v>113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4" t="s">
        <v>81</v>
      </c>
      <c r="BK284" s="197">
        <f>ROUND(I284*H284,2)</f>
        <v>0</v>
      </c>
      <c r="BL284" s="14" t="s">
        <v>120</v>
      </c>
      <c r="BM284" s="196" t="s">
        <v>485</v>
      </c>
    </row>
    <row r="285" spans="1:65" s="2" customFormat="1" ht="39">
      <c r="A285" s="31"/>
      <c r="B285" s="32"/>
      <c r="C285" s="33"/>
      <c r="D285" s="198" t="s">
        <v>121</v>
      </c>
      <c r="E285" s="33"/>
      <c r="F285" s="199" t="s">
        <v>486</v>
      </c>
      <c r="G285" s="33"/>
      <c r="H285" s="33"/>
      <c r="I285" s="200"/>
      <c r="J285" s="33"/>
      <c r="K285" s="33"/>
      <c r="L285" s="36"/>
      <c r="M285" s="201"/>
      <c r="N285" s="202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121</v>
      </c>
      <c r="AU285" s="14" t="s">
        <v>83</v>
      </c>
    </row>
    <row r="286" spans="1:65" s="2" customFormat="1" ht="16.5" customHeight="1">
      <c r="A286" s="31"/>
      <c r="B286" s="32"/>
      <c r="C286" s="184" t="s">
        <v>487</v>
      </c>
      <c r="D286" s="184" t="s">
        <v>116</v>
      </c>
      <c r="E286" s="185" t="s">
        <v>488</v>
      </c>
      <c r="F286" s="186" t="s">
        <v>489</v>
      </c>
      <c r="G286" s="187" t="s">
        <v>193</v>
      </c>
      <c r="H286" s="188">
        <v>1</v>
      </c>
      <c r="I286" s="189"/>
      <c r="J286" s="190">
        <f>ROUND(I286*H286,2)</f>
        <v>0</v>
      </c>
      <c r="K286" s="191"/>
      <c r="L286" s="36"/>
      <c r="M286" s="192" t="s">
        <v>1</v>
      </c>
      <c r="N286" s="193" t="s">
        <v>38</v>
      </c>
      <c r="O286" s="68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6" t="s">
        <v>120</v>
      </c>
      <c r="AT286" s="196" t="s">
        <v>116</v>
      </c>
      <c r="AU286" s="196" t="s">
        <v>83</v>
      </c>
      <c r="AY286" s="14" t="s">
        <v>113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4" t="s">
        <v>81</v>
      </c>
      <c r="BK286" s="197">
        <f>ROUND(I286*H286,2)</f>
        <v>0</v>
      </c>
      <c r="BL286" s="14" t="s">
        <v>120</v>
      </c>
      <c r="BM286" s="196" t="s">
        <v>490</v>
      </c>
    </row>
    <row r="287" spans="1:65" s="2" customFormat="1" ht="39">
      <c r="A287" s="31"/>
      <c r="B287" s="32"/>
      <c r="C287" s="33"/>
      <c r="D287" s="198" t="s">
        <v>121</v>
      </c>
      <c r="E287" s="33"/>
      <c r="F287" s="199" t="s">
        <v>491</v>
      </c>
      <c r="G287" s="33"/>
      <c r="H287" s="33"/>
      <c r="I287" s="200"/>
      <c r="J287" s="33"/>
      <c r="K287" s="33"/>
      <c r="L287" s="36"/>
      <c r="M287" s="201"/>
      <c r="N287" s="202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121</v>
      </c>
      <c r="AU287" s="14" t="s">
        <v>83</v>
      </c>
    </row>
    <row r="288" spans="1:65" s="2" customFormat="1" ht="21.75" customHeight="1">
      <c r="A288" s="31"/>
      <c r="B288" s="32"/>
      <c r="C288" s="184" t="s">
        <v>305</v>
      </c>
      <c r="D288" s="184" t="s">
        <v>116</v>
      </c>
      <c r="E288" s="185" t="s">
        <v>492</v>
      </c>
      <c r="F288" s="186" t="s">
        <v>493</v>
      </c>
      <c r="G288" s="187" t="s">
        <v>193</v>
      </c>
      <c r="H288" s="188">
        <v>1</v>
      </c>
      <c r="I288" s="189"/>
      <c r="J288" s="190">
        <f>ROUND(I288*H288,2)</f>
        <v>0</v>
      </c>
      <c r="K288" s="191"/>
      <c r="L288" s="36"/>
      <c r="M288" s="192" t="s">
        <v>1</v>
      </c>
      <c r="N288" s="193" t="s">
        <v>38</v>
      </c>
      <c r="O288" s="68"/>
      <c r="P288" s="194">
        <f>O288*H288</f>
        <v>0</v>
      </c>
      <c r="Q288" s="194">
        <v>0</v>
      </c>
      <c r="R288" s="194">
        <f>Q288*H288</f>
        <v>0</v>
      </c>
      <c r="S288" s="194">
        <v>0</v>
      </c>
      <c r="T288" s="195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6" t="s">
        <v>120</v>
      </c>
      <c r="AT288" s="196" t="s">
        <v>116</v>
      </c>
      <c r="AU288" s="196" t="s">
        <v>83</v>
      </c>
      <c r="AY288" s="14" t="s">
        <v>113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4" t="s">
        <v>81</v>
      </c>
      <c r="BK288" s="197">
        <f>ROUND(I288*H288,2)</f>
        <v>0</v>
      </c>
      <c r="BL288" s="14" t="s">
        <v>120</v>
      </c>
      <c r="BM288" s="196" t="s">
        <v>494</v>
      </c>
    </row>
    <row r="289" spans="1:65" s="2" customFormat="1" ht="39">
      <c r="A289" s="31"/>
      <c r="B289" s="32"/>
      <c r="C289" s="33"/>
      <c r="D289" s="198" t="s">
        <v>121</v>
      </c>
      <c r="E289" s="33"/>
      <c r="F289" s="199" t="s">
        <v>495</v>
      </c>
      <c r="G289" s="33"/>
      <c r="H289" s="33"/>
      <c r="I289" s="200"/>
      <c r="J289" s="33"/>
      <c r="K289" s="33"/>
      <c r="L289" s="36"/>
      <c r="M289" s="201"/>
      <c r="N289" s="202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121</v>
      </c>
      <c r="AU289" s="14" t="s">
        <v>83</v>
      </c>
    </row>
    <row r="290" spans="1:65" s="2" customFormat="1" ht="16.5" customHeight="1">
      <c r="A290" s="31"/>
      <c r="B290" s="32"/>
      <c r="C290" s="184" t="s">
        <v>496</v>
      </c>
      <c r="D290" s="184" t="s">
        <v>116</v>
      </c>
      <c r="E290" s="185" t="s">
        <v>497</v>
      </c>
      <c r="F290" s="186" t="s">
        <v>498</v>
      </c>
      <c r="G290" s="187" t="s">
        <v>193</v>
      </c>
      <c r="H290" s="188">
        <v>1</v>
      </c>
      <c r="I290" s="189"/>
      <c r="J290" s="190">
        <f>ROUND(I290*H290,2)</f>
        <v>0</v>
      </c>
      <c r="K290" s="191"/>
      <c r="L290" s="36"/>
      <c r="M290" s="192" t="s">
        <v>1</v>
      </c>
      <c r="N290" s="193" t="s">
        <v>38</v>
      </c>
      <c r="O290" s="68"/>
      <c r="P290" s="194">
        <f>O290*H290</f>
        <v>0</v>
      </c>
      <c r="Q290" s="194">
        <v>0</v>
      </c>
      <c r="R290" s="194">
        <f>Q290*H290</f>
        <v>0</v>
      </c>
      <c r="S290" s="194">
        <v>0</v>
      </c>
      <c r="T290" s="195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6" t="s">
        <v>120</v>
      </c>
      <c r="AT290" s="196" t="s">
        <v>116</v>
      </c>
      <c r="AU290" s="196" t="s">
        <v>83</v>
      </c>
      <c r="AY290" s="14" t="s">
        <v>113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4" t="s">
        <v>81</v>
      </c>
      <c r="BK290" s="197">
        <f>ROUND(I290*H290,2)</f>
        <v>0</v>
      </c>
      <c r="BL290" s="14" t="s">
        <v>120</v>
      </c>
      <c r="BM290" s="196" t="s">
        <v>499</v>
      </c>
    </row>
    <row r="291" spans="1:65" s="2" customFormat="1" ht="39">
      <c r="A291" s="31"/>
      <c r="B291" s="32"/>
      <c r="C291" s="33"/>
      <c r="D291" s="198" t="s">
        <v>121</v>
      </c>
      <c r="E291" s="33"/>
      <c r="F291" s="199" t="s">
        <v>500</v>
      </c>
      <c r="G291" s="33"/>
      <c r="H291" s="33"/>
      <c r="I291" s="200"/>
      <c r="J291" s="33"/>
      <c r="K291" s="33"/>
      <c r="L291" s="36"/>
      <c r="M291" s="201"/>
      <c r="N291" s="202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121</v>
      </c>
      <c r="AU291" s="14" t="s">
        <v>83</v>
      </c>
    </row>
    <row r="292" spans="1:65" s="2" customFormat="1" ht="16.5" customHeight="1">
      <c r="A292" s="31"/>
      <c r="B292" s="32"/>
      <c r="C292" s="184" t="s">
        <v>310</v>
      </c>
      <c r="D292" s="184" t="s">
        <v>116</v>
      </c>
      <c r="E292" s="185" t="s">
        <v>501</v>
      </c>
      <c r="F292" s="186" t="s">
        <v>502</v>
      </c>
      <c r="G292" s="187" t="s">
        <v>193</v>
      </c>
      <c r="H292" s="188">
        <v>1</v>
      </c>
      <c r="I292" s="189"/>
      <c r="J292" s="190">
        <f>ROUND(I292*H292,2)</f>
        <v>0</v>
      </c>
      <c r="K292" s="191"/>
      <c r="L292" s="36"/>
      <c r="M292" s="192" t="s">
        <v>1</v>
      </c>
      <c r="N292" s="193" t="s">
        <v>38</v>
      </c>
      <c r="O292" s="68"/>
      <c r="P292" s="194">
        <f>O292*H292</f>
        <v>0</v>
      </c>
      <c r="Q292" s="194">
        <v>0</v>
      </c>
      <c r="R292" s="194">
        <f>Q292*H292</f>
        <v>0</v>
      </c>
      <c r="S292" s="194">
        <v>0</v>
      </c>
      <c r="T292" s="195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6" t="s">
        <v>120</v>
      </c>
      <c r="AT292" s="196" t="s">
        <v>116</v>
      </c>
      <c r="AU292" s="196" t="s">
        <v>83</v>
      </c>
      <c r="AY292" s="14" t="s">
        <v>113</v>
      </c>
      <c r="BE292" s="197">
        <f>IF(N292="základní",J292,0)</f>
        <v>0</v>
      </c>
      <c r="BF292" s="197">
        <f>IF(N292="snížená",J292,0)</f>
        <v>0</v>
      </c>
      <c r="BG292" s="197">
        <f>IF(N292="zákl. přenesená",J292,0)</f>
        <v>0</v>
      </c>
      <c r="BH292" s="197">
        <f>IF(N292="sníž. přenesená",J292,0)</f>
        <v>0</v>
      </c>
      <c r="BI292" s="197">
        <f>IF(N292="nulová",J292,0)</f>
        <v>0</v>
      </c>
      <c r="BJ292" s="14" t="s">
        <v>81</v>
      </c>
      <c r="BK292" s="197">
        <f>ROUND(I292*H292,2)</f>
        <v>0</v>
      </c>
      <c r="BL292" s="14" t="s">
        <v>120</v>
      </c>
      <c r="BM292" s="196" t="s">
        <v>503</v>
      </c>
    </row>
    <row r="293" spans="1:65" s="2" customFormat="1" ht="39">
      <c r="A293" s="31"/>
      <c r="B293" s="32"/>
      <c r="C293" s="33"/>
      <c r="D293" s="198" t="s">
        <v>121</v>
      </c>
      <c r="E293" s="33"/>
      <c r="F293" s="199" t="s">
        <v>504</v>
      </c>
      <c r="G293" s="33"/>
      <c r="H293" s="33"/>
      <c r="I293" s="200"/>
      <c r="J293" s="33"/>
      <c r="K293" s="33"/>
      <c r="L293" s="36"/>
      <c r="M293" s="201"/>
      <c r="N293" s="202"/>
      <c r="O293" s="68"/>
      <c r="P293" s="68"/>
      <c r="Q293" s="68"/>
      <c r="R293" s="68"/>
      <c r="S293" s="68"/>
      <c r="T293" s="69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121</v>
      </c>
      <c r="AU293" s="14" t="s">
        <v>83</v>
      </c>
    </row>
    <row r="294" spans="1:65" s="2" customFormat="1" ht="21.75" customHeight="1">
      <c r="A294" s="31"/>
      <c r="B294" s="32"/>
      <c r="C294" s="184" t="s">
        <v>505</v>
      </c>
      <c r="D294" s="184" t="s">
        <v>116</v>
      </c>
      <c r="E294" s="185" t="s">
        <v>506</v>
      </c>
      <c r="F294" s="186" t="s">
        <v>507</v>
      </c>
      <c r="G294" s="187" t="s">
        <v>193</v>
      </c>
      <c r="H294" s="188">
        <v>1</v>
      </c>
      <c r="I294" s="189"/>
      <c r="J294" s="190">
        <f>ROUND(I294*H294,2)</f>
        <v>0</v>
      </c>
      <c r="K294" s="191"/>
      <c r="L294" s="36"/>
      <c r="M294" s="192" t="s">
        <v>1</v>
      </c>
      <c r="N294" s="193" t="s">
        <v>38</v>
      </c>
      <c r="O294" s="68"/>
      <c r="P294" s="194">
        <f>O294*H294</f>
        <v>0</v>
      </c>
      <c r="Q294" s="194">
        <v>0</v>
      </c>
      <c r="R294" s="194">
        <f>Q294*H294</f>
        <v>0</v>
      </c>
      <c r="S294" s="194">
        <v>0</v>
      </c>
      <c r="T294" s="195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6" t="s">
        <v>120</v>
      </c>
      <c r="AT294" s="196" t="s">
        <v>116</v>
      </c>
      <c r="AU294" s="196" t="s">
        <v>83</v>
      </c>
      <c r="AY294" s="14" t="s">
        <v>113</v>
      </c>
      <c r="BE294" s="197">
        <f>IF(N294="základní",J294,0)</f>
        <v>0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14" t="s">
        <v>81</v>
      </c>
      <c r="BK294" s="197">
        <f>ROUND(I294*H294,2)</f>
        <v>0</v>
      </c>
      <c r="BL294" s="14" t="s">
        <v>120</v>
      </c>
      <c r="BM294" s="196" t="s">
        <v>508</v>
      </c>
    </row>
    <row r="295" spans="1:65" s="2" customFormat="1" ht="39">
      <c r="A295" s="31"/>
      <c r="B295" s="32"/>
      <c r="C295" s="33"/>
      <c r="D295" s="198" t="s">
        <v>121</v>
      </c>
      <c r="E295" s="33"/>
      <c r="F295" s="199" t="s">
        <v>509</v>
      </c>
      <c r="G295" s="33"/>
      <c r="H295" s="33"/>
      <c r="I295" s="200"/>
      <c r="J295" s="33"/>
      <c r="K295" s="33"/>
      <c r="L295" s="36"/>
      <c r="M295" s="201"/>
      <c r="N295" s="202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121</v>
      </c>
      <c r="AU295" s="14" t="s">
        <v>83</v>
      </c>
    </row>
    <row r="296" spans="1:65" s="2" customFormat="1" ht="24.2" customHeight="1">
      <c r="A296" s="31"/>
      <c r="B296" s="32"/>
      <c r="C296" s="203" t="s">
        <v>314</v>
      </c>
      <c r="D296" s="203" t="s">
        <v>510</v>
      </c>
      <c r="E296" s="204" t="s">
        <v>511</v>
      </c>
      <c r="F296" s="205" t="s">
        <v>512</v>
      </c>
      <c r="G296" s="206" t="s">
        <v>513</v>
      </c>
      <c r="H296" s="207">
        <v>1</v>
      </c>
      <c r="I296" s="208"/>
      <c r="J296" s="209">
        <f>ROUND(I296*H296,2)</f>
        <v>0</v>
      </c>
      <c r="K296" s="210"/>
      <c r="L296" s="211"/>
      <c r="M296" s="212" t="s">
        <v>1</v>
      </c>
      <c r="N296" s="213" t="s">
        <v>38</v>
      </c>
      <c r="O296" s="68"/>
      <c r="P296" s="194">
        <f>O296*H296</f>
        <v>0</v>
      </c>
      <c r="Q296" s="194">
        <v>0</v>
      </c>
      <c r="R296" s="194">
        <f>Q296*H296</f>
        <v>0</v>
      </c>
      <c r="S296" s="194">
        <v>0</v>
      </c>
      <c r="T296" s="195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6" t="s">
        <v>134</v>
      </c>
      <c r="AT296" s="196" t="s">
        <v>510</v>
      </c>
      <c r="AU296" s="196" t="s">
        <v>83</v>
      </c>
      <c r="AY296" s="14" t="s">
        <v>113</v>
      </c>
      <c r="BE296" s="197">
        <f>IF(N296="základní",J296,0)</f>
        <v>0</v>
      </c>
      <c r="BF296" s="197">
        <f>IF(N296="snížená",J296,0)</f>
        <v>0</v>
      </c>
      <c r="BG296" s="197">
        <f>IF(N296="zákl. přenesená",J296,0)</f>
        <v>0</v>
      </c>
      <c r="BH296" s="197">
        <f>IF(N296="sníž. přenesená",J296,0)</f>
        <v>0</v>
      </c>
      <c r="BI296" s="197">
        <f>IF(N296="nulová",J296,0)</f>
        <v>0</v>
      </c>
      <c r="BJ296" s="14" t="s">
        <v>81</v>
      </c>
      <c r="BK296" s="197">
        <f>ROUND(I296*H296,2)</f>
        <v>0</v>
      </c>
      <c r="BL296" s="14" t="s">
        <v>120</v>
      </c>
      <c r="BM296" s="196" t="s">
        <v>514</v>
      </c>
    </row>
    <row r="297" spans="1:65" s="2" customFormat="1" ht="11.25">
      <c r="A297" s="31"/>
      <c r="B297" s="32"/>
      <c r="C297" s="33"/>
      <c r="D297" s="198" t="s">
        <v>121</v>
      </c>
      <c r="E297" s="33"/>
      <c r="F297" s="199" t="s">
        <v>515</v>
      </c>
      <c r="G297" s="33"/>
      <c r="H297" s="33"/>
      <c r="I297" s="200"/>
      <c r="J297" s="33"/>
      <c r="K297" s="33"/>
      <c r="L297" s="36"/>
      <c r="M297" s="201"/>
      <c r="N297" s="202"/>
      <c r="O297" s="68"/>
      <c r="P297" s="68"/>
      <c r="Q297" s="68"/>
      <c r="R297" s="68"/>
      <c r="S297" s="68"/>
      <c r="T297" s="69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4" t="s">
        <v>121</v>
      </c>
      <c r="AU297" s="14" t="s">
        <v>83</v>
      </c>
    </row>
    <row r="298" spans="1:65" s="2" customFormat="1" ht="24.2" customHeight="1">
      <c r="A298" s="31"/>
      <c r="B298" s="32"/>
      <c r="C298" s="203" t="s">
        <v>516</v>
      </c>
      <c r="D298" s="203" t="s">
        <v>510</v>
      </c>
      <c r="E298" s="204" t="s">
        <v>517</v>
      </c>
      <c r="F298" s="205" t="s">
        <v>518</v>
      </c>
      <c r="G298" s="206" t="s">
        <v>513</v>
      </c>
      <c r="H298" s="207">
        <v>1</v>
      </c>
      <c r="I298" s="208"/>
      <c r="J298" s="209">
        <f>ROUND(I298*H298,2)</f>
        <v>0</v>
      </c>
      <c r="K298" s="210"/>
      <c r="L298" s="211"/>
      <c r="M298" s="212" t="s">
        <v>1</v>
      </c>
      <c r="N298" s="213" t="s">
        <v>38</v>
      </c>
      <c r="O298" s="68"/>
      <c r="P298" s="194">
        <f>O298*H298</f>
        <v>0</v>
      </c>
      <c r="Q298" s="194">
        <v>0</v>
      </c>
      <c r="R298" s="194">
        <f>Q298*H298</f>
        <v>0</v>
      </c>
      <c r="S298" s="194">
        <v>0</v>
      </c>
      <c r="T298" s="195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6" t="s">
        <v>134</v>
      </c>
      <c r="AT298" s="196" t="s">
        <v>510</v>
      </c>
      <c r="AU298" s="196" t="s">
        <v>83</v>
      </c>
      <c r="AY298" s="14" t="s">
        <v>113</v>
      </c>
      <c r="BE298" s="197">
        <f>IF(N298="základní",J298,0)</f>
        <v>0</v>
      </c>
      <c r="BF298" s="197">
        <f>IF(N298="snížená",J298,0)</f>
        <v>0</v>
      </c>
      <c r="BG298" s="197">
        <f>IF(N298="zákl. přenesená",J298,0)</f>
        <v>0</v>
      </c>
      <c r="BH298" s="197">
        <f>IF(N298="sníž. přenesená",J298,0)</f>
        <v>0</v>
      </c>
      <c r="BI298" s="197">
        <f>IF(N298="nulová",J298,0)</f>
        <v>0</v>
      </c>
      <c r="BJ298" s="14" t="s">
        <v>81</v>
      </c>
      <c r="BK298" s="197">
        <f>ROUND(I298*H298,2)</f>
        <v>0</v>
      </c>
      <c r="BL298" s="14" t="s">
        <v>120</v>
      </c>
      <c r="BM298" s="196" t="s">
        <v>519</v>
      </c>
    </row>
    <row r="299" spans="1:65" s="2" customFormat="1" ht="11.25">
      <c r="A299" s="31"/>
      <c r="B299" s="32"/>
      <c r="C299" s="33"/>
      <c r="D299" s="198" t="s">
        <v>121</v>
      </c>
      <c r="E299" s="33"/>
      <c r="F299" s="199" t="s">
        <v>520</v>
      </c>
      <c r="G299" s="33"/>
      <c r="H299" s="33"/>
      <c r="I299" s="200"/>
      <c r="J299" s="33"/>
      <c r="K299" s="33"/>
      <c r="L299" s="36"/>
      <c r="M299" s="201"/>
      <c r="N299" s="202"/>
      <c r="O299" s="68"/>
      <c r="P299" s="68"/>
      <c r="Q299" s="68"/>
      <c r="R299" s="68"/>
      <c r="S299" s="68"/>
      <c r="T299" s="69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4" t="s">
        <v>121</v>
      </c>
      <c r="AU299" s="14" t="s">
        <v>83</v>
      </c>
    </row>
    <row r="300" spans="1:65" s="2" customFormat="1" ht="24.2" customHeight="1">
      <c r="A300" s="31"/>
      <c r="B300" s="32"/>
      <c r="C300" s="203" t="s">
        <v>319</v>
      </c>
      <c r="D300" s="203" t="s">
        <v>510</v>
      </c>
      <c r="E300" s="204" t="s">
        <v>521</v>
      </c>
      <c r="F300" s="205" t="s">
        <v>522</v>
      </c>
      <c r="G300" s="206" t="s">
        <v>513</v>
      </c>
      <c r="H300" s="207">
        <v>1</v>
      </c>
      <c r="I300" s="208"/>
      <c r="J300" s="209">
        <f>ROUND(I300*H300,2)</f>
        <v>0</v>
      </c>
      <c r="K300" s="210"/>
      <c r="L300" s="211"/>
      <c r="M300" s="212" t="s">
        <v>1</v>
      </c>
      <c r="N300" s="213" t="s">
        <v>38</v>
      </c>
      <c r="O300" s="68"/>
      <c r="P300" s="194">
        <f>O300*H300</f>
        <v>0</v>
      </c>
      <c r="Q300" s="194">
        <v>0</v>
      </c>
      <c r="R300" s="194">
        <f>Q300*H300</f>
        <v>0</v>
      </c>
      <c r="S300" s="194">
        <v>0</v>
      </c>
      <c r="T300" s="195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6" t="s">
        <v>134</v>
      </c>
      <c r="AT300" s="196" t="s">
        <v>510</v>
      </c>
      <c r="AU300" s="196" t="s">
        <v>83</v>
      </c>
      <c r="AY300" s="14" t="s">
        <v>113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4" t="s">
        <v>81</v>
      </c>
      <c r="BK300" s="197">
        <f>ROUND(I300*H300,2)</f>
        <v>0</v>
      </c>
      <c r="BL300" s="14" t="s">
        <v>120</v>
      </c>
      <c r="BM300" s="196" t="s">
        <v>523</v>
      </c>
    </row>
    <row r="301" spans="1:65" s="2" customFormat="1" ht="11.25">
      <c r="A301" s="31"/>
      <c r="B301" s="32"/>
      <c r="C301" s="33"/>
      <c r="D301" s="198" t="s">
        <v>121</v>
      </c>
      <c r="E301" s="33"/>
      <c r="F301" s="199" t="s">
        <v>524</v>
      </c>
      <c r="G301" s="33"/>
      <c r="H301" s="33"/>
      <c r="I301" s="200"/>
      <c r="J301" s="33"/>
      <c r="K301" s="33"/>
      <c r="L301" s="36"/>
      <c r="M301" s="201"/>
      <c r="N301" s="202"/>
      <c r="O301" s="68"/>
      <c r="P301" s="68"/>
      <c r="Q301" s="68"/>
      <c r="R301" s="68"/>
      <c r="S301" s="68"/>
      <c r="T301" s="69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4" t="s">
        <v>121</v>
      </c>
      <c r="AU301" s="14" t="s">
        <v>83</v>
      </c>
    </row>
    <row r="302" spans="1:65" s="2" customFormat="1" ht="24.2" customHeight="1">
      <c r="A302" s="31"/>
      <c r="B302" s="32"/>
      <c r="C302" s="203" t="s">
        <v>525</v>
      </c>
      <c r="D302" s="203" t="s">
        <v>510</v>
      </c>
      <c r="E302" s="204" t="s">
        <v>526</v>
      </c>
      <c r="F302" s="205" t="s">
        <v>527</v>
      </c>
      <c r="G302" s="206" t="s">
        <v>513</v>
      </c>
      <c r="H302" s="207">
        <v>1</v>
      </c>
      <c r="I302" s="208"/>
      <c r="J302" s="209">
        <f>ROUND(I302*H302,2)</f>
        <v>0</v>
      </c>
      <c r="K302" s="210"/>
      <c r="L302" s="211"/>
      <c r="M302" s="212" t="s">
        <v>1</v>
      </c>
      <c r="N302" s="213" t="s">
        <v>38</v>
      </c>
      <c r="O302" s="68"/>
      <c r="P302" s="194">
        <f>O302*H302</f>
        <v>0</v>
      </c>
      <c r="Q302" s="194">
        <v>0</v>
      </c>
      <c r="R302" s="194">
        <f>Q302*H302</f>
        <v>0</v>
      </c>
      <c r="S302" s="194">
        <v>0</v>
      </c>
      <c r="T302" s="195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6" t="s">
        <v>134</v>
      </c>
      <c r="AT302" s="196" t="s">
        <v>510</v>
      </c>
      <c r="AU302" s="196" t="s">
        <v>83</v>
      </c>
      <c r="AY302" s="14" t="s">
        <v>113</v>
      </c>
      <c r="BE302" s="197">
        <f>IF(N302="základní",J302,0)</f>
        <v>0</v>
      </c>
      <c r="BF302" s="197">
        <f>IF(N302="snížená",J302,0)</f>
        <v>0</v>
      </c>
      <c r="BG302" s="197">
        <f>IF(N302="zákl. přenesená",J302,0)</f>
        <v>0</v>
      </c>
      <c r="BH302" s="197">
        <f>IF(N302="sníž. přenesená",J302,0)</f>
        <v>0</v>
      </c>
      <c r="BI302" s="197">
        <f>IF(N302="nulová",J302,0)</f>
        <v>0</v>
      </c>
      <c r="BJ302" s="14" t="s">
        <v>81</v>
      </c>
      <c r="BK302" s="197">
        <f>ROUND(I302*H302,2)</f>
        <v>0</v>
      </c>
      <c r="BL302" s="14" t="s">
        <v>120</v>
      </c>
      <c r="BM302" s="196" t="s">
        <v>528</v>
      </c>
    </row>
    <row r="303" spans="1:65" s="2" customFormat="1" ht="11.25">
      <c r="A303" s="31"/>
      <c r="B303" s="32"/>
      <c r="C303" s="33"/>
      <c r="D303" s="198" t="s">
        <v>121</v>
      </c>
      <c r="E303" s="33"/>
      <c r="F303" s="199" t="s">
        <v>529</v>
      </c>
      <c r="G303" s="33"/>
      <c r="H303" s="33"/>
      <c r="I303" s="200"/>
      <c r="J303" s="33"/>
      <c r="K303" s="33"/>
      <c r="L303" s="36"/>
      <c r="M303" s="201"/>
      <c r="N303" s="202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121</v>
      </c>
      <c r="AU303" s="14" t="s">
        <v>83</v>
      </c>
    </row>
    <row r="304" spans="1:65" s="12" customFormat="1" ht="25.9" customHeight="1">
      <c r="B304" s="168"/>
      <c r="C304" s="169"/>
      <c r="D304" s="170" t="s">
        <v>72</v>
      </c>
      <c r="E304" s="171" t="s">
        <v>530</v>
      </c>
      <c r="F304" s="171" t="s">
        <v>531</v>
      </c>
      <c r="G304" s="169"/>
      <c r="H304" s="169"/>
      <c r="I304" s="172"/>
      <c r="J304" s="173">
        <f>BK304</f>
        <v>0</v>
      </c>
      <c r="K304" s="169"/>
      <c r="L304" s="174"/>
      <c r="M304" s="175"/>
      <c r="N304" s="176"/>
      <c r="O304" s="176"/>
      <c r="P304" s="177">
        <f>SUM(P305:P330)</f>
        <v>0</v>
      </c>
      <c r="Q304" s="176"/>
      <c r="R304" s="177">
        <f>SUM(R305:R330)</f>
        <v>0</v>
      </c>
      <c r="S304" s="176"/>
      <c r="T304" s="178">
        <f>SUM(T305:T330)</f>
        <v>0</v>
      </c>
      <c r="AR304" s="179" t="s">
        <v>120</v>
      </c>
      <c r="AT304" s="180" t="s">
        <v>72</v>
      </c>
      <c r="AU304" s="180" t="s">
        <v>73</v>
      </c>
      <c r="AY304" s="179" t="s">
        <v>113</v>
      </c>
      <c r="BK304" s="181">
        <f>SUM(BK305:BK330)</f>
        <v>0</v>
      </c>
    </row>
    <row r="305" spans="1:65" s="2" customFormat="1" ht="44.25" customHeight="1">
      <c r="A305" s="31"/>
      <c r="B305" s="32"/>
      <c r="C305" s="184" t="s">
        <v>323</v>
      </c>
      <c r="D305" s="184" t="s">
        <v>116</v>
      </c>
      <c r="E305" s="185" t="s">
        <v>532</v>
      </c>
      <c r="F305" s="186" t="s">
        <v>533</v>
      </c>
      <c r="G305" s="187" t="s">
        <v>193</v>
      </c>
      <c r="H305" s="188">
        <v>1</v>
      </c>
      <c r="I305" s="189"/>
      <c r="J305" s="190">
        <f>ROUND(I305*H305,2)</f>
        <v>0</v>
      </c>
      <c r="K305" s="191"/>
      <c r="L305" s="36"/>
      <c r="M305" s="192" t="s">
        <v>1</v>
      </c>
      <c r="N305" s="193" t="s">
        <v>38</v>
      </c>
      <c r="O305" s="68"/>
      <c r="P305" s="194">
        <f>O305*H305</f>
        <v>0</v>
      </c>
      <c r="Q305" s="194">
        <v>0</v>
      </c>
      <c r="R305" s="194">
        <f>Q305*H305</f>
        <v>0</v>
      </c>
      <c r="S305" s="194">
        <v>0</v>
      </c>
      <c r="T305" s="195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534</v>
      </c>
      <c r="AT305" s="196" t="s">
        <v>116</v>
      </c>
      <c r="AU305" s="196" t="s">
        <v>81</v>
      </c>
      <c r="AY305" s="14" t="s">
        <v>113</v>
      </c>
      <c r="BE305" s="197">
        <f>IF(N305="základní",J305,0)</f>
        <v>0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4" t="s">
        <v>81</v>
      </c>
      <c r="BK305" s="197">
        <f>ROUND(I305*H305,2)</f>
        <v>0</v>
      </c>
      <c r="BL305" s="14" t="s">
        <v>534</v>
      </c>
      <c r="BM305" s="196" t="s">
        <v>535</v>
      </c>
    </row>
    <row r="306" spans="1:65" s="2" customFormat="1" ht="58.5">
      <c r="A306" s="31"/>
      <c r="B306" s="32"/>
      <c r="C306" s="33"/>
      <c r="D306" s="198" t="s">
        <v>121</v>
      </c>
      <c r="E306" s="33"/>
      <c r="F306" s="199" t="s">
        <v>536</v>
      </c>
      <c r="G306" s="33"/>
      <c r="H306" s="33"/>
      <c r="I306" s="200"/>
      <c r="J306" s="33"/>
      <c r="K306" s="33"/>
      <c r="L306" s="36"/>
      <c r="M306" s="201"/>
      <c r="N306" s="202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121</v>
      </c>
      <c r="AU306" s="14" t="s">
        <v>81</v>
      </c>
    </row>
    <row r="307" spans="1:65" s="2" customFormat="1" ht="49.15" customHeight="1">
      <c r="A307" s="31"/>
      <c r="B307" s="32"/>
      <c r="C307" s="184" t="s">
        <v>537</v>
      </c>
      <c r="D307" s="184" t="s">
        <v>116</v>
      </c>
      <c r="E307" s="185" t="s">
        <v>538</v>
      </c>
      <c r="F307" s="186" t="s">
        <v>539</v>
      </c>
      <c r="G307" s="187" t="s">
        <v>193</v>
      </c>
      <c r="H307" s="188">
        <v>1</v>
      </c>
      <c r="I307" s="189"/>
      <c r="J307" s="190">
        <f>ROUND(I307*H307,2)</f>
        <v>0</v>
      </c>
      <c r="K307" s="191"/>
      <c r="L307" s="36"/>
      <c r="M307" s="192" t="s">
        <v>1</v>
      </c>
      <c r="N307" s="193" t="s">
        <v>38</v>
      </c>
      <c r="O307" s="68"/>
      <c r="P307" s="194">
        <f>O307*H307</f>
        <v>0</v>
      </c>
      <c r="Q307" s="194">
        <v>0</v>
      </c>
      <c r="R307" s="194">
        <f>Q307*H307</f>
        <v>0</v>
      </c>
      <c r="S307" s="194">
        <v>0</v>
      </c>
      <c r="T307" s="195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534</v>
      </c>
      <c r="AT307" s="196" t="s">
        <v>116</v>
      </c>
      <c r="AU307" s="196" t="s">
        <v>81</v>
      </c>
      <c r="AY307" s="14" t="s">
        <v>113</v>
      </c>
      <c r="BE307" s="197">
        <f>IF(N307="základní",J307,0)</f>
        <v>0</v>
      </c>
      <c r="BF307" s="197">
        <f>IF(N307="snížená",J307,0)</f>
        <v>0</v>
      </c>
      <c r="BG307" s="197">
        <f>IF(N307="zákl. přenesená",J307,0)</f>
        <v>0</v>
      </c>
      <c r="BH307" s="197">
        <f>IF(N307="sníž. přenesená",J307,0)</f>
        <v>0</v>
      </c>
      <c r="BI307" s="197">
        <f>IF(N307="nulová",J307,0)</f>
        <v>0</v>
      </c>
      <c r="BJ307" s="14" t="s">
        <v>81</v>
      </c>
      <c r="BK307" s="197">
        <f>ROUND(I307*H307,2)</f>
        <v>0</v>
      </c>
      <c r="BL307" s="14" t="s">
        <v>534</v>
      </c>
      <c r="BM307" s="196" t="s">
        <v>540</v>
      </c>
    </row>
    <row r="308" spans="1:65" s="2" customFormat="1" ht="68.25">
      <c r="A308" s="31"/>
      <c r="B308" s="32"/>
      <c r="C308" s="33"/>
      <c r="D308" s="198" t="s">
        <v>121</v>
      </c>
      <c r="E308" s="33"/>
      <c r="F308" s="199" t="s">
        <v>541</v>
      </c>
      <c r="G308" s="33"/>
      <c r="H308" s="33"/>
      <c r="I308" s="200"/>
      <c r="J308" s="33"/>
      <c r="K308" s="33"/>
      <c r="L308" s="36"/>
      <c r="M308" s="201"/>
      <c r="N308" s="202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121</v>
      </c>
      <c r="AU308" s="14" t="s">
        <v>81</v>
      </c>
    </row>
    <row r="309" spans="1:65" s="2" customFormat="1" ht="37.9" customHeight="1">
      <c r="A309" s="31"/>
      <c r="B309" s="32"/>
      <c r="C309" s="184" t="s">
        <v>328</v>
      </c>
      <c r="D309" s="184" t="s">
        <v>116</v>
      </c>
      <c r="E309" s="185" t="s">
        <v>542</v>
      </c>
      <c r="F309" s="186" t="s">
        <v>543</v>
      </c>
      <c r="G309" s="187" t="s">
        <v>544</v>
      </c>
      <c r="H309" s="188">
        <v>1</v>
      </c>
      <c r="I309" s="189"/>
      <c r="J309" s="190">
        <f>ROUND(I309*H309,2)</f>
        <v>0</v>
      </c>
      <c r="K309" s="191"/>
      <c r="L309" s="36"/>
      <c r="M309" s="192" t="s">
        <v>1</v>
      </c>
      <c r="N309" s="193" t="s">
        <v>38</v>
      </c>
      <c r="O309" s="68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534</v>
      </c>
      <c r="AT309" s="196" t="s">
        <v>116</v>
      </c>
      <c r="AU309" s="196" t="s">
        <v>81</v>
      </c>
      <c r="AY309" s="14" t="s">
        <v>113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4" t="s">
        <v>81</v>
      </c>
      <c r="BK309" s="197">
        <f>ROUND(I309*H309,2)</f>
        <v>0</v>
      </c>
      <c r="BL309" s="14" t="s">
        <v>534</v>
      </c>
      <c r="BM309" s="196" t="s">
        <v>545</v>
      </c>
    </row>
    <row r="310" spans="1:65" s="2" customFormat="1" ht="58.5">
      <c r="A310" s="31"/>
      <c r="B310" s="32"/>
      <c r="C310" s="33"/>
      <c r="D310" s="198" t="s">
        <v>121</v>
      </c>
      <c r="E310" s="33"/>
      <c r="F310" s="199" t="s">
        <v>546</v>
      </c>
      <c r="G310" s="33"/>
      <c r="H310" s="33"/>
      <c r="I310" s="200"/>
      <c r="J310" s="33"/>
      <c r="K310" s="33"/>
      <c r="L310" s="36"/>
      <c r="M310" s="201"/>
      <c r="N310" s="202"/>
      <c r="O310" s="68"/>
      <c r="P310" s="68"/>
      <c r="Q310" s="68"/>
      <c r="R310" s="68"/>
      <c r="S310" s="68"/>
      <c r="T310" s="69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121</v>
      </c>
      <c r="AU310" s="14" t="s">
        <v>81</v>
      </c>
    </row>
    <row r="311" spans="1:65" s="2" customFormat="1" ht="37.9" customHeight="1">
      <c r="A311" s="31"/>
      <c r="B311" s="32"/>
      <c r="C311" s="184" t="s">
        <v>547</v>
      </c>
      <c r="D311" s="184" t="s">
        <v>116</v>
      </c>
      <c r="E311" s="185" t="s">
        <v>548</v>
      </c>
      <c r="F311" s="186" t="s">
        <v>549</v>
      </c>
      <c r="G311" s="187" t="s">
        <v>544</v>
      </c>
      <c r="H311" s="188">
        <v>1</v>
      </c>
      <c r="I311" s="189"/>
      <c r="J311" s="190">
        <f>ROUND(I311*H311,2)</f>
        <v>0</v>
      </c>
      <c r="K311" s="191"/>
      <c r="L311" s="36"/>
      <c r="M311" s="192" t="s">
        <v>1</v>
      </c>
      <c r="N311" s="193" t="s">
        <v>38</v>
      </c>
      <c r="O311" s="68"/>
      <c r="P311" s="194">
        <f>O311*H311</f>
        <v>0</v>
      </c>
      <c r="Q311" s="194">
        <v>0</v>
      </c>
      <c r="R311" s="194">
        <f>Q311*H311</f>
        <v>0</v>
      </c>
      <c r="S311" s="194">
        <v>0</v>
      </c>
      <c r="T311" s="195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534</v>
      </c>
      <c r="AT311" s="196" t="s">
        <v>116</v>
      </c>
      <c r="AU311" s="196" t="s">
        <v>81</v>
      </c>
      <c r="AY311" s="14" t="s">
        <v>113</v>
      </c>
      <c r="BE311" s="197">
        <f>IF(N311="základní",J311,0)</f>
        <v>0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14" t="s">
        <v>81</v>
      </c>
      <c r="BK311" s="197">
        <f>ROUND(I311*H311,2)</f>
        <v>0</v>
      </c>
      <c r="BL311" s="14" t="s">
        <v>534</v>
      </c>
      <c r="BM311" s="196" t="s">
        <v>550</v>
      </c>
    </row>
    <row r="312" spans="1:65" s="2" customFormat="1" ht="58.5">
      <c r="A312" s="31"/>
      <c r="B312" s="32"/>
      <c r="C312" s="33"/>
      <c r="D312" s="198" t="s">
        <v>121</v>
      </c>
      <c r="E312" s="33"/>
      <c r="F312" s="199" t="s">
        <v>551</v>
      </c>
      <c r="G312" s="33"/>
      <c r="H312" s="33"/>
      <c r="I312" s="200"/>
      <c r="J312" s="33"/>
      <c r="K312" s="33"/>
      <c r="L312" s="36"/>
      <c r="M312" s="201"/>
      <c r="N312" s="202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121</v>
      </c>
      <c r="AU312" s="14" t="s">
        <v>81</v>
      </c>
    </row>
    <row r="313" spans="1:65" s="2" customFormat="1" ht="49.15" customHeight="1">
      <c r="A313" s="31"/>
      <c r="B313" s="32"/>
      <c r="C313" s="184" t="s">
        <v>332</v>
      </c>
      <c r="D313" s="184" t="s">
        <v>116</v>
      </c>
      <c r="E313" s="185" t="s">
        <v>552</v>
      </c>
      <c r="F313" s="186" t="s">
        <v>553</v>
      </c>
      <c r="G313" s="187" t="s">
        <v>544</v>
      </c>
      <c r="H313" s="188">
        <v>1</v>
      </c>
      <c r="I313" s="189"/>
      <c r="J313" s="190">
        <f>ROUND(I313*H313,2)</f>
        <v>0</v>
      </c>
      <c r="K313" s="191"/>
      <c r="L313" s="36"/>
      <c r="M313" s="192" t="s">
        <v>1</v>
      </c>
      <c r="N313" s="193" t="s">
        <v>38</v>
      </c>
      <c r="O313" s="68"/>
      <c r="P313" s="194">
        <f>O313*H313</f>
        <v>0</v>
      </c>
      <c r="Q313" s="194">
        <v>0</v>
      </c>
      <c r="R313" s="194">
        <f>Q313*H313</f>
        <v>0</v>
      </c>
      <c r="S313" s="194">
        <v>0</v>
      </c>
      <c r="T313" s="195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534</v>
      </c>
      <c r="AT313" s="196" t="s">
        <v>116</v>
      </c>
      <c r="AU313" s="196" t="s">
        <v>81</v>
      </c>
      <c r="AY313" s="14" t="s">
        <v>113</v>
      </c>
      <c r="BE313" s="197">
        <f>IF(N313="základní",J313,0)</f>
        <v>0</v>
      </c>
      <c r="BF313" s="197">
        <f>IF(N313="snížená",J313,0)</f>
        <v>0</v>
      </c>
      <c r="BG313" s="197">
        <f>IF(N313="zákl. přenesená",J313,0)</f>
        <v>0</v>
      </c>
      <c r="BH313" s="197">
        <f>IF(N313="sníž. přenesená",J313,0)</f>
        <v>0</v>
      </c>
      <c r="BI313" s="197">
        <f>IF(N313="nulová",J313,0)</f>
        <v>0</v>
      </c>
      <c r="BJ313" s="14" t="s">
        <v>81</v>
      </c>
      <c r="BK313" s="197">
        <f>ROUND(I313*H313,2)</f>
        <v>0</v>
      </c>
      <c r="BL313" s="14" t="s">
        <v>534</v>
      </c>
      <c r="BM313" s="196" t="s">
        <v>554</v>
      </c>
    </row>
    <row r="314" spans="1:65" s="2" customFormat="1" ht="58.5">
      <c r="A314" s="31"/>
      <c r="B314" s="32"/>
      <c r="C314" s="33"/>
      <c r="D314" s="198" t="s">
        <v>121</v>
      </c>
      <c r="E314" s="33"/>
      <c r="F314" s="199" t="s">
        <v>555</v>
      </c>
      <c r="G314" s="33"/>
      <c r="H314" s="33"/>
      <c r="I314" s="200"/>
      <c r="J314" s="33"/>
      <c r="K314" s="33"/>
      <c r="L314" s="36"/>
      <c r="M314" s="201"/>
      <c r="N314" s="202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121</v>
      </c>
      <c r="AU314" s="14" t="s">
        <v>81</v>
      </c>
    </row>
    <row r="315" spans="1:65" s="2" customFormat="1" ht="55.5" customHeight="1">
      <c r="A315" s="31"/>
      <c r="B315" s="32"/>
      <c r="C315" s="184" t="s">
        <v>556</v>
      </c>
      <c r="D315" s="184" t="s">
        <v>116</v>
      </c>
      <c r="E315" s="185" t="s">
        <v>557</v>
      </c>
      <c r="F315" s="186" t="s">
        <v>558</v>
      </c>
      <c r="G315" s="187" t="s">
        <v>544</v>
      </c>
      <c r="H315" s="188">
        <v>1</v>
      </c>
      <c r="I315" s="189"/>
      <c r="J315" s="190">
        <f>ROUND(I315*H315,2)</f>
        <v>0</v>
      </c>
      <c r="K315" s="191"/>
      <c r="L315" s="36"/>
      <c r="M315" s="192" t="s">
        <v>1</v>
      </c>
      <c r="N315" s="193" t="s">
        <v>38</v>
      </c>
      <c r="O315" s="68"/>
      <c r="P315" s="194">
        <f>O315*H315</f>
        <v>0</v>
      </c>
      <c r="Q315" s="194">
        <v>0</v>
      </c>
      <c r="R315" s="194">
        <f>Q315*H315</f>
        <v>0</v>
      </c>
      <c r="S315" s="194">
        <v>0</v>
      </c>
      <c r="T315" s="195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534</v>
      </c>
      <c r="AT315" s="196" t="s">
        <v>116</v>
      </c>
      <c r="AU315" s="196" t="s">
        <v>81</v>
      </c>
      <c r="AY315" s="14" t="s">
        <v>113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4" t="s">
        <v>81</v>
      </c>
      <c r="BK315" s="197">
        <f>ROUND(I315*H315,2)</f>
        <v>0</v>
      </c>
      <c r="BL315" s="14" t="s">
        <v>534</v>
      </c>
      <c r="BM315" s="196" t="s">
        <v>559</v>
      </c>
    </row>
    <row r="316" spans="1:65" s="2" customFormat="1" ht="68.25">
      <c r="A316" s="31"/>
      <c r="B316" s="32"/>
      <c r="C316" s="33"/>
      <c r="D316" s="198" t="s">
        <v>121</v>
      </c>
      <c r="E316" s="33"/>
      <c r="F316" s="199" t="s">
        <v>560</v>
      </c>
      <c r="G316" s="33"/>
      <c r="H316" s="33"/>
      <c r="I316" s="200"/>
      <c r="J316" s="33"/>
      <c r="K316" s="33"/>
      <c r="L316" s="36"/>
      <c r="M316" s="201"/>
      <c r="N316" s="202"/>
      <c r="O316" s="68"/>
      <c r="P316" s="68"/>
      <c r="Q316" s="68"/>
      <c r="R316" s="68"/>
      <c r="S316" s="68"/>
      <c r="T316" s="69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4" t="s">
        <v>121</v>
      </c>
      <c r="AU316" s="14" t="s">
        <v>81</v>
      </c>
    </row>
    <row r="317" spans="1:65" s="2" customFormat="1" ht="24.2" customHeight="1">
      <c r="A317" s="31"/>
      <c r="B317" s="32"/>
      <c r="C317" s="184" t="s">
        <v>337</v>
      </c>
      <c r="D317" s="184" t="s">
        <v>116</v>
      </c>
      <c r="E317" s="185" t="s">
        <v>561</v>
      </c>
      <c r="F317" s="186" t="s">
        <v>562</v>
      </c>
      <c r="G317" s="187" t="s">
        <v>193</v>
      </c>
      <c r="H317" s="188">
        <v>1</v>
      </c>
      <c r="I317" s="189"/>
      <c r="J317" s="190">
        <f>ROUND(I317*H317,2)</f>
        <v>0</v>
      </c>
      <c r="K317" s="191"/>
      <c r="L317" s="36"/>
      <c r="M317" s="192" t="s">
        <v>1</v>
      </c>
      <c r="N317" s="193" t="s">
        <v>38</v>
      </c>
      <c r="O317" s="68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563</v>
      </c>
      <c r="AT317" s="196" t="s">
        <v>116</v>
      </c>
      <c r="AU317" s="196" t="s">
        <v>81</v>
      </c>
      <c r="AY317" s="14" t="s">
        <v>113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4" t="s">
        <v>81</v>
      </c>
      <c r="BK317" s="197">
        <f>ROUND(I317*H317,2)</f>
        <v>0</v>
      </c>
      <c r="BL317" s="14" t="s">
        <v>563</v>
      </c>
      <c r="BM317" s="196" t="s">
        <v>564</v>
      </c>
    </row>
    <row r="318" spans="1:65" s="2" customFormat="1" ht="48.75">
      <c r="A318" s="31"/>
      <c r="B318" s="32"/>
      <c r="C318" s="33"/>
      <c r="D318" s="198" t="s">
        <v>121</v>
      </c>
      <c r="E318" s="33"/>
      <c r="F318" s="199" t="s">
        <v>565</v>
      </c>
      <c r="G318" s="33"/>
      <c r="H318" s="33"/>
      <c r="I318" s="200"/>
      <c r="J318" s="33"/>
      <c r="K318" s="33"/>
      <c r="L318" s="36"/>
      <c r="M318" s="201"/>
      <c r="N318" s="202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121</v>
      </c>
      <c r="AU318" s="14" t="s">
        <v>81</v>
      </c>
    </row>
    <row r="319" spans="1:65" s="2" customFormat="1" ht="24.2" customHeight="1">
      <c r="A319" s="31"/>
      <c r="B319" s="32"/>
      <c r="C319" s="184" t="s">
        <v>566</v>
      </c>
      <c r="D319" s="184" t="s">
        <v>116</v>
      </c>
      <c r="E319" s="185" t="s">
        <v>567</v>
      </c>
      <c r="F319" s="186" t="s">
        <v>568</v>
      </c>
      <c r="G319" s="187" t="s">
        <v>193</v>
      </c>
      <c r="H319" s="188">
        <v>1</v>
      </c>
      <c r="I319" s="189"/>
      <c r="J319" s="190">
        <f>ROUND(I319*H319,2)</f>
        <v>0</v>
      </c>
      <c r="K319" s="191"/>
      <c r="L319" s="36"/>
      <c r="M319" s="192" t="s">
        <v>1</v>
      </c>
      <c r="N319" s="193" t="s">
        <v>38</v>
      </c>
      <c r="O319" s="68"/>
      <c r="P319" s="194">
        <f>O319*H319</f>
        <v>0</v>
      </c>
      <c r="Q319" s="194">
        <v>0</v>
      </c>
      <c r="R319" s="194">
        <f>Q319*H319</f>
        <v>0</v>
      </c>
      <c r="S319" s="194">
        <v>0</v>
      </c>
      <c r="T319" s="195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6" t="s">
        <v>534</v>
      </c>
      <c r="AT319" s="196" t="s">
        <v>116</v>
      </c>
      <c r="AU319" s="196" t="s">
        <v>81</v>
      </c>
      <c r="AY319" s="14" t="s">
        <v>113</v>
      </c>
      <c r="BE319" s="197">
        <f>IF(N319="základní",J319,0)</f>
        <v>0</v>
      </c>
      <c r="BF319" s="197">
        <f>IF(N319="snížená",J319,0)</f>
        <v>0</v>
      </c>
      <c r="BG319" s="197">
        <f>IF(N319="zákl. přenesená",J319,0)</f>
        <v>0</v>
      </c>
      <c r="BH319" s="197">
        <f>IF(N319="sníž. přenesená",J319,0)</f>
        <v>0</v>
      </c>
      <c r="BI319" s="197">
        <f>IF(N319="nulová",J319,0)</f>
        <v>0</v>
      </c>
      <c r="BJ319" s="14" t="s">
        <v>81</v>
      </c>
      <c r="BK319" s="197">
        <f>ROUND(I319*H319,2)</f>
        <v>0</v>
      </c>
      <c r="BL319" s="14" t="s">
        <v>534</v>
      </c>
      <c r="BM319" s="196" t="s">
        <v>569</v>
      </c>
    </row>
    <row r="320" spans="1:65" s="2" customFormat="1" ht="48.75">
      <c r="A320" s="31"/>
      <c r="B320" s="32"/>
      <c r="C320" s="33"/>
      <c r="D320" s="198" t="s">
        <v>121</v>
      </c>
      <c r="E320" s="33"/>
      <c r="F320" s="199" t="s">
        <v>570</v>
      </c>
      <c r="G320" s="33"/>
      <c r="H320" s="33"/>
      <c r="I320" s="200"/>
      <c r="J320" s="33"/>
      <c r="K320" s="33"/>
      <c r="L320" s="36"/>
      <c r="M320" s="201"/>
      <c r="N320" s="202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121</v>
      </c>
      <c r="AU320" s="14" t="s">
        <v>81</v>
      </c>
    </row>
    <row r="321" spans="1:65" s="2" customFormat="1" ht="33" customHeight="1">
      <c r="A321" s="31"/>
      <c r="B321" s="32"/>
      <c r="C321" s="184" t="s">
        <v>341</v>
      </c>
      <c r="D321" s="184" t="s">
        <v>116</v>
      </c>
      <c r="E321" s="185" t="s">
        <v>571</v>
      </c>
      <c r="F321" s="186" t="s">
        <v>572</v>
      </c>
      <c r="G321" s="187" t="s">
        <v>193</v>
      </c>
      <c r="H321" s="188">
        <v>1</v>
      </c>
      <c r="I321" s="189"/>
      <c r="J321" s="190">
        <f>ROUND(I321*H321,2)</f>
        <v>0</v>
      </c>
      <c r="K321" s="191"/>
      <c r="L321" s="36"/>
      <c r="M321" s="192" t="s">
        <v>1</v>
      </c>
      <c r="N321" s="193" t="s">
        <v>38</v>
      </c>
      <c r="O321" s="68"/>
      <c r="P321" s="194">
        <f>O321*H321</f>
        <v>0</v>
      </c>
      <c r="Q321" s="194">
        <v>0</v>
      </c>
      <c r="R321" s="194">
        <f>Q321*H321</f>
        <v>0</v>
      </c>
      <c r="S321" s="194">
        <v>0</v>
      </c>
      <c r="T321" s="195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563</v>
      </c>
      <c r="AT321" s="196" t="s">
        <v>116</v>
      </c>
      <c r="AU321" s="196" t="s">
        <v>81</v>
      </c>
      <c r="AY321" s="14" t="s">
        <v>113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4" t="s">
        <v>81</v>
      </c>
      <c r="BK321" s="197">
        <f>ROUND(I321*H321,2)</f>
        <v>0</v>
      </c>
      <c r="BL321" s="14" t="s">
        <v>563</v>
      </c>
      <c r="BM321" s="196" t="s">
        <v>573</v>
      </c>
    </row>
    <row r="322" spans="1:65" s="2" customFormat="1" ht="58.5">
      <c r="A322" s="31"/>
      <c r="B322" s="32"/>
      <c r="C322" s="33"/>
      <c r="D322" s="198" t="s">
        <v>121</v>
      </c>
      <c r="E322" s="33"/>
      <c r="F322" s="199" t="s">
        <v>574</v>
      </c>
      <c r="G322" s="33"/>
      <c r="H322" s="33"/>
      <c r="I322" s="200"/>
      <c r="J322" s="33"/>
      <c r="K322" s="33"/>
      <c r="L322" s="36"/>
      <c r="M322" s="201"/>
      <c r="N322" s="202"/>
      <c r="O322" s="68"/>
      <c r="P322" s="68"/>
      <c r="Q322" s="68"/>
      <c r="R322" s="68"/>
      <c r="S322" s="68"/>
      <c r="T322" s="69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T322" s="14" t="s">
        <v>121</v>
      </c>
      <c r="AU322" s="14" t="s">
        <v>81</v>
      </c>
    </row>
    <row r="323" spans="1:65" s="2" customFormat="1" ht="33" customHeight="1">
      <c r="A323" s="31"/>
      <c r="B323" s="32"/>
      <c r="C323" s="184" t="s">
        <v>575</v>
      </c>
      <c r="D323" s="184" t="s">
        <v>116</v>
      </c>
      <c r="E323" s="185" t="s">
        <v>576</v>
      </c>
      <c r="F323" s="186" t="s">
        <v>577</v>
      </c>
      <c r="G323" s="187" t="s">
        <v>193</v>
      </c>
      <c r="H323" s="188">
        <v>1</v>
      </c>
      <c r="I323" s="189"/>
      <c r="J323" s="190">
        <f>ROUND(I323*H323,2)</f>
        <v>0</v>
      </c>
      <c r="K323" s="191"/>
      <c r="L323" s="36"/>
      <c r="M323" s="192" t="s">
        <v>1</v>
      </c>
      <c r="N323" s="193" t="s">
        <v>38</v>
      </c>
      <c r="O323" s="68"/>
      <c r="P323" s="194">
        <f>O323*H323</f>
        <v>0</v>
      </c>
      <c r="Q323" s="194">
        <v>0</v>
      </c>
      <c r="R323" s="194">
        <f>Q323*H323</f>
        <v>0</v>
      </c>
      <c r="S323" s="194">
        <v>0</v>
      </c>
      <c r="T323" s="195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563</v>
      </c>
      <c r="AT323" s="196" t="s">
        <v>116</v>
      </c>
      <c r="AU323" s="196" t="s">
        <v>81</v>
      </c>
      <c r="AY323" s="14" t="s">
        <v>113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4" t="s">
        <v>81</v>
      </c>
      <c r="BK323" s="197">
        <f>ROUND(I323*H323,2)</f>
        <v>0</v>
      </c>
      <c r="BL323" s="14" t="s">
        <v>563</v>
      </c>
      <c r="BM323" s="196" t="s">
        <v>578</v>
      </c>
    </row>
    <row r="324" spans="1:65" s="2" customFormat="1" ht="58.5">
      <c r="A324" s="31"/>
      <c r="B324" s="32"/>
      <c r="C324" s="33"/>
      <c r="D324" s="198" t="s">
        <v>121</v>
      </c>
      <c r="E324" s="33"/>
      <c r="F324" s="199" t="s">
        <v>579</v>
      </c>
      <c r="G324" s="33"/>
      <c r="H324" s="33"/>
      <c r="I324" s="200"/>
      <c r="J324" s="33"/>
      <c r="K324" s="33"/>
      <c r="L324" s="36"/>
      <c r="M324" s="201"/>
      <c r="N324" s="202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121</v>
      </c>
      <c r="AU324" s="14" t="s">
        <v>81</v>
      </c>
    </row>
    <row r="325" spans="1:65" s="2" customFormat="1" ht="24.2" customHeight="1">
      <c r="A325" s="31"/>
      <c r="B325" s="32"/>
      <c r="C325" s="184" t="s">
        <v>346</v>
      </c>
      <c r="D325" s="184" t="s">
        <v>116</v>
      </c>
      <c r="E325" s="185" t="s">
        <v>580</v>
      </c>
      <c r="F325" s="186" t="s">
        <v>581</v>
      </c>
      <c r="G325" s="187" t="s">
        <v>193</v>
      </c>
      <c r="H325" s="188">
        <v>1</v>
      </c>
      <c r="I325" s="189"/>
      <c r="J325" s="190">
        <f>ROUND(I325*H325,2)</f>
        <v>0</v>
      </c>
      <c r="K325" s="191"/>
      <c r="L325" s="36"/>
      <c r="M325" s="192" t="s">
        <v>1</v>
      </c>
      <c r="N325" s="193" t="s">
        <v>38</v>
      </c>
      <c r="O325" s="68"/>
      <c r="P325" s="194">
        <f>O325*H325</f>
        <v>0</v>
      </c>
      <c r="Q325" s="194">
        <v>0</v>
      </c>
      <c r="R325" s="194">
        <f>Q325*H325</f>
        <v>0</v>
      </c>
      <c r="S325" s="194">
        <v>0</v>
      </c>
      <c r="T325" s="195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534</v>
      </c>
      <c r="AT325" s="196" t="s">
        <v>116</v>
      </c>
      <c r="AU325" s="196" t="s">
        <v>81</v>
      </c>
      <c r="AY325" s="14" t="s">
        <v>113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4" t="s">
        <v>81</v>
      </c>
      <c r="BK325" s="197">
        <f>ROUND(I325*H325,2)</f>
        <v>0</v>
      </c>
      <c r="BL325" s="14" t="s">
        <v>534</v>
      </c>
      <c r="BM325" s="196" t="s">
        <v>582</v>
      </c>
    </row>
    <row r="326" spans="1:65" s="2" customFormat="1" ht="48.75">
      <c r="A326" s="31"/>
      <c r="B326" s="32"/>
      <c r="C326" s="33"/>
      <c r="D326" s="198" t="s">
        <v>121</v>
      </c>
      <c r="E326" s="33"/>
      <c r="F326" s="199" t="s">
        <v>583</v>
      </c>
      <c r="G326" s="33"/>
      <c r="H326" s="33"/>
      <c r="I326" s="200"/>
      <c r="J326" s="33"/>
      <c r="K326" s="33"/>
      <c r="L326" s="36"/>
      <c r="M326" s="201"/>
      <c r="N326" s="202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121</v>
      </c>
      <c r="AU326" s="14" t="s">
        <v>81</v>
      </c>
    </row>
    <row r="327" spans="1:65" s="2" customFormat="1" ht="33" customHeight="1">
      <c r="A327" s="31"/>
      <c r="B327" s="32"/>
      <c r="C327" s="184" t="s">
        <v>584</v>
      </c>
      <c r="D327" s="184" t="s">
        <v>116</v>
      </c>
      <c r="E327" s="185" t="s">
        <v>585</v>
      </c>
      <c r="F327" s="186" t="s">
        <v>586</v>
      </c>
      <c r="G327" s="187" t="s">
        <v>193</v>
      </c>
      <c r="H327" s="188">
        <v>1</v>
      </c>
      <c r="I327" s="189"/>
      <c r="J327" s="190">
        <f>ROUND(I327*H327,2)</f>
        <v>0</v>
      </c>
      <c r="K327" s="191"/>
      <c r="L327" s="36"/>
      <c r="M327" s="192" t="s">
        <v>1</v>
      </c>
      <c r="N327" s="193" t="s">
        <v>38</v>
      </c>
      <c r="O327" s="68"/>
      <c r="P327" s="194">
        <f>O327*H327</f>
        <v>0</v>
      </c>
      <c r="Q327" s="194">
        <v>0</v>
      </c>
      <c r="R327" s="194">
        <f>Q327*H327</f>
        <v>0</v>
      </c>
      <c r="S327" s="194">
        <v>0</v>
      </c>
      <c r="T327" s="195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563</v>
      </c>
      <c r="AT327" s="196" t="s">
        <v>116</v>
      </c>
      <c r="AU327" s="196" t="s">
        <v>81</v>
      </c>
      <c r="AY327" s="14" t="s">
        <v>113</v>
      </c>
      <c r="BE327" s="197">
        <f>IF(N327="základní",J327,0)</f>
        <v>0</v>
      </c>
      <c r="BF327" s="197">
        <f>IF(N327="snížená",J327,0)</f>
        <v>0</v>
      </c>
      <c r="BG327" s="197">
        <f>IF(N327="zákl. přenesená",J327,0)</f>
        <v>0</v>
      </c>
      <c r="BH327" s="197">
        <f>IF(N327="sníž. přenesená",J327,0)</f>
        <v>0</v>
      </c>
      <c r="BI327" s="197">
        <f>IF(N327="nulová",J327,0)</f>
        <v>0</v>
      </c>
      <c r="BJ327" s="14" t="s">
        <v>81</v>
      </c>
      <c r="BK327" s="197">
        <f>ROUND(I327*H327,2)</f>
        <v>0</v>
      </c>
      <c r="BL327" s="14" t="s">
        <v>563</v>
      </c>
      <c r="BM327" s="196" t="s">
        <v>587</v>
      </c>
    </row>
    <row r="328" spans="1:65" s="2" customFormat="1" ht="58.5">
      <c r="A328" s="31"/>
      <c r="B328" s="32"/>
      <c r="C328" s="33"/>
      <c r="D328" s="198" t="s">
        <v>121</v>
      </c>
      <c r="E328" s="33"/>
      <c r="F328" s="199" t="s">
        <v>588</v>
      </c>
      <c r="G328" s="33"/>
      <c r="H328" s="33"/>
      <c r="I328" s="200"/>
      <c r="J328" s="33"/>
      <c r="K328" s="33"/>
      <c r="L328" s="36"/>
      <c r="M328" s="201"/>
      <c r="N328" s="202"/>
      <c r="O328" s="68"/>
      <c r="P328" s="68"/>
      <c r="Q328" s="68"/>
      <c r="R328" s="68"/>
      <c r="S328" s="68"/>
      <c r="T328" s="69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4" t="s">
        <v>121</v>
      </c>
      <c r="AU328" s="14" t="s">
        <v>81</v>
      </c>
    </row>
    <row r="329" spans="1:65" s="2" customFormat="1" ht="21.75" customHeight="1">
      <c r="A329" s="31"/>
      <c r="B329" s="32"/>
      <c r="C329" s="184" t="s">
        <v>350</v>
      </c>
      <c r="D329" s="184" t="s">
        <v>116</v>
      </c>
      <c r="E329" s="185" t="s">
        <v>589</v>
      </c>
      <c r="F329" s="186" t="s">
        <v>590</v>
      </c>
      <c r="G329" s="187" t="s">
        <v>544</v>
      </c>
      <c r="H329" s="188">
        <v>1</v>
      </c>
      <c r="I329" s="189"/>
      <c r="J329" s="190">
        <f>ROUND(I329*H329,2)</f>
        <v>0</v>
      </c>
      <c r="K329" s="191"/>
      <c r="L329" s="36"/>
      <c r="M329" s="192" t="s">
        <v>1</v>
      </c>
      <c r="N329" s="193" t="s">
        <v>38</v>
      </c>
      <c r="O329" s="68"/>
      <c r="P329" s="194">
        <f>O329*H329</f>
        <v>0</v>
      </c>
      <c r="Q329" s="194">
        <v>0</v>
      </c>
      <c r="R329" s="194">
        <f>Q329*H329</f>
        <v>0</v>
      </c>
      <c r="S329" s="194">
        <v>0</v>
      </c>
      <c r="T329" s="195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563</v>
      </c>
      <c r="AT329" s="196" t="s">
        <v>116</v>
      </c>
      <c r="AU329" s="196" t="s">
        <v>81</v>
      </c>
      <c r="AY329" s="14" t="s">
        <v>113</v>
      </c>
      <c r="BE329" s="197">
        <f>IF(N329="základní",J329,0)</f>
        <v>0</v>
      </c>
      <c r="BF329" s="197">
        <f>IF(N329="snížená",J329,0)</f>
        <v>0</v>
      </c>
      <c r="BG329" s="197">
        <f>IF(N329="zákl. přenesená",J329,0)</f>
        <v>0</v>
      </c>
      <c r="BH329" s="197">
        <f>IF(N329="sníž. přenesená",J329,0)</f>
        <v>0</v>
      </c>
      <c r="BI329" s="197">
        <f>IF(N329="nulová",J329,0)</f>
        <v>0</v>
      </c>
      <c r="BJ329" s="14" t="s">
        <v>81</v>
      </c>
      <c r="BK329" s="197">
        <f>ROUND(I329*H329,2)</f>
        <v>0</v>
      </c>
      <c r="BL329" s="14" t="s">
        <v>563</v>
      </c>
      <c r="BM329" s="196" t="s">
        <v>591</v>
      </c>
    </row>
    <row r="330" spans="1:65" s="2" customFormat="1" ht="58.5">
      <c r="A330" s="31"/>
      <c r="B330" s="32"/>
      <c r="C330" s="33"/>
      <c r="D330" s="198" t="s">
        <v>121</v>
      </c>
      <c r="E330" s="33"/>
      <c r="F330" s="199" t="s">
        <v>592</v>
      </c>
      <c r="G330" s="33"/>
      <c r="H330" s="33"/>
      <c r="I330" s="200"/>
      <c r="J330" s="33"/>
      <c r="K330" s="33"/>
      <c r="L330" s="36"/>
      <c r="M330" s="214"/>
      <c r="N330" s="215"/>
      <c r="O330" s="216"/>
      <c r="P330" s="216"/>
      <c r="Q330" s="216"/>
      <c r="R330" s="216"/>
      <c r="S330" s="216"/>
      <c r="T330" s="217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121</v>
      </c>
      <c r="AU330" s="14" t="s">
        <v>81</v>
      </c>
    </row>
    <row r="331" spans="1:65" s="2" customFormat="1" ht="6.95" customHeight="1">
      <c r="A331" s="3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36"/>
      <c r="M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</row>
  </sheetData>
  <sheetProtection algorithmName="SHA-512" hashValue="kRl9MB2Ogt/qAnMHBv1DrFELChe9Q3aF546eOqUDemFqvKbF7gGLYJIwaDNHtKjZ5XOGYwYMCiUzAAD33XQUDw==" saltValue="/E52FugEgPp75FPyvdMT3E17sbKbrQ+Hfg3ju6e9esdHIlAOjd5jSsS8SD7CnfxnTzAqg9jAt9iKsSt/IhVVPg==" spinCount="100000" sheet="1" objects="1" scenarios="1" formatColumns="0" formatRows="0" autoFilter="0"/>
  <autoFilter ref="C118:K330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87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9" t="str">
        <f>'Rekapitulace služby'!K6</f>
        <v>Údržba vyšší a nižší zeleně v obvodu OŘ Brno 2024-2026-ST Jihlava JC</v>
      </c>
      <c r="F7" s="260"/>
      <c r="G7" s="260"/>
      <c r="H7" s="260"/>
      <c r="L7" s="17"/>
    </row>
    <row r="8" spans="1:46" s="2" customFormat="1" ht="12" customHeight="1">
      <c r="A8" s="31"/>
      <c r="B8" s="36"/>
      <c r="C8" s="31"/>
      <c r="D8" s="109" t="s">
        <v>88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1" t="s">
        <v>593</v>
      </c>
      <c r="F9" s="262"/>
      <c r="G9" s="262"/>
      <c r="H9" s="262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služby'!AN8</f>
        <v>30. 5. 2024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služby'!AN10="","",'Rekapitulace služby'!AN10)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služby'!E11="","",'Rekapitulace služby'!E11)</f>
        <v xml:space="preserve"> </v>
      </c>
      <c r="F15" s="31"/>
      <c r="G15" s="31"/>
      <c r="H15" s="31"/>
      <c r="I15" s="109" t="s">
        <v>26</v>
      </c>
      <c r="J15" s="110" t="str">
        <f>IF('Rekapitulace služby'!AN11="","",'Rekapitulace služby'!AN11)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služby'!AN13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3" t="str">
        <f>'Rekapitulace služby'!E14</f>
        <v>Vyplň údaj</v>
      </c>
      <c r="F18" s="264"/>
      <c r="G18" s="264"/>
      <c r="H18" s="264"/>
      <c r="I18" s="109" t="s">
        <v>26</v>
      </c>
      <c r="J18" s="27" t="str">
        <f>'Rekapitulace služby'!AN14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služby'!AN16="","",'Rekapitulace služby'!AN16)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služby'!E17="","",'Rekapitulace služby'!E17)</f>
        <v xml:space="preserve"> </v>
      </c>
      <c r="F21" s="31"/>
      <c r="G21" s="31"/>
      <c r="H21" s="31"/>
      <c r="I21" s="109" t="s">
        <v>26</v>
      </c>
      <c r="J21" s="110" t="str">
        <f>IF('Rekapitulace služby'!AN17="","",'Rekapitulace služby'!AN17)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služby'!AN19="","",'Rekapitulace služby'!AN19)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služby'!E20="","",'Rekapitulace služby'!E20)</f>
        <v xml:space="preserve"> </v>
      </c>
      <c r="F24" s="31"/>
      <c r="G24" s="31"/>
      <c r="H24" s="31"/>
      <c r="I24" s="109" t="s">
        <v>26</v>
      </c>
      <c r="J24" s="110" t="str">
        <f>IF('Rekapitulace služby'!AN20="","",'Rekapitulace služby'!AN20)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5" t="s">
        <v>1</v>
      </c>
      <c r="F27" s="265"/>
      <c r="G27" s="265"/>
      <c r="H27" s="2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ROUND((SUM(BE116:BE124)),  2)</f>
        <v>0</v>
      </c>
      <c r="G33" s="31"/>
      <c r="H33" s="31"/>
      <c r="I33" s="121">
        <v>0.21</v>
      </c>
      <c r="J33" s="120">
        <f>ROUND(((SUM(BE116:BE124))*I33),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ROUND((SUM(BF116:BF124)),  2)</f>
        <v>0</v>
      </c>
      <c r="G34" s="31"/>
      <c r="H34" s="31"/>
      <c r="I34" s="121">
        <v>0.12</v>
      </c>
      <c r="J34" s="120">
        <f>ROUND(((SUM(BF116:BF124))*I34),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ROUND((SUM(BG116:BG124)),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ROUND((SUM(BH116:BH124)),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ROUND((SUM(BI116:BI124)),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6" t="str">
        <f>E7</f>
        <v>Údržba vyšší a nižší zeleně v obvodu OŘ Brno 2024-2026-ST Jihlava JC</v>
      </c>
      <c r="F85" s="267"/>
      <c r="G85" s="267"/>
      <c r="H85" s="267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01.1.2 - Regulace invazních rostlin - ceník MŽP 2024</v>
      </c>
      <c r="F87" s="268"/>
      <c r="G87" s="268"/>
      <c r="H87" s="26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30. 5. 2024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91</v>
      </c>
      <c r="D94" s="141"/>
      <c r="E94" s="141"/>
      <c r="F94" s="141"/>
      <c r="G94" s="141"/>
      <c r="H94" s="141"/>
      <c r="I94" s="141"/>
      <c r="J94" s="142" t="s">
        <v>92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93</v>
      </c>
      <c r="D96" s="33"/>
      <c r="E96" s="33"/>
      <c r="F96" s="33"/>
      <c r="G96" s="33"/>
      <c r="H96" s="33"/>
      <c r="I96" s="33"/>
      <c r="J96" s="81">
        <f>J116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94</v>
      </c>
    </row>
    <row r="97" spans="1:31" s="2" customFormat="1" ht="21.7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5" customHeight="1">
      <c r="A102" s="31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5" customHeight="1">
      <c r="A103" s="31"/>
      <c r="B103" s="32"/>
      <c r="C103" s="20" t="s">
        <v>98</v>
      </c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6" t="s">
        <v>16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6.25" customHeight="1">
      <c r="A106" s="31"/>
      <c r="B106" s="32"/>
      <c r="C106" s="33"/>
      <c r="D106" s="33"/>
      <c r="E106" s="266" t="str">
        <f>E7</f>
        <v>Údržba vyšší a nižší zeleně v obvodu OŘ Brno 2024-2026-ST Jihlava JC</v>
      </c>
      <c r="F106" s="267"/>
      <c r="G106" s="267"/>
      <c r="H106" s="267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88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37" t="str">
        <f>E9</f>
        <v>01.1.2 - Regulace invazních rostlin - ceník MŽP 2024</v>
      </c>
      <c r="F108" s="268"/>
      <c r="G108" s="268"/>
      <c r="H108" s="268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20</v>
      </c>
      <c r="D110" s="33"/>
      <c r="E110" s="33"/>
      <c r="F110" s="24" t="str">
        <f>F12</f>
        <v xml:space="preserve"> </v>
      </c>
      <c r="G110" s="33"/>
      <c r="H110" s="33"/>
      <c r="I110" s="26" t="s">
        <v>22</v>
      </c>
      <c r="J110" s="63" t="str">
        <f>IF(J12="","",J12)</f>
        <v>30. 5. 2024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24</v>
      </c>
      <c r="D112" s="33"/>
      <c r="E112" s="33"/>
      <c r="F112" s="24" t="str">
        <f>E15</f>
        <v xml:space="preserve"> </v>
      </c>
      <c r="G112" s="33"/>
      <c r="H112" s="33"/>
      <c r="I112" s="26" t="s">
        <v>29</v>
      </c>
      <c r="J112" s="29" t="str">
        <f>E21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27</v>
      </c>
      <c r="D113" s="33"/>
      <c r="E113" s="33"/>
      <c r="F113" s="24" t="str">
        <f>IF(E18="","",E18)</f>
        <v>Vyplň údaj</v>
      </c>
      <c r="G113" s="33"/>
      <c r="H113" s="33"/>
      <c r="I113" s="26" t="s">
        <v>31</v>
      </c>
      <c r="J113" s="29" t="str">
        <f>E24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1" customFormat="1" ht="29.25" customHeight="1">
      <c r="A115" s="156"/>
      <c r="B115" s="157"/>
      <c r="C115" s="158" t="s">
        <v>99</v>
      </c>
      <c r="D115" s="159" t="s">
        <v>58</v>
      </c>
      <c r="E115" s="159" t="s">
        <v>54</v>
      </c>
      <c r="F115" s="159" t="s">
        <v>55</v>
      </c>
      <c r="G115" s="159" t="s">
        <v>100</v>
      </c>
      <c r="H115" s="159" t="s">
        <v>101</v>
      </c>
      <c r="I115" s="159" t="s">
        <v>102</v>
      </c>
      <c r="J115" s="160" t="s">
        <v>92</v>
      </c>
      <c r="K115" s="161" t="s">
        <v>103</v>
      </c>
      <c r="L115" s="162"/>
      <c r="M115" s="72" t="s">
        <v>1</v>
      </c>
      <c r="N115" s="73" t="s">
        <v>37</v>
      </c>
      <c r="O115" s="73" t="s">
        <v>104</v>
      </c>
      <c r="P115" s="73" t="s">
        <v>105</v>
      </c>
      <c r="Q115" s="73" t="s">
        <v>106</v>
      </c>
      <c r="R115" s="73" t="s">
        <v>107</v>
      </c>
      <c r="S115" s="73" t="s">
        <v>108</v>
      </c>
      <c r="T115" s="74" t="s">
        <v>109</v>
      </c>
      <c r="U115" s="156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/>
    </row>
    <row r="116" spans="1:65" s="2" customFormat="1" ht="22.9" customHeight="1">
      <c r="A116" s="31"/>
      <c r="B116" s="32"/>
      <c r="C116" s="79" t="s">
        <v>110</v>
      </c>
      <c r="D116" s="33"/>
      <c r="E116" s="33"/>
      <c r="F116" s="33"/>
      <c r="G116" s="33"/>
      <c r="H116" s="33"/>
      <c r="I116" s="33"/>
      <c r="J116" s="163">
        <f>BK116</f>
        <v>0</v>
      </c>
      <c r="K116" s="33"/>
      <c r="L116" s="36"/>
      <c r="M116" s="75"/>
      <c r="N116" s="164"/>
      <c r="O116" s="76"/>
      <c r="P116" s="165">
        <f>SUM(P117:P124)</f>
        <v>0</v>
      </c>
      <c r="Q116" s="76"/>
      <c r="R116" s="165">
        <f>SUM(R117:R124)</f>
        <v>0</v>
      </c>
      <c r="S116" s="76"/>
      <c r="T116" s="166">
        <f>SUM(T117:T124)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72</v>
      </c>
      <c r="AU116" s="14" t="s">
        <v>94</v>
      </c>
      <c r="BK116" s="167">
        <f>SUM(BK117:BK124)</f>
        <v>0</v>
      </c>
    </row>
    <row r="117" spans="1:65" s="2" customFormat="1" ht="21.75" customHeight="1">
      <c r="A117" s="31"/>
      <c r="B117" s="32"/>
      <c r="C117" s="184" t="s">
        <v>81</v>
      </c>
      <c r="D117" s="184" t="s">
        <v>116</v>
      </c>
      <c r="E117" s="185" t="s">
        <v>594</v>
      </c>
      <c r="F117" s="186" t="s">
        <v>595</v>
      </c>
      <c r="G117" s="187" t="s">
        <v>596</v>
      </c>
      <c r="H117" s="188">
        <v>1</v>
      </c>
      <c r="I117" s="189"/>
      <c r="J117" s="190">
        <f>ROUND(I117*H117,2)</f>
        <v>0</v>
      </c>
      <c r="K117" s="191"/>
      <c r="L117" s="36"/>
      <c r="M117" s="192" t="s">
        <v>1</v>
      </c>
      <c r="N117" s="193" t="s">
        <v>38</v>
      </c>
      <c r="O117" s="68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96" t="s">
        <v>120</v>
      </c>
      <c r="AT117" s="196" t="s">
        <v>116</v>
      </c>
      <c r="AU117" s="196" t="s">
        <v>73</v>
      </c>
      <c r="AY117" s="14" t="s">
        <v>113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4" t="s">
        <v>81</v>
      </c>
      <c r="BK117" s="197">
        <f>ROUND(I117*H117,2)</f>
        <v>0</v>
      </c>
      <c r="BL117" s="14" t="s">
        <v>120</v>
      </c>
      <c r="BM117" s="196" t="s">
        <v>597</v>
      </c>
    </row>
    <row r="118" spans="1:65" s="2" customFormat="1" ht="11.25">
      <c r="A118" s="31"/>
      <c r="B118" s="32"/>
      <c r="C118" s="33"/>
      <c r="D118" s="198" t="s">
        <v>121</v>
      </c>
      <c r="E118" s="33"/>
      <c r="F118" s="199" t="s">
        <v>595</v>
      </c>
      <c r="G118" s="33"/>
      <c r="H118" s="33"/>
      <c r="I118" s="200"/>
      <c r="J118" s="33"/>
      <c r="K118" s="33"/>
      <c r="L118" s="36"/>
      <c r="M118" s="201"/>
      <c r="N118" s="202"/>
      <c r="O118" s="68"/>
      <c r="P118" s="68"/>
      <c r="Q118" s="68"/>
      <c r="R118" s="68"/>
      <c r="S118" s="68"/>
      <c r="T118" s="69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121</v>
      </c>
      <c r="AU118" s="14" t="s">
        <v>73</v>
      </c>
    </row>
    <row r="119" spans="1:65" s="2" customFormat="1" ht="24.2" customHeight="1">
      <c r="A119" s="31"/>
      <c r="B119" s="32"/>
      <c r="C119" s="184" t="s">
        <v>83</v>
      </c>
      <c r="D119" s="184" t="s">
        <v>116</v>
      </c>
      <c r="E119" s="185" t="s">
        <v>598</v>
      </c>
      <c r="F119" s="186" t="s">
        <v>599</v>
      </c>
      <c r="G119" s="187" t="s">
        <v>129</v>
      </c>
      <c r="H119" s="188">
        <v>1</v>
      </c>
      <c r="I119" s="189"/>
      <c r="J119" s="190">
        <f>ROUND(I119*H119,2)</f>
        <v>0</v>
      </c>
      <c r="K119" s="191"/>
      <c r="L119" s="36"/>
      <c r="M119" s="192" t="s">
        <v>1</v>
      </c>
      <c r="N119" s="193" t="s">
        <v>38</v>
      </c>
      <c r="O119" s="68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6" t="s">
        <v>120</v>
      </c>
      <c r="AT119" s="196" t="s">
        <v>116</v>
      </c>
      <c r="AU119" s="196" t="s">
        <v>73</v>
      </c>
      <c r="AY119" s="14" t="s">
        <v>113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4" t="s">
        <v>81</v>
      </c>
      <c r="BK119" s="197">
        <f>ROUND(I119*H119,2)</f>
        <v>0</v>
      </c>
      <c r="BL119" s="14" t="s">
        <v>120</v>
      </c>
      <c r="BM119" s="196" t="s">
        <v>600</v>
      </c>
    </row>
    <row r="120" spans="1:65" s="2" customFormat="1" ht="11.25">
      <c r="A120" s="31"/>
      <c r="B120" s="32"/>
      <c r="C120" s="33"/>
      <c r="D120" s="198" t="s">
        <v>121</v>
      </c>
      <c r="E120" s="33"/>
      <c r="F120" s="199" t="s">
        <v>599</v>
      </c>
      <c r="G120" s="33"/>
      <c r="H120" s="33"/>
      <c r="I120" s="200"/>
      <c r="J120" s="33"/>
      <c r="K120" s="33"/>
      <c r="L120" s="36"/>
      <c r="M120" s="201"/>
      <c r="N120" s="202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121</v>
      </c>
      <c r="AU120" s="14" t="s">
        <v>73</v>
      </c>
    </row>
    <row r="121" spans="1:65" s="2" customFormat="1" ht="24.2" customHeight="1">
      <c r="A121" s="31"/>
      <c r="B121" s="32"/>
      <c r="C121" s="184" t="s">
        <v>126</v>
      </c>
      <c r="D121" s="184" t="s">
        <v>116</v>
      </c>
      <c r="E121" s="185" t="s">
        <v>601</v>
      </c>
      <c r="F121" s="186" t="s">
        <v>602</v>
      </c>
      <c r="G121" s="187" t="s">
        <v>129</v>
      </c>
      <c r="H121" s="188">
        <v>1</v>
      </c>
      <c r="I121" s="189"/>
      <c r="J121" s="190">
        <f>ROUND(I121*H121,2)</f>
        <v>0</v>
      </c>
      <c r="K121" s="191"/>
      <c r="L121" s="36"/>
      <c r="M121" s="192" t="s">
        <v>1</v>
      </c>
      <c r="N121" s="193" t="s">
        <v>38</v>
      </c>
      <c r="O121" s="68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120</v>
      </c>
      <c r="AT121" s="196" t="s">
        <v>116</v>
      </c>
      <c r="AU121" s="196" t="s">
        <v>73</v>
      </c>
      <c r="AY121" s="14" t="s">
        <v>113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4" t="s">
        <v>81</v>
      </c>
      <c r="BK121" s="197">
        <f>ROUND(I121*H121,2)</f>
        <v>0</v>
      </c>
      <c r="BL121" s="14" t="s">
        <v>120</v>
      </c>
      <c r="BM121" s="196" t="s">
        <v>603</v>
      </c>
    </row>
    <row r="122" spans="1:65" s="2" customFormat="1" ht="11.25">
      <c r="A122" s="31"/>
      <c r="B122" s="32"/>
      <c r="C122" s="33"/>
      <c r="D122" s="198" t="s">
        <v>121</v>
      </c>
      <c r="E122" s="33"/>
      <c r="F122" s="199" t="s">
        <v>602</v>
      </c>
      <c r="G122" s="33"/>
      <c r="H122" s="33"/>
      <c r="I122" s="200"/>
      <c r="J122" s="33"/>
      <c r="K122" s="33"/>
      <c r="L122" s="36"/>
      <c r="M122" s="201"/>
      <c r="N122" s="202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121</v>
      </c>
      <c r="AU122" s="14" t="s">
        <v>73</v>
      </c>
    </row>
    <row r="123" spans="1:65" s="2" customFormat="1" ht="24.2" customHeight="1">
      <c r="A123" s="31"/>
      <c r="B123" s="32"/>
      <c r="C123" s="184" t="s">
        <v>120</v>
      </c>
      <c r="D123" s="184" t="s">
        <v>116</v>
      </c>
      <c r="E123" s="185" t="s">
        <v>604</v>
      </c>
      <c r="F123" s="186" t="s">
        <v>605</v>
      </c>
      <c r="G123" s="187" t="s">
        <v>129</v>
      </c>
      <c r="H123" s="188">
        <v>1</v>
      </c>
      <c r="I123" s="189"/>
      <c r="J123" s="190">
        <f>ROUND(I123*H123,2)</f>
        <v>0</v>
      </c>
      <c r="K123" s="191"/>
      <c r="L123" s="36"/>
      <c r="M123" s="192" t="s">
        <v>1</v>
      </c>
      <c r="N123" s="193" t="s">
        <v>38</v>
      </c>
      <c r="O123" s="68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120</v>
      </c>
      <c r="AT123" s="196" t="s">
        <v>116</v>
      </c>
      <c r="AU123" s="196" t="s">
        <v>73</v>
      </c>
      <c r="AY123" s="14" t="s">
        <v>113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81</v>
      </c>
      <c r="BK123" s="197">
        <f>ROUND(I123*H123,2)</f>
        <v>0</v>
      </c>
      <c r="BL123" s="14" t="s">
        <v>120</v>
      </c>
      <c r="BM123" s="196" t="s">
        <v>606</v>
      </c>
    </row>
    <row r="124" spans="1:65" s="2" customFormat="1" ht="11.25">
      <c r="A124" s="31"/>
      <c r="B124" s="32"/>
      <c r="C124" s="33"/>
      <c r="D124" s="198" t="s">
        <v>121</v>
      </c>
      <c r="E124" s="33"/>
      <c r="F124" s="199" t="s">
        <v>602</v>
      </c>
      <c r="G124" s="33"/>
      <c r="H124" s="33"/>
      <c r="I124" s="200"/>
      <c r="J124" s="33"/>
      <c r="K124" s="33"/>
      <c r="L124" s="36"/>
      <c r="M124" s="214"/>
      <c r="N124" s="215"/>
      <c r="O124" s="216"/>
      <c r="P124" s="216"/>
      <c r="Q124" s="216"/>
      <c r="R124" s="216"/>
      <c r="S124" s="216"/>
      <c r="T124" s="217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121</v>
      </c>
      <c r="AU124" s="14" t="s">
        <v>73</v>
      </c>
    </row>
    <row r="125" spans="1:65" s="2" customFormat="1" ht="6.95" customHeight="1">
      <c r="A125" s="3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36"/>
      <c r="M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</sheetData>
  <sheetProtection algorithmName="SHA-512" hashValue="fYSq2MoK5niD+xjFK0MzJ092v574sYQ3FoPzZ4Syx7KIMWaoRfyjKRR/g9wZGLTeqdtDCBxgBKYA/ryibbM8iQ==" saltValue="V6u8Nr07/PCEIXQ71bm8egd9WYbqOnnA5+wV8Y7GgguIfc2Oxveg7OjkLeM83PzNateD44q2fMjAYjrM9XgKBQ==" spinCount="100000" sheet="1" objects="1" scenarios="1" formatColumns="0" formatRows="0" autoFilter="0"/>
  <autoFilter ref="C115:K124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služby</vt:lpstr>
      <vt:lpstr>01.1.1 - Údržba zeleně pr...</vt:lpstr>
      <vt:lpstr>01.1.2 - Regulace invazní...</vt:lpstr>
      <vt:lpstr>'01.1.1 - Údržba zeleně pr...'!Názvy_tisku</vt:lpstr>
      <vt:lpstr>'01.1.2 - Regulace invazní...'!Názvy_tisku</vt:lpstr>
      <vt:lpstr>'Rekapitulace služby'!Názvy_tisku</vt:lpstr>
      <vt:lpstr>'01.1.1 - Údržba zeleně pr...'!Oblast_tisku</vt:lpstr>
      <vt:lpstr>'01.1.2 - Regulace invazní...'!Oblast_tisku</vt:lpstr>
      <vt:lpstr>'Rekapitulace služby'!Oblast_tisku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Čermák Miroslav, Ing.</cp:lastModifiedBy>
  <dcterms:created xsi:type="dcterms:W3CDTF">2024-08-08T11:04:03Z</dcterms:created>
  <dcterms:modified xsi:type="dcterms:W3CDTF">2024-08-09T13:33:23Z</dcterms:modified>
</cp:coreProperties>
</file>