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X:\03 Zakázky 2024\63524168 Oprava PZS 7491 v km 18,628 na trati Studénka - Veřovice - VD\01_ZD\Díl 4 Soupis prací s výkazem výměr\"/>
    </mc:Choice>
  </mc:AlternateContent>
  <xr:revisionPtr revIDLastSave="0" documentId="13_ncr:1_{399C9315-7634-42D5-A25F-0A8EA8A8162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kapitulace zakázky" sheetId="1" r:id="rId1"/>
    <sheet name="01 - Sborníku ÚOŽI 2024" sheetId="2" r:id="rId2"/>
    <sheet name="02 - ÚRS 2024" sheetId="3" r:id="rId3"/>
    <sheet name="VON - -" sheetId="4" r:id="rId4"/>
    <sheet name="Seznam figur" sheetId="5" r:id="rId5"/>
    <sheet name="Pokyny pro vyplnění" sheetId="6" r:id="rId6"/>
  </sheets>
  <definedNames>
    <definedName name="_xlnm._FilterDatabase" localSheetId="1" hidden="1">'01 - Sborníku ÚOŽI 2024'!$C$95:$K$328</definedName>
    <definedName name="_xlnm._FilterDatabase" localSheetId="2" hidden="1">'02 - ÚRS 2024'!$C$86:$K$123</definedName>
    <definedName name="_xlnm._FilterDatabase" localSheetId="3" hidden="1">'VON - -'!$C$79:$K$101</definedName>
    <definedName name="_xlnm.Print_Titles" localSheetId="1">'01 - Sborníku ÚOŽI 2024'!$95:$95</definedName>
    <definedName name="_xlnm.Print_Titles" localSheetId="2">'02 - ÚRS 2024'!$86:$86</definedName>
    <definedName name="_xlnm.Print_Titles" localSheetId="0">'Rekapitulace zakázky'!$52:$52</definedName>
    <definedName name="_xlnm.Print_Titles" localSheetId="4">'Seznam figur'!$9:$9</definedName>
    <definedName name="_xlnm.Print_Titles" localSheetId="3">'VON - -'!$79:$79</definedName>
    <definedName name="_xlnm.Print_Area" localSheetId="1">'01 - Sborníku ÚOŽI 2024'!$C$4:$J$41,'01 - Sborníku ÚOŽI 2024'!$C$47:$J$75,'01 - Sborníku ÚOŽI 2024'!$C$81:$K$328</definedName>
    <definedName name="_xlnm.Print_Area" localSheetId="2">'02 - ÚRS 2024'!$C$4:$J$41,'02 - ÚRS 2024'!$C$47:$J$66,'02 - ÚRS 2024'!$C$72:$K$123</definedName>
    <definedName name="_xlnm.Print_Area" localSheetId="0">'Rekapitulace zakázky'!$D$4:$AO$36,'Rekapitulace zakázky'!$C$42:$AQ$59</definedName>
    <definedName name="_xlnm.Print_Area" localSheetId="4">'Seznam figur'!$C$4:$G$26</definedName>
    <definedName name="_xlnm.Print_Area" localSheetId="3">'VON - -'!$C$4:$J$39,'VON - -'!$C$45:$J$61,'VON - -'!$C$67:$K$101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5" l="1"/>
  <c r="J37" i="4"/>
  <c r="J36" i="4"/>
  <c r="AY58" i="1"/>
  <c r="J35" i="4"/>
  <c r="AX58" i="1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4" i="4"/>
  <c r="BH94" i="4"/>
  <c r="BG94" i="4"/>
  <c r="BF94" i="4"/>
  <c r="T94" i="4"/>
  <c r="R94" i="4"/>
  <c r="P94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5" i="4"/>
  <c r="BH85" i="4"/>
  <c r="BG85" i="4"/>
  <c r="BF85" i="4"/>
  <c r="T85" i="4"/>
  <c r="R85" i="4"/>
  <c r="P85" i="4"/>
  <c r="BI82" i="4"/>
  <c r="BH82" i="4"/>
  <c r="BG82" i="4"/>
  <c r="F35" i="4" s="1"/>
  <c r="BB58" i="1" s="1"/>
  <c r="BF82" i="4"/>
  <c r="T82" i="4"/>
  <c r="R82" i="4"/>
  <c r="P82" i="4"/>
  <c r="J77" i="4"/>
  <c r="F76" i="4"/>
  <c r="F74" i="4"/>
  <c r="E72" i="4"/>
  <c r="J55" i="4"/>
  <c r="F54" i="4"/>
  <c r="F52" i="4"/>
  <c r="E50" i="4"/>
  <c r="J21" i="4"/>
  <c r="E21" i="4"/>
  <c r="J76" i="4" s="1"/>
  <c r="J20" i="4"/>
  <c r="J18" i="4"/>
  <c r="E18" i="4"/>
  <c r="F77" i="4" s="1"/>
  <c r="J17" i="4"/>
  <c r="J12" i="4"/>
  <c r="J74" i="4"/>
  <c r="E7" i="4"/>
  <c r="E48" i="4"/>
  <c r="J39" i="3"/>
  <c r="J38" i="3"/>
  <c r="AY57" i="1" s="1"/>
  <c r="J37" i="3"/>
  <c r="AX57" i="1" s="1"/>
  <c r="BI122" i="3"/>
  <c r="BH122" i="3"/>
  <c r="BG122" i="3"/>
  <c r="BF122" i="3"/>
  <c r="T122" i="3"/>
  <c r="R122" i="3"/>
  <c r="P122" i="3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8" i="3"/>
  <c r="BH108" i="3"/>
  <c r="BG108" i="3"/>
  <c r="BF108" i="3"/>
  <c r="T108" i="3"/>
  <c r="R108" i="3"/>
  <c r="P108" i="3"/>
  <c r="BI105" i="3"/>
  <c r="BH105" i="3"/>
  <c r="BG105" i="3"/>
  <c r="BF105" i="3"/>
  <c r="T105" i="3"/>
  <c r="R105" i="3"/>
  <c r="P105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0" i="3"/>
  <c r="BH90" i="3"/>
  <c r="F38" i="3" s="1"/>
  <c r="BG90" i="3"/>
  <c r="BF90" i="3"/>
  <c r="T90" i="3"/>
  <c r="R90" i="3"/>
  <c r="P90" i="3"/>
  <c r="J84" i="3"/>
  <c r="F83" i="3"/>
  <c r="F81" i="3"/>
  <c r="E79" i="3"/>
  <c r="J59" i="3"/>
  <c r="F58" i="3"/>
  <c r="F56" i="3"/>
  <c r="E54" i="3"/>
  <c r="J23" i="3"/>
  <c r="E23" i="3"/>
  <c r="J83" i="3"/>
  <c r="J22" i="3"/>
  <c r="J20" i="3"/>
  <c r="E20" i="3"/>
  <c r="F84" i="3"/>
  <c r="J19" i="3"/>
  <c r="J14" i="3"/>
  <c r="J56" i="3" s="1"/>
  <c r="E7" i="3"/>
  <c r="E75" i="3"/>
  <c r="J39" i="2"/>
  <c r="J38" i="2"/>
  <c r="AY56" i="1"/>
  <c r="J37" i="2"/>
  <c r="AX56" i="1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T303" i="2" s="1"/>
  <c r="T302" i="2" s="1"/>
  <c r="R304" i="2"/>
  <c r="R303" i="2"/>
  <c r="R302" i="2" s="1"/>
  <c r="P304" i="2"/>
  <c r="P303" i="2" s="1"/>
  <c r="P302" i="2" s="1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4" i="2"/>
  <c r="BH274" i="2"/>
  <c r="BG274" i="2"/>
  <c r="BF274" i="2"/>
  <c r="T274" i="2"/>
  <c r="R274" i="2"/>
  <c r="P274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2" i="2"/>
  <c r="BH162" i="2"/>
  <c r="BG162" i="2"/>
  <c r="BF162" i="2"/>
  <c r="T162" i="2"/>
  <c r="R162" i="2"/>
  <c r="P162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98" i="2"/>
  <c r="BH98" i="2"/>
  <c r="BG98" i="2"/>
  <c r="BF98" i="2"/>
  <c r="T98" i="2"/>
  <c r="R98" i="2"/>
  <c r="P98" i="2"/>
  <c r="J93" i="2"/>
  <c r="F92" i="2"/>
  <c r="F90" i="2"/>
  <c r="E88" i="2"/>
  <c r="J59" i="2"/>
  <c r="F58" i="2"/>
  <c r="F56" i="2"/>
  <c r="E54" i="2"/>
  <c r="J23" i="2"/>
  <c r="E23" i="2"/>
  <c r="J92" i="2"/>
  <c r="J22" i="2"/>
  <c r="J20" i="2"/>
  <c r="E20" i="2"/>
  <c r="F59" i="2"/>
  <c r="J19" i="2"/>
  <c r="J14" i="2"/>
  <c r="J90" i="2" s="1"/>
  <c r="E7" i="2"/>
  <c r="E50" i="2"/>
  <c r="L50" i="1"/>
  <c r="AM50" i="1"/>
  <c r="AM49" i="1"/>
  <c r="L49" i="1"/>
  <c r="AM47" i="1"/>
  <c r="L47" i="1"/>
  <c r="L45" i="1"/>
  <c r="L44" i="1"/>
  <c r="BK241" i="2"/>
  <c r="BK313" i="2"/>
  <c r="J264" i="2"/>
  <c r="BK180" i="2"/>
  <c r="BK288" i="2"/>
  <c r="BK258" i="2"/>
  <c r="J162" i="2"/>
  <c r="J281" i="2"/>
  <c r="J168" i="2"/>
  <c r="BK314" i="2"/>
  <c r="BK228" i="2"/>
  <c r="J135" i="2"/>
  <c r="J213" i="2"/>
  <c r="BK133" i="2"/>
  <c r="J98" i="2"/>
  <c r="BK285" i="2"/>
  <c r="J244" i="2"/>
  <c r="BK204" i="2"/>
  <c r="BK247" i="2"/>
  <c r="J262" i="2"/>
  <c r="J274" i="2"/>
  <c r="BK168" i="2"/>
  <c r="J120" i="3"/>
  <c r="BK217" i="2"/>
  <c r="BK290" i="2"/>
  <c r="BK248" i="2"/>
  <c r="BK209" i="2"/>
  <c r="J290" i="2"/>
  <c r="BK321" i="2"/>
  <c r="BK223" i="2"/>
  <c r="J327" i="2"/>
  <c r="J228" i="2"/>
  <c r="J298" i="2"/>
  <c r="BK243" i="2"/>
  <c r="J201" i="2"/>
  <c r="BK127" i="2"/>
  <c r="J253" i="2"/>
  <c r="J200" i="2"/>
  <c r="J113" i="2"/>
  <c r="BK326" i="2"/>
  <c r="J248" i="2"/>
  <c r="J203" i="2"/>
  <c r="J299" i="2"/>
  <c r="BK216" i="2"/>
  <c r="J205" i="2"/>
  <c r="BK136" i="2"/>
  <c r="J249" i="2"/>
  <c r="BK116" i="3"/>
  <c r="BK120" i="3"/>
  <c r="BK95" i="3"/>
  <c r="BK97" i="4"/>
  <c r="J97" i="4"/>
  <c r="BK85" i="4"/>
  <c r="J217" i="2"/>
  <c r="J282" i="2"/>
  <c r="BK229" i="2"/>
  <c r="J154" i="2"/>
  <c r="J263" i="2"/>
  <c r="BK306" i="2"/>
  <c r="J224" i="2"/>
  <c r="BK148" i="2"/>
  <c r="J295" i="2"/>
  <c r="J328" i="2"/>
  <c r="BK264" i="2"/>
  <c r="J323" i="2"/>
  <c r="BK211" i="2"/>
  <c r="BK199" i="2"/>
  <c r="BK113" i="2"/>
  <c r="J134" i="2"/>
  <c r="J234" i="2"/>
  <c r="J257" i="2"/>
  <c r="J313" i="2"/>
  <c r="J265" i="2"/>
  <c r="J254" i="2"/>
  <c r="J133" i="2"/>
  <c r="BK110" i="3"/>
  <c r="J98" i="3"/>
  <c r="BK94" i="4"/>
  <c r="BK99" i="4"/>
  <c r="J285" i="2"/>
  <c r="BK242" i="2"/>
  <c r="J321" i="2"/>
  <c r="BK230" i="2"/>
  <c r="J199" i="2"/>
  <c r="BK268" i="2"/>
  <c r="BK176" i="2"/>
  <c r="BK135" i="2"/>
  <c r="BK184" i="2"/>
  <c r="J306" i="2"/>
  <c r="BK259" i="2"/>
  <c r="BK221" i="2"/>
  <c r="BK299" i="2"/>
  <c r="BK203" i="2"/>
  <c r="BK315" i="2"/>
  <c r="J230" i="2"/>
  <c r="BK328" i="2"/>
  <c r="J180" i="2"/>
  <c r="J119" i="2"/>
  <c r="AS55" i="1"/>
  <c r="BK238" i="2"/>
  <c r="J151" i="2"/>
  <c r="J236" i="2"/>
  <c r="J211" i="2"/>
  <c r="BK154" i="2"/>
  <c r="BK251" i="2"/>
  <c r="BK114" i="3"/>
  <c r="BK90" i="3"/>
  <c r="J114" i="3"/>
  <c r="BK82" i="4"/>
  <c r="J94" i="4"/>
  <c r="J226" i="2"/>
  <c r="BK312" i="2"/>
  <c r="BK222" i="2"/>
  <c r="J318" i="2"/>
  <c r="J260" i="2"/>
  <c r="BK201" i="2"/>
  <c r="BK318" i="2"/>
  <c r="BK224" i="2"/>
  <c r="J293" i="2"/>
  <c r="BK225" i="2"/>
  <c r="BK134" i="2"/>
  <c r="BK291" i="2"/>
  <c r="J209" i="2"/>
  <c r="J239" i="2"/>
  <c r="BK198" i="2"/>
  <c r="BK260" i="2"/>
  <c r="J242" i="2"/>
  <c r="BK137" i="2"/>
  <c r="BK210" i="2"/>
  <c r="BK162" i="2"/>
  <c r="J243" i="2"/>
  <c r="J252" i="2"/>
  <c r="J231" i="2"/>
  <c r="J312" i="2"/>
  <c r="BK254" i="2"/>
  <c r="BK151" i="2"/>
  <c r="J122" i="3"/>
  <c r="J108" i="3"/>
  <c r="BK108" i="3"/>
  <c r="BK98" i="3"/>
  <c r="J88" i="4"/>
  <c r="J82" i="4"/>
  <c r="J320" i="2"/>
  <c r="J291" i="2"/>
  <c r="BK249" i="2"/>
  <c r="J284" i="2"/>
  <c r="J255" i="2"/>
  <c r="J212" i="2"/>
  <c r="J301" i="2"/>
  <c r="BK286" i="2"/>
  <c r="J229" i="2"/>
  <c r="BK294" i="2"/>
  <c r="BK231" i="2"/>
  <c r="J109" i="2"/>
  <c r="BK274" i="2"/>
  <c r="BK220" i="2"/>
  <c r="BK283" i="2"/>
  <c r="BK304" i="2"/>
  <c r="BK236" i="2"/>
  <c r="BK202" i="2"/>
  <c r="BK109" i="2"/>
  <c r="BK123" i="2"/>
  <c r="BK237" i="2"/>
  <c r="BK246" i="2"/>
  <c r="BK205" i="2"/>
  <c r="J112" i="3"/>
  <c r="BK98" i="4"/>
  <c r="BK101" i="4"/>
  <c r="BK218" i="2"/>
  <c r="BK292" i="2"/>
  <c r="BK255" i="2"/>
  <c r="BK320" i="2"/>
  <c r="J286" i="2"/>
  <c r="BK267" i="2"/>
  <c r="BK327" i="2"/>
  <c r="BK234" i="2"/>
  <c r="J315" i="2"/>
  <c r="BK253" i="2"/>
  <c r="BK233" i="2"/>
  <c r="BK98" i="2"/>
  <c r="BK284" i="2"/>
  <c r="J127" i="2"/>
  <c r="J198" i="2"/>
  <c r="BK296" i="2"/>
  <c r="BK122" i="3"/>
  <c r="J95" i="3"/>
  <c r="J110" i="3"/>
  <c r="BK100" i="4"/>
  <c r="J98" i="4"/>
  <c r="J319" i="2"/>
  <c r="BK266" i="2"/>
  <c r="BK257" i="2"/>
  <c r="J283" i="2"/>
  <c r="J216" i="2"/>
  <c r="J188" i="2"/>
  <c r="J240" i="2"/>
  <c r="J91" i="4"/>
  <c r="BK252" i="2"/>
  <c r="J221" i="2"/>
  <c r="J176" i="2"/>
  <c r="J220" i="2"/>
  <c r="BK213" i="2"/>
  <c r="J233" i="2"/>
  <c r="J235" i="2"/>
  <c r="J223" i="2"/>
  <c r="J225" i="2"/>
  <c r="BK300" i="2"/>
  <c r="J259" i="2"/>
  <c r="BK112" i="3"/>
  <c r="J90" i="3"/>
  <c r="J85" i="4"/>
  <c r="BK287" i="2"/>
  <c r="BK240" i="2"/>
  <c r="BK319" i="2"/>
  <c r="BK245" i="2"/>
  <c r="J300" i="2"/>
  <c r="J304" i="2"/>
  <c r="J322" i="2"/>
  <c r="J326" i="2"/>
  <c r="J245" i="2"/>
  <c r="J237" i="2"/>
  <c r="J238" i="2"/>
  <c r="J258" i="2"/>
  <c r="J250" i="2"/>
  <c r="BK118" i="3"/>
  <c r="J101" i="4"/>
  <c r="J247" i="2"/>
  <c r="J296" i="2"/>
  <c r="J266" i="2"/>
  <c r="J232" i="2"/>
  <c r="BK119" i="2"/>
  <c r="J267" i="2"/>
  <c r="J137" i="2"/>
  <c r="BK262" i="2"/>
  <c r="BK324" i="2"/>
  <c r="BK226" i="2"/>
  <c r="J325" i="2"/>
  <c r="BK325" i="2"/>
  <c r="BK250" i="2"/>
  <c r="J210" i="2"/>
  <c r="BK293" i="2"/>
  <c r="BK322" i="2"/>
  <c r="J172" i="2"/>
  <c r="BK215" i="2"/>
  <c r="J105" i="3"/>
  <c r="BK88" i="4"/>
  <c r="J99" i="4"/>
  <c r="J297" i="2"/>
  <c r="BK317" i="2"/>
  <c r="J261" i="2"/>
  <c r="J246" i="2"/>
  <c r="J317" i="2"/>
  <c r="J287" i="2"/>
  <c r="J268" i="2"/>
  <c r="J136" i="2"/>
  <c r="J148" i="2"/>
  <c r="J123" i="2"/>
  <c r="BK212" i="2"/>
  <c r="BK172" i="2"/>
  <c r="BK282" i="2"/>
  <c r="J251" i="2"/>
  <c r="BK263" i="2"/>
  <c r="J292" i="2"/>
  <c r="BK297" i="2"/>
  <c r="J215" i="2"/>
  <c r="BK261" i="2"/>
  <c r="BK265" i="2"/>
  <c r="J204" i="2"/>
  <c r="BK188" i="2"/>
  <c r="J106" i="2"/>
  <c r="J288" i="2"/>
  <c r="J184" i="2"/>
  <c r="BK281" i="2"/>
  <c r="BK235" i="2"/>
  <c r="J202" i="2"/>
  <c r="BK295" i="2"/>
  <c r="J222" i="2"/>
  <c r="J314" i="2"/>
  <c r="BK239" i="2"/>
  <c r="BK200" i="2"/>
  <c r="BK298" i="2"/>
  <c r="J218" i="2"/>
  <c r="J324" i="2"/>
  <c r="BK106" i="2"/>
  <c r="J241" i="2"/>
  <c r="BK232" i="2"/>
  <c r="BK323" i="2"/>
  <c r="BK301" i="2"/>
  <c r="J294" i="2"/>
  <c r="BK244" i="2"/>
  <c r="J118" i="3"/>
  <c r="J116" i="3"/>
  <c r="BK105" i="3"/>
  <c r="BK91" i="4"/>
  <c r="J100" i="4"/>
  <c r="BK280" i="2" l="1"/>
  <c r="R280" i="2"/>
  <c r="BK219" i="2"/>
  <c r="J219" i="2" s="1"/>
  <c r="J66" i="2" s="1"/>
  <c r="P316" i="2"/>
  <c r="BK227" i="2"/>
  <c r="J227" i="2"/>
  <c r="J67" i="2"/>
  <c r="R289" i="2"/>
  <c r="R256" i="2" s="1"/>
  <c r="T305" i="2"/>
  <c r="R227" i="2"/>
  <c r="P289" i="2"/>
  <c r="R305" i="2"/>
  <c r="P97" i="2"/>
  <c r="T219" i="2"/>
  <c r="T280" i="2"/>
  <c r="T316" i="2"/>
  <c r="R97" i="2"/>
  <c r="P227" i="2"/>
  <c r="BK289" i="2"/>
  <c r="J289" i="2"/>
  <c r="J70" i="2" s="1"/>
  <c r="BK316" i="2"/>
  <c r="J316" i="2"/>
  <c r="J74" i="2"/>
  <c r="R219" i="2"/>
  <c r="BK305" i="2"/>
  <c r="J305" i="2" s="1"/>
  <c r="J73" i="2" s="1"/>
  <c r="P89" i="3"/>
  <c r="P88" i="3"/>
  <c r="P87" i="3" s="1"/>
  <c r="AU57" i="1" s="1"/>
  <c r="T89" i="3"/>
  <c r="T88" i="3"/>
  <c r="T87" i="3"/>
  <c r="T97" i="2"/>
  <c r="T227" i="2"/>
  <c r="T214" i="2"/>
  <c r="T289" i="2"/>
  <c r="T256" i="2" s="1"/>
  <c r="R316" i="2"/>
  <c r="R89" i="3"/>
  <c r="R88" i="3"/>
  <c r="R87" i="3" s="1"/>
  <c r="BK97" i="2"/>
  <c r="J97" i="2" s="1"/>
  <c r="J64" i="2" s="1"/>
  <c r="P219" i="2"/>
  <c r="P280" i="2"/>
  <c r="P256" i="2"/>
  <c r="P305" i="2"/>
  <c r="BK89" i="3"/>
  <c r="J89" i="3"/>
  <c r="J65" i="3" s="1"/>
  <c r="BK81" i="4"/>
  <c r="J81" i="4"/>
  <c r="J60" i="4"/>
  <c r="P81" i="4"/>
  <c r="P80" i="4"/>
  <c r="AU58" i="1" s="1"/>
  <c r="R81" i="4"/>
  <c r="R80" i="4"/>
  <c r="T81" i="4"/>
  <c r="T80" i="4" s="1"/>
  <c r="BK214" i="2"/>
  <c r="J214" i="2" s="1"/>
  <c r="J65" i="2" s="1"/>
  <c r="BK303" i="2"/>
  <c r="J303" i="2"/>
  <c r="J72" i="2" s="1"/>
  <c r="BK88" i="3"/>
  <c r="J88" i="3" s="1"/>
  <c r="J64" i="3" s="1"/>
  <c r="BE85" i="4"/>
  <c r="F55" i="4"/>
  <c r="BE97" i="4"/>
  <c r="BE99" i="4"/>
  <c r="J52" i="4"/>
  <c r="BE94" i="4"/>
  <c r="E70" i="4"/>
  <c r="BE88" i="4"/>
  <c r="BE91" i="4"/>
  <c r="BE100" i="4"/>
  <c r="J54" i="4"/>
  <c r="BE82" i="4"/>
  <c r="BE98" i="4"/>
  <c r="BE101" i="4"/>
  <c r="R214" i="2"/>
  <c r="F59" i="3"/>
  <c r="J58" i="3"/>
  <c r="BE98" i="3"/>
  <c r="J81" i="3"/>
  <c r="J280" i="2"/>
  <c r="J69" i="2" s="1"/>
  <c r="BE95" i="3"/>
  <c r="BE105" i="3"/>
  <c r="BE90" i="3"/>
  <c r="BE110" i="3"/>
  <c r="BE114" i="3"/>
  <c r="BE116" i="3"/>
  <c r="BE122" i="3"/>
  <c r="E50" i="3"/>
  <c r="BE120" i="3"/>
  <c r="BE108" i="3"/>
  <c r="BE112" i="3"/>
  <c r="BE118" i="3"/>
  <c r="BC57" i="1"/>
  <c r="E84" i="2"/>
  <c r="BE119" i="2"/>
  <c r="BE148" i="2"/>
  <c r="BE154" i="2"/>
  <c r="BE172" i="2"/>
  <c r="BE233" i="2"/>
  <c r="BE247" i="2"/>
  <c r="BE249" i="2"/>
  <c r="BE250" i="2"/>
  <c r="BE257" i="2"/>
  <c r="BE281" i="2"/>
  <c r="BE304" i="2"/>
  <c r="BE201" i="2"/>
  <c r="BE203" i="2"/>
  <c r="BE220" i="2"/>
  <c r="BE236" i="2"/>
  <c r="BE255" i="2"/>
  <c r="BE288" i="2"/>
  <c r="BE291" i="2"/>
  <c r="BE211" i="2"/>
  <c r="BE212" i="2"/>
  <c r="BE221" i="2"/>
  <c r="BE245" i="2"/>
  <c r="BE248" i="2"/>
  <c r="BE252" i="2"/>
  <c r="BE301" i="2"/>
  <c r="BE319" i="2"/>
  <c r="BE106" i="2"/>
  <c r="BE162" i="2"/>
  <c r="BE235" i="2"/>
  <c r="BE239" i="2"/>
  <c r="BE242" i="2"/>
  <c r="BE243" i="2"/>
  <c r="BE251" i="2"/>
  <c r="BE261" i="2"/>
  <c r="BE264" i="2"/>
  <c r="BE274" i="2"/>
  <c r="BE265" i="2"/>
  <c r="BE285" i="2"/>
  <c r="J56" i="2"/>
  <c r="BE109" i="2"/>
  <c r="BE137" i="2"/>
  <c r="BE151" i="2"/>
  <c r="BE184" i="2"/>
  <c r="BE209" i="2"/>
  <c r="BE224" i="2"/>
  <c r="BE229" i="2"/>
  <c r="BE244" i="2"/>
  <c r="BE325" i="2"/>
  <c r="F93" i="2"/>
  <c r="BE98" i="2"/>
  <c r="BE134" i="2"/>
  <c r="BE180" i="2"/>
  <c r="BE188" i="2"/>
  <c r="BE198" i="2"/>
  <c r="BE202" i="2"/>
  <c r="BE205" i="2"/>
  <c r="BE213" i="2"/>
  <c r="BE216" i="2"/>
  <c r="BE225" i="2"/>
  <c r="BE263" i="2"/>
  <c r="BE199" i="2"/>
  <c r="BE218" i="2"/>
  <c r="BE237" i="2"/>
  <c r="BE266" i="2"/>
  <c r="BE292" i="2"/>
  <c r="BE294" i="2"/>
  <c r="BE133" i="2"/>
  <c r="BE135" i="2"/>
  <c r="BE240" i="2"/>
  <c r="BE284" i="2"/>
  <c r="BE286" i="2"/>
  <c r="BE290" i="2"/>
  <c r="BE299" i="2"/>
  <c r="BE322" i="2"/>
  <c r="BE324" i="2"/>
  <c r="BE326" i="2"/>
  <c r="BE327" i="2"/>
  <c r="BE328" i="2"/>
  <c r="BE136" i="2"/>
  <c r="BE283" i="2"/>
  <c r="BE293" i="2"/>
  <c r="BE320" i="2"/>
  <c r="BE323" i="2"/>
  <c r="BE113" i="2"/>
  <c r="BE123" i="2"/>
  <c r="BE168" i="2"/>
  <c r="BE210" i="2"/>
  <c r="BE246" i="2"/>
  <c r="BE312" i="2"/>
  <c r="BE223" i="2"/>
  <c r="BE226" i="2"/>
  <c r="BE258" i="2"/>
  <c r="BE268" i="2"/>
  <c r="BE296" i="2"/>
  <c r="BE297" i="2"/>
  <c r="BE313" i="2"/>
  <c r="BE321" i="2"/>
  <c r="J58" i="2"/>
  <c r="BE176" i="2"/>
  <c r="BE200" i="2"/>
  <c r="BE204" i="2"/>
  <c r="BE215" i="2"/>
  <c r="BE217" i="2"/>
  <c r="BE222" i="2"/>
  <c r="BE230" i="2"/>
  <c r="BE238" i="2"/>
  <c r="BE253" i="2"/>
  <c r="BE254" i="2"/>
  <c r="BE259" i="2"/>
  <c r="BE262" i="2"/>
  <c r="BE267" i="2"/>
  <c r="BE287" i="2"/>
  <c r="BE295" i="2"/>
  <c r="BE298" i="2"/>
  <c r="BE300" i="2"/>
  <c r="BE315" i="2"/>
  <c r="BE317" i="2"/>
  <c r="BE127" i="2"/>
  <c r="BE228" i="2"/>
  <c r="BE232" i="2"/>
  <c r="BE234" i="2"/>
  <c r="BE241" i="2"/>
  <c r="BE260" i="2"/>
  <c r="BE282" i="2"/>
  <c r="BE306" i="2"/>
  <c r="BE314" i="2"/>
  <c r="BE318" i="2"/>
  <c r="BE231" i="2"/>
  <c r="F37" i="4"/>
  <c r="BD58" i="1" s="1"/>
  <c r="J36" i="3"/>
  <c r="AW57" i="1" s="1"/>
  <c r="F34" i="4"/>
  <c r="BA58" i="1" s="1"/>
  <c r="F39" i="3"/>
  <c r="BD57" i="1" s="1"/>
  <c r="AS54" i="1"/>
  <c r="F36" i="4"/>
  <c r="BC58" i="1"/>
  <c r="F37" i="2"/>
  <c r="BB56" i="1"/>
  <c r="F38" i="2"/>
  <c r="BC56" i="1"/>
  <c r="BC55" i="1" s="1"/>
  <c r="F39" i="2"/>
  <c r="BD56" i="1" s="1"/>
  <c r="F37" i="3"/>
  <c r="BB57" i="1" s="1"/>
  <c r="J34" i="4"/>
  <c r="AW58" i="1"/>
  <c r="F36" i="2"/>
  <c r="BA56" i="1" s="1"/>
  <c r="J36" i="2"/>
  <c r="AW56" i="1" s="1"/>
  <c r="F36" i="3"/>
  <c r="BA57" i="1" s="1"/>
  <c r="P214" i="2" l="1"/>
  <c r="P96" i="2" s="1"/>
  <c r="AU56" i="1" s="1"/>
  <c r="AU55" i="1" s="1"/>
  <c r="AU54" i="1" s="1"/>
  <c r="R96" i="2"/>
  <c r="T96" i="2"/>
  <c r="BK256" i="2"/>
  <c r="J256" i="2" s="1"/>
  <c r="J68" i="2" s="1"/>
  <c r="BK302" i="2"/>
  <c r="J302" i="2"/>
  <c r="J71" i="2"/>
  <c r="BK80" i="4"/>
  <c r="J80" i="4" s="1"/>
  <c r="J59" i="4" s="1"/>
  <c r="BK87" i="3"/>
  <c r="J87" i="3"/>
  <c r="J63" i="3"/>
  <c r="BB55" i="1"/>
  <c r="F33" i="4"/>
  <c r="AZ58" i="1" s="1"/>
  <c r="J35" i="2"/>
  <c r="AV56" i="1" s="1"/>
  <c r="AT56" i="1" s="1"/>
  <c r="F35" i="2"/>
  <c r="AZ56" i="1" s="1"/>
  <c r="AY55" i="1"/>
  <c r="BA55" i="1"/>
  <c r="AW55" i="1" s="1"/>
  <c r="BC54" i="1"/>
  <c r="AY54" i="1"/>
  <c r="F35" i="3"/>
  <c r="AZ57" i="1"/>
  <c r="BD55" i="1"/>
  <c r="J33" i="4"/>
  <c r="AV58" i="1" s="1"/>
  <c r="AT58" i="1" s="1"/>
  <c r="J35" i="3"/>
  <c r="AV57" i="1" s="1"/>
  <c r="AT57" i="1" s="1"/>
  <c r="BK96" i="2" l="1"/>
  <c r="J96" i="2" s="1"/>
  <c r="J63" i="2" s="1"/>
  <c r="BD54" i="1"/>
  <c r="W33" i="1"/>
  <c r="BB54" i="1"/>
  <c r="AX54" i="1"/>
  <c r="AZ55" i="1"/>
  <c r="AV55" i="1" s="1"/>
  <c r="AT55" i="1" s="1"/>
  <c r="J30" i="4"/>
  <c r="AG58" i="1"/>
  <c r="J32" i="3"/>
  <c r="AG57" i="1" s="1"/>
  <c r="AN57" i="1" s="1"/>
  <c r="AX55" i="1"/>
  <c r="BA54" i="1"/>
  <c r="W30" i="1"/>
  <c r="W32" i="1"/>
  <c r="J39" i="4" l="1"/>
  <c r="J41" i="3"/>
  <c r="AN58" i="1"/>
  <c r="J32" i="2"/>
  <c r="AG56" i="1" s="1"/>
  <c r="AN56" i="1" s="1"/>
  <c r="AZ54" i="1"/>
  <c r="W29" i="1" s="1"/>
  <c r="AW54" i="1"/>
  <c r="AK30" i="1" s="1"/>
  <c r="W31" i="1"/>
  <c r="J41" i="2" l="1"/>
  <c r="AG55" i="1"/>
  <c r="AG54" i="1" s="1"/>
  <c r="AK26" i="1" s="1"/>
  <c r="AK35" i="1" s="1"/>
  <c r="AV54" i="1"/>
  <c r="AK29" i="1" s="1"/>
  <c r="AN55" i="1" l="1"/>
  <c r="AT54" i="1"/>
  <c r="AN54" i="1" l="1"/>
</calcChain>
</file>

<file path=xl/sharedStrings.xml><?xml version="1.0" encoding="utf-8"?>
<sst xmlns="http://schemas.openxmlformats.org/spreadsheetml/2006/main" count="4452" uniqueCount="988">
  <si>
    <t>Export Komplet</t>
  </si>
  <si>
    <t>VZ</t>
  </si>
  <si>
    <t>2.0</t>
  </si>
  <si>
    <t>ZAMOK</t>
  </si>
  <si>
    <t>False</t>
  </si>
  <si>
    <t>{5ee26433-a1e4-47e9-8b66-f7007b4fe419}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</si>
  <si>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</si>
  <si>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</si>
  <si>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</si>
  <si>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</si>
  <si>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</si>
  <si>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</si>
  <si>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</si>
  <si>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</si>
  <si>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F20240320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</si>
  <si>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</si>
  <si>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</si>
  <si>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PZS P7491 v km 18,628 na trati Studénka - Veřovice</t>
  </si>
  <si>
    <t>KSO:</t>
  </si>
  <si>
    <t>824</t>
  </si>
  <si>
    <t>CC-CZ:</t>
  </si>
  <si>
    <t/>
  </si>
  <si>
    <t>Místo:</t>
  </si>
  <si>
    <t xml:space="preserve"> </t>
  </si>
  <si>
    <t>Datum: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</si>
  <si>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</si>
  <si>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</si>
  <si>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</si>
  <si>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</si>
  <si>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</si>
  <si>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</si>
  <si>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</si>
  <si>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</si>
  <si>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</si>
  <si>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</si>
  <si>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</si>
  <si>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</si>
  <si>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</si>
  <si>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</si>
  <si>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</si>
  <si>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</si>
  <si>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</si>
  <si>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</si>
  <si>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</si>
  <si>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</si>
  <si>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</si>
  <si>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</si>
  <si>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</si>
  <si>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</si>
  <si>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</si>
  <si>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</si>
  <si>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</si>
  <si>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</si>
  <si>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</si>
  <si>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</si>
  <si>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</si>
  <si>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</si>
  <si>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</si>
  <si>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</si>
  <si>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</si>
  <si>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</si>
  <si>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</si>
  <si>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</si>
  <si>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</si>
  <si>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</si>
  <si>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</si>
  <si>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</si>
  <si>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</si>
  <si>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</si>
  <si>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</si>
  <si>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</si>
  <si>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</si>
  <si>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</si>
  <si>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</si>
  <si>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</si>
  <si>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PS 01</t>
  </si>
  <si>
    <t>PZS v km 18,628 (P7491)</t>
  </si>
  <si>
    <t>PRO</t>
  </si>
  <si>
    <t>1</t>
  </si>
  <si>
    <t>{14590965-aadd-42c2-8ff6-6e34e43e11b1}</t>
  </si>
  <si>
    <t>2</t>
  </si>
  <si>
    <t>/</t>
  </si>
  <si>
    <t>01</t>
  </si>
  <si>
    <t>Sborníku ÚOŽI 2024</t>
  </si>
  <si>
    <t>Soupis</t>
  </si>
  <si>
    <t>{ea0cecbe-fe90-45f6-a35a-1d8de7acb41c}</t>
  </si>
  <si>
    <t>02</t>
  </si>
  <si>
    <t>ÚRS 2024</t>
  </si>
  <si>
    <t>{7e30a827-7c8d-4be6-afb9-d24b939c1e8d}</t>
  </si>
  <si>
    <t>VON</t>
  </si>
  <si>
    <t>-</t>
  </si>
  <si>
    <t>{5ecfed82-5f4b-4f49-90f9-54cb115ed27d}</t>
  </si>
  <si>
    <t>KRYCÍ LIST SOUPISU PRACÍ</t>
  </si>
  <si>
    <t>Objekt:</t>
  </si>
  <si>
    <t>PS 01 - PZS v km 18,628 (P7491)</t>
  </si>
  <si>
    <t>Soupis:</t>
  </si>
  <si>
    <t>01 - Sborníku ÚOŽI 2024</t>
  </si>
  <si>
    <t>PZS v km 18,628</t>
  </si>
  <si>
    <t>REKAPITULACE ČLENĚNÍ SOUPISU PRACÍ</t>
  </si>
  <si>
    <t>Kód dílu - Popis</t>
  </si>
  <si>
    <t>Cena celkem [CZK]</t>
  </si>
  <si>
    <t>-1</t>
  </si>
  <si>
    <t>01 - Kabelizace</t>
  </si>
  <si>
    <t>02 - Venkovní zařízení</t>
  </si>
  <si>
    <t xml:space="preserve">    02.1 - Výstražník</t>
  </si>
  <si>
    <t xml:space="preserve">    02.2 - SSP</t>
  </si>
  <si>
    <t>03 - Vnitřní zařízení</t>
  </si>
  <si>
    <t xml:space="preserve">    03.2 - SÚ - Stávající RZZ Štramberk</t>
  </si>
  <si>
    <t xml:space="preserve">    03.3 - Ovládací stoly - Štramberk</t>
  </si>
  <si>
    <t>HSV - Práce a dodávky HSV</t>
  </si>
  <si>
    <t xml:space="preserve">    5 - Komunikace pozemní</t>
  </si>
  <si>
    <t>04 - Demontáže</t>
  </si>
  <si>
    <t>05 - Zkoušky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</si>
  <si>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</si>
  <si>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</si>
  <si>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</si>
  <si>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</si>
  <si>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</si>
  <si>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</si>
  <si>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</si>
  <si>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</si>
  <si>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</si>
  <si>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</si>
  <si>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</si>
  <si>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</si>
  <si>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</si>
  <si>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Kabelizace</t>
  </si>
  <si>
    <t>ROZPOCET</t>
  </si>
  <si>
    <t>K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</si>
  <si>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</si>
  <si>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</si>
  <si>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</si>
  <si>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Sborník UOŽI 01 2024</t>
  </si>
  <si>
    <t>4</t>
  </si>
  <si>
    <t>-894527330</t>
  </si>
  <si>
    <t>VV</t>
  </si>
  <si>
    <t>3XN</t>
  </si>
  <si>
    <t>15</t>
  </si>
  <si>
    <t>EY 7p</t>
  </si>
  <si>
    <t>TCEKY - uložení pro vnitřní část RZZ</t>
  </si>
  <si>
    <t>60</t>
  </si>
  <si>
    <t>Součet</t>
  </si>
  <si>
    <t>M</t>
  </si>
  <si>
    <t>7590521529</t>
  </si>
  <si>
    <t>Venkovní vedení kabelová - metalické sítě Plněné, párované s ochr. vodičem TCEKPFLEY 7 P 1,0 D</t>
  </si>
  <si>
    <t>128</t>
  </si>
  <si>
    <t>-626905847</t>
  </si>
  <si>
    <t>3</t>
  </si>
  <si>
    <t>7590520604</t>
  </si>
  <si>
    <t>Venkovní vedení kabelová - metalické sítě Plněné 4x0,8 TCEPKPFLEY 3 x 4 x 0,8</t>
  </si>
  <si>
    <t>-891821537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</si>
  <si>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</si>
  <si>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</si>
  <si>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49998955</t>
  </si>
  <si>
    <t>EY 12p [m]</t>
  </si>
  <si>
    <t>50</t>
  </si>
  <si>
    <t>5XN</t>
  </si>
  <si>
    <t>5</t>
  </si>
  <si>
    <t>7590521534</t>
  </si>
  <si>
    <t>Venkovní vedení kabelová - metalické sítě Plněné, párované s ochr. vodičem TCEKPFLEY 12 P 1,0 D</t>
  </si>
  <si>
    <t>1340263941</t>
  </si>
  <si>
    <t>6</t>
  </si>
  <si>
    <t>7590520614</t>
  </si>
  <si>
    <t>Venkovní vedení kabelová - metalické sítě Plněné 4x0,8 TCEPKPFLEY 5 x 4 x 0,8</t>
  </si>
  <si>
    <t>-177619570</t>
  </si>
  <si>
    <t>7</t>
  </si>
  <si>
    <t>7590555072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</si>
  <si>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</si>
  <si>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kus</t>
  </si>
  <si>
    <t>2009178752</t>
  </si>
  <si>
    <t>8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</si>
  <si>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</si>
  <si>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</si>
  <si>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-452591525</t>
  </si>
  <si>
    <t>9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</si>
  <si>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</si>
  <si>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</si>
  <si>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-1495448754</t>
  </si>
  <si>
    <t>10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</si>
  <si>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</si>
  <si>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</si>
  <si>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175894465</t>
  </si>
  <si>
    <t>11</t>
  </si>
  <si>
    <t>7590555146</t>
  </si>
  <si>
    <t>Montáž forma pro kabely TCEKPFLE, TCEKPFLEY, TCEKPFLEZE, TCEKPFLEZY do 48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</si>
  <si>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1902068891</t>
  </si>
  <si>
    <t>7590527120</t>
  </si>
  <si>
    <t>Demontáž ukončení vodiče v závěru nebo rozvaděči se zářezovými svorkovnicemi</t>
  </si>
  <si>
    <t>989865348</t>
  </si>
  <si>
    <t>Demontáž kabelové formy [počet vodičů * počet kusů]</t>
  </si>
  <si>
    <t>7p</t>
  </si>
  <si>
    <t>14*2</t>
  </si>
  <si>
    <t>12p</t>
  </si>
  <si>
    <t>24*2</t>
  </si>
  <si>
    <t>16p</t>
  </si>
  <si>
    <t>32*1</t>
  </si>
  <si>
    <t>48p</t>
  </si>
  <si>
    <t>96*2</t>
  </si>
  <si>
    <t>13</t>
  </si>
  <si>
    <t>7590525464</t>
  </si>
  <si>
    <t>Montáž spojky rovné pro plastové kabely párové Raychem XAGA s konektory UDW2 2 plášť bez pancíře do 20 žil - nasazení manžety, spojení žil, převlečení manžety, nahřátí pro její tepelné smrštění, uložení spojky v jámě</t>
  </si>
  <si>
    <t>-912495729</t>
  </si>
  <si>
    <t>EY do 12p</t>
  </si>
  <si>
    <t>14</t>
  </si>
  <si>
    <t>7590541429</t>
  </si>
  <si>
    <t>Slaboproudé rozvody, kabely pro přívod a vnitřní instalaci Spojky metalických kabelů a příslušenství Teplem smrštitelná zesílená spojka pro netlakované kabely XAGA 500-43/8-150/EY</t>
  </si>
  <si>
    <t>-1679590703</t>
  </si>
  <si>
    <t>7492553010</t>
  </si>
  <si>
    <t>Montáž kabelů 2- a 3-žílových Cu do 16 mm2 - uložení do země, chráničky, na rošty, pod omítku apod.</t>
  </si>
  <si>
    <t>-1318603308</t>
  </si>
  <si>
    <t>CYKY 2O1,5</t>
  </si>
  <si>
    <t>15+10</t>
  </si>
  <si>
    <t>CYKY 3O1,5</t>
  </si>
  <si>
    <t>CYKY 3O2,5</t>
  </si>
  <si>
    <t>16</t>
  </si>
  <si>
    <t>7492501690</t>
  </si>
  <si>
    <t>Kabely, vodiče, šňůry Cu - nn Kabel silový 2 a 3-žílový Cu, plastová izolace CYKY 2O1,5 (2Dx1,5)</t>
  </si>
  <si>
    <t>-170890766</t>
  </si>
  <si>
    <t>Vnitřní zařízení CYKY 2O1,5</t>
  </si>
  <si>
    <t>17</t>
  </si>
  <si>
    <t>7492501740</t>
  </si>
  <si>
    <t>Kabely, vodiče, šňůry Cu - nn Kabel silový 2 a 3-žílový Cu, plastová izolace CYKY 3O1,5 (3Ax1,5)</t>
  </si>
  <si>
    <t>-1791133206</t>
  </si>
  <si>
    <t>18</t>
  </si>
  <si>
    <t>7492501750</t>
  </si>
  <si>
    <t>Kabely, vodiče, šňůry Cu - nn Kabel silový 2 a 3-žílový Cu, plastová izolace CYKY 3O2,5 (3Ax2,5)</t>
  </si>
  <si>
    <t>-898646129</t>
  </si>
  <si>
    <t xml:space="preserve"> vnitřní zažízení CYKY 3O2,5</t>
  </si>
  <si>
    <t>19</t>
  </si>
  <si>
    <t>7492554010</t>
  </si>
  <si>
    <t>Montáž kabelů 4- a 5-žílových Cu do 16 mm2 - uložení do země, chráničky, na rošty, pod omítku apod.</t>
  </si>
  <si>
    <t>1413757382</t>
  </si>
  <si>
    <t>CYKY 5J6</t>
  </si>
  <si>
    <t>20</t>
  </si>
  <si>
    <t>7492502030</t>
  </si>
  <si>
    <t>Kabely, vodiče, šňůry Cu - nn Kabel silový 4 a 5-žílový Cu, plastová izolace CYKY 5J6 (5Cx6)</t>
  </si>
  <si>
    <t>2100537251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</si>
  <si>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</si>
  <si>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</si>
  <si>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-712263473</t>
  </si>
  <si>
    <t>Ukončení kabelů CYKY</t>
  </si>
  <si>
    <t>12+12</t>
  </si>
  <si>
    <t>22</t>
  </si>
  <si>
    <t>7492552010</t>
  </si>
  <si>
    <t>Montáž kabelů jednožílových Cu do 35 mm2 - uložení do země, chráničky, na rošty, pod omítku apod.</t>
  </si>
  <si>
    <t>1528504316</t>
  </si>
  <si>
    <t>CYA 16r</t>
  </si>
  <si>
    <t>CYA 16tm</t>
  </si>
  <si>
    <t>CYA 10zž</t>
  </si>
  <si>
    <t>CYA 2,5tm</t>
  </si>
  <si>
    <t>23</t>
  </si>
  <si>
    <t>7492500800</t>
  </si>
  <si>
    <t>Kabely, vodiče, šňůry Cu - nn Vodič jednožílový Cu, plastová izolace H07V-K 10</t>
  </si>
  <si>
    <t>1123284132</t>
  </si>
  <si>
    <t>24</t>
  </si>
  <si>
    <t>7492500850</t>
  </si>
  <si>
    <t>Kabely, vodiče, šňůry Cu - nn Vodič jednožílový Cu, plastová izolace H07V-K 16</t>
  </si>
  <si>
    <t>98540006</t>
  </si>
  <si>
    <t>25</t>
  </si>
  <si>
    <t>7492501040</t>
  </si>
  <si>
    <t>Kabely, vodiče, šňůry Cu - nn Vodič jednožílový Cu, plastová izolace H07V-K 2,5</t>
  </si>
  <si>
    <t>-1824268693</t>
  </si>
  <si>
    <t>26</t>
  </si>
  <si>
    <t>7492400460</t>
  </si>
  <si>
    <t>Kabely, vodiče - vn Kabely nad 22kV Označovací štítek na kabel (100 ks)</t>
  </si>
  <si>
    <t>sada</t>
  </si>
  <si>
    <t>-55655874</t>
  </si>
  <si>
    <t>27</t>
  </si>
  <si>
    <t>7492756020</t>
  </si>
  <si>
    <t>Pomocné práce pro montáž kabelů montáž označovacího štítku na kabel</t>
  </si>
  <si>
    <t>-1242103654</t>
  </si>
  <si>
    <t>28</t>
  </si>
  <si>
    <t>7593505202</t>
  </si>
  <si>
    <t>Uložení HDPE trubky pro optický kabel do výkopu bez zřízení lože a bez krytí</t>
  </si>
  <si>
    <t>628228295</t>
  </si>
  <si>
    <t>29</t>
  </si>
  <si>
    <t>7593500940</t>
  </si>
  <si>
    <t>Trasy kabelového vedení Ohebná dvouplášťová korugovaná chránička 110/92 smotek</t>
  </si>
  <si>
    <t>-662688124</t>
  </si>
  <si>
    <t>30</t>
  </si>
  <si>
    <t>7593500090</t>
  </si>
  <si>
    <t>Trasy kabelového vedení Kabelové žlaby (100x100) spodní + vrchní díl plast</t>
  </si>
  <si>
    <t>-698587679</t>
  </si>
  <si>
    <t>40"k výstražníku</t>
  </si>
  <si>
    <t>31</t>
  </si>
  <si>
    <t>7593500095</t>
  </si>
  <si>
    <t>Trasy kabelového vedení Kabelové žlaby (100x100) spojka plast</t>
  </si>
  <si>
    <t>1733157434</t>
  </si>
  <si>
    <t>32</t>
  </si>
  <si>
    <t>7593315020</t>
  </si>
  <si>
    <t>Montáž zářezové lišty LSA-PLUS</t>
  </si>
  <si>
    <t>-1200941275</t>
  </si>
  <si>
    <t>33</t>
  </si>
  <si>
    <t>7590550194</t>
  </si>
  <si>
    <t>Forma kabelová, drátová a doplňky vnitřní instalace LSA lišty LSA-PLUS lišta rozpojovací 2/10</t>
  </si>
  <si>
    <t>-1828201360</t>
  </si>
  <si>
    <t>34</t>
  </si>
  <si>
    <t>7593315010</t>
  </si>
  <si>
    <t>Montáž montážního rámu LSA-PLUS - usazení montážního rámu na místo určení</t>
  </si>
  <si>
    <t>2084290494</t>
  </si>
  <si>
    <t>35</t>
  </si>
  <si>
    <t>7590550149</t>
  </si>
  <si>
    <t>Forma kabelová, drátová a doplňky vnitřní instalace Montážní rám pro LSA lišty Profilový nosič konstrukčních skupin LSA do 19“ skříní</t>
  </si>
  <si>
    <t>1163466946</t>
  </si>
  <si>
    <t>Venkovní zařízení</t>
  </si>
  <si>
    <t>36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</si>
  <si>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</si>
  <si>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</si>
  <si>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685489404</t>
  </si>
  <si>
    <t>37</t>
  </si>
  <si>
    <t>7491600180</t>
  </si>
  <si>
    <t>Uzemnění Vnější Uzemňovací vedení v zemi, páskem FeZn do 120 mm2</t>
  </si>
  <si>
    <t>-31216603</t>
  </si>
  <si>
    <t>38</t>
  </si>
  <si>
    <t>7590150010</t>
  </si>
  <si>
    <t>Uzemnění, ukolejnění Sběrnice uzemňovací (CV452119003)</t>
  </si>
  <si>
    <t>-2135567275</t>
  </si>
  <si>
    <t>39</t>
  </si>
  <si>
    <t>7590155080</t>
  </si>
  <si>
    <t>Zhotovení sběrnice uzemňovací - měděné desky s přípojnými body spojené měděným páskem s praporcem na izolační podložce, na který bude přiveden uzemňovací vodič</t>
  </si>
  <si>
    <t>-531264696</t>
  </si>
  <si>
    <t>02.1</t>
  </si>
  <si>
    <t>Výstražník</t>
  </si>
  <si>
    <t>40</t>
  </si>
  <si>
    <t>7592827015</t>
  </si>
  <si>
    <t>Demontáž součástí výstražníku skříně výstražníku</t>
  </si>
  <si>
    <t>-1543463577</t>
  </si>
  <si>
    <t>41</t>
  </si>
  <si>
    <t>7592815044</t>
  </si>
  <si>
    <t>Montáž plastového výstražníku AŽD 97 s jednou skříní - smontování kompletního výstražníku, označení označovacími štítky, postavení a montáž výstražníku na základ, zatažení kabelu bez zhotovení a zapojení kabelové formy, nátěr. Bez provedení ochrany proti vlivu trakcí</t>
  </si>
  <si>
    <t>1360707273</t>
  </si>
  <si>
    <t>42</t>
  </si>
  <si>
    <t>7592827110</t>
  </si>
  <si>
    <t>Demontáž kříže výstražného</t>
  </si>
  <si>
    <t>1559029221</t>
  </si>
  <si>
    <t>43</t>
  </si>
  <si>
    <t>7592825110</t>
  </si>
  <si>
    <t>Montáž kříže výstražného</t>
  </si>
  <si>
    <t>712067838</t>
  </si>
  <si>
    <t>44</t>
  </si>
  <si>
    <t>7592827010</t>
  </si>
  <si>
    <t>Demontáž součástí výstražníku nosiče výstražníku</t>
  </si>
  <si>
    <t>887171281</t>
  </si>
  <si>
    <t>45</t>
  </si>
  <si>
    <t>7592825010</t>
  </si>
  <si>
    <t>Montáž součástí výstražníku nosiče výstražníku</t>
  </si>
  <si>
    <t>-379424683</t>
  </si>
  <si>
    <t>46</t>
  </si>
  <si>
    <t>1123699333</t>
  </si>
  <si>
    <t>02.2</t>
  </si>
  <si>
    <t>SSP</t>
  </si>
  <si>
    <t>47</t>
  </si>
  <si>
    <t>7590197015</t>
  </si>
  <si>
    <t>Demontáž ovládací skříňky přejezdového zařízení z objektu - včetně odpojení kabelů</t>
  </si>
  <si>
    <t>-747289485</t>
  </si>
  <si>
    <t>48</t>
  </si>
  <si>
    <t>7590195015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</si>
  <si>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</si>
  <si>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2018570465</t>
  </si>
  <si>
    <t>49</t>
  </si>
  <si>
    <t>7590120160</t>
  </si>
  <si>
    <t>Skříně Skříňka ovl. pro PZZ-RE (CV723089004)</t>
  </si>
  <si>
    <t>-1456657415</t>
  </si>
  <si>
    <t>7596917030</t>
  </si>
  <si>
    <t>Demontáž telefonních objektů VTO 3 - 11</t>
  </si>
  <si>
    <t>-2089801577</t>
  </si>
  <si>
    <t>51</t>
  </si>
  <si>
    <t>7596915035</t>
  </si>
  <si>
    <t>Montáž telefonního objektu VTO 3 - 11 do společné přístrojové skříně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</si>
  <si>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-1377276088</t>
  </si>
  <si>
    <t>52</t>
  </si>
  <si>
    <t>7596910020</t>
  </si>
  <si>
    <t>Venkovní telefonní objekty Objekt telef.venk.VTO 4 na stěnu (CV540329004)</t>
  </si>
  <si>
    <t>-857601487</t>
  </si>
  <si>
    <t>53</t>
  </si>
  <si>
    <t>7590125057</t>
  </si>
  <si>
    <t>Montáž skříně společné přístrojové pro přejezdy - usazení skříně a zatažení kabelů bez zhotovení a zapojení kabelových forem. Bez kabelových příchytek</t>
  </si>
  <si>
    <t>-1883410501</t>
  </si>
  <si>
    <t>54</t>
  </si>
  <si>
    <t>7590120170</t>
  </si>
  <si>
    <t>Skříně Skříň přístr.pro přejezdy spol 133/313.1.11 (HM0354399998269)</t>
  </si>
  <si>
    <t>1295980069</t>
  </si>
  <si>
    <t>55</t>
  </si>
  <si>
    <t>7494651015</t>
  </si>
  <si>
    <t>Montáž ovládacích tlačítek nouzového zastavení</t>
  </si>
  <si>
    <t>-1275811148</t>
  </si>
  <si>
    <t>56</t>
  </si>
  <si>
    <t>7494010098</t>
  </si>
  <si>
    <t>Přístroje pro spínání a ovládání Ovladače, signálky Ovladače Ovládací tlačítko nouzového zastavení kompletní 1Z, 1R, červené</t>
  </si>
  <si>
    <t>-318660322</t>
  </si>
  <si>
    <t>57</t>
  </si>
  <si>
    <t>7494351020</t>
  </si>
  <si>
    <t>Montáž jističů (do 10 kA) dvoupólových nebo 1+N pólových do 20 A</t>
  </si>
  <si>
    <t>1206836198</t>
  </si>
  <si>
    <t>58</t>
  </si>
  <si>
    <t>7494003312</t>
  </si>
  <si>
    <t>Modulární přístroje Jističe do 80 A; 10 kA 2-pólové In 0,5 A, Ue AC 230/400 V / DC 144 V, charakteristika C, 2pól, Icn 10 kA</t>
  </si>
  <si>
    <t>-1246258341</t>
  </si>
  <si>
    <t>59</t>
  </si>
  <si>
    <t>7494351030</t>
  </si>
  <si>
    <t>Montáž jističů (do 10 kA) třípólových do 20 A</t>
  </si>
  <si>
    <t>-77906893</t>
  </si>
  <si>
    <t>7494003078</t>
  </si>
  <si>
    <t>Modulární přístroje Jističe do 63 A; 6 kA 3-pólové In 13 A, Ue AC 230/400 V / DC 216 V, charakteristika B, 3pól, Icn 6 kA</t>
  </si>
  <si>
    <t>1241002667</t>
  </si>
  <si>
    <t>61</t>
  </si>
  <si>
    <t>7494351040</t>
  </si>
  <si>
    <t>Montáž jističů (do 10 kA) tři+N pólových do 20 A</t>
  </si>
  <si>
    <t>502490073</t>
  </si>
  <si>
    <t>62</t>
  </si>
  <si>
    <t>7494003496</t>
  </si>
  <si>
    <t>Modulární přístroje Jističe do 80 A; 10 kA 3+N-pólové In 6 A, Ue AC 230/400 V / DC 216 V, charakteristika C, 3+N-pól, Icn 10 kA</t>
  </si>
  <si>
    <t>-17649244</t>
  </si>
  <si>
    <t>63</t>
  </si>
  <si>
    <t>7494003492</t>
  </si>
  <si>
    <t>Modulární přístroje Jističe do 80 A; 10 kA 3+N-pólové In 2 A, Ue AC 230/400 V / DC 216 V, charakteristika C, 3+N-pól, Icn 10 kA</t>
  </si>
  <si>
    <t>133987462</t>
  </si>
  <si>
    <t>64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</si>
  <si>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</si>
  <si>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</si>
  <si>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510874467</t>
  </si>
  <si>
    <t>65</t>
  </si>
  <si>
    <t>7491205700</t>
  </si>
  <si>
    <t>Elektroinstalační materiál Zásuvky instalační Zásuvka3 fázová 400V/32A montáž do rozváděče, 5 pólová</t>
  </si>
  <si>
    <t>-164575806</t>
  </si>
  <si>
    <t>66</t>
  </si>
  <si>
    <t>7494751010</t>
  </si>
  <si>
    <t>Montáž svodičů přepětí pro sítě nn - typ 1 (třída B) pro třífázové sítě - do rozvaděče nebo skříně</t>
  </si>
  <si>
    <t>429335297</t>
  </si>
  <si>
    <t>67</t>
  </si>
  <si>
    <t>7494004084</t>
  </si>
  <si>
    <t>Modulární přístroje Přepěťové ochrany Svodiče bleskových proudů typ 1, Iimp 25 kA, Uc AC 350 V, výměnné moduly, se signalizací, jiskřiště, 3+N-pól</t>
  </si>
  <si>
    <t>1411335875</t>
  </si>
  <si>
    <t>68</t>
  </si>
  <si>
    <t>7494351080</t>
  </si>
  <si>
    <t>Montáž jističů (do 10 kA) přídavných zařízení k instalačním jističům do 125 A pomocného spínače (1x zap., 1x vyp. kontakt)</t>
  </si>
  <si>
    <t>-1369310844</t>
  </si>
  <si>
    <t>69</t>
  </si>
  <si>
    <t>7494003692</t>
  </si>
  <si>
    <t>Modulární přístroje Jističe Příslušenství Ue DC 24 V, 2x zapínací kontakt, např. pro LTE, LTN, LVN</t>
  </si>
  <si>
    <t>1818714122</t>
  </si>
  <si>
    <t>70</t>
  </si>
  <si>
    <t>7494003658</t>
  </si>
  <si>
    <t>Modulární přístroje Jističe Příslušenství 1x zapínací kontakt, 1x rozpínací kontakt, např. pro LTE, LTN, LVN, MSO</t>
  </si>
  <si>
    <t>-1563711093</t>
  </si>
  <si>
    <t>71</t>
  </si>
  <si>
    <t>7494003684</t>
  </si>
  <si>
    <t>Modulární přístroje Jističe Příslušenství Ue AC 400 V / DC 110 V, např. pro LTE, LTN, LVN</t>
  </si>
  <si>
    <t>-461562867</t>
  </si>
  <si>
    <t>72</t>
  </si>
  <si>
    <t>7491253010</t>
  </si>
  <si>
    <t>Montáž přístrojů spínacích instalačních kolébkových velkoplošných vypínačů jednopolových řaz.1, 250 V/10 A, IP20 vč.ovl.krytu a rámečku - včetně zapojení a osazení</t>
  </si>
  <si>
    <t>1290920482</t>
  </si>
  <si>
    <t>73</t>
  </si>
  <si>
    <t>7494552020</t>
  </si>
  <si>
    <t>Montáž vačkových silových spínačů - přepínačů třípólových do 63 A - přepínač 1-0-1</t>
  </si>
  <si>
    <t>-1098938526</t>
  </si>
  <si>
    <t>74</t>
  </si>
  <si>
    <t>7494004534</t>
  </si>
  <si>
    <t>Modulární přístroje Ostatní přístroje -modulární přístroje Vypínače In 32 A, Ue AC 250/440 V, 3+N-pól</t>
  </si>
  <si>
    <t>651954912</t>
  </si>
  <si>
    <t>03</t>
  </si>
  <si>
    <t>Vnitřní zařízení</t>
  </si>
  <si>
    <t>75</t>
  </si>
  <si>
    <t>7593317100</t>
  </si>
  <si>
    <t>Demontáž zabezpečovacího stojanu</t>
  </si>
  <si>
    <t>86770265</t>
  </si>
  <si>
    <t>76</t>
  </si>
  <si>
    <t>7593315100</t>
  </si>
  <si>
    <t>Montáž zabezpečovacího stojanu reléového - upevnění stojanu do stojanové řady, připojení ochranného uzemnění a informativní kontrola zapojení</t>
  </si>
  <si>
    <t>1051487754</t>
  </si>
  <si>
    <t>77</t>
  </si>
  <si>
    <t>7593315120</t>
  </si>
  <si>
    <t>Montáž stojanové řady pro 1 stojan - sestavení dodané konstrukce, vyměření místa a usazení stojanové řady, montáž ochranných plechů a roštu stojanové řady, ukotvení</t>
  </si>
  <si>
    <t>-907436344</t>
  </si>
  <si>
    <t>78</t>
  </si>
  <si>
    <t>7593315140</t>
  </si>
  <si>
    <t>Ukotvení stojanové řady do stěny jednou spojnicí</t>
  </si>
  <si>
    <t>1575142055</t>
  </si>
  <si>
    <t>79</t>
  </si>
  <si>
    <t>7592810900</t>
  </si>
  <si>
    <t>Reléový stojan PZS vystrojený na jednokolejné trati s výstražníky 2 - 4 kusy výstražníků - kategorie dle ČSN 34 2650 ed.2: PZS 3(2) S,B(N),I(L)</t>
  </si>
  <si>
    <t>komplet</t>
  </si>
  <si>
    <t>-1867853019</t>
  </si>
  <si>
    <t>80</t>
  </si>
  <si>
    <t>7593007012</t>
  </si>
  <si>
    <t>Demontáž dobíječe, usměrňovače, napáječe nástěnného</t>
  </si>
  <si>
    <t>138452978</t>
  </si>
  <si>
    <t>81</t>
  </si>
  <si>
    <t>7593005012</t>
  </si>
  <si>
    <t>Montáž dobíječe, usměrňovače, napáječe nástěnného - včetně připojení vodičů elektrické sítě ss rozvodu a uzemnění, přezkoušení funkce</t>
  </si>
  <si>
    <t>-1728191711</t>
  </si>
  <si>
    <t>82</t>
  </si>
  <si>
    <t>7592907022</t>
  </si>
  <si>
    <t>Demontáž bloku baterie niklokadmiové kapacity přes 200 Ah</t>
  </si>
  <si>
    <t>1604100442</t>
  </si>
  <si>
    <t>83</t>
  </si>
  <si>
    <t>7592905010</t>
  </si>
  <si>
    <t>Montáž článku niklokadmiového kapacity do 200 Ah - postavení článku, připojení vodičů, ochrana svorek vazelinou, změření napětí, kontrola elektrolytu s případným doplněním destilovanou vodou</t>
  </si>
  <si>
    <t>-1807281436</t>
  </si>
  <si>
    <t>84</t>
  </si>
  <si>
    <t>7592910125</t>
  </si>
  <si>
    <t>Baterie Staniční akumulátory NiCd článek 1,2 V/100 Ah C5 se sintrovanou elektrodou, cena včetně spojovacího materiálu a bateriového nosiče či stojanu</t>
  </si>
  <si>
    <t>1300127488</t>
  </si>
  <si>
    <t>85</t>
  </si>
  <si>
    <t>7593337130</t>
  </si>
  <si>
    <t>Demontáž hlídače izolačního stavu</t>
  </si>
  <si>
    <t>-57410301</t>
  </si>
  <si>
    <t>86</t>
  </si>
  <si>
    <t>7593315425</t>
  </si>
  <si>
    <t>Zhotovení jednoho zapojení při volné vazbě - naměření vodiče, zatažení a připojení</t>
  </si>
  <si>
    <t>-1122019658</t>
  </si>
  <si>
    <t>SÚ Štramberk - úprava RZZ</t>
  </si>
  <si>
    <t>130</t>
  </si>
  <si>
    <t>Ovládací stoly Příbor, Kopřivnice</t>
  </si>
  <si>
    <t>87</t>
  </si>
  <si>
    <t>7593317010</t>
  </si>
  <si>
    <t>Zrušení jednoho zapojení při volné vazbě - odpojení vodiče a jeho vytažení</t>
  </si>
  <si>
    <t>-1760058577</t>
  </si>
  <si>
    <t>03.2</t>
  </si>
  <si>
    <t>SÚ - Stávající RZZ Štramberk</t>
  </si>
  <si>
    <t>88</t>
  </si>
  <si>
    <t>7593315380</t>
  </si>
  <si>
    <t>Montáž panelu reléového</t>
  </si>
  <si>
    <t>-622005753</t>
  </si>
  <si>
    <t>89</t>
  </si>
  <si>
    <t>7593310455</t>
  </si>
  <si>
    <t>Konstrukční díly Panel volné vazby (CV803639002)</t>
  </si>
  <si>
    <t>-1178554399</t>
  </si>
  <si>
    <t>90</t>
  </si>
  <si>
    <t>7590525790</t>
  </si>
  <si>
    <t>Montáž sady svorkovnic WAGO na DIN lištu</t>
  </si>
  <si>
    <t>269851396</t>
  </si>
  <si>
    <t>91</t>
  </si>
  <si>
    <t>7593311050</t>
  </si>
  <si>
    <t>Konstrukční díly Svorkovnice WAGO 12-ti dílná (CV721225082)</t>
  </si>
  <si>
    <t>953911263</t>
  </si>
  <si>
    <t>92</t>
  </si>
  <si>
    <t>7593335040</t>
  </si>
  <si>
    <t>Montáž malorozměrného relé</t>
  </si>
  <si>
    <t>-1932251744</t>
  </si>
  <si>
    <t>93</t>
  </si>
  <si>
    <t>7593330040</t>
  </si>
  <si>
    <t>Výměnné díly Relé NMŠ 1-2000 (HM0404221990407)</t>
  </si>
  <si>
    <t>-1853830816</t>
  </si>
  <si>
    <t>94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</si>
  <si>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</si>
  <si>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</si>
  <si>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1716138714</t>
  </si>
  <si>
    <t>95</t>
  </si>
  <si>
    <t>7590521734</t>
  </si>
  <si>
    <t>Venkovní vedení kabelová - metalické sítě Neplněné s ochr. vodičem, stíněné TCEKFY 6 P 1,0 D</t>
  </si>
  <si>
    <t>425923814</t>
  </si>
  <si>
    <t>03.3</t>
  </si>
  <si>
    <t>Ovládací stoly - Štramberk</t>
  </si>
  <si>
    <t>96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</si>
  <si>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</si>
  <si>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</si>
  <si>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1426937953</t>
  </si>
  <si>
    <t>97</t>
  </si>
  <si>
    <t>7590610180</t>
  </si>
  <si>
    <t>Indikační a kolejové desky a ovládací pulty Tlačítko dvoupolohové vratné (CV720769001)</t>
  </si>
  <si>
    <t>1649332530</t>
  </si>
  <si>
    <t>98</t>
  </si>
  <si>
    <t>7590610450</t>
  </si>
  <si>
    <t>Indikační a kolejové desky a ovládací pulty Počítadlo do kolejové desky 24V</t>
  </si>
  <si>
    <t>97181620</t>
  </si>
  <si>
    <t>99</t>
  </si>
  <si>
    <t>7590610020</t>
  </si>
  <si>
    <t>Indikační a kolejové desky a ovládací pulty Buňka světelná jednožárovková (CV720409002)</t>
  </si>
  <si>
    <t>675438164</t>
  </si>
  <si>
    <t>100</t>
  </si>
  <si>
    <t>7590610370</t>
  </si>
  <si>
    <t>Indikační a kolejové desky a ovládací pulty Stínítko rudé (HM0321720400010)</t>
  </si>
  <si>
    <t>1361462556</t>
  </si>
  <si>
    <t>101</t>
  </si>
  <si>
    <t>7590615070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</si>
  <si>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</si>
  <si>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-598249405</t>
  </si>
  <si>
    <t>102</t>
  </si>
  <si>
    <t>7590615060</t>
  </si>
  <si>
    <t>Vygravírování 1 znaku v označovacím štítku</t>
  </si>
  <si>
    <t>1928113862</t>
  </si>
  <si>
    <t>103</t>
  </si>
  <si>
    <t>7593320369</t>
  </si>
  <si>
    <t xml:space="preserve">Prvky Štítek </t>
  </si>
  <si>
    <t>597308338</t>
  </si>
  <si>
    <t>104</t>
  </si>
  <si>
    <t>7590615110</t>
  </si>
  <si>
    <t>Úprava ovládacího stolu (kontrolní skříně) - max. 50 tlačítek a světelných buněk, včetně zapojení</t>
  </si>
  <si>
    <t>-2093443521</t>
  </si>
  <si>
    <t>105</t>
  </si>
  <si>
    <t>7590615130</t>
  </si>
  <si>
    <t>Úpravy desky kolejové - upevnění jednotlivých prvků na místo určení, včetně zapojení</t>
  </si>
  <si>
    <t>-1421697822</t>
  </si>
  <si>
    <t>106</t>
  </si>
  <si>
    <t>7590617070</t>
  </si>
  <si>
    <t>Demontáž označovacího štítku z kolejové desky nebo pultu za provozu</t>
  </si>
  <si>
    <t>1083479030</t>
  </si>
  <si>
    <t>107</t>
  </si>
  <si>
    <t>7590417154</t>
  </si>
  <si>
    <t>Demontáž hradlového relé</t>
  </si>
  <si>
    <t>1004192536</t>
  </si>
  <si>
    <t>HSV</t>
  </si>
  <si>
    <t>Práce a dodávky HSV</t>
  </si>
  <si>
    <t>Komunikace pozemní</t>
  </si>
  <si>
    <t>108</t>
  </si>
  <si>
    <t>5905080010</t>
  </si>
  <si>
    <t>Ojedinělé čištění KL mimo lavičku lože otevřené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</si>
  <si>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m2</t>
  </si>
  <si>
    <t>1774913474</t>
  </si>
  <si>
    <t>04</t>
  </si>
  <si>
    <t>Demontáže</t>
  </si>
  <si>
    <t>109</t>
  </si>
  <si>
    <t>7593337040</t>
  </si>
  <si>
    <t>Demontáž malorozměrného relé</t>
  </si>
  <si>
    <t>149611404</t>
  </si>
  <si>
    <t>Demontáž DRB</t>
  </si>
  <si>
    <t>1 "ve stojanu PZS"</t>
  </si>
  <si>
    <t>110</t>
  </si>
  <si>
    <t>7591917125</t>
  </si>
  <si>
    <t>Demontáž rozvaděče</t>
  </si>
  <si>
    <t>-1121367549</t>
  </si>
  <si>
    <t>111</t>
  </si>
  <si>
    <t>7592307010</t>
  </si>
  <si>
    <t>Demontáž transformátoru pro zabezpečovací zařízení</t>
  </si>
  <si>
    <t>972386567</t>
  </si>
  <si>
    <t>112</t>
  </si>
  <si>
    <t>7593327100</t>
  </si>
  <si>
    <t>Demontáž pojistky zástrčkové pro zabezpečovací zařízení</t>
  </si>
  <si>
    <t>1685189270</t>
  </si>
  <si>
    <t>113</t>
  </si>
  <si>
    <t>7593327110</t>
  </si>
  <si>
    <t>Demontáž pásku zdířkového pojistkového</t>
  </si>
  <si>
    <t>1706049458</t>
  </si>
  <si>
    <t>05</t>
  </si>
  <si>
    <t>Zkoušky</t>
  </si>
  <si>
    <t>114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</si>
  <si>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</si>
  <si>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</si>
  <si>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-1677660441</t>
  </si>
  <si>
    <t>115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</si>
  <si>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</si>
  <si>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</si>
  <si>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-1753454502</t>
  </si>
  <si>
    <t>116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</si>
  <si>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</si>
  <si>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</si>
  <si>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-224106397</t>
  </si>
  <si>
    <t>117</t>
  </si>
  <si>
    <t>7598095185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</si>
  <si>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</si>
  <si>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-1581279833</t>
  </si>
  <si>
    <t>118</t>
  </si>
  <si>
    <t>7598095220</t>
  </si>
  <si>
    <t>Přezkoušení závěru jízdních cest za 1 závěrný úsek - kontrola zapojení, provedení příslušných měření, přezkoušení funkce</t>
  </si>
  <si>
    <t>464342502</t>
  </si>
  <si>
    <t>119</t>
  </si>
  <si>
    <t>7598095550</t>
  </si>
  <si>
    <t>Vyhotovení protokolu UTZ pro PZZ bez závor jedna kolej - vykonání prohlídky a zkoušky včetně vyhotovení protokolu podle vyhl. 100/1995 Sb.</t>
  </si>
  <si>
    <t>1183496550</t>
  </si>
  <si>
    <t>120</t>
  </si>
  <si>
    <t>7598095635</t>
  </si>
  <si>
    <t>Vyhotovení revizní zprávy PZZ - vykonání prohlídky a zkoušky pro napájení elektrického zařízení včetně vyhotovení revizní zprávy podle vyhl. 100/1995 Sb. a norem ČSN</t>
  </si>
  <si>
    <t>513352749</t>
  </si>
  <si>
    <t>121</t>
  </si>
  <si>
    <t>7591505010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</si>
  <si>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</si>
  <si>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131676276</t>
  </si>
  <si>
    <t>122</t>
  </si>
  <si>
    <t>7591505020</t>
  </si>
  <si>
    <t>Pronájem přechodného dopravního značení při vypnutí přejezdového zabezpečovacího zařízení za 1 týden základní sestavy - pro značení jednoduché komunikace (tj. bez křižovatky poblíž přejezdu), křížící žel. trať</t>
  </si>
  <si>
    <t>-1887633780</t>
  </si>
  <si>
    <t>123</t>
  </si>
  <si>
    <t>7591505030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</si>
  <si>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</si>
  <si>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500720434</t>
  </si>
  <si>
    <t>124</t>
  </si>
  <si>
    <t>7499751030</t>
  </si>
  <si>
    <t>Dokončovací práce zkušební provoz - včetně prokázání technických a kvalitativních parametrů zařízení</t>
  </si>
  <si>
    <t>hod</t>
  </si>
  <si>
    <t>1179173228</t>
  </si>
  <si>
    <t>125</t>
  </si>
  <si>
    <t>7499451010</t>
  </si>
  <si>
    <t>Vydání průkazu způsobilosti pro funkční celek, provizorní stav - vyhotovení dokladu o silnoproudých zařízeních a vydání průkazu způsobilosti</t>
  </si>
  <si>
    <t>471754370</t>
  </si>
  <si>
    <t>j1</t>
  </si>
  <si>
    <t>Jámy</t>
  </si>
  <si>
    <t>m3</t>
  </si>
  <si>
    <t>r1</t>
  </si>
  <si>
    <t>Rýhy 35x50</t>
  </si>
  <si>
    <t>02 - ÚRS 2024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</si>
  <si>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</si>
  <si>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</si>
  <si>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</si>
  <si>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</si>
  <si>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</si>
  <si>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460131113</t>
  </si>
  <si>
    <t>Hloubení jam ručně včetně urovnání dna s přemístěním výkopku do vzdálenosti 3 m od okraje jámy nebo s naložením na dopravní prostředek v hornině třídy těžitelnosti I skupiny 3</t>
  </si>
  <si>
    <t>CS ÚRS 2024 02</t>
  </si>
  <si>
    <t>1390019224</t>
  </si>
  <si>
    <t>Online PSC</t>
  </si>
  <si>
    <t>https://podminky.urs.cz/item/CS_URS_2024_02/460131113</t>
  </si>
  <si>
    <t>Hloubení jam - pro SSP 1 x 2 m3</t>
  </si>
  <si>
    <t>1*2</t>
  </si>
  <si>
    <t>460391123</t>
  </si>
  <si>
    <t>Zásyp jam ručně s uložením výkopku ve vrstvách a úpravou povrchu s přemístění sypaniny ze vzdálenosti do 10 m se zhutněním z horniny třídy těžitelnosti I skupiny 3</t>
  </si>
  <si>
    <t>321520479</t>
  </si>
  <si>
    <t>https://podminky.urs.cz/item/CS_URS_2024_02/460391123</t>
  </si>
  <si>
    <t>460161142</t>
  </si>
  <si>
    <t>Hloubení kabelových rýh ručně včetně urovnání dna s přemístěním výkopku do vzdálenosti 3 m od okraje jámy nebo s naložením na dopravní prostředek šířky 35 cm hloubky 50 cm v hornině třídy těžitelnosti I skupiny 3</t>
  </si>
  <si>
    <t>91730471</t>
  </si>
  <si>
    <t>https://podminky.urs.cz/item/CS_URS_2024_02/460161142</t>
  </si>
  <si>
    <t>Rýha 35x50</t>
  </si>
  <si>
    <t>26+40</t>
  </si>
  <si>
    <t>Rýha pro uzemňovací vodič</t>
  </si>
  <si>
    <t>460431152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</si>
  <si>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</si>
  <si>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-1696693050</t>
  </si>
  <si>
    <t>https://podminky.urs.cz/item/CS_URS_2024_02/460431152</t>
  </si>
  <si>
    <t>460191113</t>
  </si>
  <si>
    <t>Rýhy pro kabelové spojky ručně hloubení s urovnáním dna včetně zásypu se zhutněním s přemístěním výkopku na vzdálenost do 3 m do 10 kV v hornině třídy těžitelnosti I skupiny 3</t>
  </si>
  <si>
    <t>-1665795787</t>
  </si>
  <si>
    <t>https://podminky.urs.cz/item/CS_URS_2024_02/460191113</t>
  </si>
  <si>
    <t>460581131</t>
  </si>
  <si>
    <t>Úprava terénu uvedení nezpevněného terénu do původního stavu v místě dočasného uložení výkopku s vyhrabáním, srovnáním a částečným dosetím trávy</t>
  </si>
  <si>
    <t>-1984981399</t>
  </si>
  <si>
    <t>https://podminky.urs.cz/item/CS_URS_2024_02/460581131</t>
  </si>
  <si>
    <t>460631212</t>
  </si>
  <si>
    <t>Zemní protlaky řízené horizontální vrtání v hornině třídy těžitelnosti I a II skupiny 1 až 4 včetně protlačení trub v hloubce do 6 m vnějšího průměru vrtu přes 90 do 110 mm</t>
  </si>
  <si>
    <t>295549214</t>
  </si>
  <si>
    <t>https://podminky.urs.cz/item/CS_URS_2024_02/460631212</t>
  </si>
  <si>
    <t>55283916</t>
  </si>
  <si>
    <t>trubka ocelová bezešvá hladká jakost 11 353 108x5,0mm</t>
  </si>
  <si>
    <t>-1169835834</t>
  </si>
  <si>
    <t>5,825*1,03 'Přepočtené koeficientem množství</t>
  </si>
  <si>
    <t>460632113</t>
  </si>
  <si>
    <t>Zemní protlaky zemní práce nutné k provedení protlaku výkop včetně zásypu ručně startovací jáma v hornině třídy těžitelnosti I skupiny 3</t>
  </si>
  <si>
    <t>1817940005</t>
  </si>
  <si>
    <t>https://podminky.urs.cz/item/CS_URS_2024_02/460632113</t>
  </si>
  <si>
    <t>460632213</t>
  </si>
  <si>
    <t>Zemní protlaky zemní práce nutné k provedení protlaku výkop včetně zásypu ručně koncová jáma v hornině třídy těžitelnosti I skupiny 3</t>
  </si>
  <si>
    <t>1355318924</t>
  </si>
  <si>
    <t>https://podminky.urs.cz/item/CS_URS_2024_02/460632213</t>
  </si>
  <si>
    <t>460744113</t>
  </si>
  <si>
    <t>Osazení kabelových prostupů vyčištění stávajících kabelových trub čistící soupravou žlabů</t>
  </si>
  <si>
    <t>2130190488</t>
  </si>
  <si>
    <t>https://podminky.urs.cz/item/CS_URS_2024_02/460744113</t>
  </si>
  <si>
    <t>460752111</t>
  </si>
  <si>
    <t>Osazení kabelových kanálů včetně utěsnění, vyspárování a zakrytí víkem ze žlabů plastových do rýhy, bez výkopových prací vnější šířky do 10 cm</t>
  </si>
  <si>
    <t>-272036351</t>
  </si>
  <si>
    <t>https://podminky.urs.cz/item/CS_URS_2024_02/460752111</t>
  </si>
  <si>
    <t>VON - -</t>
  </si>
  <si>
    <t>VRN - Vedlejší rozpočtové náklady</t>
  </si>
  <si>
    <t>VRN</t>
  </si>
  <si>
    <t>Vedlejší rozpočtové náklady</t>
  </si>
  <si>
    <t>022102001</t>
  </si>
  <si>
    <t>Geodetické práce Geodetické práce elektrického zařízení</t>
  </si>
  <si>
    <t>%</t>
  </si>
  <si>
    <t>1024</t>
  </si>
  <si>
    <t>-88823615</t>
  </si>
  <si>
    <t>0,01" 1% ze ZRN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</si>
  <si>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</si>
  <si>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</si>
  <si>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-1716450123</t>
  </si>
  <si>
    <t>0,01"1% z dotčených prací</t>
  </si>
  <si>
    <t>023101011</t>
  </si>
  <si>
    <t>Projektové práce Projektové práce v rozsahu ZRN (vyjma dále jmenované práce) přes 1 do 3 mil. Kč</t>
  </si>
  <si>
    <t>-551174795</t>
  </si>
  <si>
    <t>0,043" 4,3% ze ZRN, dopnění DSPS</t>
  </si>
  <si>
    <t>024101301</t>
  </si>
  <si>
    <t>Inženýrská činnost posudky (např. statické aj.) a dozory</t>
  </si>
  <si>
    <t>2083291493</t>
  </si>
  <si>
    <t>0,010" 1% ze ZRN</t>
  </si>
  <si>
    <t>033121001</t>
  </si>
  <si>
    <t>Provozní vlivy Rušení prací železničním provozem širá trať nebo dopravny s kolejovým rozvětvením s počtem vlaků za směnu 8,5 hod. do 25</t>
  </si>
  <si>
    <t>-379815902</t>
  </si>
  <si>
    <t>0,046" 4,6% z dotčených prací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</si>
  <si>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</si>
  <si>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</si>
  <si>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192431538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</si>
  <si>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</si>
  <si>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</si>
  <si>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-1459782470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</si>
  <si>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</si>
  <si>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</si>
  <si>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</si>
  <si>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-80076370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</si>
  <si>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</si>
  <si>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</si>
  <si>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-770623993</t>
  </si>
  <si>
    <t>9909000200</t>
  </si>
  <si>
    <t>Poplatek za uložení nebezpečného odpadu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</si>
  <si>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1746881770</t>
  </si>
  <si>
    <t>SEZNAM FIGUR</t>
  </si>
  <si>
    <t>Výměra</t>
  </si>
  <si>
    <t>PS 01/ 02</t>
  </si>
  <si>
    <t>Použití figury:</t>
  </si>
  <si>
    <t>Hloubení nezapažených jam při elektromontážích ručně v hornině tř I skupiny 3</t>
  </si>
  <si>
    <t>Zásyp jam při elektromontážích ručně se zhutněním z hornin třídy I skupiny 3</t>
  </si>
  <si>
    <t>Hloubení kabelových rýh ručně š 35 cm hl 50 cm v hornině tř I skupiny 3</t>
  </si>
  <si>
    <t>Zásyp kabelových rýh ručně se zhutněním š 35 cm hl 50 cm z horniny tř I skupiny 3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</si>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</sst>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80</xdr:row>
      <xdr:rowOff>0</xdr:rowOff>
    </xdr:from>
    <xdr:to>
      <xdr:col>9</xdr:col>
      <xdr:colOff>1215390</xdr:colOff>
      <xdr:row>82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46</xdr:row>
      <xdr:rowOff>0</xdr:rowOff>
    </xdr:from>
    <xdr:to>
      <xdr:col>9</xdr:col>
      <xdr:colOff>1215390</xdr:colOff>
      <xdr:row>48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71</xdr:row>
      <xdr:rowOff>0</xdr:rowOff>
    </xdr:from>
    <xdr:to>
      <xdr:col>9</xdr:col>
      <xdr:colOff>1215390</xdr:colOff>
      <xdr:row>73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460632113" TargetMode="External"/><Relationship Id="rId3" Type="http://schemas.openxmlformats.org/officeDocument/2006/relationships/hyperlink" Target="https://podminky.urs.cz/item/CS_URS_2024_02/460161142" TargetMode="External"/><Relationship Id="rId7" Type="http://schemas.openxmlformats.org/officeDocument/2006/relationships/hyperlink" Target="https://podminky.urs.cz/item/CS_URS_2024_02/460631212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460391123" TargetMode="External"/><Relationship Id="rId1" Type="http://schemas.openxmlformats.org/officeDocument/2006/relationships/hyperlink" Target="https://podminky.urs.cz/item/CS_URS_2024_02/460131113" TargetMode="External"/><Relationship Id="rId6" Type="http://schemas.openxmlformats.org/officeDocument/2006/relationships/hyperlink" Target="https://podminky.urs.cz/item/CS_URS_2024_02/460581131" TargetMode="External"/><Relationship Id="rId11" Type="http://schemas.openxmlformats.org/officeDocument/2006/relationships/hyperlink" Target="https://podminky.urs.cz/item/CS_URS_2024_02/460752111" TargetMode="External"/><Relationship Id="rId5" Type="http://schemas.openxmlformats.org/officeDocument/2006/relationships/hyperlink" Target="https://podminky.urs.cz/item/CS_URS_2024_02/460191113" TargetMode="External"/><Relationship Id="rId10" Type="http://schemas.openxmlformats.org/officeDocument/2006/relationships/hyperlink" Target="https://podminky.urs.cz/item/CS_URS_2024_02/460744113" TargetMode="External"/><Relationship Id="rId4" Type="http://schemas.openxmlformats.org/officeDocument/2006/relationships/hyperlink" Target="https://podminky.urs.cz/item/CS_URS_2024_02/460431152" TargetMode="External"/><Relationship Id="rId9" Type="http://schemas.openxmlformats.org/officeDocument/2006/relationships/hyperlink" Target="https://podminky.urs.cz/item/CS_URS_2024_02/460632213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>
      <selection activeCell="AN8" sqref="AN8"/>
    </sheetView>
  </sheetViews>
  <sheetFormatPr defaultRowHeight="13.5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3.664062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 ht="10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7" customHeight="1">
      <c r="AR2" s="396"/>
      <c r="AS2" s="396"/>
      <c r="AT2" s="396"/>
      <c r="AU2" s="396"/>
      <c r="AV2" s="396"/>
      <c r="AW2" s="396"/>
      <c r="AX2" s="396"/>
      <c r="AY2" s="396"/>
      <c r="AZ2" s="396"/>
      <c r="BA2" s="396"/>
      <c r="BB2" s="396"/>
      <c r="BC2" s="396"/>
      <c r="BD2" s="396"/>
      <c r="BE2" s="396"/>
      <c r="BS2" s="19" t="s">
        <v>6</v>
      </c>
      <c r="BT2" s="19" t="s">
        <v>7</v>
      </c>
    </row>
    <row r="3" spans="1:74" s="1" customFormat="1" ht="7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80" t="s">
        <v>14</v>
      </c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24"/>
      <c r="AL5" s="24"/>
      <c r="AM5" s="24"/>
      <c r="AN5" s="24"/>
      <c r="AO5" s="24"/>
      <c r="AP5" s="24"/>
      <c r="AQ5" s="24"/>
      <c r="AR5" s="22"/>
      <c r="BE5" s="377" t="s">
        <v>15</v>
      </c>
      <c r="BS5" s="19" t="s">
        <v>6</v>
      </c>
    </row>
    <row r="6" spans="1:74" s="1" customFormat="1" ht="37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2" t="s">
        <v>17</v>
      </c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24"/>
      <c r="AL6" s="24"/>
      <c r="AM6" s="24"/>
      <c r="AN6" s="24"/>
      <c r="AO6" s="24"/>
      <c r="AP6" s="24"/>
      <c r="AQ6" s="24"/>
      <c r="AR6" s="22"/>
      <c r="BE6" s="37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8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/>
      <c r="AO8" s="24"/>
      <c r="AP8" s="24"/>
      <c r="AQ8" s="24"/>
      <c r="AR8" s="22"/>
      <c r="BE8" s="378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8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21</v>
      </c>
      <c r="AO10" s="24"/>
      <c r="AP10" s="24"/>
      <c r="AQ10" s="24"/>
      <c r="AR10" s="22"/>
      <c r="BE10" s="378"/>
      <c r="BS10" s="19" t="s">
        <v>6</v>
      </c>
    </row>
    <row r="11" spans="1:74" s="1" customFormat="1" ht="18.5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28</v>
      </c>
      <c r="AL11" s="24"/>
      <c r="AM11" s="24"/>
      <c r="AN11" s="29" t="s">
        <v>21</v>
      </c>
      <c r="AO11" s="24"/>
      <c r="AP11" s="24"/>
      <c r="AQ11" s="24"/>
      <c r="AR11" s="22"/>
      <c r="BE11" s="378"/>
      <c r="BS11" s="19" t="s">
        <v>6</v>
      </c>
    </row>
    <row r="12" spans="1:74" s="1" customFormat="1" ht="7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8"/>
      <c r="BS12" s="19" t="s">
        <v>6</v>
      </c>
    </row>
    <row r="13" spans="1:74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30</v>
      </c>
      <c r="AO13" s="24"/>
      <c r="AP13" s="24"/>
      <c r="AQ13" s="24"/>
      <c r="AR13" s="22"/>
      <c r="BE13" s="378"/>
      <c r="BS13" s="19" t="s">
        <v>6</v>
      </c>
    </row>
    <row r="14" spans="1:74" ht="12.5">
      <c r="B14" s="23"/>
      <c r="C14" s="24"/>
      <c r="D14" s="24"/>
      <c r="E14" s="383" t="s">
        <v>30</v>
      </c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  <c r="W14" s="384"/>
      <c r="X14" s="384"/>
      <c r="Y14" s="384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1" t="s">
        <v>28</v>
      </c>
      <c r="AL14" s="24"/>
      <c r="AM14" s="24"/>
      <c r="AN14" s="33" t="s">
        <v>30</v>
      </c>
      <c r="AO14" s="24"/>
      <c r="AP14" s="24"/>
      <c r="AQ14" s="24"/>
      <c r="AR14" s="22"/>
      <c r="BE14" s="378"/>
      <c r="BS14" s="19" t="s">
        <v>6</v>
      </c>
    </row>
    <row r="15" spans="1:74" s="1" customFormat="1" ht="7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8"/>
      <c r="BS15" s="19" t="s">
        <v>4</v>
      </c>
    </row>
    <row r="16" spans="1:74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21</v>
      </c>
      <c r="AO16" s="24"/>
      <c r="AP16" s="24"/>
      <c r="AQ16" s="24"/>
      <c r="AR16" s="22"/>
      <c r="BE16" s="378"/>
      <c r="BS16" s="19" t="s">
        <v>4</v>
      </c>
    </row>
    <row r="17" spans="1:71" s="1" customFormat="1" ht="18.5" customHeight="1">
      <c r="B17" s="23"/>
      <c r="C17" s="24"/>
      <c r="D17" s="24"/>
      <c r="E17" s="29" t="s">
        <v>23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28</v>
      </c>
      <c r="AL17" s="24"/>
      <c r="AM17" s="24"/>
      <c r="AN17" s="29" t="s">
        <v>21</v>
      </c>
      <c r="AO17" s="24"/>
      <c r="AP17" s="24"/>
      <c r="AQ17" s="24"/>
      <c r="AR17" s="22"/>
      <c r="BE17" s="378"/>
      <c r="BS17" s="19" t="s">
        <v>32</v>
      </c>
    </row>
    <row r="18" spans="1:71" s="1" customFormat="1" ht="7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8"/>
      <c r="BS18" s="19" t="s">
        <v>6</v>
      </c>
    </row>
    <row r="19" spans="1:71" s="1" customFormat="1" ht="12" customHeight="1">
      <c r="B19" s="23"/>
      <c r="C19" s="24"/>
      <c r="D19" s="31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21</v>
      </c>
      <c r="AO19" s="24"/>
      <c r="AP19" s="24"/>
      <c r="AQ19" s="24"/>
      <c r="AR19" s="22"/>
      <c r="BE19" s="378"/>
      <c r="BS19" s="19" t="s">
        <v>6</v>
      </c>
    </row>
    <row r="20" spans="1:71" s="1" customFormat="1" ht="18.5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28</v>
      </c>
      <c r="AL20" s="24"/>
      <c r="AM20" s="24"/>
      <c r="AN20" s="29" t="s">
        <v>21</v>
      </c>
      <c r="AO20" s="24"/>
      <c r="AP20" s="24"/>
      <c r="AQ20" s="24"/>
      <c r="AR20" s="22"/>
      <c r="BE20" s="378"/>
      <c r="BS20" s="19" t="s">
        <v>4</v>
      </c>
    </row>
    <row r="21" spans="1:71" s="1" customFormat="1" ht="7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8"/>
    </row>
    <row r="22" spans="1:71" s="1" customFormat="1" ht="12" customHeight="1">
      <c r="B22" s="23"/>
      <c r="C22" s="24"/>
      <c r="D22" s="31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8"/>
    </row>
    <row r="23" spans="1:71" s="1" customFormat="1" ht="47.25" customHeight="1">
      <c r="B23" s="23"/>
      <c r="C23" s="24"/>
      <c r="D23" s="24"/>
      <c r="E23" s="385" t="s">
        <v>36</v>
      </c>
      <c r="F23" s="385"/>
      <c r="G23" s="385"/>
      <c r="H23" s="385"/>
      <c r="I23" s="385"/>
      <c r="J23" s="385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5"/>
      <c r="Z23" s="385"/>
      <c r="AA23" s="385"/>
      <c r="AB23" s="385"/>
      <c r="AC23" s="385"/>
      <c r="AD23" s="385"/>
      <c r="AE23" s="385"/>
      <c r="AF23" s="385"/>
      <c r="AG23" s="385"/>
      <c r="AH23" s="385"/>
      <c r="AI23" s="385"/>
      <c r="AJ23" s="385"/>
      <c r="AK23" s="385"/>
      <c r="AL23" s="385"/>
      <c r="AM23" s="385"/>
      <c r="AN23" s="385"/>
      <c r="AO23" s="24"/>
      <c r="AP23" s="24"/>
      <c r="AQ23" s="24"/>
      <c r="AR23" s="22"/>
      <c r="BE23" s="378"/>
    </row>
    <row r="24" spans="1:71" s="1" customFormat="1" ht="7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8"/>
    </row>
    <row r="25" spans="1:71" s="1" customFormat="1" ht="7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8"/>
    </row>
    <row r="26" spans="1:71" s="2" customFormat="1" ht="25.9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6">
        <f>ROUND(AG54,2)</f>
        <v>0</v>
      </c>
      <c r="AL26" s="387"/>
      <c r="AM26" s="387"/>
      <c r="AN26" s="387"/>
      <c r="AO26" s="387"/>
      <c r="AP26" s="38"/>
      <c r="AQ26" s="38"/>
      <c r="AR26" s="41"/>
      <c r="BE26" s="378"/>
    </row>
    <row r="27" spans="1:71" s="2" customFormat="1" ht="7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8"/>
    </row>
    <row r="28" spans="1:71" s="2" customFormat="1" ht="12.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8" t="s">
        <v>38</v>
      </c>
      <c r="M28" s="388"/>
      <c r="N28" s="388"/>
      <c r="O28" s="388"/>
      <c r="P28" s="388"/>
      <c r="Q28" s="38"/>
      <c r="R28" s="38"/>
      <c r="S28" s="38"/>
      <c r="T28" s="38"/>
      <c r="U28" s="38"/>
      <c r="V28" s="38"/>
      <c r="W28" s="388" t="s">
        <v>39</v>
      </c>
      <c r="X28" s="388"/>
      <c r="Y28" s="388"/>
      <c r="Z28" s="388"/>
      <c r="AA28" s="388"/>
      <c r="AB28" s="388"/>
      <c r="AC28" s="388"/>
      <c r="AD28" s="388"/>
      <c r="AE28" s="388"/>
      <c r="AF28" s="38"/>
      <c r="AG28" s="38"/>
      <c r="AH28" s="38"/>
      <c r="AI28" s="38"/>
      <c r="AJ28" s="38"/>
      <c r="AK28" s="388" t="s">
        <v>40</v>
      </c>
      <c r="AL28" s="388"/>
      <c r="AM28" s="388"/>
      <c r="AN28" s="388"/>
      <c r="AO28" s="388"/>
      <c r="AP28" s="38"/>
      <c r="AQ28" s="38"/>
      <c r="AR28" s="41"/>
      <c r="BE28" s="378"/>
    </row>
    <row r="29" spans="1:71" s="3" customFormat="1" ht="14.4" customHeight="1">
      <c r="B29" s="42"/>
      <c r="C29" s="43"/>
      <c r="D29" s="31" t="s">
        <v>41</v>
      </c>
      <c r="E29" s="43"/>
      <c r="F29" s="31" t="s">
        <v>42</v>
      </c>
      <c r="G29" s="43"/>
      <c r="H29" s="43"/>
      <c r="I29" s="43"/>
      <c r="J29" s="43"/>
      <c r="K29" s="43"/>
      <c r="L29" s="391">
        <v>0.21</v>
      </c>
      <c r="M29" s="390"/>
      <c r="N29" s="390"/>
      <c r="O29" s="390"/>
      <c r="P29" s="390"/>
      <c r="Q29" s="43"/>
      <c r="R29" s="43"/>
      <c r="S29" s="43"/>
      <c r="T29" s="43"/>
      <c r="U29" s="43"/>
      <c r="V29" s="43"/>
      <c r="W29" s="389">
        <f>ROUND(AZ54, 2)</f>
        <v>0</v>
      </c>
      <c r="X29" s="390"/>
      <c r="Y29" s="390"/>
      <c r="Z29" s="390"/>
      <c r="AA29" s="390"/>
      <c r="AB29" s="390"/>
      <c r="AC29" s="390"/>
      <c r="AD29" s="390"/>
      <c r="AE29" s="390"/>
      <c r="AF29" s="43"/>
      <c r="AG29" s="43"/>
      <c r="AH29" s="43"/>
      <c r="AI29" s="43"/>
      <c r="AJ29" s="43"/>
      <c r="AK29" s="389">
        <f>ROUND(AV54, 2)</f>
        <v>0</v>
      </c>
      <c r="AL29" s="390"/>
      <c r="AM29" s="390"/>
      <c r="AN29" s="390"/>
      <c r="AO29" s="390"/>
      <c r="AP29" s="43"/>
      <c r="AQ29" s="43"/>
      <c r="AR29" s="44"/>
      <c r="BE29" s="379"/>
    </row>
    <row r="30" spans="1:71" s="3" customFormat="1" ht="14.4" customHeight="1">
      <c r="B30" s="42"/>
      <c r="C30" s="43"/>
      <c r="D30" s="43"/>
      <c r="E30" s="43"/>
      <c r="F30" s="31" t="s">
        <v>43</v>
      </c>
      <c r="G30" s="43"/>
      <c r="H30" s="43"/>
      <c r="I30" s="43"/>
      <c r="J30" s="43"/>
      <c r="K30" s="43"/>
      <c r="L30" s="391">
        <v>0.12</v>
      </c>
      <c r="M30" s="390"/>
      <c r="N30" s="390"/>
      <c r="O30" s="390"/>
      <c r="P30" s="390"/>
      <c r="Q30" s="43"/>
      <c r="R30" s="43"/>
      <c r="S30" s="43"/>
      <c r="T30" s="43"/>
      <c r="U30" s="43"/>
      <c r="V30" s="43"/>
      <c r="W30" s="389">
        <f>ROUND(BA54, 2)</f>
        <v>0</v>
      </c>
      <c r="X30" s="390"/>
      <c r="Y30" s="390"/>
      <c r="Z30" s="390"/>
      <c r="AA30" s="390"/>
      <c r="AB30" s="390"/>
      <c r="AC30" s="390"/>
      <c r="AD30" s="390"/>
      <c r="AE30" s="390"/>
      <c r="AF30" s="43"/>
      <c r="AG30" s="43"/>
      <c r="AH30" s="43"/>
      <c r="AI30" s="43"/>
      <c r="AJ30" s="43"/>
      <c r="AK30" s="389">
        <f>ROUND(AW54, 2)</f>
        <v>0</v>
      </c>
      <c r="AL30" s="390"/>
      <c r="AM30" s="390"/>
      <c r="AN30" s="390"/>
      <c r="AO30" s="390"/>
      <c r="AP30" s="43"/>
      <c r="AQ30" s="43"/>
      <c r="AR30" s="44"/>
      <c r="BE30" s="379"/>
    </row>
    <row r="31" spans="1:71" s="3" customFormat="1" ht="14.4" hidden="1" customHeight="1">
      <c r="B31" s="42"/>
      <c r="C31" s="43"/>
      <c r="D31" s="43"/>
      <c r="E31" s="43"/>
      <c r="F31" s="31" t="s">
        <v>44</v>
      </c>
      <c r="G31" s="43"/>
      <c r="H31" s="43"/>
      <c r="I31" s="43"/>
      <c r="J31" s="43"/>
      <c r="K31" s="43"/>
      <c r="L31" s="391">
        <v>0.21</v>
      </c>
      <c r="M31" s="390"/>
      <c r="N31" s="390"/>
      <c r="O31" s="390"/>
      <c r="P31" s="390"/>
      <c r="Q31" s="43"/>
      <c r="R31" s="43"/>
      <c r="S31" s="43"/>
      <c r="T31" s="43"/>
      <c r="U31" s="43"/>
      <c r="V31" s="43"/>
      <c r="W31" s="389">
        <f>ROUND(BB54, 2)</f>
        <v>0</v>
      </c>
      <c r="X31" s="390"/>
      <c r="Y31" s="390"/>
      <c r="Z31" s="390"/>
      <c r="AA31" s="390"/>
      <c r="AB31" s="390"/>
      <c r="AC31" s="390"/>
      <c r="AD31" s="390"/>
      <c r="AE31" s="390"/>
      <c r="AF31" s="43"/>
      <c r="AG31" s="43"/>
      <c r="AH31" s="43"/>
      <c r="AI31" s="43"/>
      <c r="AJ31" s="43"/>
      <c r="AK31" s="389">
        <v>0</v>
      </c>
      <c r="AL31" s="390"/>
      <c r="AM31" s="390"/>
      <c r="AN31" s="390"/>
      <c r="AO31" s="390"/>
      <c r="AP31" s="43"/>
      <c r="AQ31" s="43"/>
      <c r="AR31" s="44"/>
      <c r="BE31" s="379"/>
    </row>
    <row r="32" spans="1:71" s="3" customFormat="1" ht="14.4" hidden="1" customHeight="1">
      <c r="B32" s="42"/>
      <c r="C32" s="43"/>
      <c r="D32" s="43"/>
      <c r="E32" s="43"/>
      <c r="F32" s="31" t="s">
        <v>45</v>
      </c>
      <c r="G32" s="43"/>
      <c r="H32" s="43"/>
      <c r="I32" s="43"/>
      <c r="J32" s="43"/>
      <c r="K32" s="43"/>
      <c r="L32" s="391">
        <v>0.12</v>
      </c>
      <c r="M32" s="390"/>
      <c r="N32" s="390"/>
      <c r="O32" s="390"/>
      <c r="P32" s="390"/>
      <c r="Q32" s="43"/>
      <c r="R32" s="43"/>
      <c r="S32" s="43"/>
      <c r="T32" s="43"/>
      <c r="U32" s="43"/>
      <c r="V32" s="43"/>
      <c r="W32" s="389">
        <f>ROUND(BC54, 2)</f>
        <v>0</v>
      </c>
      <c r="X32" s="390"/>
      <c r="Y32" s="390"/>
      <c r="Z32" s="390"/>
      <c r="AA32" s="390"/>
      <c r="AB32" s="390"/>
      <c r="AC32" s="390"/>
      <c r="AD32" s="390"/>
      <c r="AE32" s="390"/>
      <c r="AF32" s="43"/>
      <c r="AG32" s="43"/>
      <c r="AH32" s="43"/>
      <c r="AI32" s="43"/>
      <c r="AJ32" s="43"/>
      <c r="AK32" s="389">
        <v>0</v>
      </c>
      <c r="AL32" s="390"/>
      <c r="AM32" s="390"/>
      <c r="AN32" s="390"/>
      <c r="AO32" s="390"/>
      <c r="AP32" s="43"/>
      <c r="AQ32" s="43"/>
      <c r="AR32" s="44"/>
      <c r="BE32" s="379"/>
    </row>
    <row r="33" spans="1:57" s="3" customFormat="1" ht="14.4" hidden="1" customHeight="1">
      <c r="B33" s="42"/>
      <c r="C33" s="43"/>
      <c r="D33" s="43"/>
      <c r="E33" s="43"/>
      <c r="F33" s="31" t="s">
        <v>46</v>
      </c>
      <c r="G33" s="43"/>
      <c r="H33" s="43"/>
      <c r="I33" s="43"/>
      <c r="J33" s="43"/>
      <c r="K33" s="43"/>
      <c r="L33" s="391">
        <v>0</v>
      </c>
      <c r="M33" s="390"/>
      <c r="N33" s="390"/>
      <c r="O33" s="390"/>
      <c r="P33" s="390"/>
      <c r="Q33" s="43"/>
      <c r="R33" s="43"/>
      <c r="S33" s="43"/>
      <c r="T33" s="43"/>
      <c r="U33" s="43"/>
      <c r="V33" s="43"/>
      <c r="W33" s="389">
        <f>ROUND(BD54, 2)</f>
        <v>0</v>
      </c>
      <c r="X33" s="390"/>
      <c r="Y33" s="390"/>
      <c r="Z33" s="390"/>
      <c r="AA33" s="390"/>
      <c r="AB33" s="390"/>
      <c r="AC33" s="390"/>
      <c r="AD33" s="390"/>
      <c r="AE33" s="390"/>
      <c r="AF33" s="43"/>
      <c r="AG33" s="43"/>
      <c r="AH33" s="43"/>
      <c r="AI33" s="43"/>
      <c r="AJ33" s="43"/>
      <c r="AK33" s="389">
        <v>0</v>
      </c>
      <c r="AL33" s="390"/>
      <c r="AM33" s="390"/>
      <c r="AN33" s="390"/>
      <c r="AO33" s="390"/>
      <c r="AP33" s="43"/>
      <c r="AQ33" s="43"/>
      <c r="AR33" s="44"/>
    </row>
    <row r="34" spans="1:57" s="2" customFormat="1" ht="7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395" t="s">
        <v>49</v>
      </c>
      <c r="Y35" s="393"/>
      <c r="Z35" s="393"/>
      <c r="AA35" s="393"/>
      <c r="AB35" s="393"/>
      <c r="AC35" s="47"/>
      <c r="AD35" s="47"/>
      <c r="AE35" s="47"/>
      <c r="AF35" s="47"/>
      <c r="AG35" s="47"/>
      <c r="AH35" s="47"/>
      <c r="AI35" s="47"/>
      <c r="AJ35" s="47"/>
      <c r="AK35" s="392">
        <f>SUM(AK26:AK33)</f>
        <v>0</v>
      </c>
      <c r="AL35" s="393"/>
      <c r="AM35" s="393"/>
      <c r="AN35" s="393"/>
      <c r="AO35" s="394"/>
      <c r="AP35" s="45"/>
      <c r="AQ35" s="45"/>
      <c r="AR35" s="41"/>
      <c r="BE35" s="36"/>
    </row>
    <row r="36" spans="1:57" s="2" customFormat="1" ht="7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7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7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5" customHeight="1">
      <c r="A42" s="36"/>
      <c r="B42" s="37"/>
      <c r="C42" s="25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7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F20240320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7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3" t="str">
        <f>K6</f>
        <v>Oprava PZS P7491 v km 18,628 na trati Studénka - Veřovice</v>
      </c>
      <c r="M45" s="354"/>
      <c r="N45" s="354"/>
      <c r="O45" s="354"/>
      <c r="P45" s="354"/>
      <c r="Q45" s="354"/>
      <c r="R45" s="354"/>
      <c r="S45" s="354"/>
      <c r="T45" s="354"/>
      <c r="U45" s="354"/>
      <c r="V45" s="354"/>
      <c r="W45" s="354"/>
      <c r="X45" s="354"/>
      <c r="Y45" s="354"/>
      <c r="Z45" s="354"/>
      <c r="AA45" s="354"/>
      <c r="AB45" s="354"/>
      <c r="AC45" s="354"/>
      <c r="AD45" s="354"/>
      <c r="AE45" s="354"/>
      <c r="AF45" s="354"/>
      <c r="AG45" s="354"/>
      <c r="AH45" s="354"/>
      <c r="AI45" s="354"/>
      <c r="AJ45" s="354"/>
      <c r="AK45" s="58"/>
      <c r="AL45" s="58"/>
      <c r="AM45" s="58"/>
      <c r="AN45" s="58"/>
      <c r="AO45" s="58"/>
      <c r="AP45" s="58"/>
      <c r="AQ45" s="58"/>
      <c r="AR45" s="59"/>
    </row>
    <row r="46" spans="1:57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5" t="str">
        <f>IF(AN8= "","",AN8)</f>
        <v/>
      </c>
      <c r="AN47" s="355"/>
      <c r="AO47" s="38"/>
      <c r="AP47" s="38"/>
      <c r="AQ47" s="38"/>
      <c r="AR47" s="41"/>
      <c r="BE47" s="36"/>
    </row>
    <row r="48" spans="1:57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železnic, státní organizace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31</v>
      </c>
      <c r="AJ49" s="38"/>
      <c r="AK49" s="38"/>
      <c r="AL49" s="38"/>
      <c r="AM49" s="362" t="str">
        <f>IF(E17="","",E17)</f>
        <v xml:space="preserve"> </v>
      </c>
      <c r="AN49" s="363"/>
      <c r="AO49" s="363"/>
      <c r="AP49" s="363"/>
      <c r="AQ49" s="38"/>
      <c r="AR49" s="41"/>
      <c r="AS49" s="356" t="s">
        <v>51</v>
      </c>
      <c r="AT49" s="357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29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33</v>
      </c>
      <c r="AJ50" s="38"/>
      <c r="AK50" s="38"/>
      <c r="AL50" s="38"/>
      <c r="AM50" s="362" t="str">
        <f>IF(E20="","",E20)</f>
        <v>Jana Kotasková</v>
      </c>
      <c r="AN50" s="363"/>
      <c r="AO50" s="363"/>
      <c r="AP50" s="363"/>
      <c r="AQ50" s="38"/>
      <c r="AR50" s="41"/>
      <c r="AS50" s="358"/>
      <c r="AT50" s="359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7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0"/>
      <c r="AT51" s="361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4" t="s">
        <v>52</v>
      </c>
      <c r="D52" s="365"/>
      <c r="E52" s="365"/>
      <c r="F52" s="365"/>
      <c r="G52" s="365"/>
      <c r="H52" s="68"/>
      <c r="I52" s="367" t="s">
        <v>53</v>
      </c>
      <c r="J52" s="365"/>
      <c r="K52" s="365"/>
      <c r="L52" s="365"/>
      <c r="M52" s="365"/>
      <c r="N52" s="365"/>
      <c r="O52" s="365"/>
      <c r="P52" s="365"/>
      <c r="Q52" s="365"/>
      <c r="R52" s="365"/>
      <c r="S52" s="365"/>
      <c r="T52" s="365"/>
      <c r="U52" s="365"/>
      <c r="V52" s="365"/>
      <c r="W52" s="365"/>
      <c r="X52" s="365"/>
      <c r="Y52" s="365"/>
      <c r="Z52" s="365"/>
      <c r="AA52" s="365"/>
      <c r="AB52" s="365"/>
      <c r="AC52" s="365"/>
      <c r="AD52" s="365"/>
      <c r="AE52" s="365"/>
      <c r="AF52" s="365"/>
      <c r="AG52" s="366" t="s">
        <v>54</v>
      </c>
      <c r="AH52" s="365"/>
      <c r="AI52" s="365"/>
      <c r="AJ52" s="365"/>
      <c r="AK52" s="365"/>
      <c r="AL52" s="365"/>
      <c r="AM52" s="365"/>
      <c r="AN52" s="367" t="s">
        <v>55</v>
      </c>
      <c r="AO52" s="365"/>
      <c r="AP52" s="365"/>
      <c r="AQ52" s="69" t="s">
        <v>56</v>
      </c>
      <c r="AR52" s="41"/>
      <c r="AS52" s="70" t="s">
        <v>57</v>
      </c>
      <c r="AT52" s="71" t="s">
        <v>58</v>
      </c>
      <c r="AU52" s="71" t="s">
        <v>59</v>
      </c>
      <c r="AV52" s="71" t="s">
        <v>60</v>
      </c>
      <c r="AW52" s="71" t="s">
        <v>61</v>
      </c>
      <c r="AX52" s="71" t="s">
        <v>62</v>
      </c>
      <c r="AY52" s="71" t="s">
        <v>63</v>
      </c>
      <c r="AZ52" s="71" t="s">
        <v>64</v>
      </c>
      <c r="BA52" s="71" t="s">
        <v>65</v>
      </c>
      <c r="BB52" s="71" t="s">
        <v>66</v>
      </c>
      <c r="BC52" s="71" t="s">
        <v>67</v>
      </c>
      <c r="BD52" s="72" t="s">
        <v>68</v>
      </c>
      <c r="BE52" s="36"/>
    </row>
    <row r="53" spans="1:91" s="2" customFormat="1" ht="10.7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69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5">
        <f>ROUND(AG55+AG58,2)</f>
        <v>0</v>
      </c>
      <c r="AH54" s="375"/>
      <c r="AI54" s="375"/>
      <c r="AJ54" s="375"/>
      <c r="AK54" s="375"/>
      <c r="AL54" s="375"/>
      <c r="AM54" s="375"/>
      <c r="AN54" s="376">
        <f>SUM(AG54,AT54)</f>
        <v>0</v>
      </c>
      <c r="AO54" s="376"/>
      <c r="AP54" s="376"/>
      <c r="AQ54" s="80" t="s">
        <v>21</v>
      </c>
      <c r="AR54" s="81"/>
      <c r="AS54" s="82">
        <f>ROUND(AS55+AS58,2)</f>
        <v>0</v>
      </c>
      <c r="AT54" s="83">
        <f>ROUND(SUM(AV54:AW54),2)</f>
        <v>0</v>
      </c>
      <c r="AU54" s="84">
        <f>ROUND(AU55+AU58,5)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ROUND(AZ55+AZ58,2)</f>
        <v>0</v>
      </c>
      <c r="BA54" s="83">
        <f>ROUND(BA55+BA58,2)</f>
        <v>0</v>
      </c>
      <c r="BB54" s="83">
        <f>ROUND(BB55+BB58,2)</f>
        <v>0</v>
      </c>
      <c r="BC54" s="83">
        <f>ROUND(BC55+BC58,2)</f>
        <v>0</v>
      </c>
      <c r="BD54" s="85">
        <f>ROUND(BD55+BD58,2)</f>
        <v>0</v>
      </c>
      <c r="BS54" s="86" t="s">
        <v>70</v>
      </c>
      <c r="BT54" s="86" t="s">
        <v>71</v>
      </c>
      <c r="BU54" s="87" t="s">
        <v>72</v>
      </c>
      <c r="BV54" s="86" t="s">
        <v>73</v>
      </c>
      <c r="BW54" s="86" t="s">
        <v>5</v>
      </c>
      <c r="BX54" s="86" t="s">
        <v>74</v>
      </c>
      <c r="CL54" s="86" t="s">
        <v>19</v>
      </c>
    </row>
    <row r="55" spans="1:91" s="7" customFormat="1" ht="16.5" customHeight="1">
      <c r="B55" s="88"/>
      <c r="C55" s="89"/>
      <c r="D55" s="371" t="s">
        <v>75</v>
      </c>
      <c r="E55" s="371"/>
      <c r="F55" s="371"/>
      <c r="G55" s="371"/>
      <c r="H55" s="371"/>
      <c r="I55" s="90"/>
      <c r="J55" s="371" t="s">
        <v>76</v>
      </c>
      <c r="K55" s="371"/>
      <c r="L55" s="371"/>
      <c r="M55" s="371"/>
      <c r="N55" s="371"/>
      <c r="O55" s="371"/>
      <c r="P55" s="371"/>
      <c r="Q55" s="371"/>
      <c r="R55" s="371"/>
      <c r="S55" s="371"/>
      <c r="T55" s="371"/>
      <c r="U55" s="371"/>
      <c r="V55" s="371"/>
      <c r="W55" s="371"/>
      <c r="X55" s="371"/>
      <c r="Y55" s="371"/>
      <c r="Z55" s="371"/>
      <c r="AA55" s="371"/>
      <c r="AB55" s="371"/>
      <c r="AC55" s="371"/>
      <c r="AD55" s="371"/>
      <c r="AE55" s="371"/>
      <c r="AF55" s="371"/>
      <c r="AG55" s="368">
        <f>ROUND(SUM(AG56:AG57),2)</f>
        <v>0</v>
      </c>
      <c r="AH55" s="369"/>
      <c r="AI55" s="369"/>
      <c r="AJ55" s="369"/>
      <c r="AK55" s="369"/>
      <c r="AL55" s="369"/>
      <c r="AM55" s="369"/>
      <c r="AN55" s="370">
        <f>SUM(AG55,AT55)</f>
        <v>0</v>
      </c>
      <c r="AO55" s="369"/>
      <c r="AP55" s="369"/>
      <c r="AQ55" s="91" t="s">
        <v>77</v>
      </c>
      <c r="AR55" s="92"/>
      <c r="AS55" s="93">
        <f>ROUND(SUM(AS56:AS57),2)</f>
        <v>0</v>
      </c>
      <c r="AT55" s="94">
        <f>ROUND(SUM(AV55:AW55),2)</f>
        <v>0</v>
      </c>
      <c r="AU55" s="95">
        <f>ROUND(SUM(AU56:AU57),5)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ROUND(SUM(AZ56:AZ57),2)</f>
        <v>0</v>
      </c>
      <c r="BA55" s="94">
        <f>ROUND(SUM(BA56:BA57),2)</f>
        <v>0</v>
      </c>
      <c r="BB55" s="94">
        <f>ROUND(SUM(BB56:BB57),2)</f>
        <v>0</v>
      </c>
      <c r="BC55" s="94">
        <f>ROUND(SUM(BC56:BC57),2)</f>
        <v>0</v>
      </c>
      <c r="BD55" s="96">
        <f>ROUND(SUM(BD56:BD57),2)</f>
        <v>0</v>
      </c>
      <c r="BS55" s="97" t="s">
        <v>70</v>
      </c>
      <c r="BT55" s="97" t="s">
        <v>78</v>
      </c>
      <c r="BU55" s="97" t="s">
        <v>72</v>
      </c>
      <c r="BV55" s="97" t="s">
        <v>73</v>
      </c>
      <c r="BW55" s="97" t="s">
        <v>79</v>
      </c>
      <c r="BX55" s="97" t="s">
        <v>5</v>
      </c>
      <c r="CL55" s="97" t="s">
        <v>19</v>
      </c>
      <c r="CM55" s="97" t="s">
        <v>80</v>
      </c>
    </row>
    <row r="56" spans="1:91" s="4" customFormat="1" ht="16.5" customHeight="1">
      <c r="A56" s="98" t="s">
        <v>81</v>
      </c>
      <c r="B56" s="53"/>
      <c r="C56" s="99"/>
      <c r="D56" s="99"/>
      <c r="E56" s="374" t="s">
        <v>82</v>
      </c>
      <c r="F56" s="374"/>
      <c r="G56" s="374"/>
      <c r="H56" s="374"/>
      <c r="I56" s="374"/>
      <c r="J56" s="99"/>
      <c r="K56" s="374" t="s">
        <v>83</v>
      </c>
      <c r="L56" s="374"/>
      <c r="M56" s="374"/>
      <c r="N56" s="374"/>
      <c r="O56" s="374"/>
      <c r="P56" s="374"/>
      <c r="Q56" s="374"/>
      <c r="R56" s="374"/>
      <c r="S56" s="374"/>
      <c r="T56" s="374"/>
      <c r="U56" s="374"/>
      <c r="V56" s="374"/>
      <c r="W56" s="374"/>
      <c r="X56" s="374"/>
      <c r="Y56" s="374"/>
      <c r="Z56" s="374"/>
      <c r="AA56" s="374"/>
      <c r="AB56" s="374"/>
      <c r="AC56" s="374"/>
      <c r="AD56" s="374"/>
      <c r="AE56" s="374"/>
      <c r="AF56" s="374"/>
      <c r="AG56" s="372">
        <f>'01 - Sborníku ÚOŽI 2024'!J32</f>
        <v>0</v>
      </c>
      <c r="AH56" s="373"/>
      <c r="AI56" s="373"/>
      <c r="AJ56" s="373"/>
      <c r="AK56" s="373"/>
      <c r="AL56" s="373"/>
      <c r="AM56" s="373"/>
      <c r="AN56" s="372">
        <f>SUM(AG56,AT56)</f>
        <v>0</v>
      </c>
      <c r="AO56" s="373"/>
      <c r="AP56" s="373"/>
      <c r="AQ56" s="100" t="s">
        <v>84</v>
      </c>
      <c r="AR56" s="55"/>
      <c r="AS56" s="101">
        <v>0</v>
      </c>
      <c r="AT56" s="102">
        <f>ROUND(SUM(AV56:AW56),2)</f>
        <v>0</v>
      </c>
      <c r="AU56" s="103">
        <f>'01 - Sborníku ÚOŽI 2024'!P96</f>
        <v>0</v>
      </c>
      <c r="AV56" s="102">
        <f>'01 - Sborníku ÚOŽI 2024'!J35</f>
        <v>0</v>
      </c>
      <c r="AW56" s="102">
        <f>'01 - Sborníku ÚOŽI 2024'!J36</f>
        <v>0</v>
      </c>
      <c r="AX56" s="102">
        <f>'01 - Sborníku ÚOŽI 2024'!J37</f>
        <v>0</v>
      </c>
      <c r="AY56" s="102">
        <f>'01 - Sborníku ÚOŽI 2024'!J38</f>
        <v>0</v>
      </c>
      <c r="AZ56" s="102">
        <f>'01 - Sborníku ÚOŽI 2024'!F35</f>
        <v>0</v>
      </c>
      <c r="BA56" s="102">
        <f>'01 - Sborníku ÚOŽI 2024'!F36</f>
        <v>0</v>
      </c>
      <c r="BB56" s="102">
        <f>'01 - Sborníku ÚOŽI 2024'!F37</f>
        <v>0</v>
      </c>
      <c r="BC56" s="102">
        <f>'01 - Sborníku ÚOŽI 2024'!F38</f>
        <v>0</v>
      </c>
      <c r="BD56" s="104">
        <f>'01 - Sborníku ÚOŽI 2024'!F39</f>
        <v>0</v>
      </c>
      <c r="BT56" s="105" t="s">
        <v>80</v>
      </c>
      <c r="BV56" s="105" t="s">
        <v>73</v>
      </c>
      <c r="BW56" s="105" t="s">
        <v>85</v>
      </c>
      <c r="BX56" s="105" t="s">
        <v>79</v>
      </c>
      <c r="CL56" s="105" t="s">
        <v>19</v>
      </c>
    </row>
    <row r="57" spans="1:91" s="4" customFormat="1" ht="16.5" customHeight="1">
      <c r="A57" s="98" t="s">
        <v>81</v>
      </c>
      <c r="B57" s="53"/>
      <c r="C57" s="99"/>
      <c r="D57" s="99"/>
      <c r="E57" s="374" t="s">
        <v>86</v>
      </c>
      <c r="F57" s="374"/>
      <c r="G57" s="374"/>
      <c r="H57" s="374"/>
      <c r="I57" s="374"/>
      <c r="J57" s="99"/>
      <c r="K57" s="374" t="s">
        <v>87</v>
      </c>
      <c r="L57" s="374"/>
      <c r="M57" s="374"/>
      <c r="N57" s="374"/>
      <c r="O57" s="374"/>
      <c r="P57" s="374"/>
      <c r="Q57" s="374"/>
      <c r="R57" s="374"/>
      <c r="S57" s="374"/>
      <c r="T57" s="374"/>
      <c r="U57" s="374"/>
      <c r="V57" s="374"/>
      <c r="W57" s="374"/>
      <c r="X57" s="374"/>
      <c r="Y57" s="374"/>
      <c r="Z57" s="374"/>
      <c r="AA57" s="374"/>
      <c r="AB57" s="374"/>
      <c r="AC57" s="374"/>
      <c r="AD57" s="374"/>
      <c r="AE57" s="374"/>
      <c r="AF57" s="374"/>
      <c r="AG57" s="372">
        <f>'02 - ÚRS 2024'!J32</f>
        <v>0</v>
      </c>
      <c r="AH57" s="373"/>
      <c r="AI57" s="373"/>
      <c r="AJ57" s="373"/>
      <c r="AK57" s="373"/>
      <c r="AL57" s="373"/>
      <c r="AM57" s="373"/>
      <c r="AN57" s="372">
        <f>SUM(AG57,AT57)</f>
        <v>0</v>
      </c>
      <c r="AO57" s="373"/>
      <c r="AP57" s="373"/>
      <c r="AQ57" s="100" t="s">
        <v>84</v>
      </c>
      <c r="AR57" s="55"/>
      <c r="AS57" s="101">
        <v>0</v>
      </c>
      <c r="AT57" s="102">
        <f>ROUND(SUM(AV57:AW57),2)</f>
        <v>0</v>
      </c>
      <c r="AU57" s="103">
        <f>'02 - ÚRS 2024'!P87</f>
        <v>0</v>
      </c>
      <c r="AV57" s="102">
        <f>'02 - ÚRS 2024'!J35</f>
        <v>0</v>
      </c>
      <c r="AW57" s="102">
        <f>'02 - ÚRS 2024'!J36</f>
        <v>0</v>
      </c>
      <c r="AX57" s="102">
        <f>'02 - ÚRS 2024'!J37</f>
        <v>0</v>
      </c>
      <c r="AY57" s="102">
        <f>'02 - ÚRS 2024'!J38</f>
        <v>0</v>
      </c>
      <c r="AZ57" s="102">
        <f>'02 - ÚRS 2024'!F35</f>
        <v>0</v>
      </c>
      <c r="BA57" s="102">
        <f>'02 - ÚRS 2024'!F36</f>
        <v>0</v>
      </c>
      <c r="BB57" s="102">
        <f>'02 - ÚRS 2024'!F37</f>
        <v>0</v>
      </c>
      <c r="BC57" s="102">
        <f>'02 - ÚRS 2024'!F38</f>
        <v>0</v>
      </c>
      <c r="BD57" s="104">
        <f>'02 - ÚRS 2024'!F39</f>
        <v>0</v>
      </c>
      <c r="BT57" s="105" t="s">
        <v>80</v>
      </c>
      <c r="BV57" s="105" t="s">
        <v>73</v>
      </c>
      <c r="BW57" s="105" t="s">
        <v>88</v>
      </c>
      <c r="BX57" s="105" t="s">
        <v>79</v>
      </c>
      <c r="CL57" s="105" t="s">
        <v>19</v>
      </c>
    </row>
    <row r="58" spans="1:91" s="7" customFormat="1" ht="16.5" customHeight="1">
      <c r="A58" s="98" t="s">
        <v>81</v>
      </c>
      <c r="B58" s="88"/>
      <c r="C58" s="89"/>
      <c r="D58" s="371" t="s">
        <v>89</v>
      </c>
      <c r="E58" s="371"/>
      <c r="F58" s="371"/>
      <c r="G58" s="371"/>
      <c r="H58" s="371"/>
      <c r="I58" s="90"/>
      <c r="J58" s="371" t="s">
        <v>90</v>
      </c>
      <c r="K58" s="371"/>
      <c r="L58" s="371"/>
      <c r="M58" s="371"/>
      <c r="N58" s="371"/>
      <c r="O58" s="371"/>
      <c r="P58" s="371"/>
      <c r="Q58" s="371"/>
      <c r="R58" s="371"/>
      <c r="S58" s="371"/>
      <c r="T58" s="371"/>
      <c r="U58" s="371"/>
      <c r="V58" s="371"/>
      <c r="W58" s="371"/>
      <c r="X58" s="371"/>
      <c r="Y58" s="371"/>
      <c r="Z58" s="371"/>
      <c r="AA58" s="371"/>
      <c r="AB58" s="371"/>
      <c r="AC58" s="371"/>
      <c r="AD58" s="371"/>
      <c r="AE58" s="371"/>
      <c r="AF58" s="371"/>
      <c r="AG58" s="370">
        <f>'VON - -'!J30</f>
        <v>0</v>
      </c>
      <c r="AH58" s="369"/>
      <c r="AI58" s="369"/>
      <c r="AJ58" s="369"/>
      <c r="AK58" s="369"/>
      <c r="AL58" s="369"/>
      <c r="AM58" s="369"/>
      <c r="AN58" s="370">
        <f>SUM(AG58,AT58)</f>
        <v>0</v>
      </c>
      <c r="AO58" s="369"/>
      <c r="AP58" s="369"/>
      <c r="AQ58" s="91" t="s">
        <v>89</v>
      </c>
      <c r="AR58" s="92"/>
      <c r="AS58" s="106">
        <v>0</v>
      </c>
      <c r="AT58" s="107">
        <f>ROUND(SUM(AV58:AW58),2)</f>
        <v>0</v>
      </c>
      <c r="AU58" s="108">
        <f>'VON - -'!P80</f>
        <v>0</v>
      </c>
      <c r="AV58" s="107">
        <f>'VON - -'!J33</f>
        <v>0</v>
      </c>
      <c r="AW58" s="107">
        <f>'VON - -'!J34</f>
        <v>0</v>
      </c>
      <c r="AX58" s="107">
        <f>'VON - -'!J35</f>
        <v>0</v>
      </c>
      <c r="AY58" s="107">
        <f>'VON - -'!J36</f>
        <v>0</v>
      </c>
      <c r="AZ58" s="107">
        <f>'VON - -'!F33</f>
        <v>0</v>
      </c>
      <c r="BA58" s="107">
        <f>'VON - -'!F34</f>
        <v>0</v>
      </c>
      <c r="BB58" s="107">
        <f>'VON - -'!F35</f>
        <v>0</v>
      </c>
      <c r="BC58" s="107">
        <f>'VON - -'!F36</f>
        <v>0</v>
      </c>
      <c r="BD58" s="109">
        <f>'VON - -'!F37</f>
        <v>0</v>
      </c>
      <c r="BT58" s="97" t="s">
        <v>78</v>
      </c>
      <c r="BV58" s="97" t="s">
        <v>73</v>
      </c>
      <c r="BW58" s="97" t="s">
        <v>91</v>
      </c>
      <c r="BX58" s="97" t="s">
        <v>5</v>
      </c>
      <c r="CL58" s="97" t="s">
        <v>19</v>
      </c>
      <c r="CM58" s="97" t="s">
        <v>80</v>
      </c>
    </row>
    <row r="59" spans="1:91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pans="1:91" s="2" customFormat="1" ht="7" customHeight="1">
      <c r="A60" s="36"/>
      <c r="B60" s="49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41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algorithmName="SHA-512" hashValue="41CqoJrYh4jeOR6rtGghiFwi+HcEj15LRXay/75VXLWjrmbqv2/gYD+UZwR25j2BzN+PJsJkyG+l8aegOczxSA==" saltValue="tXsjEF8nw/NPfovTcqFRX7P1lGEZ7YJhe63CDluqb5E+5ST0uOHhC6PWiH/UloNpictZvHRDyEkkrHuGHowrEg==" spinCount="100000" sheet="1" objects="1" scenarios="1" formatColumns="0" formatRows="0"/>
  <mergeCells count="54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D58:H58"/>
    <mergeCell ref="J58:AF58"/>
    <mergeCell ref="AG54:AM54"/>
    <mergeCell ref="AN54:AP54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L45:AJ45"/>
    <mergeCell ref="AM47:AN47"/>
    <mergeCell ref="AS49:AT51"/>
    <mergeCell ref="AM49:AP49"/>
    <mergeCell ref="AM50:AP50"/>
  </mergeCells>
  <hyperlinks>
    <hyperlink ref="A56" location="'01 - Sborníku ÚOŽI 2024'!C2" display="/" xr:uid="{00000000-0004-0000-0000-000000000000}"/>
    <hyperlink ref="A57" location="'02 - ÚRS 2024'!C2" display="/" xr:uid="{00000000-0004-0000-0000-000001000000}"/>
    <hyperlink ref="A58" location="'VON - -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29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85</v>
      </c>
    </row>
    <row r="3" spans="1:46" s="1" customFormat="1" ht="7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5" customHeight="1">
      <c r="B4" s="22"/>
      <c r="D4" s="112" t="s">
        <v>92</v>
      </c>
      <c r="L4" s="22"/>
      <c r="M4" s="113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7" t="str">
        <f>'Rekapitulace zakázky'!K6</f>
        <v>Oprava PZS P7491 v km 18,628 na trati Studénka - Veřovice</v>
      </c>
      <c r="F7" s="398"/>
      <c r="G7" s="398"/>
      <c r="H7" s="398"/>
      <c r="L7" s="22"/>
    </row>
    <row r="8" spans="1:46" s="1" customFormat="1" ht="12" customHeight="1">
      <c r="B8" s="22"/>
      <c r="D8" s="114" t="s">
        <v>93</v>
      </c>
      <c r="L8" s="22"/>
    </row>
    <row r="9" spans="1:46" s="2" customFormat="1" ht="16.5" customHeight="1">
      <c r="A9" s="36"/>
      <c r="B9" s="41"/>
      <c r="C9" s="36"/>
      <c r="D9" s="36"/>
      <c r="E9" s="397" t="s">
        <v>94</v>
      </c>
      <c r="F9" s="399"/>
      <c r="G9" s="399"/>
      <c r="H9" s="39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95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0" t="s">
        <v>96</v>
      </c>
      <c r="F11" s="399"/>
      <c r="G11" s="399"/>
      <c r="H11" s="39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0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22</v>
      </c>
      <c r="E14" s="36"/>
      <c r="F14" s="105" t="s">
        <v>97</v>
      </c>
      <c r="G14" s="36"/>
      <c r="H14" s="36"/>
      <c r="I14" s="114" t="s">
        <v>24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75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7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1" t="str">
        <f>'Rekapitulace zakázky'!E14</f>
        <v>Vyplň údaj</v>
      </c>
      <c r="F20" s="402"/>
      <c r="G20" s="402"/>
      <c r="H20" s="402"/>
      <c r="I20" s="114" t="s">
        <v>28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7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28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7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28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7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3" t="s">
        <v>21</v>
      </c>
      <c r="F29" s="403"/>
      <c r="G29" s="403"/>
      <c r="H29" s="40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7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4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ROUND(J96,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7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24" t="s">
        <v>41</v>
      </c>
      <c r="E35" s="114" t="s">
        <v>42</v>
      </c>
      <c r="F35" s="125">
        <f>ROUND((SUM(BE96:BE328)),  2)</f>
        <v>0</v>
      </c>
      <c r="G35" s="36"/>
      <c r="H35" s="36"/>
      <c r="I35" s="126">
        <v>0.21</v>
      </c>
      <c r="J35" s="125">
        <f>ROUND(((SUM(BE96:BE328))*I35),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14" t="s">
        <v>43</v>
      </c>
      <c r="F36" s="125">
        <f>ROUND((SUM(BF96:BF328)),  2)</f>
        <v>0</v>
      </c>
      <c r="G36" s="36"/>
      <c r="H36" s="36"/>
      <c r="I36" s="126">
        <v>0.12</v>
      </c>
      <c r="J36" s="125">
        <f>ROUND(((SUM(BF96:BF328))*I36),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4" t="s">
        <v>44</v>
      </c>
      <c r="F37" s="125">
        <f>ROUND((SUM(BG96:BG328)),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" hidden="1" customHeight="1">
      <c r="A38" s="36"/>
      <c r="B38" s="41"/>
      <c r="C38" s="36"/>
      <c r="D38" s="36"/>
      <c r="E38" s="114" t="s">
        <v>45</v>
      </c>
      <c r="F38" s="125">
        <f>ROUND((SUM(BH96:BH328)),  2)</f>
        <v>0</v>
      </c>
      <c r="G38" s="36"/>
      <c r="H38" s="36"/>
      <c r="I38" s="126">
        <v>0.12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" hidden="1" customHeight="1">
      <c r="A39" s="36"/>
      <c r="B39" s="41"/>
      <c r="C39" s="36"/>
      <c r="D39" s="36"/>
      <c r="E39" s="114" t="s">
        <v>46</v>
      </c>
      <c r="F39" s="125">
        <f>ROUND((SUM(BI96:BI328)),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7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4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7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5" customHeight="1">
      <c r="A47" s="36"/>
      <c r="B47" s="37"/>
      <c r="C47" s="25" t="s">
        <v>98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4" t="str">
        <f>E7</f>
        <v>Oprava PZS P7491 v km 18,628 na trati Studénka - Veřovice</v>
      </c>
      <c r="F50" s="405"/>
      <c r="G50" s="405"/>
      <c r="H50" s="40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4" t="s">
        <v>94</v>
      </c>
      <c r="F52" s="406"/>
      <c r="G52" s="406"/>
      <c r="H52" s="40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95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3" t="str">
        <f>E11</f>
        <v>01 - Sborníku ÚOŽI 2024</v>
      </c>
      <c r="F54" s="406"/>
      <c r="G54" s="406"/>
      <c r="H54" s="40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7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PZS v km 18,628</v>
      </c>
      <c r="G56" s="38"/>
      <c r="H56" s="38"/>
      <c r="I56" s="31" t="s">
        <v>24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7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15" customHeight="1">
      <c r="A58" s="36"/>
      <c r="B58" s="37"/>
      <c r="C58" s="31" t="s">
        <v>25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15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>Jana Kotasková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2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99</v>
      </c>
      <c r="D61" s="139"/>
      <c r="E61" s="139"/>
      <c r="F61" s="139"/>
      <c r="G61" s="139"/>
      <c r="H61" s="139"/>
      <c r="I61" s="139"/>
      <c r="J61" s="140" t="s">
        <v>100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2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75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J96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101</v>
      </c>
    </row>
    <row r="64" spans="1:47" s="9" customFormat="1" ht="25" customHeight="1">
      <c r="B64" s="142"/>
      <c r="C64" s="143"/>
      <c r="D64" s="144" t="s">
        <v>102</v>
      </c>
      <c r="E64" s="145"/>
      <c r="F64" s="145"/>
      <c r="G64" s="145"/>
      <c r="H64" s="145"/>
      <c r="I64" s="145"/>
      <c r="J64" s="146">
        <f>J97</f>
        <v>0</v>
      </c>
      <c r="K64" s="143"/>
      <c r="L64" s="147"/>
    </row>
    <row r="65" spans="1:31" s="9" customFormat="1" ht="25" customHeight="1">
      <c r="B65" s="142"/>
      <c r="C65" s="143"/>
      <c r="D65" s="144" t="s">
        <v>103</v>
      </c>
      <c r="E65" s="145"/>
      <c r="F65" s="145"/>
      <c r="G65" s="145"/>
      <c r="H65" s="145"/>
      <c r="I65" s="145"/>
      <c r="J65" s="146">
        <f>J214</f>
        <v>0</v>
      </c>
      <c r="K65" s="143"/>
      <c r="L65" s="147"/>
    </row>
    <row r="66" spans="1:31" s="10" customFormat="1" ht="19.899999999999999" customHeight="1">
      <c r="B66" s="148"/>
      <c r="C66" s="99"/>
      <c r="D66" s="149" t="s">
        <v>104</v>
      </c>
      <c r="E66" s="150"/>
      <c r="F66" s="150"/>
      <c r="G66" s="150"/>
      <c r="H66" s="150"/>
      <c r="I66" s="150"/>
      <c r="J66" s="151">
        <f>J219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105</v>
      </c>
      <c r="E67" s="150"/>
      <c r="F67" s="150"/>
      <c r="G67" s="150"/>
      <c r="H67" s="150"/>
      <c r="I67" s="150"/>
      <c r="J67" s="151">
        <f>J227</f>
        <v>0</v>
      </c>
      <c r="K67" s="99"/>
      <c r="L67" s="152"/>
    </row>
    <row r="68" spans="1:31" s="9" customFormat="1" ht="25" customHeight="1">
      <c r="B68" s="142"/>
      <c r="C68" s="143"/>
      <c r="D68" s="144" t="s">
        <v>106</v>
      </c>
      <c r="E68" s="145"/>
      <c r="F68" s="145"/>
      <c r="G68" s="145"/>
      <c r="H68" s="145"/>
      <c r="I68" s="145"/>
      <c r="J68" s="146">
        <f>J256</f>
        <v>0</v>
      </c>
      <c r="K68" s="143"/>
      <c r="L68" s="147"/>
    </row>
    <row r="69" spans="1:31" s="10" customFormat="1" ht="19.899999999999999" customHeight="1">
      <c r="B69" s="148"/>
      <c r="C69" s="99"/>
      <c r="D69" s="149" t="s">
        <v>107</v>
      </c>
      <c r="E69" s="150"/>
      <c r="F69" s="150"/>
      <c r="G69" s="150"/>
      <c r="H69" s="150"/>
      <c r="I69" s="150"/>
      <c r="J69" s="151">
        <f>J280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108</v>
      </c>
      <c r="E70" s="150"/>
      <c r="F70" s="150"/>
      <c r="G70" s="150"/>
      <c r="H70" s="150"/>
      <c r="I70" s="150"/>
      <c r="J70" s="151">
        <f>J289</f>
        <v>0</v>
      </c>
      <c r="K70" s="99"/>
      <c r="L70" s="152"/>
    </row>
    <row r="71" spans="1:31" s="9" customFormat="1" ht="25" customHeight="1">
      <c r="B71" s="142"/>
      <c r="C71" s="143"/>
      <c r="D71" s="144" t="s">
        <v>109</v>
      </c>
      <c r="E71" s="145"/>
      <c r="F71" s="145"/>
      <c r="G71" s="145"/>
      <c r="H71" s="145"/>
      <c r="I71" s="145"/>
      <c r="J71" s="146">
        <f>J302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110</v>
      </c>
      <c r="E72" s="150"/>
      <c r="F72" s="150"/>
      <c r="G72" s="150"/>
      <c r="H72" s="150"/>
      <c r="I72" s="150"/>
      <c r="J72" s="151">
        <f>J303</f>
        <v>0</v>
      </c>
      <c r="K72" s="99"/>
      <c r="L72" s="152"/>
    </row>
    <row r="73" spans="1:31" s="9" customFormat="1" ht="25" customHeight="1">
      <c r="B73" s="142"/>
      <c r="C73" s="143"/>
      <c r="D73" s="144" t="s">
        <v>111</v>
      </c>
      <c r="E73" s="145"/>
      <c r="F73" s="145"/>
      <c r="G73" s="145"/>
      <c r="H73" s="145"/>
      <c r="I73" s="145"/>
      <c r="J73" s="146">
        <f>J305</f>
        <v>0</v>
      </c>
      <c r="K73" s="143"/>
      <c r="L73" s="147"/>
    </row>
    <row r="74" spans="1:31" s="9" customFormat="1" ht="25" customHeight="1">
      <c r="B74" s="142"/>
      <c r="C74" s="143"/>
      <c r="D74" s="144" t="s">
        <v>112</v>
      </c>
      <c r="E74" s="145"/>
      <c r="F74" s="145"/>
      <c r="G74" s="145"/>
      <c r="H74" s="145"/>
      <c r="I74" s="145"/>
      <c r="J74" s="146">
        <f>J316</f>
        <v>0</v>
      </c>
      <c r="K74" s="143"/>
      <c r="L74" s="147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7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7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5" customHeight="1">
      <c r="A81" s="36"/>
      <c r="B81" s="37"/>
      <c r="C81" s="25" t="s">
        <v>113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404" t="str">
        <f>E7</f>
        <v>Oprava PZS P7491 v km 18,628 na trati Studénka - Veřovice</v>
      </c>
      <c r="F84" s="405"/>
      <c r="G84" s="405"/>
      <c r="H84" s="405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1" customFormat="1" ht="12" customHeight="1">
      <c r="B85" s="23"/>
      <c r="C85" s="31" t="s">
        <v>93</v>
      </c>
      <c r="D85" s="24"/>
      <c r="E85" s="24"/>
      <c r="F85" s="24"/>
      <c r="G85" s="24"/>
      <c r="H85" s="24"/>
      <c r="I85" s="24"/>
      <c r="J85" s="24"/>
      <c r="K85" s="24"/>
      <c r="L85" s="22"/>
    </row>
    <row r="86" spans="1:63" s="2" customFormat="1" ht="16.5" customHeight="1">
      <c r="A86" s="36"/>
      <c r="B86" s="37"/>
      <c r="C86" s="38"/>
      <c r="D86" s="38"/>
      <c r="E86" s="404" t="s">
        <v>94</v>
      </c>
      <c r="F86" s="406"/>
      <c r="G86" s="406"/>
      <c r="H86" s="406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95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>
      <c r="A88" s="36"/>
      <c r="B88" s="37"/>
      <c r="C88" s="38"/>
      <c r="D88" s="38"/>
      <c r="E88" s="353" t="str">
        <f>E11</f>
        <v>01 - Sborníku ÚOŽI 2024</v>
      </c>
      <c r="F88" s="406"/>
      <c r="G88" s="406"/>
      <c r="H88" s="406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7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>
      <c r="A90" s="36"/>
      <c r="B90" s="37"/>
      <c r="C90" s="31" t="s">
        <v>22</v>
      </c>
      <c r="D90" s="38"/>
      <c r="E90" s="38"/>
      <c r="F90" s="29" t="str">
        <f>F14</f>
        <v>PZS v km 18,628</v>
      </c>
      <c r="G90" s="38"/>
      <c r="H90" s="38"/>
      <c r="I90" s="31" t="s">
        <v>24</v>
      </c>
      <c r="J90" s="61">
        <f>IF(J14="","",J14)</f>
        <v>0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7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15" customHeight="1">
      <c r="A92" s="36"/>
      <c r="B92" s="37"/>
      <c r="C92" s="31" t="s">
        <v>25</v>
      </c>
      <c r="D92" s="38"/>
      <c r="E92" s="38"/>
      <c r="F92" s="29" t="str">
        <f>E17</f>
        <v>Správa železnic, státní organizace</v>
      </c>
      <c r="G92" s="38"/>
      <c r="H92" s="38"/>
      <c r="I92" s="31" t="s">
        <v>31</v>
      </c>
      <c r="J92" s="34" t="str">
        <f>E23</f>
        <v xml:space="preserve"> </v>
      </c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15" customHeight="1">
      <c r="A93" s="36"/>
      <c r="B93" s="37"/>
      <c r="C93" s="31" t="s">
        <v>29</v>
      </c>
      <c r="D93" s="38"/>
      <c r="E93" s="38"/>
      <c r="F93" s="29" t="str">
        <f>IF(E20="","",E20)</f>
        <v>Vyplň údaj</v>
      </c>
      <c r="G93" s="38"/>
      <c r="H93" s="38"/>
      <c r="I93" s="31" t="s">
        <v>33</v>
      </c>
      <c r="J93" s="34" t="str">
        <f>E26</f>
        <v>Jana Kotasková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2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>
      <c r="A95" s="153"/>
      <c r="B95" s="154"/>
      <c r="C95" s="155" t="s">
        <v>114</v>
      </c>
      <c r="D95" s="156" t="s">
        <v>56</v>
      </c>
      <c r="E95" s="156" t="s">
        <v>52</v>
      </c>
      <c r="F95" s="156" t="s">
        <v>53</v>
      </c>
      <c r="G95" s="156" t="s">
        <v>115</v>
      </c>
      <c r="H95" s="156" t="s">
        <v>116</v>
      </c>
      <c r="I95" s="156" t="s">
        <v>117</v>
      </c>
      <c r="J95" s="156" t="s">
        <v>100</v>
      </c>
      <c r="K95" s="157" t="s">
        <v>118</v>
      </c>
      <c r="L95" s="158"/>
      <c r="M95" s="70" t="s">
        <v>21</v>
      </c>
      <c r="N95" s="71" t="s">
        <v>41</v>
      </c>
      <c r="O95" s="71" t="s">
        <v>119</v>
      </c>
      <c r="P95" s="71" t="s">
        <v>120</v>
      </c>
      <c r="Q95" s="71" t="s">
        <v>121</v>
      </c>
      <c r="R95" s="71" t="s">
        <v>122</v>
      </c>
      <c r="S95" s="71" t="s">
        <v>123</v>
      </c>
      <c r="T95" s="72" t="s">
        <v>124</v>
      </c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</row>
    <row r="96" spans="1:63" s="2" customFormat="1" ht="22.75" customHeight="1">
      <c r="A96" s="36"/>
      <c r="B96" s="37"/>
      <c r="C96" s="77" t="s">
        <v>125</v>
      </c>
      <c r="D96" s="38"/>
      <c r="E96" s="38"/>
      <c r="F96" s="38"/>
      <c r="G96" s="38"/>
      <c r="H96" s="38"/>
      <c r="I96" s="38"/>
      <c r="J96" s="159">
        <f>BK96</f>
        <v>0</v>
      </c>
      <c r="K96" s="38"/>
      <c r="L96" s="41"/>
      <c r="M96" s="73"/>
      <c r="N96" s="160"/>
      <c r="O96" s="74"/>
      <c r="P96" s="161">
        <f>P97+P214+P256+P302+P305+P316</f>
        <v>0</v>
      </c>
      <c r="Q96" s="74"/>
      <c r="R96" s="161">
        <f>R97+R214+R256+R302+R305+R316</f>
        <v>0</v>
      </c>
      <c r="S96" s="74"/>
      <c r="T96" s="162">
        <f>T97+T214+T256+T302+T305+T316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70</v>
      </c>
      <c r="AU96" s="19" t="s">
        <v>101</v>
      </c>
      <c r="BK96" s="163">
        <f>BK97+BK214+BK256+BK302+BK305+BK316</f>
        <v>0</v>
      </c>
    </row>
    <row r="97" spans="1:65" s="12" customFormat="1" ht="25.9" customHeight="1">
      <c r="B97" s="164"/>
      <c r="C97" s="165"/>
      <c r="D97" s="166" t="s">
        <v>70</v>
      </c>
      <c r="E97" s="167" t="s">
        <v>82</v>
      </c>
      <c r="F97" s="167" t="s">
        <v>126</v>
      </c>
      <c r="G97" s="165"/>
      <c r="H97" s="165"/>
      <c r="I97" s="168"/>
      <c r="J97" s="169">
        <f>BK97</f>
        <v>0</v>
      </c>
      <c r="K97" s="165"/>
      <c r="L97" s="170"/>
      <c r="M97" s="171"/>
      <c r="N97" s="172"/>
      <c r="O97" s="172"/>
      <c r="P97" s="173">
        <f>SUM(P98:P213)</f>
        <v>0</v>
      </c>
      <c r="Q97" s="172"/>
      <c r="R97" s="173">
        <f>SUM(R98:R213)</f>
        <v>0</v>
      </c>
      <c r="S97" s="172"/>
      <c r="T97" s="174">
        <f>SUM(T98:T213)</f>
        <v>0</v>
      </c>
      <c r="AR97" s="175" t="s">
        <v>78</v>
      </c>
      <c r="AT97" s="176" t="s">
        <v>70</v>
      </c>
      <c r="AU97" s="176" t="s">
        <v>71</v>
      </c>
      <c r="AY97" s="175" t="s">
        <v>127</v>
      </c>
      <c r="BK97" s="177">
        <f>SUM(BK98:BK213)</f>
        <v>0</v>
      </c>
    </row>
    <row r="98" spans="1:65" s="2" customFormat="1" ht="111.75" customHeight="1">
      <c r="A98" s="36"/>
      <c r="B98" s="37"/>
      <c r="C98" s="178" t="s">
        <v>78</v>
      </c>
      <c r="D98" s="178" t="s">
        <v>128</v>
      </c>
      <c r="E98" s="179" t="s">
        <v>129</v>
      </c>
      <c r="F98" s="180" t="s">
        <v>130</v>
      </c>
      <c r="G98" s="181" t="s">
        <v>131</v>
      </c>
      <c r="H98" s="182">
        <v>90</v>
      </c>
      <c r="I98" s="183"/>
      <c r="J98" s="184">
        <f>ROUND(I98*H98,2)</f>
        <v>0</v>
      </c>
      <c r="K98" s="180" t="s">
        <v>132</v>
      </c>
      <c r="L98" s="41"/>
      <c r="M98" s="185" t="s">
        <v>21</v>
      </c>
      <c r="N98" s="186" t="s">
        <v>42</v>
      </c>
      <c r="O98" s="6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9" t="s">
        <v>133</v>
      </c>
      <c r="AT98" s="189" t="s">
        <v>128</v>
      </c>
      <c r="AU98" s="189" t="s">
        <v>78</v>
      </c>
      <c r="AY98" s="19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9" t="s">
        <v>78</v>
      </c>
      <c r="BK98" s="190">
        <f>ROUND(I98*H98,2)</f>
        <v>0</v>
      </c>
      <c r="BL98" s="19" t="s">
        <v>133</v>
      </c>
      <c r="BM98" s="189" t="s">
        <v>134</v>
      </c>
    </row>
    <row r="99" spans="1:65" s="13" customFormat="1" ht="10">
      <c r="B99" s="191"/>
      <c r="C99" s="192"/>
      <c r="D99" s="193" t="s">
        <v>135</v>
      </c>
      <c r="E99" s="194" t="s">
        <v>21</v>
      </c>
      <c r="F99" s="195" t="s">
        <v>136</v>
      </c>
      <c r="G99" s="192"/>
      <c r="H99" s="194" t="s">
        <v>21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135</v>
      </c>
      <c r="AU99" s="201" t="s">
        <v>78</v>
      </c>
      <c r="AV99" s="13" t="s">
        <v>78</v>
      </c>
      <c r="AW99" s="13" t="s">
        <v>32</v>
      </c>
      <c r="AX99" s="13" t="s">
        <v>71</v>
      </c>
      <c r="AY99" s="201" t="s">
        <v>127</v>
      </c>
    </row>
    <row r="100" spans="1:65" s="14" customFormat="1" ht="10">
      <c r="B100" s="202"/>
      <c r="C100" s="203"/>
      <c r="D100" s="193" t="s">
        <v>135</v>
      </c>
      <c r="E100" s="204" t="s">
        <v>21</v>
      </c>
      <c r="F100" s="205" t="s">
        <v>137</v>
      </c>
      <c r="G100" s="203"/>
      <c r="H100" s="206">
        <v>15</v>
      </c>
      <c r="I100" s="207"/>
      <c r="J100" s="203"/>
      <c r="K100" s="203"/>
      <c r="L100" s="208"/>
      <c r="M100" s="209"/>
      <c r="N100" s="210"/>
      <c r="O100" s="210"/>
      <c r="P100" s="210"/>
      <c r="Q100" s="210"/>
      <c r="R100" s="210"/>
      <c r="S100" s="210"/>
      <c r="T100" s="211"/>
      <c r="AT100" s="212" t="s">
        <v>135</v>
      </c>
      <c r="AU100" s="212" t="s">
        <v>78</v>
      </c>
      <c r="AV100" s="14" t="s">
        <v>80</v>
      </c>
      <c r="AW100" s="14" t="s">
        <v>32</v>
      </c>
      <c r="AX100" s="14" t="s">
        <v>71</v>
      </c>
      <c r="AY100" s="212" t="s">
        <v>127</v>
      </c>
    </row>
    <row r="101" spans="1:65" s="13" customFormat="1" ht="10">
      <c r="B101" s="191"/>
      <c r="C101" s="192"/>
      <c r="D101" s="193" t="s">
        <v>135</v>
      </c>
      <c r="E101" s="194" t="s">
        <v>21</v>
      </c>
      <c r="F101" s="195" t="s">
        <v>138</v>
      </c>
      <c r="G101" s="192"/>
      <c r="H101" s="194" t="s">
        <v>21</v>
      </c>
      <c r="I101" s="196"/>
      <c r="J101" s="192"/>
      <c r="K101" s="192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135</v>
      </c>
      <c r="AU101" s="201" t="s">
        <v>78</v>
      </c>
      <c r="AV101" s="13" t="s">
        <v>78</v>
      </c>
      <c r="AW101" s="13" t="s">
        <v>32</v>
      </c>
      <c r="AX101" s="13" t="s">
        <v>71</v>
      </c>
      <c r="AY101" s="201" t="s">
        <v>127</v>
      </c>
    </row>
    <row r="102" spans="1:65" s="14" customFormat="1" ht="10">
      <c r="B102" s="202"/>
      <c r="C102" s="203"/>
      <c r="D102" s="193" t="s">
        <v>135</v>
      </c>
      <c r="E102" s="204" t="s">
        <v>21</v>
      </c>
      <c r="F102" s="205" t="s">
        <v>137</v>
      </c>
      <c r="G102" s="203"/>
      <c r="H102" s="206">
        <v>15</v>
      </c>
      <c r="I102" s="207"/>
      <c r="J102" s="203"/>
      <c r="K102" s="203"/>
      <c r="L102" s="208"/>
      <c r="M102" s="209"/>
      <c r="N102" s="210"/>
      <c r="O102" s="210"/>
      <c r="P102" s="210"/>
      <c r="Q102" s="210"/>
      <c r="R102" s="210"/>
      <c r="S102" s="210"/>
      <c r="T102" s="211"/>
      <c r="AT102" s="212" t="s">
        <v>135</v>
      </c>
      <c r="AU102" s="212" t="s">
        <v>78</v>
      </c>
      <c r="AV102" s="14" t="s">
        <v>80</v>
      </c>
      <c r="AW102" s="14" t="s">
        <v>32</v>
      </c>
      <c r="AX102" s="14" t="s">
        <v>71</v>
      </c>
      <c r="AY102" s="212" t="s">
        <v>127</v>
      </c>
    </row>
    <row r="103" spans="1:65" s="13" customFormat="1" ht="10">
      <c r="B103" s="191"/>
      <c r="C103" s="192"/>
      <c r="D103" s="193" t="s">
        <v>135</v>
      </c>
      <c r="E103" s="194" t="s">
        <v>21</v>
      </c>
      <c r="F103" s="195" t="s">
        <v>139</v>
      </c>
      <c r="G103" s="192"/>
      <c r="H103" s="194" t="s">
        <v>21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135</v>
      </c>
      <c r="AU103" s="201" t="s">
        <v>78</v>
      </c>
      <c r="AV103" s="13" t="s">
        <v>78</v>
      </c>
      <c r="AW103" s="13" t="s">
        <v>32</v>
      </c>
      <c r="AX103" s="13" t="s">
        <v>71</v>
      </c>
      <c r="AY103" s="201" t="s">
        <v>127</v>
      </c>
    </row>
    <row r="104" spans="1:65" s="14" customFormat="1" ht="10">
      <c r="B104" s="202"/>
      <c r="C104" s="203"/>
      <c r="D104" s="193" t="s">
        <v>135</v>
      </c>
      <c r="E104" s="204" t="s">
        <v>21</v>
      </c>
      <c r="F104" s="205" t="s">
        <v>140</v>
      </c>
      <c r="G104" s="203"/>
      <c r="H104" s="206">
        <v>60</v>
      </c>
      <c r="I104" s="207"/>
      <c r="J104" s="203"/>
      <c r="K104" s="203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135</v>
      </c>
      <c r="AU104" s="212" t="s">
        <v>78</v>
      </c>
      <c r="AV104" s="14" t="s">
        <v>80</v>
      </c>
      <c r="AW104" s="14" t="s">
        <v>32</v>
      </c>
      <c r="AX104" s="14" t="s">
        <v>71</v>
      </c>
      <c r="AY104" s="212" t="s">
        <v>127</v>
      </c>
    </row>
    <row r="105" spans="1:65" s="15" customFormat="1" ht="10">
      <c r="B105" s="213"/>
      <c r="C105" s="214"/>
      <c r="D105" s="193" t="s">
        <v>135</v>
      </c>
      <c r="E105" s="215" t="s">
        <v>21</v>
      </c>
      <c r="F105" s="216" t="s">
        <v>141</v>
      </c>
      <c r="G105" s="214"/>
      <c r="H105" s="217">
        <v>90</v>
      </c>
      <c r="I105" s="218"/>
      <c r="J105" s="214"/>
      <c r="K105" s="214"/>
      <c r="L105" s="219"/>
      <c r="M105" s="220"/>
      <c r="N105" s="221"/>
      <c r="O105" s="221"/>
      <c r="P105" s="221"/>
      <c r="Q105" s="221"/>
      <c r="R105" s="221"/>
      <c r="S105" s="221"/>
      <c r="T105" s="222"/>
      <c r="AT105" s="223" t="s">
        <v>135</v>
      </c>
      <c r="AU105" s="223" t="s">
        <v>78</v>
      </c>
      <c r="AV105" s="15" t="s">
        <v>133</v>
      </c>
      <c r="AW105" s="15" t="s">
        <v>32</v>
      </c>
      <c r="AX105" s="15" t="s">
        <v>78</v>
      </c>
      <c r="AY105" s="223" t="s">
        <v>127</v>
      </c>
    </row>
    <row r="106" spans="1:65" s="2" customFormat="1" ht="33" customHeight="1">
      <c r="A106" s="36"/>
      <c r="B106" s="37"/>
      <c r="C106" s="224" t="s">
        <v>80</v>
      </c>
      <c r="D106" s="224" t="s">
        <v>142</v>
      </c>
      <c r="E106" s="225" t="s">
        <v>143</v>
      </c>
      <c r="F106" s="226" t="s">
        <v>144</v>
      </c>
      <c r="G106" s="227" t="s">
        <v>131</v>
      </c>
      <c r="H106" s="228">
        <v>15</v>
      </c>
      <c r="I106" s="229"/>
      <c r="J106" s="230">
        <f>ROUND(I106*H106,2)</f>
        <v>0</v>
      </c>
      <c r="K106" s="226" t="s">
        <v>132</v>
      </c>
      <c r="L106" s="231"/>
      <c r="M106" s="232" t="s">
        <v>21</v>
      </c>
      <c r="N106" s="233" t="s">
        <v>42</v>
      </c>
      <c r="O106" s="66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89" t="s">
        <v>145</v>
      </c>
      <c r="AT106" s="189" t="s">
        <v>142</v>
      </c>
      <c r="AU106" s="189" t="s">
        <v>78</v>
      </c>
      <c r="AY106" s="19" t="s">
        <v>127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9" t="s">
        <v>78</v>
      </c>
      <c r="BK106" s="190">
        <f>ROUND(I106*H106,2)</f>
        <v>0</v>
      </c>
      <c r="BL106" s="19" t="s">
        <v>145</v>
      </c>
      <c r="BM106" s="189" t="s">
        <v>146</v>
      </c>
    </row>
    <row r="107" spans="1:65" s="13" customFormat="1" ht="10">
      <c r="B107" s="191"/>
      <c r="C107" s="192"/>
      <c r="D107" s="193" t="s">
        <v>135</v>
      </c>
      <c r="E107" s="194" t="s">
        <v>21</v>
      </c>
      <c r="F107" s="195" t="s">
        <v>138</v>
      </c>
      <c r="G107" s="192"/>
      <c r="H107" s="194" t="s">
        <v>21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135</v>
      </c>
      <c r="AU107" s="201" t="s">
        <v>78</v>
      </c>
      <c r="AV107" s="13" t="s">
        <v>78</v>
      </c>
      <c r="AW107" s="13" t="s">
        <v>32</v>
      </c>
      <c r="AX107" s="13" t="s">
        <v>71</v>
      </c>
      <c r="AY107" s="201" t="s">
        <v>127</v>
      </c>
    </row>
    <row r="108" spans="1:65" s="14" customFormat="1" ht="10">
      <c r="B108" s="202"/>
      <c r="C108" s="203"/>
      <c r="D108" s="193" t="s">
        <v>135</v>
      </c>
      <c r="E108" s="204" t="s">
        <v>21</v>
      </c>
      <c r="F108" s="205" t="s">
        <v>137</v>
      </c>
      <c r="G108" s="203"/>
      <c r="H108" s="206">
        <v>15</v>
      </c>
      <c r="I108" s="207"/>
      <c r="J108" s="203"/>
      <c r="K108" s="203"/>
      <c r="L108" s="208"/>
      <c r="M108" s="209"/>
      <c r="N108" s="210"/>
      <c r="O108" s="210"/>
      <c r="P108" s="210"/>
      <c r="Q108" s="210"/>
      <c r="R108" s="210"/>
      <c r="S108" s="210"/>
      <c r="T108" s="211"/>
      <c r="AT108" s="212" t="s">
        <v>135</v>
      </c>
      <c r="AU108" s="212" t="s">
        <v>78</v>
      </c>
      <c r="AV108" s="14" t="s">
        <v>80</v>
      </c>
      <c r="AW108" s="14" t="s">
        <v>32</v>
      </c>
      <c r="AX108" s="14" t="s">
        <v>78</v>
      </c>
      <c r="AY108" s="212" t="s">
        <v>127</v>
      </c>
    </row>
    <row r="109" spans="1:65" s="2" customFormat="1" ht="24.15" customHeight="1">
      <c r="A109" s="36"/>
      <c r="B109" s="37"/>
      <c r="C109" s="224" t="s">
        <v>147</v>
      </c>
      <c r="D109" s="224" t="s">
        <v>142</v>
      </c>
      <c r="E109" s="225" t="s">
        <v>148</v>
      </c>
      <c r="F109" s="226" t="s">
        <v>149</v>
      </c>
      <c r="G109" s="227" t="s">
        <v>131</v>
      </c>
      <c r="H109" s="228">
        <v>15</v>
      </c>
      <c r="I109" s="229"/>
      <c r="J109" s="230">
        <f>ROUND(I109*H109,2)</f>
        <v>0</v>
      </c>
      <c r="K109" s="226" t="s">
        <v>132</v>
      </c>
      <c r="L109" s="231"/>
      <c r="M109" s="232" t="s">
        <v>21</v>
      </c>
      <c r="N109" s="233" t="s">
        <v>42</v>
      </c>
      <c r="O109" s="66"/>
      <c r="P109" s="187">
        <f>O109*H109</f>
        <v>0</v>
      </c>
      <c r="Q109" s="187">
        <v>0</v>
      </c>
      <c r="R109" s="187">
        <f>Q109*H109</f>
        <v>0</v>
      </c>
      <c r="S109" s="187">
        <v>0</v>
      </c>
      <c r="T109" s="188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9" t="s">
        <v>145</v>
      </c>
      <c r="AT109" s="189" t="s">
        <v>142</v>
      </c>
      <c r="AU109" s="189" t="s">
        <v>78</v>
      </c>
      <c r="AY109" s="19" t="s">
        <v>127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19" t="s">
        <v>78</v>
      </c>
      <c r="BK109" s="190">
        <f>ROUND(I109*H109,2)</f>
        <v>0</v>
      </c>
      <c r="BL109" s="19" t="s">
        <v>145</v>
      </c>
      <c r="BM109" s="189" t="s">
        <v>150</v>
      </c>
    </row>
    <row r="110" spans="1:65" s="13" customFormat="1" ht="10">
      <c r="B110" s="191"/>
      <c r="C110" s="192"/>
      <c r="D110" s="193" t="s">
        <v>135</v>
      </c>
      <c r="E110" s="194" t="s">
        <v>21</v>
      </c>
      <c r="F110" s="195" t="s">
        <v>136</v>
      </c>
      <c r="G110" s="192"/>
      <c r="H110" s="194" t="s">
        <v>21</v>
      </c>
      <c r="I110" s="196"/>
      <c r="J110" s="192"/>
      <c r="K110" s="192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135</v>
      </c>
      <c r="AU110" s="201" t="s">
        <v>78</v>
      </c>
      <c r="AV110" s="13" t="s">
        <v>78</v>
      </c>
      <c r="AW110" s="13" t="s">
        <v>32</v>
      </c>
      <c r="AX110" s="13" t="s">
        <v>71</v>
      </c>
      <c r="AY110" s="201" t="s">
        <v>127</v>
      </c>
    </row>
    <row r="111" spans="1:65" s="14" customFormat="1" ht="10">
      <c r="B111" s="202"/>
      <c r="C111" s="203"/>
      <c r="D111" s="193" t="s">
        <v>135</v>
      </c>
      <c r="E111" s="204" t="s">
        <v>21</v>
      </c>
      <c r="F111" s="205" t="s">
        <v>137</v>
      </c>
      <c r="G111" s="203"/>
      <c r="H111" s="206">
        <v>15</v>
      </c>
      <c r="I111" s="207"/>
      <c r="J111" s="203"/>
      <c r="K111" s="203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135</v>
      </c>
      <c r="AU111" s="212" t="s">
        <v>78</v>
      </c>
      <c r="AV111" s="14" t="s">
        <v>80</v>
      </c>
      <c r="AW111" s="14" t="s">
        <v>32</v>
      </c>
      <c r="AX111" s="14" t="s">
        <v>71</v>
      </c>
      <c r="AY111" s="212" t="s">
        <v>127</v>
      </c>
    </row>
    <row r="112" spans="1:65" s="15" customFormat="1" ht="10">
      <c r="B112" s="213"/>
      <c r="C112" s="214"/>
      <c r="D112" s="193" t="s">
        <v>135</v>
      </c>
      <c r="E112" s="215" t="s">
        <v>21</v>
      </c>
      <c r="F112" s="216" t="s">
        <v>141</v>
      </c>
      <c r="G112" s="214"/>
      <c r="H112" s="217">
        <v>15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135</v>
      </c>
      <c r="AU112" s="223" t="s">
        <v>78</v>
      </c>
      <c r="AV112" s="15" t="s">
        <v>133</v>
      </c>
      <c r="AW112" s="15" t="s">
        <v>32</v>
      </c>
      <c r="AX112" s="15" t="s">
        <v>78</v>
      </c>
      <c r="AY112" s="223" t="s">
        <v>127</v>
      </c>
    </row>
    <row r="113" spans="1:65" s="2" customFormat="1" ht="111.75" customHeight="1">
      <c r="A113" s="36"/>
      <c r="B113" s="37"/>
      <c r="C113" s="178" t="s">
        <v>133</v>
      </c>
      <c r="D113" s="178" t="s">
        <v>128</v>
      </c>
      <c r="E113" s="179" t="s">
        <v>151</v>
      </c>
      <c r="F113" s="180" t="s">
        <v>152</v>
      </c>
      <c r="G113" s="181" t="s">
        <v>131</v>
      </c>
      <c r="H113" s="182">
        <v>65</v>
      </c>
      <c r="I113" s="183"/>
      <c r="J113" s="184">
        <f>ROUND(I113*H113,2)</f>
        <v>0</v>
      </c>
      <c r="K113" s="180" t="s">
        <v>132</v>
      </c>
      <c r="L113" s="41"/>
      <c r="M113" s="185" t="s">
        <v>21</v>
      </c>
      <c r="N113" s="186" t="s">
        <v>42</v>
      </c>
      <c r="O113" s="66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89" t="s">
        <v>133</v>
      </c>
      <c r="AT113" s="189" t="s">
        <v>128</v>
      </c>
      <c r="AU113" s="189" t="s">
        <v>78</v>
      </c>
      <c r="AY113" s="19" t="s">
        <v>127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9" t="s">
        <v>78</v>
      </c>
      <c r="BK113" s="190">
        <f>ROUND(I113*H113,2)</f>
        <v>0</v>
      </c>
      <c r="BL113" s="19" t="s">
        <v>133</v>
      </c>
      <c r="BM113" s="189" t="s">
        <v>153</v>
      </c>
    </row>
    <row r="114" spans="1:65" s="13" customFormat="1" ht="10">
      <c r="B114" s="191"/>
      <c r="C114" s="192"/>
      <c r="D114" s="193" t="s">
        <v>135</v>
      </c>
      <c r="E114" s="194" t="s">
        <v>21</v>
      </c>
      <c r="F114" s="195" t="s">
        <v>154</v>
      </c>
      <c r="G114" s="192"/>
      <c r="H114" s="194" t="s">
        <v>21</v>
      </c>
      <c r="I114" s="196"/>
      <c r="J114" s="192"/>
      <c r="K114" s="192"/>
      <c r="L114" s="197"/>
      <c r="M114" s="198"/>
      <c r="N114" s="199"/>
      <c r="O114" s="199"/>
      <c r="P114" s="199"/>
      <c r="Q114" s="199"/>
      <c r="R114" s="199"/>
      <c r="S114" s="199"/>
      <c r="T114" s="200"/>
      <c r="AT114" s="201" t="s">
        <v>135</v>
      </c>
      <c r="AU114" s="201" t="s">
        <v>78</v>
      </c>
      <c r="AV114" s="13" t="s">
        <v>78</v>
      </c>
      <c r="AW114" s="13" t="s">
        <v>32</v>
      </c>
      <c r="AX114" s="13" t="s">
        <v>71</v>
      </c>
      <c r="AY114" s="201" t="s">
        <v>127</v>
      </c>
    </row>
    <row r="115" spans="1:65" s="14" customFormat="1" ht="10">
      <c r="B115" s="202"/>
      <c r="C115" s="203"/>
      <c r="D115" s="193" t="s">
        <v>135</v>
      </c>
      <c r="E115" s="204" t="s">
        <v>21</v>
      </c>
      <c r="F115" s="205" t="s">
        <v>155</v>
      </c>
      <c r="G115" s="203"/>
      <c r="H115" s="206">
        <v>50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135</v>
      </c>
      <c r="AU115" s="212" t="s">
        <v>78</v>
      </c>
      <c r="AV115" s="14" t="s">
        <v>80</v>
      </c>
      <c r="AW115" s="14" t="s">
        <v>32</v>
      </c>
      <c r="AX115" s="14" t="s">
        <v>71</v>
      </c>
      <c r="AY115" s="212" t="s">
        <v>127</v>
      </c>
    </row>
    <row r="116" spans="1:65" s="13" customFormat="1" ht="10">
      <c r="B116" s="191"/>
      <c r="C116" s="192"/>
      <c r="D116" s="193" t="s">
        <v>135</v>
      </c>
      <c r="E116" s="194" t="s">
        <v>21</v>
      </c>
      <c r="F116" s="195" t="s">
        <v>156</v>
      </c>
      <c r="G116" s="192"/>
      <c r="H116" s="194" t="s">
        <v>21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135</v>
      </c>
      <c r="AU116" s="201" t="s">
        <v>78</v>
      </c>
      <c r="AV116" s="13" t="s">
        <v>78</v>
      </c>
      <c r="AW116" s="13" t="s">
        <v>32</v>
      </c>
      <c r="AX116" s="13" t="s">
        <v>71</v>
      </c>
      <c r="AY116" s="201" t="s">
        <v>127</v>
      </c>
    </row>
    <row r="117" spans="1:65" s="14" customFormat="1" ht="10">
      <c r="B117" s="202"/>
      <c r="C117" s="203"/>
      <c r="D117" s="193" t="s">
        <v>135</v>
      </c>
      <c r="E117" s="204" t="s">
        <v>21</v>
      </c>
      <c r="F117" s="205" t="s">
        <v>137</v>
      </c>
      <c r="G117" s="203"/>
      <c r="H117" s="206">
        <v>15</v>
      </c>
      <c r="I117" s="207"/>
      <c r="J117" s="203"/>
      <c r="K117" s="203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135</v>
      </c>
      <c r="AU117" s="212" t="s">
        <v>78</v>
      </c>
      <c r="AV117" s="14" t="s">
        <v>80</v>
      </c>
      <c r="AW117" s="14" t="s">
        <v>32</v>
      </c>
      <c r="AX117" s="14" t="s">
        <v>71</v>
      </c>
      <c r="AY117" s="212" t="s">
        <v>127</v>
      </c>
    </row>
    <row r="118" spans="1:65" s="15" customFormat="1" ht="10">
      <c r="B118" s="213"/>
      <c r="C118" s="214"/>
      <c r="D118" s="193" t="s">
        <v>135</v>
      </c>
      <c r="E118" s="215" t="s">
        <v>21</v>
      </c>
      <c r="F118" s="216" t="s">
        <v>141</v>
      </c>
      <c r="G118" s="214"/>
      <c r="H118" s="217">
        <v>65</v>
      </c>
      <c r="I118" s="218"/>
      <c r="J118" s="214"/>
      <c r="K118" s="214"/>
      <c r="L118" s="219"/>
      <c r="M118" s="220"/>
      <c r="N118" s="221"/>
      <c r="O118" s="221"/>
      <c r="P118" s="221"/>
      <c r="Q118" s="221"/>
      <c r="R118" s="221"/>
      <c r="S118" s="221"/>
      <c r="T118" s="222"/>
      <c r="AT118" s="223" t="s">
        <v>135</v>
      </c>
      <c r="AU118" s="223" t="s">
        <v>78</v>
      </c>
      <c r="AV118" s="15" t="s">
        <v>133</v>
      </c>
      <c r="AW118" s="15" t="s">
        <v>32</v>
      </c>
      <c r="AX118" s="15" t="s">
        <v>78</v>
      </c>
      <c r="AY118" s="223" t="s">
        <v>127</v>
      </c>
    </row>
    <row r="119" spans="1:65" s="2" customFormat="1" ht="33" customHeight="1">
      <c r="A119" s="36"/>
      <c r="B119" s="37"/>
      <c r="C119" s="224" t="s">
        <v>157</v>
      </c>
      <c r="D119" s="224" t="s">
        <v>142</v>
      </c>
      <c r="E119" s="225" t="s">
        <v>158</v>
      </c>
      <c r="F119" s="226" t="s">
        <v>159</v>
      </c>
      <c r="G119" s="227" t="s">
        <v>131</v>
      </c>
      <c r="H119" s="228">
        <v>50</v>
      </c>
      <c r="I119" s="229"/>
      <c r="J119" s="230">
        <f>ROUND(I119*H119,2)</f>
        <v>0</v>
      </c>
      <c r="K119" s="226" t="s">
        <v>132</v>
      </c>
      <c r="L119" s="231"/>
      <c r="M119" s="232" t="s">
        <v>21</v>
      </c>
      <c r="N119" s="233" t="s">
        <v>42</v>
      </c>
      <c r="O119" s="66"/>
      <c r="P119" s="187">
        <f>O119*H119</f>
        <v>0</v>
      </c>
      <c r="Q119" s="187">
        <v>0</v>
      </c>
      <c r="R119" s="187">
        <f>Q119*H119</f>
        <v>0</v>
      </c>
      <c r="S119" s="187">
        <v>0</v>
      </c>
      <c r="T119" s="18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9" t="s">
        <v>145</v>
      </c>
      <c r="AT119" s="189" t="s">
        <v>142</v>
      </c>
      <c r="AU119" s="189" t="s">
        <v>78</v>
      </c>
      <c r="AY119" s="19" t="s">
        <v>127</v>
      </c>
      <c r="BE119" s="190">
        <f>IF(N119="základní",J119,0)</f>
        <v>0</v>
      </c>
      <c r="BF119" s="190">
        <f>IF(N119="snížená",J119,0)</f>
        <v>0</v>
      </c>
      <c r="BG119" s="190">
        <f>IF(N119="zákl. přenesená",J119,0)</f>
        <v>0</v>
      </c>
      <c r="BH119" s="190">
        <f>IF(N119="sníž. přenesená",J119,0)</f>
        <v>0</v>
      </c>
      <c r="BI119" s="190">
        <f>IF(N119="nulová",J119,0)</f>
        <v>0</v>
      </c>
      <c r="BJ119" s="19" t="s">
        <v>78</v>
      </c>
      <c r="BK119" s="190">
        <f>ROUND(I119*H119,2)</f>
        <v>0</v>
      </c>
      <c r="BL119" s="19" t="s">
        <v>145</v>
      </c>
      <c r="BM119" s="189" t="s">
        <v>160</v>
      </c>
    </row>
    <row r="120" spans="1:65" s="13" customFormat="1" ht="10">
      <c r="B120" s="191"/>
      <c r="C120" s="192"/>
      <c r="D120" s="193" t="s">
        <v>135</v>
      </c>
      <c r="E120" s="194" t="s">
        <v>21</v>
      </c>
      <c r="F120" s="195" t="s">
        <v>154</v>
      </c>
      <c r="G120" s="192"/>
      <c r="H120" s="194" t="s">
        <v>21</v>
      </c>
      <c r="I120" s="196"/>
      <c r="J120" s="192"/>
      <c r="K120" s="192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135</v>
      </c>
      <c r="AU120" s="201" t="s">
        <v>78</v>
      </c>
      <c r="AV120" s="13" t="s">
        <v>78</v>
      </c>
      <c r="AW120" s="13" t="s">
        <v>32</v>
      </c>
      <c r="AX120" s="13" t="s">
        <v>71</v>
      </c>
      <c r="AY120" s="201" t="s">
        <v>127</v>
      </c>
    </row>
    <row r="121" spans="1:65" s="14" customFormat="1" ht="10">
      <c r="B121" s="202"/>
      <c r="C121" s="203"/>
      <c r="D121" s="193" t="s">
        <v>135</v>
      </c>
      <c r="E121" s="204" t="s">
        <v>21</v>
      </c>
      <c r="F121" s="205" t="s">
        <v>155</v>
      </c>
      <c r="G121" s="203"/>
      <c r="H121" s="206">
        <v>50</v>
      </c>
      <c r="I121" s="207"/>
      <c r="J121" s="203"/>
      <c r="K121" s="203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135</v>
      </c>
      <c r="AU121" s="212" t="s">
        <v>78</v>
      </c>
      <c r="AV121" s="14" t="s">
        <v>80</v>
      </c>
      <c r="AW121" s="14" t="s">
        <v>32</v>
      </c>
      <c r="AX121" s="14" t="s">
        <v>71</v>
      </c>
      <c r="AY121" s="212" t="s">
        <v>127</v>
      </c>
    </row>
    <row r="122" spans="1:65" s="15" customFormat="1" ht="10">
      <c r="B122" s="213"/>
      <c r="C122" s="214"/>
      <c r="D122" s="193" t="s">
        <v>135</v>
      </c>
      <c r="E122" s="215" t="s">
        <v>21</v>
      </c>
      <c r="F122" s="216" t="s">
        <v>141</v>
      </c>
      <c r="G122" s="214"/>
      <c r="H122" s="217">
        <v>50</v>
      </c>
      <c r="I122" s="218"/>
      <c r="J122" s="214"/>
      <c r="K122" s="214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135</v>
      </c>
      <c r="AU122" s="223" t="s">
        <v>78</v>
      </c>
      <c r="AV122" s="15" t="s">
        <v>133</v>
      </c>
      <c r="AW122" s="15" t="s">
        <v>32</v>
      </c>
      <c r="AX122" s="15" t="s">
        <v>78</v>
      </c>
      <c r="AY122" s="223" t="s">
        <v>127</v>
      </c>
    </row>
    <row r="123" spans="1:65" s="2" customFormat="1" ht="24.15" customHeight="1">
      <c r="A123" s="36"/>
      <c r="B123" s="37"/>
      <c r="C123" s="224" t="s">
        <v>161</v>
      </c>
      <c r="D123" s="224" t="s">
        <v>142</v>
      </c>
      <c r="E123" s="225" t="s">
        <v>162</v>
      </c>
      <c r="F123" s="226" t="s">
        <v>163</v>
      </c>
      <c r="G123" s="227" t="s">
        <v>131</v>
      </c>
      <c r="H123" s="228">
        <v>15</v>
      </c>
      <c r="I123" s="229"/>
      <c r="J123" s="230">
        <f>ROUND(I123*H123,2)</f>
        <v>0</v>
      </c>
      <c r="K123" s="226" t="s">
        <v>132</v>
      </c>
      <c r="L123" s="231"/>
      <c r="M123" s="232" t="s">
        <v>21</v>
      </c>
      <c r="N123" s="233" t="s">
        <v>42</v>
      </c>
      <c r="O123" s="66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9" t="s">
        <v>145</v>
      </c>
      <c r="AT123" s="189" t="s">
        <v>142</v>
      </c>
      <c r="AU123" s="189" t="s">
        <v>78</v>
      </c>
      <c r="AY123" s="19" t="s">
        <v>127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9" t="s">
        <v>78</v>
      </c>
      <c r="BK123" s="190">
        <f>ROUND(I123*H123,2)</f>
        <v>0</v>
      </c>
      <c r="BL123" s="19" t="s">
        <v>145</v>
      </c>
      <c r="BM123" s="189" t="s">
        <v>164</v>
      </c>
    </row>
    <row r="124" spans="1:65" s="13" customFormat="1" ht="10">
      <c r="B124" s="191"/>
      <c r="C124" s="192"/>
      <c r="D124" s="193" t="s">
        <v>135</v>
      </c>
      <c r="E124" s="194" t="s">
        <v>21</v>
      </c>
      <c r="F124" s="195" t="s">
        <v>156</v>
      </c>
      <c r="G124" s="192"/>
      <c r="H124" s="194" t="s">
        <v>21</v>
      </c>
      <c r="I124" s="196"/>
      <c r="J124" s="192"/>
      <c r="K124" s="192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135</v>
      </c>
      <c r="AU124" s="201" t="s">
        <v>78</v>
      </c>
      <c r="AV124" s="13" t="s">
        <v>78</v>
      </c>
      <c r="AW124" s="13" t="s">
        <v>32</v>
      </c>
      <c r="AX124" s="13" t="s">
        <v>71</v>
      </c>
      <c r="AY124" s="201" t="s">
        <v>127</v>
      </c>
    </row>
    <row r="125" spans="1:65" s="14" customFormat="1" ht="10">
      <c r="B125" s="202"/>
      <c r="C125" s="203"/>
      <c r="D125" s="193" t="s">
        <v>135</v>
      </c>
      <c r="E125" s="204" t="s">
        <v>21</v>
      </c>
      <c r="F125" s="205" t="s">
        <v>137</v>
      </c>
      <c r="G125" s="203"/>
      <c r="H125" s="206">
        <v>15</v>
      </c>
      <c r="I125" s="207"/>
      <c r="J125" s="203"/>
      <c r="K125" s="203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135</v>
      </c>
      <c r="AU125" s="212" t="s">
        <v>78</v>
      </c>
      <c r="AV125" s="14" t="s">
        <v>80</v>
      </c>
      <c r="AW125" s="14" t="s">
        <v>32</v>
      </c>
      <c r="AX125" s="14" t="s">
        <v>71</v>
      </c>
      <c r="AY125" s="212" t="s">
        <v>127</v>
      </c>
    </row>
    <row r="126" spans="1:65" s="15" customFormat="1" ht="10">
      <c r="B126" s="213"/>
      <c r="C126" s="214"/>
      <c r="D126" s="193" t="s">
        <v>135</v>
      </c>
      <c r="E126" s="215" t="s">
        <v>21</v>
      </c>
      <c r="F126" s="216" t="s">
        <v>141</v>
      </c>
      <c r="G126" s="214"/>
      <c r="H126" s="217">
        <v>15</v>
      </c>
      <c r="I126" s="218"/>
      <c r="J126" s="214"/>
      <c r="K126" s="214"/>
      <c r="L126" s="219"/>
      <c r="M126" s="220"/>
      <c r="N126" s="221"/>
      <c r="O126" s="221"/>
      <c r="P126" s="221"/>
      <c r="Q126" s="221"/>
      <c r="R126" s="221"/>
      <c r="S126" s="221"/>
      <c r="T126" s="222"/>
      <c r="AT126" s="223" t="s">
        <v>135</v>
      </c>
      <c r="AU126" s="223" t="s">
        <v>78</v>
      </c>
      <c r="AV126" s="15" t="s">
        <v>133</v>
      </c>
      <c r="AW126" s="15" t="s">
        <v>32</v>
      </c>
      <c r="AX126" s="15" t="s">
        <v>78</v>
      </c>
      <c r="AY126" s="223" t="s">
        <v>127</v>
      </c>
    </row>
    <row r="127" spans="1:65" s="2" customFormat="1" ht="90" customHeight="1">
      <c r="A127" s="36"/>
      <c r="B127" s="37"/>
      <c r="C127" s="178" t="s">
        <v>165</v>
      </c>
      <c r="D127" s="178" t="s">
        <v>128</v>
      </c>
      <c r="E127" s="179" t="s">
        <v>166</v>
      </c>
      <c r="F127" s="180" t="s">
        <v>167</v>
      </c>
      <c r="G127" s="181" t="s">
        <v>168</v>
      </c>
      <c r="H127" s="182">
        <v>3</v>
      </c>
      <c r="I127" s="183"/>
      <c r="J127" s="184">
        <f>ROUND(I127*H127,2)</f>
        <v>0</v>
      </c>
      <c r="K127" s="180" t="s">
        <v>132</v>
      </c>
      <c r="L127" s="41"/>
      <c r="M127" s="185" t="s">
        <v>21</v>
      </c>
      <c r="N127" s="186" t="s">
        <v>42</v>
      </c>
      <c r="O127" s="66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9" t="s">
        <v>133</v>
      </c>
      <c r="AT127" s="189" t="s">
        <v>128</v>
      </c>
      <c r="AU127" s="189" t="s">
        <v>78</v>
      </c>
      <c r="AY127" s="19" t="s">
        <v>127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9" t="s">
        <v>78</v>
      </c>
      <c r="BK127" s="190">
        <f>ROUND(I127*H127,2)</f>
        <v>0</v>
      </c>
      <c r="BL127" s="19" t="s">
        <v>133</v>
      </c>
      <c r="BM127" s="189" t="s">
        <v>169</v>
      </c>
    </row>
    <row r="128" spans="1:65" s="13" customFormat="1" ht="10">
      <c r="B128" s="191"/>
      <c r="C128" s="192"/>
      <c r="D128" s="193" t="s">
        <v>135</v>
      </c>
      <c r="E128" s="194" t="s">
        <v>21</v>
      </c>
      <c r="F128" s="195" t="s">
        <v>136</v>
      </c>
      <c r="G128" s="192"/>
      <c r="H128" s="194" t="s">
        <v>21</v>
      </c>
      <c r="I128" s="196"/>
      <c r="J128" s="192"/>
      <c r="K128" s="192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135</v>
      </c>
      <c r="AU128" s="201" t="s">
        <v>78</v>
      </c>
      <c r="AV128" s="13" t="s">
        <v>78</v>
      </c>
      <c r="AW128" s="13" t="s">
        <v>32</v>
      </c>
      <c r="AX128" s="13" t="s">
        <v>71</v>
      </c>
      <c r="AY128" s="201" t="s">
        <v>127</v>
      </c>
    </row>
    <row r="129" spans="1:65" s="14" customFormat="1" ht="10">
      <c r="B129" s="202"/>
      <c r="C129" s="203"/>
      <c r="D129" s="193" t="s">
        <v>135</v>
      </c>
      <c r="E129" s="204" t="s">
        <v>21</v>
      </c>
      <c r="F129" s="205" t="s">
        <v>80</v>
      </c>
      <c r="G129" s="203"/>
      <c r="H129" s="206">
        <v>2</v>
      </c>
      <c r="I129" s="207"/>
      <c r="J129" s="203"/>
      <c r="K129" s="203"/>
      <c r="L129" s="208"/>
      <c r="M129" s="209"/>
      <c r="N129" s="210"/>
      <c r="O129" s="210"/>
      <c r="P129" s="210"/>
      <c r="Q129" s="210"/>
      <c r="R129" s="210"/>
      <c r="S129" s="210"/>
      <c r="T129" s="211"/>
      <c r="AT129" s="212" t="s">
        <v>135</v>
      </c>
      <c r="AU129" s="212" t="s">
        <v>78</v>
      </c>
      <c r="AV129" s="14" t="s">
        <v>80</v>
      </c>
      <c r="AW129" s="14" t="s">
        <v>32</v>
      </c>
      <c r="AX129" s="14" t="s">
        <v>71</v>
      </c>
      <c r="AY129" s="212" t="s">
        <v>127</v>
      </c>
    </row>
    <row r="130" spans="1:65" s="13" customFormat="1" ht="10">
      <c r="B130" s="191"/>
      <c r="C130" s="192"/>
      <c r="D130" s="193" t="s">
        <v>135</v>
      </c>
      <c r="E130" s="194" t="s">
        <v>21</v>
      </c>
      <c r="F130" s="195" t="s">
        <v>156</v>
      </c>
      <c r="G130" s="192"/>
      <c r="H130" s="194" t="s">
        <v>21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135</v>
      </c>
      <c r="AU130" s="201" t="s">
        <v>78</v>
      </c>
      <c r="AV130" s="13" t="s">
        <v>78</v>
      </c>
      <c r="AW130" s="13" t="s">
        <v>32</v>
      </c>
      <c r="AX130" s="13" t="s">
        <v>71</v>
      </c>
      <c r="AY130" s="201" t="s">
        <v>127</v>
      </c>
    </row>
    <row r="131" spans="1:65" s="14" customFormat="1" ht="10">
      <c r="B131" s="202"/>
      <c r="C131" s="203"/>
      <c r="D131" s="193" t="s">
        <v>135</v>
      </c>
      <c r="E131" s="204" t="s">
        <v>21</v>
      </c>
      <c r="F131" s="205" t="s">
        <v>78</v>
      </c>
      <c r="G131" s="203"/>
      <c r="H131" s="206">
        <v>1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135</v>
      </c>
      <c r="AU131" s="212" t="s">
        <v>78</v>
      </c>
      <c r="AV131" s="14" t="s">
        <v>80</v>
      </c>
      <c r="AW131" s="14" t="s">
        <v>32</v>
      </c>
      <c r="AX131" s="14" t="s">
        <v>71</v>
      </c>
      <c r="AY131" s="212" t="s">
        <v>127</v>
      </c>
    </row>
    <row r="132" spans="1:65" s="15" customFormat="1" ht="10">
      <c r="B132" s="213"/>
      <c r="C132" s="214"/>
      <c r="D132" s="193" t="s">
        <v>135</v>
      </c>
      <c r="E132" s="215" t="s">
        <v>21</v>
      </c>
      <c r="F132" s="216" t="s">
        <v>141</v>
      </c>
      <c r="G132" s="214"/>
      <c r="H132" s="217">
        <v>3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135</v>
      </c>
      <c r="AU132" s="223" t="s">
        <v>78</v>
      </c>
      <c r="AV132" s="15" t="s">
        <v>133</v>
      </c>
      <c r="AW132" s="15" t="s">
        <v>32</v>
      </c>
      <c r="AX132" s="15" t="s">
        <v>78</v>
      </c>
      <c r="AY132" s="223" t="s">
        <v>127</v>
      </c>
    </row>
    <row r="133" spans="1:65" s="2" customFormat="1" ht="90" customHeight="1">
      <c r="A133" s="36"/>
      <c r="B133" s="37"/>
      <c r="C133" s="178" t="s">
        <v>170</v>
      </c>
      <c r="D133" s="178" t="s">
        <v>128</v>
      </c>
      <c r="E133" s="179" t="s">
        <v>171</v>
      </c>
      <c r="F133" s="180" t="s">
        <v>172</v>
      </c>
      <c r="G133" s="181" t="s">
        <v>168</v>
      </c>
      <c r="H133" s="182">
        <v>2</v>
      </c>
      <c r="I133" s="183"/>
      <c r="J133" s="184">
        <f>ROUND(I133*H133,2)</f>
        <v>0</v>
      </c>
      <c r="K133" s="180" t="s">
        <v>132</v>
      </c>
      <c r="L133" s="41"/>
      <c r="M133" s="185" t="s">
        <v>21</v>
      </c>
      <c r="N133" s="186" t="s">
        <v>42</v>
      </c>
      <c r="O133" s="66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133</v>
      </c>
      <c r="AT133" s="189" t="s">
        <v>128</v>
      </c>
      <c r="AU133" s="189" t="s">
        <v>78</v>
      </c>
      <c r="AY133" s="19" t="s">
        <v>127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9" t="s">
        <v>78</v>
      </c>
      <c r="BK133" s="190">
        <f>ROUND(I133*H133,2)</f>
        <v>0</v>
      </c>
      <c r="BL133" s="19" t="s">
        <v>133</v>
      </c>
      <c r="BM133" s="189" t="s">
        <v>173</v>
      </c>
    </row>
    <row r="134" spans="1:65" s="2" customFormat="1" ht="90" customHeight="1">
      <c r="A134" s="36"/>
      <c r="B134" s="37"/>
      <c r="C134" s="178" t="s">
        <v>174</v>
      </c>
      <c r="D134" s="178" t="s">
        <v>128</v>
      </c>
      <c r="E134" s="179" t="s">
        <v>175</v>
      </c>
      <c r="F134" s="180" t="s">
        <v>176</v>
      </c>
      <c r="G134" s="181" t="s">
        <v>168</v>
      </c>
      <c r="H134" s="182">
        <v>4</v>
      </c>
      <c r="I134" s="183"/>
      <c r="J134" s="184">
        <f>ROUND(I134*H134,2)</f>
        <v>0</v>
      </c>
      <c r="K134" s="180" t="s">
        <v>132</v>
      </c>
      <c r="L134" s="41"/>
      <c r="M134" s="185" t="s">
        <v>21</v>
      </c>
      <c r="N134" s="186" t="s">
        <v>42</v>
      </c>
      <c r="O134" s="66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133</v>
      </c>
      <c r="AT134" s="189" t="s">
        <v>128</v>
      </c>
      <c r="AU134" s="189" t="s">
        <v>78</v>
      </c>
      <c r="AY134" s="19" t="s">
        <v>127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9" t="s">
        <v>78</v>
      </c>
      <c r="BK134" s="190">
        <f>ROUND(I134*H134,2)</f>
        <v>0</v>
      </c>
      <c r="BL134" s="19" t="s">
        <v>133</v>
      </c>
      <c r="BM134" s="189" t="s">
        <v>177</v>
      </c>
    </row>
    <row r="135" spans="1:65" s="2" customFormat="1" ht="90" customHeight="1">
      <c r="A135" s="36"/>
      <c r="B135" s="37"/>
      <c r="C135" s="178" t="s">
        <v>178</v>
      </c>
      <c r="D135" s="178" t="s">
        <v>128</v>
      </c>
      <c r="E135" s="179" t="s">
        <v>179</v>
      </c>
      <c r="F135" s="180" t="s">
        <v>180</v>
      </c>
      <c r="G135" s="181" t="s">
        <v>168</v>
      </c>
      <c r="H135" s="182">
        <v>1</v>
      </c>
      <c r="I135" s="183"/>
      <c r="J135" s="184">
        <f>ROUND(I135*H135,2)</f>
        <v>0</v>
      </c>
      <c r="K135" s="180" t="s">
        <v>132</v>
      </c>
      <c r="L135" s="41"/>
      <c r="M135" s="185" t="s">
        <v>21</v>
      </c>
      <c r="N135" s="186" t="s">
        <v>42</v>
      </c>
      <c r="O135" s="66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89" t="s">
        <v>133</v>
      </c>
      <c r="AT135" s="189" t="s">
        <v>128</v>
      </c>
      <c r="AU135" s="189" t="s">
        <v>78</v>
      </c>
      <c r="AY135" s="19" t="s">
        <v>127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9" t="s">
        <v>78</v>
      </c>
      <c r="BK135" s="190">
        <f>ROUND(I135*H135,2)</f>
        <v>0</v>
      </c>
      <c r="BL135" s="19" t="s">
        <v>133</v>
      </c>
      <c r="BM135" s="189" t="s">
        <v>181</v>
      </c>
    </row>
    <row r="136" spans="1:65" s="2" customFormat="1" ht="90" customHeight="1">
      <c r="A136" s="36"/>
      <c r="B136" s="37"/>
      <c r="C136" s="178" t="s">
        <v>182</v>
      </c>
      <c r="D136" s="178" t="s">
        <v>128</v>
      </c>
      <c r="E136" s="179" t="s">
        <v>183</v>
      </c>
      <c r="F136" s="180" t="s">
        <v>184</v>
      </c>
      <c r="G136" s="181" t="s">
        <v>168</v>
      </c>
      <c r="H136" s="182">
        <v>2</v>
      </c>
      <c r="I136" s="183"/>
      <c r="J136" s="184">
        <f>ROUND(I136*H136,2)</f>
        <v>0</v>
      </c>
      <c r="K136" s="180" t="s">
        <v>132</v>
      </c>
      <c r="L136" s="41"/>
      <c r="M136" s="185" t="s">
        <v>21</v>
      </c>
      <c r="N136" s="186" t="s">
        <v>42</v>
      </c>
      <c r="O136" s="66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133</v>
      </c>
      <c r="AT136" s="189" t="s">
        <v>128</v>
      </c>
      <c r="AU136" s="189" t="s">
        <v>78</v>
      </c>
      <c r="AY136" s="19" t="s">
        <v>127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9" t="s">
        <v>78</v>
      </c>
      <c r="BK136" s="190">
        <f>ROUND(I136*H136,2)</f>
        <v>0</v>
      </c>
      <c r="BL136" s="19" t="s">
        <v>133</v>
      </c>
      <c r="BM136" s="189" t="s">
        <v>185</v>
      </c>
    </row>
    <row r="137" spans="1:65" s="2" customFormat="1" ht="24.15" customHeight="1">
      <c r="A137" s="36"/>
      <c r="B137" s="37"/>
      <c r="C137" s="178" t="s">
        <v>8</v>
      </c>
      <c r="D137" s="178" t="s">
        <v>128</v>
      </c>
      <c r="E137" s="179" t="s">
        <v>186</v>
      </c>
      <c r="F137" s="180" t="s">
        <v>187</v>
      </c>
      <c r="G137" s="181" t="s">
        <v>168</v>
      </c>
      <c r="H137" s="182">
        <v>300</v>
      </c>
      <c r="I137" s="183"/>
      <c r="J137" s="184">
        <f>ROUND(I137*H137,2)</f>
        <v>0</v>
      </c>
      <c r="K137" s="180" t="s">
        <v>132</v>
      </c>
      <c r="L137" s="41"/>
      <c r="M137" s="185" t="s">
        <v>21</v>
      </c>
      <c r="N137" s="186" t="s">
        <v>42</v>
      </c>
      <c r="O137" s="66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133</v>
      </c>
      <c r="AT137" s="189" t="s">
        <v>128</v>
      </c>
      <c r="AU137" s="189" t="s">
        <v>78</v>
      </c>
      <c r="AY137" s="19" t="s">
        <v>127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9" t="s">
        <v>78</v>
      </c>
      <c r="BK137" s="190">
        <f>ROUND(I137*H137,2)</f>
        <v>0</v>
      </c>
      <c r="BL137" s="19" t="s">
        <v>133</v>
      </c>
      <c r="BM137" s="189" t="s">
        <v>188</v>
      </c>
    </row>
    <row r="138" spans="1:65" s="13" customFormat="1" ht="10">
      <c r="B138" s="191"/>
      <c r="C138" s="192"/>
      <c r="D138" s="193" t="s">
        <v>135</v>
      </c>
      <c r="E138" s="194" t="s">
        <v>21</v>
      </c>
      <c r="F138" s="195" t="s">
        <v>189</v>
      </c>
      <c r="G138" s="192"/>
      <c r="H138" s="194" t="s">
        <v>21</v>
      </c>
      <c r="I138" s="196"/>
      <c r="J138" s="192"/>
      <c r="K138" s="192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135</v>
      </c>
      <c r="AU138" s="201" t="s">
        <v>78</v>
      </c>
      <c r="AV138" s="13" t="s">
        <v>78</v>
      </c>
      <c r="AW138" s="13" t="s">
        <v>32</v>
      </c>
      <c r="AX138" s="13" t="s">
        <v>71</v>
      </c>
      <c r="AY138" s="201" t="s">
        <v>127</v>
      </c>
    </row>
    <row r="139" spans="1:65" s="13" customFormat="1" ht="10">
      <c r="B139" s="191"/>
      <c r="C139" s="192"/>
      <c r="D139" s="193" t="s">
        <v>135</v>
      </c>
      <c r="E139" s="194" t="s">
        <v>21</v>
      </c>
      <c r="F139" s="195" t="s">
        <v>190</v>
      </c>
      <c r="G139" s="192"/>
      <c r="H139" s="194" t="s">
        <v>21</v>
      </c>
      <c r="I139" s="196"/>
      <c r="J139" s="192"/>
      <c r="K139" s="192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135</v>
      </c>
      <c r="AU139" s="201" t="s">
        <v>78</v>
      </c>
      <c r="AV139" s="13" t="s">
        <v>78</v>
      </c>
      <c r="AW139" s="13" t="s">
        <v>32</v>
      </c>
      <c r="AX139" s="13" t="s">
        <v>71</v>
      </c>
      <c r="AY139" s="201" t="s">
        <v>127</v>
      </c>
    </row>
    <row r="140" spans="1:65" s="14" customFormat="1" ht="10">
      <c r="B140" s="202"/>
      <c r="C140" s="203"/>
      <c r="D140" s="193" t="s">
        <v>135</v>
      </c>
      <c r="E140" s="204" t="s">
        <v>21</v>
      </c>
      <c r="F140" s="205" t="s">
        <v>191</v>
      </c>
      <c r="G140" s="203"/>
      <c r="H140" s="206">
        <v>28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135</v>
      </c>
      <c r="AU140" s="212" t="s">
        <v>78</v>
      </c>
      <c r="AV140" s="14" t="s">
        <v>80</v>
      </c>
      <c r="AW140" s="14" t="s">
        <v>32</v>
      </c>
      <c r="AX140" s="14" t="s">
        <v>71</v>
      </c>
      <c r="AY140" s="212" t="s">
        <v>127</v>
      </c>
    </row>
    <row r="141" spans="1:65" s="13" customFormat="1" ht="10">
      <c r="B141" s="191"/>
      <c r="C141" s="192"/>
      <c r="D141" s="193" t="s">
        <v>135</v>
      </c>
      <c r="E141" s="194" t="s">
        <v>21</v>
      </c>
      <c r="F141" s="195" t="s">
        <v>192</v>
      </c>
      <c r="G141" s="192"/>
      <c r="H141" s="194" t="s">
        <v>21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135</v>
      </c>
      <c r="AU141" s="201" t="s">
        <v>78</v>
      </c>
      <c r="AV141" s="13" t="s">
        <v>78</v>
      </c>
      <c r="AW141" s="13" t="s">
        <v>32</v>
      </c>
      <c r="AX141" s="13" t="s">
        <v>71</v>
      </c>
      <c r="AY141" s="201" t="s">
        <v>127</v>
      </c>
    </row>
    <row r="142" spans="1:65" s="14" customFormat="1" ht="10">
      <c r="B142" s="202"/>
      <c r="C142" s="203"/>
      <c r="D142" s="193" t="s">
        <v>135</v>
      </c>
      <c r="E142" s="204" t="s">
        <v>21</v>
      </c>
      <c r="F142" s="205" t="s">
        <v>193</v>
      </c>
      <c r="G142" s="203"/>
      <c r="H142" s="206">
        <v>48</v>
      </c>
      <c r="I142" s="207"/>
      <c r="J142" s="203"/>
      <c r="K142" s="203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135</v>
      </c>
      <c r="AU142" s="212" t="s">
        <v>78</v>
      </c>
      <c r="AV142" s="14" t="s">
        <v>80</v>
      </c>
      <c r="AW142" s="14" t="s">
        <v>32</v>
      </c>
      <c r="AX142" s="14" t="s">
        <v>71</v>
      </c>
      <c r="AY142" s="212" t="s">
        <v>127</v>
      </c>
    </row>
    <row r="143" spans="1:65" s="13" customFormat="1" ht="10">
      <c r="B143" s="191"/>
      <c r="C143" s="192"/>
      <c r="D143" s="193" t="s">
        <v>135</v>
      </c>
      <c r="E143" s="194" t="s">
        <v>21</v>
      </c>
      <c r="F143" s="195" t="s">
        <v>194</v>
      </c>
      <c r="G143" s="192"/>
      <c r="H143" s="194" t="s">
        <v>21</v>
      </c>
      <c r="I143" s="196"/>
      <c r="J143" s="192"/>
      <c r="K143" s="192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135</v>
      </c>
      <c r="AU143" s="201" t="s">
        <v>78</v>
      </c>
      <c r="AV143" s="13" t="s">
        <v>78</v>
      </c>
      <c r="AW143" s="13" t="s">
        <v>32</v>
      </c>
      <c r="AX143" s="13" t="s">
        <v>71</v>
      </c>
      <c r="AY143" s="201" t="s">
        <v>127</v>
      </c>
    </row>
    <row r="144" spans="1:65" s="14" customFormat="1" ht="10">
      <c r="B144" s="202"/>
      <c r="C144" s="203"/>
      <c r="D144" s="193" t="s">
        <v>135</v>
      </c>
      <c r="E144" s="204" t="s">
        <v>21</v>
      </c>
      <c r="F144" s="205" t="s">
        <v>195</v>
      </c>
      <c r="G144" s="203"/>
      <c r="H144" s="206">
        <v>32</v>
      </c>
      <c r="I144" s="207"/>
      <c r="J144" s="203"/>
      <c r="K144" s="203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135</v>
      </c>
      <c r="AU144" s="212" t="s">
        <v>78</v>
      </c>
      <c r="AV144" s="14" t="s">
        <v>80</v>
      </c>
      <c r="AW144" s="14" t="s">
        <v>32</v>
      </c>
      <c r="AX144" s="14" t="s">
        <v>71</v>
      </c>
      <c r="AY144" s="212" t="s">
        <v>127</v>
      </c>
    </row>
    <row r="145" spans="1:65" s="13" customFormat="1" ht="10">
      <c r="B145" s="191"/>
      <c r="C145" s="192"/>
      <c r="D145" s="193" t="s">
        <v>135</v>
      </c>
      <c r="E145" s="194" t="s">
        <v>21</v>
      </c>
      <c r="F145" s="195" t="s">
        <v>196</v>
      </c>
      <c r="G145" s="192"/>
      <c r="H145" s="194" t="s">
        <v>21</v>
      </c>
      <c r="I145" s="196"/>
      <c r="J145" s="192"/>
      <c r="K145" s="192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135</v>
      </c>
      <c r="AU145" s="201" t="s">
        <v>78</v>
      </c>
      <c r="AV145" s="13" t="s">
        <v>78</v>
      </c>
      <c r="AW145" s="13" t="s">
        <v>32</v>
      </c>
      <c r="AX145" s="13" t="s">
        <v>71</v>
      </c>
      <c r="AY145" s="201" t="s">
        <v>127</v>
      </c>
    </row>
    <row r="146" spans="1:65" s="14" customFormat="1" ht="10">
      <c r="B146" s="202"/>
      <c r="C146" s="203"/>
      <c r="D146" s="193" t="s">
        <v>135</v>
      </c>
      <c r="E146" s="204" t="s">
        <v>21</v>
      </c>
      <c r="F146" s="205" t="s">
        <v>197</v>
      </c>
      <c r="G146" s="203"/>
      <c r="H146" s="206">
        <v>192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135</v>
      </c>
      <c r="AU146" s="212" t="s">
        <v>78</v>
      </c>
      <c r="AV146" s="14" t="s">
        <v>80</v>
      </c>
      <c r="AW146" s="14" t="s">
        <v>32</v>
      </c>
      <c r="AX146" s="14" t="s">
        <v>71</v>
      </c>
      <c r="AY146" s="212" t="s">
        <v>127</v>
      </c>
    </row>
    <row r="147" spans="1:65" s="15" customFormat="1" ht="10">
      <c r="B147" s="213"/>
      <c r="C147" s="214"/>
      <c r="D147" s="193" t="s">
        <v>135</v>
      </c>
      <c r="E147" s="215" t="s">
        <v>21</v>
      </c>
      <c r="F147" s="216" t="s">
        <v>141</v>
      </c>
      <c r="G147" s="214"/>
      <c r="H147" s="217">
        <v>300</v>
      </c>
      <c r="I147" s="218"/>
      <c r="J147" s="214"/>
      <c r="K147" s="214"/>
      <c r="L147" s="219"/>
      <c r="M147" s="220"/>
      <c r="N147" s="221"/>
      <c r="O147" s="221"/>
      <c r="P147" s="221"/>
      <c r="Q147" s="221"/>
      <c r="R147" s="221"/>
      <c r="S147" s="221"/>
      <c r="T147" s="222"/>
      <c r="AT147" s="223" t="s">
        <v>135</v>
      </c>
      <c r="AU147" s="223" t="s">
        <v>78</v>
      </c>
      <c r="AV147" s="15" t="s">
        <v>133</v>
      </c>
      <c r="AW147" s="15" t="s">
        <v>32</v>
      </c>
      <c r="AX147" s="15" t="s">
        <v>78</v>
      </c>
      <c r="AY147" s="223" t="s">
        <v>127</v>
      </c>
    </row>
    <row r="148" spans="1:65" s="2" customFormat="1" ht="62.75" customHeight="1">
      <c r="A148" s="36"/>
      <c r="B148" s="37"/>
      <c r="C148" s="178" t="s">
        <v>198</v>
      </c>
      <c r="D148" s="178" t="s">
        <v>128</v>
      </c>
      <c r="E148" s="179" t="s">
        <v>199</v>
      </c>
      <c r="F148" s="180" t="s">
        <v>200</v>
      </c>
      <c r="G148" s="181" t="s">
        <v>168</v>
      </c>
      <c r="H148" s="182">
        <v>1</v>
      </c>
      <c r="I148" s="183"/>
      <c r="J148" s="184">
        <f>ROUND(I148*H148,2)</f>
        <v>0</v>
      </c>
      <c r="K148" s="180" t="s">
        <v>132</v>
      </c>
      <c r="L148" s="41"/>
      <c r="M148" s="185" t="s">
        <v>21</v>
      </c>
      <c r="N148" s="186" t="s">
        <v>42</v>
      </c>
      <c r="O148" s="66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133</v>
      </c>
      <c r="AT148" s="189" t="s">
        <v>128</v>
      </c>
      <c r="AU148" s="189" t="s">
        <v>78</v>
      </c>
      <c r="AY148" s="19" t="s">
        <v>127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9" t="s">
        <v>78</v>
      </c>
      <c r="BK148" s="190">
        <f>ROUND(I148*H148,2)</f>
        <v>0</v>
      </c>
      <c r="BL148" s="19" t="s">
        <v>133</v>
      </c>
      <c r="BM148" s="189" t="s">
        <v>201</v>
      </c>
    </row>
    <row r="149" spans="1:65" s="13" customFormat="1" ht="10">
      <c r="B149" s="191"/>
      <c r="C149" s="192"/>
      <c r="D149" s="193" t="s">
        <v>135</v>
      </c>
      <c r="E149" s="194" t="s">
        <v>21</v>
      </c>
      <c r="F149" s="195" t="s">
        <v>202</v>
      </c>
      <c r="G149" s="192"/>
      <c r="H149" s="194" t="s">
        <v>21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135</v>
      </c>
      <c r="AU149" s="201" t="s">
        <v>78</v>
      </c>
      <c r="AV149" s="13" t="s">
        <v>78</v>
      </c>
      <c r="AW149" s="13" t="s">
        <v>32</v>
      </c>
      <c r="AX149" s="13" t="s">
        <v>71</v>
      </c>
      <c r="AY149" s="201" t="s">
        <v>127</v>
      </c>
    </row>
    <row r="150" spans="1:65" s="14" customFormat="1" ht="10">
      <c r="B150" s="202"/>
      <c r="C150" s="203"/>
      <c r="D150" s="193" t="s">
        <v>135</v>
      </c>
      <c r="E150" s="204" t="s">
        <v>21</v>
      </c>
      <c r="F150" s="205" t="s">
        <v>78</v>
      </c>
      <c r="G150" s="203"/>
      <c r="H150" s="206">
        <v>1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135</v>
      </c>
      <c r="AU150" s="212" t="s">
        <v>78</v>
      </c>
      <c r="AV150" s="14" t="s">
        <v>80</v>
      </c>
      <c r="AW150" s="14" t="s">
        <v>32</v>
      </c>
      <c r="AX150" s="14" t="s">
        <v>78</v>
      </c>
      <c r="AY150" s="212" t="s">
        <v>127</v>
      </c>
    </row>
    <row r="151" spans="1:65" s="2" customFormat="1" ht="49" customHeight="1">
      <c r="A151" s="36"/>
      <c r="B151" s="37"/>
      <c r="C151" s="224" t="s">
        <v>203</v>
      </c>
      <c r="D151" s="224" t="s">
        <v>142</v>
      </c>
      <c r="E151" s="225" t="s">
        <v>204</v>
      </c>
      <c r="F151" s="226" t="s">
        <v>205</v>
      </c>
      <c r="G151" s="227" t="s">
        <v>168</v>
      </c>
      <c r="H151" s="228">
        <v>1</v>
      </c>
      <c r="I151" s="229"/>
      <c r="J151" s="230">
        <f>ROUND(I151*H151,2)</f>
        <v>0</v>
      </c>
      <c r="K151" s="226" t="s">
        <v>132</v>
      </c>
      <c r="L151" s="231"/>
      <c r="M151" s="232" t="s">
        <v>21</v>
      </c>
      <c r="N151" s="233" t="s">
        <v>42</v>
      </c>
      <c r="O151" s="66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9" t="s">
        <v>145</v>
      </c>
      <c r="AT151" s="189" t="s">
        <v>142</v>
      </c>
      <c r="AU151" s="189" t="s">
        <v>78</v>
      </c>
      <c r="AY151" s="19" t="s">
        <v>127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9" t="s">
        <v>78</v>
      </c>
      <c r="BK151" s="190">
        <f>ROUND(I151*H151,2)</f>
        <v>0</v>
      </c>
      <c r="BL151" s="19" t="s">
        <v>145</v>
      </c>
      <c r="BM151" s="189" t="s">
        <v>206</v>
      </c>
    </row>
    <row r="152" spans="1:65" s="13" customFormat="1" ht="10">
      <c r="B152" s="191"/>
      <c r="C152" s="192"/>
      <c r="D152" s="193" t="s">
        <v>135</v>
      </c>
      <c r="E152" s="194" t="s">
        <v>21</v>
      </c>
      <c r="F152" s="195" t="s">
        <v>202</v>
      </c>
      <c r="G152" s="192"/>
      <c r="H152" s="194" t="s">
        <v>21</v>
      </c>
      <c r="I152" s="196"/>
      <c r="J152" s="192"/>
      <c r="K152" s="192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135</v>
      </c>
      <c r="AU152" s="201" t="s">
        <v>78</v>
      </c>
      <c r="AV152" s="13" t="s">
        <v>78</v>
      </c>
      <c r="AW152" s="13" t="s">
        <v>32</v>
      </c>
      <c r="AX152" s="13" t="s">
        <v>71</v>
      </c>
      <c r="AY152" s="201" t="s">
        <v>127</v>
      </c>
    </row>
    <row r="153" spans="1:65" s="14" customFormat="1" ht="10">
      <c r="B153" s="202"/>
      <c r="C153" s="203"/>
      <c r="D153" s="193" t="s">
        <v>135</v>
      </c>
      <c r="E153" s="204" t="s">
        <v>21</v>
      </c>
      <c r="F153" s="205" t="s">
        <v>78</v>
      </c>
      <c r="G153" s="203"/>
      <c r="H153" s="206">
        <v>1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135</v>
      </c>
      <c r="AU153" s="212" t="s">
        <v>78</v>
      </c>
      <c r="AV153" s="14" t="s">
        <v>80</v>
      </c>
      <c r="AW153" s="14" t="s">
        <v>32</v>
      </c>
      <c r="AX153" s="14" t="s">
        <v>78</v>
      </c>
      <c r="AY153" s="212" t="s">
        <v>127</v>
      </c>
    </row>
    <row r="154" spans="1:65" s="2" customFormat="1" ht="33" customHeight="1">
      <c r="A154" s="36"/>
      <c r="B154" s="37"/>
      <c r="C154" s="178" t="s">
        <v>137</v>
      </c>
      <c r="D154" s="178" t="s">
        <v>128</v>
      </c>
      <c r="E154" s="179" t="s">
        <v>207</v>
      </c>
      <c r="F154" s="180" t="s">
        <v>208</v>
      </c>
      <c r="G154" s="181" t="s">
        <v>131</v>
      </c>
      <c r="H154" s="182">
        <v>50</v>
      </c>
      <c r="I154" s="183"/>
      <c r="J154" s="184">
        <f>ROUND(I154*H154,2)</f>
        <v>0</v>
      </c>
      <c r="K154" s="180" t="s">
        <v>132</v>
      </c>
      <c r="L154" s="41"/>
      <c r="M154" s="185" t="s">
        <v>21</v>
      </c>
      <c r="N154" s="186" t="s">
        <v>42</v>
      </c>
      <c r="O154" s="66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9" t="s">
        <v>133</v>
      </c>
      <c r="AT154" s="189" t="s">
        <v>128</v>
      </c>
      <c r="AU154" s="189" t="s">
        <v>78</v>
      </c>
      <c r="AY154" s="19" t="s">
        <v>127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9" t="s">
        <v>78</v>
      </c>
      <c r="BK154" s="190">
        <f>ROUND(I154*H154,2)</f>
        <v>0</v>
      </c>
      <c r="BL154" s="19" t="s">
        <v>133</v>
      </c>
      <c r="BM154" s="189" t="s">
        <v>209</v>
      </c>
    </row>
    <row r="155" spans="1:65" s="13" customFormat="1" ht="10">
      <c r="B155" s="191"/>
      <c r="C155" s="192"/>
      <c r="D155" s="193" t="s">
        <v>135</v>
      </c>
      <c r="E155" s="194" t="s">
        <v>21</v>
      </c>
      <c r="F155" s="195" t="s">
        <v>210</v>
      </c>
      <c r="G155" s="192"/>
      <c r="H155" s="194" t="s">
        <v>21</v>
      </c>
      <c r="I155" s="196"/>
      <c r="J155" s="192"/>
      <c r="K155" s="192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135</v>
      </c>
      <c r="AU155" s="201" t="s">
        <v>78</v>
      </c>
      <c r="AV155" s="13" t="s">
        <v>78</v>
      </c>
      <c r="AW155" s="13" t="s">
        <v>32</v>
      </c>
      <c r="AX155" s="13" t="s">
        <v>71</v>
      </c>
      <c r="AY155" s="201" t="s">
        <v>127</v>
      </c>
    </row>
    <row r="156" spans="1:65" s="14" customFormat="1" ht="10">
      <c r="B156" s="202"/>
      <c r="C156" s="203"/>
      <c r="D156" s="193" t="s">
        <v>135</v>
      </c>
      <c r="E156" s="204" t="s">
        <v>21</v>
      </c>
      <c r="F156" s="205" t="s">
        <v>211</v>
      </c>
      <c r="G156" s="203"/>
      <c r="H156" s="206">
        <v>25</v>
      </c>
      <c r="I156" s="207"/>
      <c r="J156" s="203"/>
      <c r="K156" s="203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135</v>
      </c>
      <c r="AU156" s="212" t="s">
        <v>78</v>
      </c>
      <c r="AV156" s="14" t="s">
        <v>80</v>
      </c>
      <c r="AW156" s="14" t="s">
        <v>32</v>
      </c>
      <c r="AX156" s="14" t="s">
        <v>71</v>
      </c>
      <c r="AY156" s="212" t="s">
        <v>127</v>
      </c>
    </row>
    <row r="157" spans="1:65" s="13" customFormat="1" ht="10">
      <c r="B157" s="191"/>
      <c r="C157" s="192"/>
      <c r="D157" s="193" t="s">
        <v>135</v>
      </c>
      <c r="E157" s="194" t="s">
        <v>21</v>
      </c>
      <c r="F157" s="195" t="s">
        <v>212</v>
      </c>
      <c r="G157" s="192"/>
      <c r="H157" s="194" t="s">
        <v>21</v>
      </c>
      <c r="I157" s="196"/>
      <c r="J157" s="192"/>
      <c r="K157" s="192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135</v>
      </c>
      <c r="AU157" s="201" t="s">
        <v>78</v>
      </c>
      <c r="AV157" s="13" t="s">
        <v>78</v>
      </c>
      <c r="AW157" s="13" t="s">
        <v>32</v>
      </c>
      <c r="AX157" s="13" t="s">
        <v>71</v>
      </c>
      <c r="AY157" s="201" t="s">
        <v>127</v>
      </c>
    </row>
    <row r="158" spans="1:65" s="14" customFormat="1" ht="10">
      <c r="B158" s="202"/>
      <c r="C158" s="203"/>
      <c r="D158" s="193" t="s">
        <v>135</v>
      </c>
      <c r="E158" s="204" t="s">
        <v>21</v>
      </c>
      <c r="F158" s="205" t="s">
        <v>137</v>
      </c>
      <c r="G158" s="203"/>
      <c r="H158" s="206">
        <v>15</v>
      </c>
      <c r="I158" s="207"/>
      <c r="J158" s="203"/>
      <c r="K158" s="203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135</v>
      </c>
      <c r="AU158" s="212" t="s">
        <v>78</v>
      </c>
      <c r="AV158" s="14" t="s">
        <v>80</v>
      </c>
      <c r="AW158" s="14" t="s">
        <v>32</v>
      </c>
      <c r="AX158" s="14" t="s">
        <v>71</v>
      </c>
      <c r="AY158" s="212" t="s">
        <v>127</v>
      </c>
    </row>
    <row r="159" spans="1:65" s="13" customFormat="1" ht="10">
      <c r="B159" s="191"/>
      <c r="C159" s="192"/>
      <c r="D159" s="193" t="s">
        <v>135</v>
      </c>
      <c r="E159" s="194" t="s">
        <v>21</v>
      </c>
      <c r="F159" s="195" t="s">
        <v>213</v>
      </c>
      <c r="G159" s="192"/>
      <c r="H159" s="194" t="s">
        <v>21</v>
      </c>
      <c r="I159" s="196"/>
      <c r="J159" s="192"/>
      <c r="K159" s="192"/>
      <c r="L159" s="197"/>
      <c r="M159" s="198"/>
      <c r="N159" s="199"/>
      <c r="O159" s="199"/>
      <c r="P159" s="199"/>
      <c r="Q159" s="199"/>
      <c r="R159" s="199"/>
      <c r="S159" s="199"/>
      <c r="T159" s="200"/>
      <c r="AT159" s="201" t="s">
        <v>135</v>
      </c>
      <c r="AU159" s="201" t="s">
        <v>78</v>
      </c>
      <c r="AV159" s="13" t="s">
        <v>78</v>
      </c>
      <c r="AW159" s="13" t="s">
        <v>32</v>
      </c>
      <c r="AX159" s="13" t="s">
        <v>71</v>
      </c>
      <c r="AY159" s="201" t="s">
        <v>127</v>
      </c>
    </row>
    <row r="160" spans="1:65" s="14" customFormat="1" ht="10">
      <c r="B160" s="202"/>
      <c r="C160" s="203"/>
      <c r="D160" s="193" t="s">
        <v>135</v>
      </c>
      <c r="E160" s="204" t="s">
        <v>21</v>
      </c>
      <c r="F160" s="205" t="s">
        <v>178</v>
      </c>
      <c r="G160" s="203"/>
      <c r="H160" s="206">
        <v>10</v>
      </c>
      <c r="I160" s="207"/>
      <c r="J160" s="203"/>
      <c r="K160" s="203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135</v>
      </c>
      <c r="AU160" s="212" t="s">
        <v>78</v>
      </c>
      <c r="AV160" s="14" t="s">
        <v>80</v>
      </c>
      <c r="AW160" s="14" t="s">
        <v>32</v>
      </c>
      <c r="AX160" s="14" t="s">
        <v>71</v>
      </c>
      <c r="AY160" s="212" t="s">
        <v>127</v>
      </c>
    </row>
    <row r="161" spans="1:65" s="15" customFormat="1" ht="10">
      <c r="B161" s="213"/>
      <c r="C161" s="214"/>
      <c r="D161" s="193" t="s">
        <v>135</v>
      </c>
      <c r="E161" s="215" t="s">
        <v>21</v>
      </c>
      <c r="F161" s="216" t="s">
        <v>141</v>
      </c>
      <c r="G161" s="214"/>
      <c r="H161" s="217">
        <v>50</v>
      </c>
      <c r="I161" s="218"/>
      <c r="J161" s="214"/>
      <c r="K161" s="214"/>
      <c r="L161" s="219"/>
      <c r="M161" s="220"/>
      <c r="N161" s="221"/>
      <c r="O161" s="221"/>
      <c r="P161" s="221"/>
      <c r="Q161" s="221"/>
      <c r="R161" s="221"/>
      <c r="S161" s="221"/>
      <c r="T161" s="222"/>
      <c r="AT161" s="223" t="s">
        <v>135</v>
      </c>
      <c r="AU161" s="223" t="s">
        <v>78</v>
      </c>
      <c r="AV161" s="15" t="s">
        <v>133</v>
      </c>
      <c r="AW161" s="15" t="s">
        <v>32</v>
      </c>
      <c r="AX161" s="15" t="s">
        <v>78</v>
      </c>
      <c r="AY161" s="223" t="s">
        <v>127</v>
      </c>
    </row>
    <row r="162" spans="1:65" s="2" customFormat="1" ht="33" customHeight="1">
      <c r="A162" s="36"/>
      <c r="B162" s="37"/>
      <c r="C162" s="224" t="s">
        <v>214</v>
      </c>
      <c r="D162" s="224" t="s">
        <v>142</v>
      </c>
      <c r="E162" s="225" t="s">
        <v>215</v>
      </c>
      <c r="F162" s="226" t="s">
        <v>216</v>
      </c>
      <c r="G162" s="227" t="s">
        <v>131</v>
      </c>
      <c r="H162" s="228">
        <v>25</v>
      </c>
      <c r="I162" s="229"/>
      <c r="J162" s="230">
        <f>ROUND(I162*H162,2)</f>
        <v>0</v>
      </c>
      <c r="K162" s="226" t="s">
        <v>132</v>
      </c>
      <c r="L162" s="231"/>
      <c r="M162" s="232" t="s">
        <v>21</v>
      </c>
      <c r="N162" s="233" t="s">
        <v>42</v>
      </c>
      <c r="O162" s="66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145</v>
      </c>
      <c r="AT162" s="189" t="s">
        <v>142</v>
      </c>
      <c r="AU162" s="189" t="s">
        <v>78</v>
      </c>
      <c r="AY162" s="19" t="s">
        <v>127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9" t="s">
        <v>78</v>
      </c>
      <c r="BK162" s="190">
        <f>ROUND(I162*H162,2)</f>
        <v>0</v>
      </c>
      <c r="BL162" s="19" t="s">
        <v>145</v>
      </c>
      <c r="BM162" s="189" t="s">
        <v>217</v>
      </c>
    </row>
    <row r="163" spans="1:65" s="13" customFormat="1" ht="10">
      <c r="B163" s="191"/>
      <c r="C163" s="192"/>
      <c r="D163" s="193" t="s">
        <v>135</v>
      </c>
      <c r="E163" s="194" t="s">
        <v>21</v>
      </c>
      <c r="F163" s="195" t="s">
        <v>210</v>
      </c>
      <c r="G163" s="192"/>
      <c r="H163" s="194" t="s">
        <v>21</v>
      </c>
      <c r="I163" s="196"/>
      <c r="J163" s="192"/>
      <c r="K163" s="192"/>
      <c r="L163" s="197"/>
      <c r="M163" s="198"/>
      <c r="N163" s="199"/>
      <c r="O163" s="199"/>
      <c r="P163" s="199"/>
      <c r="Q163" s="199"/>
      <c r="R163" s="199"/>
      <c r="S163" s="199"/>
      <c r="T163" s="200"/>
      <c r="AT163" s="201" t="s">
        <v>135</v>
      </c>
      <c r="AU163" s="201" t="s">
        <v>78</v>
      </c>
      <c r="AV163" s="13" t="s">
        <v>78</v>
      </c>
      <c r="AW163" s="13" t="s">
        <v>32</v>
      </c>
      <c r="AX163" s="13" t="s">
        <v>71</v>
      </c>
      <c r="AY163" s="201" t="s">
        <v>127</v>
      </c>
    </row>
    <row r="164" spans="1:65" s="14" customFormat="1" ht="10">
      <c r="B164" s="202"/>
      <c r="C164" s="203"/>
      <c r="D164" s="193" t="s">
        <v>135</v>
      </c>
      <c r="E164" s="204" t="s">
        <v>21</v>
      </c>
      <c r="F164" s="205" t="s">
        <v>137</v>
      </c>
      <c r="G164" s="203"/>
      <c r="H164" s="206">
        <v>15</v>
      </c>
      <c r="I164" s="207"/>
      <c r="J164" s="203"/>
      <c r="K164" s="203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135</v>
      </c>
      <c r="AU164" s="212" t="s">
        <v>78</v>
      </c>
      <c r="AV164" s="14" t="s">
        <v>80</v>
      </c>
      <c r="AW164" s="14" t="s">
        <v>32</v>
      </c>
      <c r="AX164" s="14" t="s">
        <v>71</v>
      </c>
      <c r="AY164" s="212" t="s">
        <v>127</v>
      </c>
    </row>
    <row r="165" spans="1:65" s="13" customFormat="1" ht="10">
      <c r="B165" s="191"/>
      <c r="C165" s="192"/>
      <c r="D165" s="193" t="s">
        <v>135</v>
      </c>
      <c r="E165" s="194" t="s">
        <v>21</v>
      </c>
      <c r="F165" s="195" t="s">
        <v>218</v>
      </c>
      <c r="G165" s="192"/>
      <c r="H165" s="194" t="s">
        <v>21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135</v>
      </c>
      <c r="AU165" s="201" t="s">
        <v>78</v>
      </c>
      <c r="AV165" s="13" t="s">
        <v>78</v>
      </c>
      <c r="AW165" s="13" t="s">
        <v>32</v>
      </c>
      <c r="AX165" s="13" t="s">
        <v>71</v>
      </c>
      <c r="AY165" s="201" t="s">
        <v>127</v>
      </c>
    </row>
    <row r="166" spans="1:65" s="14" customFormat="1" ht="10">
      <c r="B166" s="202"/>
      <c r="C166" s="203"/>
      <c r="D166" s="193" t="s">
        <v>135</v>
      </c>
      <c r="E166" s="204" t="s">
        <v>21</v>
      </c>
      <c r="F166" s="205" t="s">
        <v>178</v>
      </c>
      <c r="G166" s="203"/>
      <c r="H166" s="206">
        <v>10</v>
      </c>
      <c r="I166" s="207"/>
      <c r="J166" s="203"/>
      <c r="K166" s="203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135</v>
      </c>
      <c r="AU166" s="212" t="s">
        <v>78</v>
      </c>
      <c r="AV166" s="14" t="s">
        <v>80</v>
      </c>
      <c r="AW166" s="14" t="s">
        <v>32</v>
      </c>
      <c r="AX166" s="14" t="s">
        <v>71</v>
      </c>
      <c r="AY166" s="212" t="s">
        <v>127</v>
      </c>
    </row>
    <row r="167" spans="1:65" s="15" customFormat="1" ht="10">
      <c r="B167" s="213"/>
      <c r="C167" s="214"/>
      <c r="D167" s="193" t="s">
        <v>135</v>
      </c>
      <c r="E167" s="215" t="s">
        <v>21</v>
      </c>
      <c r="F167" s="216" t="s">
        <v>141</v>
      </c>
      <c r="G167" s="214"/>
      <c r="H167" s="217">
        <v>25</v>
      </c>
      <c r="I167" s="218"/>
      <c r="J167" s="214"/>
      <c r="K167" s="214"/>
      <c r="L167" s="219"/>
      <c r="M167" s="220"/>
      <c r="N167" s="221"/>
      <c r="O167" s="221"/>
      <c r="P167" s="221"/>
      <c r="Q167" s="221"/>
      <c r="R167" s="221"/>
      <c r="S167" s="221"/>
      <c r="T167" s="222"/>
      <c r="AT167" s="223" t="s">
        <v>135</v>
      </c>
      <c r="AU167" s="223" t="s">
        <v>78</v>
      </c>
      <c r="AV167" s="15" t="s">
        <v>133</v>
      </c>
      <c r="AW167" s="15" t="s">
        <v>32</v>
      </c>
      <c r="AX167" s="15" t="s">
        <v>78</v>
      </c>
      <c r="AY167" s="223" t="s">
        <v>127</v>
      </c>
    </row>
    <row r="168" spans="1:65" s="2" customFormat="1" ht="33" customHeight="1">
      <c r="A168" s="36"/>
      <c r="B168" s="37"/>
      <c r="C168" s="224" t="s">
        <v>219</v>
      </c>
      <c r="D168" s="224" t="s">
        <v>142</v>
      </c>
      <c r="E168" s="225" t="s">
        <v>220</v>
      </c>
      <c r="F168" s="226" t="s">
        <v>221</v>
      </c>
      <c r="G168" s="227" t="s">
        <v>131</v>
      </c>
      <c r="H168" s="228">
        <v>15</v>
      </c>
      <c r="I168" s="229"/>
      <c r="J168" s="230">
        <f>ROUND(I168*H168,2)</f>
        <v>0</v>
      </c>
      <c r="K168" s="226" t="s">
        <v>132</v>
      </c>
      <c r="L168" s="231"/>
      <c r="M168" s="232" t="s">
        <v>21</v>
      </c>
      <c r="N168" s="233" t="s">
        <v>42</v>
      </c>
      <c r="O168" s="66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145</v>
      </c>
      <c r="AT168" s="189" t="s">
        <v>142</v>
      </c>
      <c r="AU168" s="189" t="s">
        <v>78</v>
      </c>
      <c r="AY168" s="19" t="s">
        <v>127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9" t="s">
        <v>78</v>
      </c>
      <c r="BK168" s="190">
        <f>ROUND(I168*H168,2)</f>
        <v>0</v>
      </c>
      <c r="BL168" s="19" t="s">
        <v>145</v>
      </c>
      <c r="BM168" s="189" t="s">
        <v>222</v>
      </c>
    </row>
    <row r="169" spans="1:65" s="13" customFormat="1" ht="10">
      <c r="B169" s="191"/>
      <c r="C169" s="192"/>
      <c r="D169" s="193" t="s">
        <v>135</v>
      </c>
      <c r="E169" s="194" t="s">
        <v>21</v>
      </c>
      <c r="F169" s="195" t="s">
        <v>212</v>
      </c>
      <c r="G169" s="192"/>
      <c r="H169" s="194" t="s">
        <v>21</v>
      </c>
      <c r="I169" s="196"/>
      <c r="J169" s="192"/>
      <c r="K169" s="192"/>
      <c r="L169" s="197"/>
      <c r="M169" s="198"/>
      <c r="N169" s="199"/>
      <c r="O169" s="199"/>
      <c r="P169" s="199"/>
      <c r="Q169" s="199"/>
      <c r="R169" s="199"/>
      <c r="S169" s="199"/>
      <c r="T169" s="200"/>
      <c r="AT169" s="201" t="s">
        <v>135</v>
      </c>
      <c r="AU169" s="201" t="s">
        <v>78</v>
      </c>
      <c r="AV169" s="13" t="s">
        <v>78</v>
      </c>
      <c r="AW169" s="13" t="s">
        <v>32</v>
      </c>
      <c r="AX169" s="13" t="s">
        <v>71</v>
      </c>
      <c r="AY169" s="201" t="s">
        <v>127</v>
      </c>
    </row>
    <row r="170" spans="1:65" s="14" customFormat="1" ht="10">
      <c r="B170" s="202"/>
      <c r="C170" s="203"/>
      <c r="D170" s="193" t="s">
        <v>135</v>
      </c>
      <c r="E170" s="204" t="s">
        <v>21</v>
      </c>
      <c r="F170" s="205" t="s">
        <v>137</v>
      </c>
      <c r="G170" s="203"/>
      <c r="H170" s="206">
        <v>15</v>
      </c>
      <c r="I170" s="207"/>
      <c r="J170" s="203"/>
      <c r="K170" s="203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135</v>
      </c>
      <c r="AU170" s="212" t="s">
        <v>78</v>
      </c>
      <c r="AV170" s="14" t="s">
        <v>80</v>
      </c>
      <c r="AW170" s="14" t="s">
        <v>32</v>
      </c>
      <c r="AX170" s="14" t="s">
        <v>71</v>
      </c>
      <c r="AY170" s="212" t="s">
        <v>127</v>
      </c>
    </row>
    <row r="171" spans="1:65" s="15" customFormat="1" ht="10">
      <c r="B171" s="213"/>
      <c r="C171" s="214"/>
      <c r="D171" s="193" t="s">
        <v>135</v>
      </c>
      <c r="E171" s="215" t="s">
        <v>21</v>
      </c>
      <c r="F171" s="216" t="s">
        <v>141</v>
      </c>
      <c r="G171" s="214"/>
      <c r="H171" s="217">
        <v>15</v>
      </c>
      <c r="I171" s="218"/>
      <c r="J171" s="214"/>
      <c r="K171" s="214"/>
      <c r="L171" s="219"/>
      <c r="M171" s="220"/>
      <c r="N171" s="221"/>
      <c r="O171" s="221"/>
      <c r="P171" s="221"/>
      <c r="Q171" s="221"/>
      <c r="R171" s="221"/>
      <c r="S171" s="221"/>
      <c r="T171" s="222"/>
      <c r="AT171" s="223" t="s">
        <v>135</v>
      </c>
      <c r="AU171" s="223" t="s">
        <v>78</v>
      </c>
      <c r="AV171" s="15" t="s">
        <v>133</v>
      </c>
      <c r="AW171" s="15" t="s">
        <v>32</v>
      </c>
      <c r="AX171" s="15" t="s">
        <v>78</v>
      </c>
      <c r="AY171" s="223" t="s">
        <v>127</v>
      </c>
    </row>
    <row r="172" spans="1:65" s="2" customFormat="1" ht="33" customHeight="1">
      <c r="A172" s="36"/>
      <c r="B172" s="37"/>
      <c r="C172" s="224" t="s">
        <v>223</v>
      </c>
      <c r="D172" s="224" t="s">
        <v>142</v>
      </c>
      <c r="E172" s="225" t="s">
        <v>224</v>
      </c>
      <c r="F172" s="226" t="s">
        <v>225</v>
      </c>
      <c r="G172" s="227" t="s">
        <v>131</v>
      </c>
      <c r="H172" s="228">
        <v>10</v>
      </c>
      <c r="I172" s="229"/>
      <c r="J172" s="230">
        <f>ROUND(I172*H172,2)</f>
        <v>0</v>
      </c>
      <c r="K172" s="226" t="s">
        <v>132</v>
      </c>
      <c r="L172" s="231"/>
      <c r="M172" s="232" t="s">
        <v>21</v>
      </c>
      <c r="N172" s="233" t="s">
        <v>42</v>
      </c>
      <c r="O172" s="66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145</v>
      </c>
      <c r="AT172" s="189" t="s">
        <v>142</v>
      </c>
      <c r="AU172" s="189" t="s">
        <v>78</v>
      </c>
      <c r="AY172" s="19" t="s">
        <v>127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9" t="s">
        <v>78</v>
      </c>
      <c r="BK172" s="190">
        <f>ROUND(I172*H172,2)</f>
        <v>0</v>
      </c>
      <c r="BL172" s="19" t="s">
        <v>145</v>
      </c>
      <c r="BM172" s="189" t="s">
        <v>226</v>
      </c>
    </row>
    <row r="173" spans="1:65" s="13" customFormat="1" ht="10">
      <c r="B173" s="191"/>
      <c r="C173" s="192"/>
      <c r="D173" s="193" t="s">
        <v>135</v>
      </c>
      <c r="E173" s="194" t="s">
        <v>21</v>
      </c>
      <c r="F173" s="195" t="s">
        <v>227</v>
      </c>
      <c r="G173" s="192"/>
      <c r="H173" s="194" t="s">
        <v>21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135</v>
      </c>
      <c r="AU173" s="201" t="s">
        <v>78</v>
      </c>
      <c r="AV173" s="13" t="s">
        <v>78</v>
      </c>
      <c r="AW173" s="13" t="s">
        <v>32</v>
      </c>
      <c r="AX173" s="13" t="s">
        <v>71</v>
      </c>
      <c r="AY173" s="201" t="s">
        <v>127</v>
      </c>
    </row>
    <row r="174" spans="1:65" s="14" customFormat="1" ht="10">
      <c r="B174" s="202"/>
      <c r="C174" s="203"/>
      <c r="D174" s="193" t="s">
        <v>135</v>
      </c>
      <c r="E174" s="204" t="s">
        <v>21</v>
      </c>
      <c r="F174" s="205" t="s">
        <v>178</v>
      </c>
      <c r="G174" s="203"/>
      <c r="H174" s="206">
        <v>10</v>
      </c>
      <c r="I174" s="207"/>
      <c r="J174" s="203"/>
      <c r="K174" s="203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135</v>
      </c>
      <c r="AU174" s="212" t="s">
        <v>78</v>
      </c>
      <c r="AV174" s="14" t="s">
        <v>80</v>
      </c>
      <c r="AW174" s="14" t="s">
        <v>32</v>
      </c>
      <c r="AX174" s="14" t="s">
        <v>71</v>
      </c>
      <c r="AY174" s="212" t="s">
        <v>127</v>
      </c>
    </row>
    <row r="175" spans="1:65" s="15" customFormat="1" ht="10">
      <c r="B175" s="213"/>
      <c r="C175" s="214"/>
      <c r="D175" s="193" t="s">
        <v>135</v>
      </c>
      <c r="E175" s="215" t="s">
        <v>21</v>
      </c>
      <c r="F175" s="216" t="s">
        <v>141</v>
      </c>
      <c r="G175" s="214"/>
      <c r="H175" s="217">
        <v>10</v>
      </c>
      <c r="I175" s="218"/>
      <c r="J175" s="214"/>
      <c r="K175" s="214"/>
      <c r="L175" s="219"/>
      <c r="M175" s="220"/>
      <c r="N175" s="221"/>
      <c r="O175" s="221"/>
      <c r="P175" s="221"/>
      <c r="Q175" s="221"/>
      <c r="R175" s="221"/>
      <c r="S175" s="221"/>
      <c r="T175" s="222"/>
      <c r="AT175" s="223" t="s">
        <v>135</v>
      </c>
      <c r="AU175" s="223" t="s">
        <v>78</v>
      </c>
      <c r="AV175" s="15" t="s">
        <v>133</v>
      </c>
      <c r="AW175" s="15" t="s">
        <v>32</v>
      </c>
      <c r="AX175" s="15" t="s">
        <v>78</v>
      </c>
      <c r="AY175" s="223" t="s">
        <v>127</v>
      </c>
    </row>
    <row r="176" spans="1:65" s="2" customFormat="1" ht="33" customHeight="1">
      <c r="A176" s="36"/>
      <c r="B176" s="37"/>
      <c r="C176" s="178" t="s">
        <v>228</v>
      </c>
      <c r="D176" s="178" t="s">
        <v>128</v>
      </c>
      <c r="E176" s="179" t="s">
        <v>229</v>
      </c>
      <c r="F176" s="180" t="s">
        <v>230</v>
      </c>
      <c r="G176" s="181" t="s">
        <v>131</v>
      </c>
      <c r="H176" s="182">
        <v>12</v>
      </c>
      <c r="I176" s="183"/>
      <c r="J176" s="184">
        <f>ROUND(I176*H176,2)</f>
        <v>0</v>
      </c>
      <c r="K176" s="180" t="s">
        <v>132</v>
      </c>
      <c r="L176" s="41"/>
      <c r="M176" s="185" t="s">
        <v>21</v>
      </c>
      <c r="N176" s="186" t="s">
        <v>42</v>
      </c>
      <c r="O176" s="66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9" t="s">
        <v>133</v>
      </c>
      <c r="AT176" s="189" t="s">
        <v>128</v>
      </c>
      <c r="AU176" s="189" t="s">
        <v>78</v>
      </c>
      <c r="AY176" s="19" t="s">
        <v>127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9" t="s">
        <v>78</v>
      </c>
      <c r="BK176" s="190">
        <f>ROUND(I176*H176,2)</f>
        <v>0</v>
      </c>
      <c r="BL176" s="19" t="s">
        <v>133</v>
      </c>
      <c r="BM176" s="189" t="s">
        <v>231</v>
      </c>
    </row>
    <row r="177" spans="1:65" s="13" customFormat="1" ht="10">
      <c r="B177" s="191"/>
      <c r="C177" s="192"/>
      <c r="D177" s="193" t="s">
        <v>135</v>
      </c>
      <c r="E177" s="194" t="s">
        <v>21</v>
      </c>
      <c r="F177" s="195" t="s">
        <v>232</v>
      </c>
      <c r="G177" s="192"/>
      <c r="H177" s="194" t="s">
        <v>21</v>
      </c>
      <c r="I177" s="196"/>
      <c r="J177" s="192"/>
      <c r="K177" s="192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135</v>
      </c>
      <c r="AU177" s="201" t="s">
        <v>78</v>
      </c>
      <c r="AV177" s="13" t="s">
        <v>78</v>
      </c>
      <c r="AW177" s="13" t="s">
        <v>32</v>
      </c>
      <c r="AX177" s="13" t="s">
        <v>71</v>
      </c>
      <c r="AY177" s="201" t="s">
        <v>127</v>
      </c>
    </row>
    <row r="178" spans="1:65" s="14" customFormat="1" ht="10">
      <c r="B178" s="202"/>
      <c r="C178" s="203"/>
      <c r="D178" s="193" t="s">
        <v>135</v>
      </c>
      <c r="E178" s="204" t="s">
        <v>21</v>
      </c>
      <c r="F178" s="205" t="s">
        <v>8</v>
      </c>
      <c r="G178" s="203"/>
      <c r="H178" s="206">
        <v>12</v>
      </c>
      <c r="I178" s="207"/>
      <c r="J178" s="203"/>
      <c r="K178" s="203"/>
      <c r="L178" s="208"/>
      <c r="M178" s="209"/>
      <c r="N178" s="210"/>
      <c r="O178" s="210"/>
      <c r="P178" s="210"/>
      <c r="Q178" s="210"/>
      <c r="R178" s="210"/>
      <c r="S178" s="210"/>
      <c r="T178" s="211"/>
      <c r="AT178" s="212" t="s">
        <v>135</v>
      </c>
      <c r="AU178" s="212" t="s">
        <v>78</v>
      </c>
      <c r="AV178" s="14" t="s">
        <v>80</v>
      </c>
      <c r="AW178" s="14" t="s">
        <v>32</v>
      </c>
      <c r="AX178" s="14" t="s">
        <v>71</v>
      </c>
      <c r="AY178" s="212" t="s">
        <v>127</v>
      </c>
    </row>
    <row r="179" spans="1:65" s="15" customFormat="1" ht="10">
      <c r="B179" s="213"/>
      <c r="C179" s="214"/>
      <c r="D179" s="193" t="s">
        <v>135</v>
      </c>
      <c r="E179" s="215" t="s">
        <v>21</v>
      </c>
      <c r="F179" s="216" t="s">
        <v>141</v>
      </c>
      <c r="G179" s="214"/>
      <c r="H179" s="217">
        <v>12</v>
      </c>
      <c r="I179" s="218"/>
      <c r="J179" s="214"/>
      <c r="K179" s="214"/>
      <c r="L179" s="219"/>
      <c r="M179" s="220"/>
      <c r="N179" s="221"/>
      <c r="O179" s="221"/>
      <c r="P179" s="221"/>
      <c r="Q179" s="221"/>
      <c r="R179" s="221"/>
      <c r="S179" s="221"/>
      <c r="T179" s="222"/>
      <c r="AT179" s="223" t="s">
        <v>135</v>
      </c>
      <c r="AU179" s="223" t="s">
        <v>78</v>
      </c>
      <c r="AV179" s="15" t="s">
        <v>133</v>
      </c>
      <c r="AW179" s="15" t="s">
        <v>32</v>
      </c>
      <c r="AX179" s="15" t="s">
        <v>78</v>
      </c>
      <c r="AY179" s="223" t="s">
        <v>127</v>
      </c>
    </row>
    <row r="180" spans="1:65" s="2" customFormat="1" ht="24.15" customHeight="1">
      <c r="A180" s="36"/>
      <c r="B180" s="37"/>
      <c r="C180" s="224" t="s">
        <v>233</v>
      </c>
      <c r="D180" s="224" t="s">
        <v>142</v>
      </c>
      <c r="E180" s="225" t="s">
        <v>234</v>
      </c>
      <c r="F180" s="226" t="s">
        <v>235</v>
      </c>
      <c r="G180" s="227" t="s">
        <v>131</v>
      </c>
      <c r="H180" s="228">
        <v>12</v>
      </c>
      <c r="I180" s="229"/>
      <c r="J180" s="230">
        <f>ROUND(I180*H180,2)</f>
        <v>0</v>
      </c>
      <c r="K180" s="226" t="s">
        <v>132</v>
      </c>
      <c r="L180" s="231"/>
      <c r="M180" s="232" t="s">
        <v>21</v>
      </c>
      <c r="N180" s="233" t="s">
        <v>42</v>
      </c>
      <c r="O180" s="66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145</v>
      </c>
      <c r="AT180" s="189" t="s">
        <v>142</v>
      </c>
      <c r="AU180" s="189" t="s">
        <v>78</v>
      </c>
      <c r="AY180" s="19" t="s">
        <v>127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9" t="s">
        <v>78</v>
      </c>
      <c r="BK180" s="190">
        <f>ROUND(I180*H180,2)</f>
        <v>0</v>
      </c>
      <c r="BL180" s="19" t="s">
        <v>145</v>
      </c>
      <c r="BM180" s="189" t="s">
        <v>236</v>
      </c>
    </row>
    <row r="181" spans="1:65" s="13" customFormat="1" ht="10">
      <c r="B181" s="191"/>
      <c r="C181" s="192"/>
      <c r="D181" s="193" t="s">
        <v>135</v>
      </c>
      <c r="E181" s="194" t="s">
        <v>21</v>
      </c>
      <c r="F181" s="195" t="s">
        <v>232</v>
      </c>
      <c r="G181" s="192"/>
      <c r="H181" s="194" t="s">
        <v>21</v>
      </c>
      <c r="I181" s="196"/>
      <c r="J181" s="192"/>
      <c r="K181" s="192"/>
      <c r="L181" s="197"/>
      <c r="M181" s="198"/>
      <c r="N181" s="199"/>
      <c r="O181" s="199"/>
      <c r="P181" s="199"/>
      <c r="Q181" s="199"/>
      <c r="R181" s="199"/>
      <c r="S181" s="199"/>
      <c r="T181" s="200"/>
      <c r="AT181" s="201" t="s">
        <v>135</v>
      </c>
      <c r="AU181" s="201" t="s">
        <v>78</v>
      </c>
      <c r="AV181" s="13" t="s">
        <v>78</v>
      </c>
      <c r="AW181" s="13" t="s">
        <v>32</v>
      </c>
      <c r="AX181" s="13" t="s">
        <v>71</v>
      </c>
      <c r="AY181" s="201" t="s">
        <v>127</v>
      </c>
    </row>
    <row r="182" spans="1:65" s="14" customFormat="1" ht="10">
      <c r="B182" s="202"/>
      <c r="C182" s="203"/>
      <c r="D182" s="193" t="s">
        <v>135</v>
      </c>
      <c r="E182" s="204" t="s">
        <v>21</v>
      </c>
      <c r="F182" s="205" t="s">
        <v>8</v>
      </c>
      <c r="G182" s="203"/>
      <c r="H182" s="206">
        <v>12</v>
      </c>
      <c r="I182" s="207"/>
      <c r="J182" s="203"/>
      <c r="K182" s="203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135</v>
      </c>
      <c r="AU182" s="212" t="s">
        <v>78</v>
      </c>
      <c r="AV182" s="14" t="s">
        <v>80</v>
      </c>
      <c r="AW182" s="14" t="s">
        <v>32</v>
      </c>
      <c r="AX182" s="14" t="s">
        <v>71</v>
      </c>
      <c r="AY182" s="212" t="s">
        <v>127</v>
      </c>
    </row>
    <row r="183" spans="1:65" s="15" customFormat="1" ht="10">
      <c r="B183" s="213"/>
      <c r="C183" s="214"/>
      <c r="D183" s="193" t="s">
        <v>135</v>
      </c>
      <c r="E183" s="215" t="s">
        <v>21</v>
      </c>
      <c r="F183" s="216" t="s">
        <v>141</v>
      </c>
      <c r="G183" s="214"/>
      <c r="H183" s="217">
        <v>12</v>
      </c>
      <c r="I183" s="218"/>
      <c r="J183" s="214"/>
      <c r="K183" s="214"/>
      <c r="L183" s="219"/>
      <c r="M183" s="220"/>
      <c r="N183" s="221"/>
      <c r="O183" s="221"/>
      <c r="P183" s="221"/>
      <c r="Q183" s="221"/>
      <c r="R183" s="221"/>
      <c r="S183" s="221"/>
      <c r="T183" s="222"/>
      <c r="AT183" s="223" t="s">
        <v>135</v>
      </c>
      <c r="AU183" s="223" t="s">
        <v>78</v>
      </c>
      <c r="AV183" s="15" t="s">
        <v>133</v>
      </c>
      <c r="AW183" s="15" t="s">
        <v>32</v>
      </c>
      <c r="AX183" s="15" t="s">
        <v>78</v>
      </c>
      <c r="AY183" s="223" t="s">
        <v>127</v>
      </c>
    </row>
    <row r="184" spans="1:65" s="2" customFormat="1" ht="78" customHeight="1">
      <c r="A184" s="36"/>
      <c r="B184" s="37"/>
      <c r="C184" s="178" t="s">
        <v>7</v>
      </c>
      <c r="D184" s="178" t="s">
        <v>128</v>
      </c>
      <c r="E184" s="179" t="s">
        <v>237</v>
      </c>
      <c r="F184" s="180" t="s">
        <v>238</v>
      </c>
      <c r="G184" s="181" t="s">
        <v>168</v>
      </c>
      <c r="H184" s="182">
        <v>24</v>
      </c>
      <c r="I184" s="183"/>
      <c r="J184" s="184">
        <f>ROUND(I184*H184,2)</f>
        <v>0</v>
      </c>
      <c r="K184" s="180" t="s">
        <v>132</v>
      </c>
      <c r="L184" s="41"/>
      <c r="M184" s="185" t="s">
        <v>21</v>
      </c>
      <c r="N184" s="186" t="s">
        <v>42</v>
      </c>
      <c r="O184" s="66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133</v>
      </c>
      <c r="AT184" s="189" t="s">
        <v>128</v>
      </c>
      <c r="AU184" s="189" t="s">
        <v>78</v>
      </c>
      <c r="AY184" s="19" t="s">
        <v>127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9" t="s">
        <v>78</v>
      </c>
      <c r="BK184" s="190">
        <f>ROUND(I184*H184,2)</f>
        <v>0</v>
      </c>
      <c r="BL184" s="19" t="s">
        <v>133</v>
      </c>
      <c r="BM184" s="189" t="s">
        <v>239</v>
      </c>
    </row>
    <row r="185" spans="1:65" s="13" customFormat="1" ht="10">
      <c r="B185" s="191"/>
      <c r="C185" s="192"/>
      <c r="D185" s="193" t="s">
        <v>135</v>
      </c>
      <c r="E185" s="194" t="s">
        <v>21</v>
      </c>
      <c r="F185" s="195" t="s">
        <v>240</v>
      </c>
      <c r="G185" s="192"/>
      <c r="H185" s="194" t="s">
        <v>21</v>
      </c>
      <c r="I185" s="196"/>
      <c r="J185" s="192"/>
      <c r="K185" s="192"/>
      <c r="L185" s="197"/>
      <c r="M185" s="198"/>
      <c r="N185" s="199"/>
      <c r="O185" s="199"/>
      <c r="P185" s="199"/>
      <c r="Q185" s="199"/>
      <c r="R185" s="199"/>
      <c r="S185" s="199"/>
      <c r="T185" s="200"/>
      <c r="AT185" s="201" t="s">
        <v>135</v>
      </c>
      <c r="AU185" s="201" t="s">
        <v>78</v>
      </c>
      <c r="AV185" s="13" t="s">
        <v>78</v>
      </c>
      <c r="AW185" s="13" t="s">
        <v>32</v>
      </c>
      <c r="AX185" s="13" t="s">
        <v>71</v>
      </c>
      <c r="AY185" s="201" t="s">
        <v>127</v>
      </c>
    </row>
    <row r="186" spans="1:65" s="14" customFormat="1" ht="10">
      <c r="B186" s="202"/>
      <c r="C186" s="203"/>
      <c r="D186" s="193" t="s">
        <v>135</v>
      </c>
      <c r="E186" s="204" t="s">
        <v>21</v>
      </c>
      <c r="F186" s="205" t="s">
        <v>241</v>
      </c>
      <c r="G186" s="203"/>
      <c r="H186" s="206">
        <v>24</v>
      </c>
      <c r="I186" s="207"/>
      <c r="J186" s="203"/>
      <c r="K186" s="203"/>
      <c r="L186" s="208"/>
      <c r="M186" s="209"/>
      <c r="N186" s="210"/>
      <c r="O186" s="210"/>
      <c r="P186" s="210"/>
      <c r="Q186" s="210"/>
      <c r="R186" s="210"/>
      <c r="S186" s="210"/>
      <c r="T186" s="211"/>
      <c r="AT186" s="212" t="s">
        <v>135</v>
      </c>
      <c r="AU186" s="212" t="s">
        <v>78</v>
      </c>
      <c r="AV186" s="14" t="s">
        <v>80</v>
      </c>
      <c r="AW186" s="14" t="s">
        <v>32</v>
      </c>
      <c r="AX186" s="14" t="s">
        <v>71</v>
      </c>
      <c r="AY186" s="212" t="s">
        <v>127</v>
      </c>
    </row>
    <row r="187" spans="1:65" s="15" customFormat="1" ht="10">
      <c r="B187" s="213"/>
      <c r="C187" s="214"/>
      <c r="D187" s="193" t="s">
        <v>135</v>
      </c>
      <c r="E187" s="215" t="s">
        <v>21</v>
      </c>
      <c r="F187" s="216" t="s">
        <v>141</v>
      </c>
      <c r="G187" s="214"/>
      <c r="H187" s="217">
        <v>24</v>
      </c>
      <c r="I187" s="218"/>
      <c r="J187" s="214"/>
      <c r="K187" s="214"/>
      <c r="L187" s="219"/>
      <c r="M187" s="220"/>
      <c r="N187" s="221"/>
      <c r="O187" s="221"/>
      <c r="P187" s="221"/>
      <c r="Q187" s="221"/>
      <c r="R187" s="221"/>
      <c r="S187" s="221"/>
      <c r="T187" s="222"/>
      <c r="AT187" s="223" t="s">
        <v>135</v>
      </c>
      <c r="AU187" s="223" t="s">
        <v>78</v>
      </c>
      <c r="AV187" s="15" t="s">
        <v>133</v>
      </c>
      <c r="AW187" s="15" t="s">
        <v>32</v>
      </c>
      <c r="AX187" s="15" t="s">
        <v>78</v>
      </c>
      <c r="AY187" s="223" t="s">
        <v>127</v>
      </c>
    </row>
    <row r="188" spans="1:65" s="2" customFormat="1" ht="33" customHeight="1">
      <c r="A188" s="36"/>
      <c r="B188" s="37"/>
      <c r="C188" s="178" t="s">
        <v>242</v>
      </c>
      <c r="D188" s="178" t="s">
        <v>128</v>
      </c>
      <c r="E188" s="179" t="s">
        <v>243</v>
      </c>
      <c r="F188" s="180" t="s">
        <v>244</v>
      </c>
      <c r="G188" s="181" t="s">
        <v>131</v>
      </c>
      <c r="H188" s="182">
        <v>36</v>
      </c>
      <c r="I188" s="183"/>
      <c r="J188" s="184">
        <f>ROUND(I188*H188,2)</f>
        <v>0</v>
      </c>
      <c r="K188" s="180" t="s">
        <v>132</v>
      </c>
      <c r="L188" s="41"/>
      <c r="M188" s="185" t="s">
        <v>21</v>
      </c>
      <c r="N188" s="186" t="s">
        <v>42</v>
      </c>
      <c r="O188" s="66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89" t="s">
        <v>133</v>
      </c>
      <c r="AT188" s="189" t="s">
        <v>128</v>
      </c>
      <c r="AU188" s="189" t="s">
        <v>78</v>
      </c>
      <c r="AY188" s="19" t="s">
        <v>127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9" t="s">
        <v>78</v>
      </c>
      <c r="BK188" s="190">
        <f>ROUND(I188*H188,2)</f>
        <v>0</v>
      </c>
      <c r="BL188" s="19" t="s">
        <v>133</v>
      </c>
      <c r="BM188" s="189" t="s">
        <v>245</v>
      </c>
    </row>
    <row r="189" spans="1:65" s="13" customFormat="1" ht="10">
      <c r="B189" s="191"/>
      <c r="C189" s="192"/>
      <c r="D189" s="193" t="s">
        <v>135</v>
      </c>
      <c r="E189" s="194" t="s">
        <v>21</v>
      </c>
      <c r="F189" s="195" t="s">
        <v>246</v>
      </c>
      <c r="G189" s="192"/>
      <c r="H189" s="194" t="s">
        <v>21</v>
      </c>
      <c r="I189" s="196"/>
      <c r="J189" s="192"/>
      <c r="K189" s="192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135</v>
      </c>
      <c r="AU189" s="201" t="s">
        <v>78</v>
      </c>
      <c r="AV189" s="13" t="s">
        <v>78</v>
      </c>
      <c r="AW189" s="13" t="s">
        <v>32</v>
      </c>
      <c r="AX189" s="13" t="s">
        <v>71</v>
      </c>
      <c r="AY189" s="201" t="s">
        <v>127</v>
      </c>
    </row>
    <row r="190" spans="1:65" s="14" customFormat="1" ht="10">
      <c r="B190" s="202"/>
      <c r="C190" s="203"/>
      <c r="D190" s="193" t="s">
        <v>135</v>
      </c>
      <c r="E190" s="204" t="s">
        <v>21</v>
      </c>
      <c r="F190" s="205" t="s">
        <v>170</v>
      </c>
      <c r="G190" s="203"/>
      <c r="H190" s="206">
        <v>8</v>
      </c>
      <c r="I190" s="207"/>
      <c r="J190" s="203"/>
      <c r="K190" s="203"/>
      <c r="L190" s="208"/>
      <c r="M190" s="209"/>
      <c r="N190" s="210"/>
      <c r="O190" s="210"/>
      <c r="P190" s="210"/>
      <c r="Q190" s="210"/>
      <c r="R190" s="210"/>
      <c r="S190" s="210"/>
      <c r="T190" s="211"/>
      <c r="AT190" s="212" t="s">
        <v>135</v>
      </c>
      <c r="AU190" s="212" t="s">
        <v>78</v>
      </c>
      <c r="AV190" s="14" t="s">
        <v>80</v>
      </c>
      <c r="AW190" s="14" t="s">
        <v>32</v>
      </c>
      <c r="AX190" s="14" t="s">
        <v>71</v>
      </c>
      <c r="AY190" s="212" t="s">
        <v>127</v>
      </c>
    </row>
    <row r="191" spans="1:65" s="13" customFormat="1" ht="10">
      <c r="B191" s="191"/>
      <c r="C191" s="192"/>
      <c r="D191" s="193" t="s">
        <v>135</v>
      </c>
      <c r="E191" s="194" t="s">
        <v>21</v>
      </c>
      <c r="F191" s="195" t="s">
        <v>247</v>
      </c>
      <c r="G191" s="192"/>
      <c r="H191" s="194" t="s">
        <v>21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135</v>
      </c>
      <c r="AU191" s="201" t="s">
        <v>78</v>
      </c>
      <c r="AV191" s="13" t="s">
        <v>78</v>
      </c>
      <c r="AW191" s="13" t="s">
        <v>32</v>
      </c>
      <c r="AX191" s="13" t="s">
        <v>71</v>
      </c>
      <c r="AY191" s="201" t="s">
        <v>127</v>
      </c>
    </row>
    <row r="192" spans="1:65" s="14" customFormat="1" ht="10">
      <c r="B192" s="202"/>
      <c r="C192" s="203"/>
      <c r="D192" s="193" t="s">
        <v>135</v>
      </c>
      <c r="E192" s="204" t="s">
        <v>21</v>
      </c>
      <c r="F192" s="205" t="s">
        <v>170</v>
      </c>
      <c r="G192" s="203"/>
      <c r="H192" s="206">
        <v>8</v>
      </c>
      <c r="I192" s="207"/>
      <c r="J192" s="203"/>
      <c r="K192" s="203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135</v>
      </c>
      <c r="AU192" s="212" t="s">
        <v>78</v>
      </c>
      <c r="AV192" s="14" t="s">
        <v>80</v>
      </c>
      <c r="AW192" s="14" t="s">
        <v>32</v>
      </c>
      <c r="AX192" s="14" t="s">
        <v>71</v>
      </c>
      <c r="AY192" s="212" t="s">
        <v>127</v>
      </c>
    </row>
    <row r="193" spans="1:65" s="13" customFormat="1" ht="10">
      <c r="B193" s="191"/>
      <c r="C193" s="192"/>
      <c r="D193" s="193" t="s">
        <v>135</v>
      </c>
      <c r="E193" s="194" t="s">
        <v>21</v>
      </c>
      <c r="F193" s="195" t="s">
        <v>248</v>
      </c>
      <c r="G193" s="192"/>
      <c r="H193" s="194" t="s">
        <v>21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135</v>
      </c>
      <c r="AU193" s="201" t="s">
        <v>78</v>
      </c>
      <c r="AV193" s="13" t="s">
        <v>78</v>
      </c>
      <c r="AW193" s="13" t="s">
        <v>32</v>
      </c>
      <c r="AX193" s="13" t="s">
        <v>71</v>
      </c>
      <c r="AY193" s="201" t="s">
        <v>127</v>
      </c>
    </row>
    <row r="194" spans="1:65" s="14" customFormat="1" ht="10">
      <c r="B194" s="202"/>
      <c r="C194" s="203"/>
      <c r="D194" s="193" t="s">
        <v>135</v>
      </c>
      <c r="E194" s="204" t="s">
        <v>21</v>
      </c>
      <c r="F194" s="205" t="s">
        <v>157</v>
      </c>
      <c r="G194" s="203"/>
      <c r="H194" s="206">
        <v>5</v>
      </c>
      <c r="I194" s="207"/>
      <c r="J194" s="203"/>
      <c r="K194" s="203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135</v>
      </c>
      <c r="AU194" s="212" t="s">
        <v>78</v>
      </c>
      <c r="AV194" s="14" t="s">
        <v>80</v>
      </c>
      <c r="AW194" s="14" t="s">
        <v>32</v>
      </c>
      <c r="AX194" s="14" t="s">
        <v>71</v>
      </c>
      <c r="AY194" s="212" t="s">
        <v>127</v>
      </c>
    </row>
    <row r="195" spans="1:65" s="13" customFormat="1" ht="10">
      <c r="B195" s="191"/>
      <c r="C195" s="192"/>
      <c r="D195" s="193" t="s">
        <v>135</v>
      </c>
      <c r="E195" s="194" t="s">
        <v>21</v>
      </c>
      <c r="F195" s="195" t="s">
        <v>249</v>
      </c>
      <c r="G195" s="192"/>
      <c r="H195" s="194" t="s">
        <v>21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135</v>
      </c>
      <c r="AU195" s="201" t="s">
        <v>78</v>
      </c>
      <c r="AV195" s="13" t="s">
        <v>78</v>
      </c>
      <c r="AW195" s="13" t="s">
        <v>32</v>
      </c>
      <c r="AX195" s="13" t="s">
        <v>71</v>
      </c>
      <c r="AY195" s="201" t="s">
        <v>127</v>
      </c>
    </row>
    <row r="196" spans="1:65" s="14" customFormat="1" ht="10">
      <c r="B196" s="202"/>
      <c r="C196" s="203"/>
      <c r="D196" s="193" t="s">
        <v>135</v>
      </c>
      <c r="E196" s="204" t="s">
        <v>21</v>
      </c>
      <c r="F196" s="205" t="s">
        <v>137</v>
      </c>
      <c r="G196" s="203"/>
      <c r="H196" s="206">
        <v>15</v>
      </c>
      <c r="I196" s="207"/>
      <c r="J196" s="203"/>
      <c r="K196" s="203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135</v>
      </c>
      <c r="AU196" s="212" t="s">
        <v>78</v>
      </c>
      <c r="AV196" s="14" t="s">
        <v>80</v>
      </c>
      <c r="AW196" s="14" t="s">
        <v>32</v>
      </c>
      <c r="AX196" s="14" t="s">
        <v>71</v>
      </c>
      <c r="AY196" s="212" t="s">
        <v>127</v>
      </c>
    </row>
    <row r="197" spans="1:65" s="15" customFormat="1" ht="10">
      <c r="B197" s="213"/>
      <c r="C197" s="214"/>
      <c r="D197" s="193" t="s">
        <v>135</v>
      </c>
      <c r="E197" s="215" t="s">
        <v>21</v>
      </c>
      <c r="F197" s="216" t="s">
        <v>141</v>
      </c>
      <c r="G197" s="214"/>
      <c r="H197" s="217">
        <v>36</v>
      </c>
      <c r="I197" s="218"/>
      <c r="J197" s="214"/>
      <c r="K197" s="214"/>
      <c r="L197" s="219"/>
      <c r="M197" s="220"/>
      <c r="N197" s="221"/>
      <c r="O197" s="221"/>
      <c r="P197" s="221"/>
      <c r="Q197" s="221"/>
      <c r="R197" s="221"/>
      <c r="S197" s="221"/>
      <c r="T197" s="222"/>
      <c r="AT197" s="223" t="s">
        <v>135</v>
      </c>
      <c r="AU197" s="223" t="s">
        <v>78</v>
      </c>
      <c r="AV197" s="15" t="s">
        <v>133</v>
      </c>
      <c r="AW197" s="15" t="s">
        <v>32</v>
      </c>
      <c r="AX197" s="15" t="s">
        <v>78</v>
      </c>
      <c r="AY197" s="223" t="s">
        <v>127</v>
      </c>
    </row>
    <row r="198" spans="1:65" s="2" customFormat="1" ht="24.15" customHeight="1">
      <c r="A198" s="36"/>
      <c r="B198" s="37"/>
      <c r="C198" s="224" t="s">
        <v>250</v>
      </c>
      <c r="D198" s="224" t="s">
        <v>142</v>
      </c>
      <c r="E198" s="225" t="s">
        <v>251</v>
      </c>
      <c r="F198" s="226" t="s">
        <v>252</v>
      </c>
      <c r="G198" s="227" t="s">
        <v>131</v>
      </c>
      <c r="H198" s="228">
        <v>5</v>
      </c>
      <c r="I198" s="229"/>
      <c r="J198" s="230">
        <f t="shared" ref="J198:J205" si="0">ROUND(I198*H198,2)</f>
        <v>0</v>
      </c>
      <c r="K198" s="226" t="s">
        <v>132</v>
      </c>
      <c r="L198" s="231"/>
      <c r="M198" s="232" t="s">
        <v>21</v>
      </c>
      <c r="N198" s="233" t="s">
        <v>42</v>
      </c>
      <c r="O198" s="66"/>
      <c r="P198" s="187">
        <f t="shared" ref="P198:P205" si="1">O198*H198</f>
        <v>0</v>
      </c>
      <c r="Q198" s="187">
        <v>0</v>
      </c>
      <c r="R198" s="187">
        <f t="shared" ref="R198:R205" si="2">Q198*H198</f>
        <v>0</v>
      </c>
      <c r="S198" s="187">
        <v>0</v>
      </c>
      <c r="T198" s="188">
        <f t="shared" ref="T198:T205" si="3"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145</v>
      </c>
      <c r="AT198" s="189" t="s">
        <v>142</v>
      </c>
      <c r="AU198" s="189" t="s">
        <v>78</v>
      </c>
      <c r="AY198" s="19" t="s">
        <v>127</v>
      </c>
      <c r="BE198" s="190">
        <f t="shared" ref="BE198:BE205" si="4">IF(N198="základní",J198,0)</f>
        <v>0</v>
      </c>
      <c r="BF198" s="190">
        <f t="shared" ref="BF198:BF205" si="5">IF(N198="snížená",J198,0)</f>
        <v>0</v>
      </c>
      <c r="BG198" s="190">
        <f t="shared" ref="BG198:BG205" si="6">IF(N198="zákl. přenesená",J198,0)</f>
        <v>0</v>
      </c>
      <c r="BH198" s="190">
        <f t="shared" ref="BH198:BH205" si="7">IF(N198="sníž. přenesená",J198,0)</f>
        <v>0</v>
      </c>
      <c r="BI198" s="190">
        <f t="shared" ref="BI198:BI205" si="8">IF(N198="nulová",J198,0)</f>
        <v>0</v>
      </c>
      <c r="BJ198" s="19" t="s">
        <v>78</v>
      </c>
      <c r="BK198" s="190">
        <f t="shared" ref="BK198:BK205" si="9">ROUND(I198*H198,2)</f>
        <v>0</v>
      </c>
      <c r="BL198" s="19" t="s">
        <v>145</v>
      </c>
      <c r="BM198" s="189" t="s">
        <v>253</v>
      </c>
    </row>
    <row r="199" spans="1:65" s="2" customFormat="1" ht="24.15" customHeight="1">
      <c r="A199" s="36"/>
      <c r="B199" s="37"/>
      <c r="C199" s="224" t="s">
        <v>254</v>
      </c>
      <c r="D199" s="224" t="s">
        <v>142</v>
      </c>
      <c r="E199" s="225" t="s">
        <v>255</v>
      </c>
      <c r="F199" s="226" t="s">
        <v>256</v>
      </c>
      <c r="G199" s="227" t="s">
        <v>131</v>
      </c>
      <c r="H199" s="228">
        <v>16</v>
      </c>
      <c r="I199" s="229"/>
      <c r="J199" s="230">
        <f t="shared" si="0"/>
        <v>0</v>
      </c>
      <c r="K199" s="226" t="s">
        <v>132</v>
      </c>
      <c r="L199" s="231"/>
      <c r="M199" s="232" t="s">
        <v>21</v>
      </c>
      <c r="N199" s="233" t="s">
        <v>42</v>
      </c>
      <c r="O199" s="66"/>
      <c r="P199" s="187">
        <f t="shared" si="1"/>
        <v>0</v>
      </c>
      <c r="Q199" s="187">
        <v>0</v>
      </c>
      <c r="R199" s="187">
        <f t="shared" si="2"/>
        <v>0</v>
      </c>
      <c r="S199" s="187">
        <v>0</v>
      </c>
      <c r="T199" s="188">
        <f t="shared" si="3"/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145</v>
      </c>
      <c r="AT199" s="189" t="s">
        <v>142</v>
      </c>
      <c r="AU199" s="189" t="s">
        <v>78</v>
      </c>
      <c r="AY199" s="19" t="s">
        <v>127</v>
      </c>
      <c r="BE199" s="190">
        <f t="shared" si="4"/>
        <v>0</v>
      </c>
      <c r="BF199" s="190">
        <f t="shared" si="5"/>
        <v>0</v>
      </c>
      <c r="BG199" s="190">
        <f t="shared" si="6"/>
        <v>0</v>
      </c>
      <c r="BH199" s="190">
        <f t="shared" si="7"/>
        <v>0</v>
      </c>
      <c r="BI199" s="190">
        <f t="shared" si="8"/>
        <v>0</v>
      </c>
      <c r="BJ199" s="19" t="s">
        <v>78</v>
      </c>
      <c r="BK199" s="190">
        <f t="shared" si="9"/>
        <v>0</v>
      </c>
      <c r="BL199" s="19" t="s">
        <v>145</v>
      </c>
      <c r="BM199" s="189" t="s">
        <v>257</v>
      </c>
    </row>
    <row r="200" spans="1:65" s="2" customFormat="1" ht="24.15" customHeight="1">
      <c r="A200" s="36"/>
      <c r="B200" s="37"/>
      <c r="C200" s="224" t="s">
        <v>258</v>
      </c>
      <c r="D200" s="224" t="s">
        <v>142</v>
      </c>
      <c r="E200" s="225" t="s">
        <v>259</v>
      </c>
      <c r="F200" s="226" t="s">
        <v>260</v>
      </c>
      <c r="G200" s="227" t="s">
        <v>131</v>
      </c>
      <c r="H200" s="228">
        <v>15</v>
      </c>
      <c r="I200" s="229"/>
      <c r="J200" s="230">
        <f t="shared" si="0"/>
        <v>0</v>
      </c>
      <c r="K200" s="226" t="s">
        <v>132</v>
      </c>
      <c r="L200" s="231"/>
      <c r="M200" s="232" t="s">
        <v>21</v>
      </c>
      <c r="N200" s="233" t="s">
        <v>42</v>
      </c>
      <c r="O200" s="66"/>
      <c r="P200" s="187">
        <f t="shared" si="1"/>
        <v>0</v>
      </c>
      <c r="Q200" s="187">
        <v>0</v>
      </c>
      <c r="R200" s="187">
        <f t="shared" si="2"/>
        <v>0</v>
      </c>
      <c r="S200" s="187">
        <v>0</v>
      </c>
      <c r="T200" s="188">
        <f t="shared" si="3"/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145</v>
      </c>
      <c r="AT200" s="189" t="s">
        <v>142</v>
      </c>
      <c r="AU200" s="189" t="s">
        <v>78</v>
      </c>
      <c r="AY200" s="19" t="s">
        <v>127</v>
      </c>
      <c r="BE200" s="190">
        <f t="shared" si="4"/>
        <v>0</v>
      </c>
      <c r="BF200" s="190">
        <f t="shared" si="5"/>
        <v>0</v>
      </c>
      <c r="BG200" s="190">
        <f t="shared" si="6"/>
        <v>0</v>
      </c>
      <c r="BH200" s="190">
        <f t="shared" si="7"/>
        <v>0</v>
      </c>
      <c r="BI200" s="190">
        <f t="shared" si="8"/>
        <v>0</v>
      </c>
      <c r="BJ200" s="19" t="s">
        <v>78</v>
      </c>
      <c r="BK200" s="190">
        <f t="shared" si="9"/>
        <v>0</v>
      </c>
      <c r="BL200" s="19" t="s">
        <v>145</v>
      </c>
      <c r="BM200" s="189" t="s">
        <v>261</v>
      </c>
    </row>
    <row r="201" spans="1:65" s="2" customFormat="1" ht="24.15" customHeight="1">
      <c r="A201" s="36"/>
      <c r="B201" s="37"/>
      <c r="C201" s="224" t="s">
        <v>262</v>
      </c>
      <c r="D201" s="224" t="s">
        <v>142</v>
      </c>
      <c r="E201" s="225" t="s">
        <v>263</v>
      </c>
      <c r="F201" s="226" t="s">
        <v>264</v>
      </c>
      <c r="G201" s="227" t="s">
        <v>265</v>
      </c>
      <c r="H201" s="228">
        <v>1</v>
      </c>
      <c r="I201" s="229"/>
      <c r="J201" s="230">
        <f t="shared" si="0"/>
        <v>0</v>
      </c>
      <c r="K201" s="226" t="s">
        <v>132</v>
      </c>
      <c r="L201" s="231"/>
      <c r="M201" s="232" t="s">
        <v>21</v>
      </c>
      <c r="N201" s="233" t="s">
        <v>42</v>
      </c>
      <c r="O201" s="66"/>
      <c r="P201" s="187">
        <f t="shared" si="1"/>
        <v>0</v>
      </c>
      <c r="Q201" s="187">
        <v>0</v>
      </c>
      <c r="R201" s="187">
        <f t="shared" si="2"/>
        <v>0</v>
      </c>
      <c r="S201" s="187">
        <v>0</v>
      </c>
      <c r="T201" s="188">
        <f t="shared" si="3"/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9" t="s">
        <v>145</v>
      </c>
      <c r="AT201" s="189" t="s">
        <v>142</v>
      </c>
      <c r="AU201" s="189" t="s">
        <v>78</v>
      </c>
      <c r="AY201" s="19" t="s">
        <v>127</v>
      </c>
      <c r="BE201" s="190">
        <f t="shared" si="4"/>
        <v>0</v>
      </c>
      <c r="BF201" s="190">
        <f t="shared" si="5"/>
        <v>0</v>
      </c>
      <c r="BG201" s="190">
        <f t="shared" si="6"/>
        <v>0</v>
      </c>
      <c r="BH201" s="190">
        <f t="shared" si="7"/>
        <v>0</v>
      </c>
      <c r="BI201" s="190">
        <f t="shared" si="8"/>
        <v>0</v>
      </c>
      <c r="BJ201" s="19" t="s">
        <v>78</v>
      </c>
      <c r="BK201" s="190">
        <f t="shared" si="9"/>
        <v>0</v>
      </c>
      <c r="BL201" s="19" t="s">
        <v>145</v>
      </c>
      <c r="BM201" s="189" t="s">
        <v>266</v>
      </c>
    </row>
    <row r="202" spans="1:65" s="2" customFormat="1" ht="24.15" customHeight="1">
      <c r="A202" s="36"/>
      <c r="B202" s="37"/>
      <c r="C202" s="178" t="s">
        <v>267</v>
      </c>
      <c r="D202" s="178" t="s">
        <v>128</v>
      </c>
      <c r="E202" s="179" t="s">
        <v>268</v>
      </c>
      <c r="F202" s="180" t="s">
        <v>269</v>
      </c>
      <c r="G202" s="181" t="s">
        <v>168</v>
      </c>
      <c r="H202" s="182">
        <v>8</v>
      </c>
      <c r="I202" s="183"/>
      <c r="J202" s="184">
        <f t="shared" si="0"/>
        <v>0</v>
      </c>
      <c r="K202" s="180" t="s">
        <v>132</v>
      </c>
      <c r="L202" s="41"/>
      <c r="M202" s="185" t="s">
        <v>21</v>
      </c>
      <c r="N202" s="186" t="s">
        <v>42</v>
      </c>
      <c r="O202" s="66"/>
      <c r="P202" s="187">
        <f t="shared" si="1"/>
        <v>0</v>
      </c>
      <c r="Q202" s="187">
        <v>0</v>
      </c>
      <c r="R202" s="187">
        <f t="shared" si="2"/>
        <v>0</v>
      </c>
      <c r="S202" s="187">
        <v>0</v>
      </c>
      <c r="T202" s="188">
        <f t="shared" si="3"/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89" t="s">
        <v>133</v>
      </c>
      <c r="AT202" s="189" t="s">
        <v>128</v>
      </c>
      <c r="AU202" s="189" t="s">
        <v>78</v>
      </c>
      <c r="AY202" s="19" t="s">
        <v>127</v>
      </c>
      <c r="BE202" s="190">
        <f t="shared" si="4"/>
        <v>0</v>
      </c>
      <c r="BF202" s="190">
        <f t="shared" si="5"/>
        <v>0</v>
      </c>
      <c r="BG202" s="190">
        <f t="shared" si="6"/>
        <v>0</v>
      </c>
      <c r="BH202" s="190">
        <f t="shared" si="7"/>
        <v>0</v>
      </c>
      <c r="BI202" s="190">
        <f t="shared" si="8"/>
        <v>0</v>
      </c>
      <c r="BJ202" s="19" t="s">
        <v>78</v>
      </c>
      <c r="BK202" s="190">
        <f t="shared" si="9"/>
        <v>0</v>
      </c>
      <c r="BL202" s="19" t="s">
        <v>133</v>
      </c>
      <c r="BM202" s="189" t="s">
        <v>270</v>
      </c>
    </row>
    <row r="203" spans="1:65" s="2" customFormat="1" ht="24.15" customHeight="1">
      <c r="A203" s="36"/>
      <c r="B203" s="37"/>
      <c r="C203" s="178" t="s">
        <v>271</v>
      </c>
      <c r="D203" s="178" t="s">
        <v>128</v>
      </c>
      <c r="E203" s="179" t="s">
        <v>272</v>
      </c>
      <c r="F203" s="180" t="s">
        <v>273</v>
      </c>
      <c r="G203" s="181" t="s">
        <v>131</v>
      </c>
      <c r="H203" s="182">
        <v>10</v>
      </c>
      <c r="I203" s="183"/>
      <c r="J203" s="184">
        <f t="shared" si="0"/>
        <v>0</v>
      </c>
      <c r="K203" s="180" t="s">
        <v>132</v>
      </c>
      <c r="L203" s="41"/>
      <c r="M203" s="185" t="s">
        <v>21</v>
      </c>
      <c r="N203" s="186" t="s">
        <v>42</v>
      </c>
      <c r="O203" s="66"/>
      <c r="P203" s="187">
        <f t="shared" si="1"/>
        <v>0</v>
      </c>
      <c r="Q203" s="187">
        <v>0</v>
      </c>
      <c r="R203" s="187">
        <f t="shared" si="2"/>
        <v>0</v>
      </c>
      <c r="S203" s="187">
        <v>0</v>
      </c>
      <c r="T203" s="188">
        <f t="shared" si="3"/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133</v>
      </c>
      <c r="AT203" s="189" t="s">
        <v>128</v>
      </c>
      <c r="AU203" s="189" t="s">
        <v>78</v>
      </c>
      <c r="AY203" s="19" t="s">
        <v>127</v>
      </c>
      <c r="BE203" s="190">
        <f t="shared" si="4"/>
        <v>0</v>
      </c>
      <c r="BF203" s="190">
        <f t="shared" si="5"/>
        <v>0</v>
      </c>
      <c r="BG203" s="190">
        <f t="shared" si="6"/>
        <v>0</v>
      </c>
      <c r="BH203" s="190">
        <f t="shared" si="7"/>
        <v>0</v>
      </c>
      <c r="BI203" s="190">
        <f t="shared" si="8"/>
        <v>0</v>
      </c>
      <c r="BJ203" s="19" t="s">
        <v>78</v>
      </c>
      <c r="BK203" s="190">
        <f t="shared" si="9"/>
        <v>0</v>
      </c>
      <c r="BL203" s="19" t="s">
        <v>133</v>
      </c>
      <c r="BM203" s="189" t="s">
        <v>274</v>
      </c>
    </row>
    <row r="204" spans="1:65" s="2" customFormat="1" ht="24.15" customHeight="1">
      <c r="A204" s="36"/>
      <c r="B204" s="37"/>
      <c r="C204" s="224" t="s">
        <v>275</v>
      </c>
      <c r="D204" s="224" t="s">
        <v>142</v>
      </c>
      <c r="E204" s="225" t="s">
        <v>276</v>
      </c>
      <c r="F204" s="226" t="s">
        <v>277</v>
      </c>
      <c r="G204" s="227" t="s">
        <v>131</v>
      </c>
      <c r="H204" s="228">
        <v>10</v>
      </c>
      <c r="I204" s="229"/>
      <c r="J204" s="230">
        <f t="shared" si="0"/>
        <v>0</v>
      </c>
      <c r="K204" s="226" t="s">
        <v>132</v>
      </c>
      <c r="L204" s="231"/>
      <c r="M204" s="232" t="s">
        <v>21</v>
      </c>
      <c r="N204" s="233" t="s">
        <v>42</v>
      </c>
      <c r="O204" s="66"/>
      <c r="P204" s="187">
        <f t="shared" si="1"/>
        <v>0</v>
      </c>
      <c r="Q204" s="187">
        <v>0</v>
      </c>
      <c r="R204" s="187">
        <f t="shared" si="2"/>
        <v>0</v>
      </c>
      <c r="S204" s="187">
        <v>0</v>
      </c>
      <c r="T204" s="188">
        <f t="shared" si="3"/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89" t="s">
        <v>145</v>
      </c>
      <c r="AT204" s="189" t="s">
        <v>142</v>
      </c>
      <c r="AU204" s="189" t="s">
        <v>78</v>
      </c>
      <c r="AY204" s="19" t="s">
        <v>127</v>
      </c>
      <c r="BE204" s="190">
        <f t="shared" si="4"/>
        <v>0</v>
      </c>
      <c r="BF204" s="190">
        <f t="shared" si="5"/>
        <v>0</v>
      </c>
      <c r="BG204" s="190">
        <f t="shared" si="6"/>
        <v>0</v>
      </c>
      <c r="BH204" s="190">
        <f t="shared" si="7"/>
        <v>0</v>
      </c>
      <c r="BI204" s="190">
        <f t="shared" si="8"/>
        <v>0</v>
      </c>
      <c r="BJ204" s="19" t="s">
        <v>78</v>
      </c>
      <c r="BK204" s="190">
        <f t="shared" si="9"/>
        <v>0</v>
      </c>
      <c r="BL204" s="19" t="s">
        <v>145</v>
      </c>
      <c r="BM204" s="189" t="s">
        <v>278</v>
      </c>
    </row>
    <row r="205" spans="1:65" s="2" customFormat="1" ht="24.15" customHeight="1">
      <c r="A205" s="36"/>
      <c r="B205" s="37"/>
      <c r="C205" s="224" t="s">
        <v>279</v>
      </c>
      <c r="D205" s="224" t="s">
        <v>142</v>
      </c>
      <c r="E205" s="225" t="s">
        <v>280</v>
      </c>
      <c r="F205" s="226" t="s">
        <v>281</v>
      </c>
      <c r="G205" s="227" t="s">
        <v>131</v>
      </c>
      <c r="H205" s="228">
        <v>62</v>
      </c>
      <c r="I205" s="229"/>
      <c r="J205" s="230">
        <f t="shared" si="0"/>
        <v>0</v>
      </c>
      <c r="K205" s="226" t="s">
        <v>132</v>
      </c>
      <c r="L205" s="231"/>
      <c r="M205" s="232" t="s">
        <v>21</v>
      </c>
      <c r="N205" s="233" t="s">
        <v>42</v>
      </c>
      <c r="O205" s="66"/>
      <c r="P205" s="187">
        <f t="shared" si="1"/>
        <v>0</v>
      </c>
      <c r="Q205" s="187">
        <v>0</v>
      </c>
      <c r="R205" s="187">
        <f t="shared" si="2"/>
        <v>0</v>
      </c>
      <c r="S205" s="187">
        <v>0</v>
      </c>
      <c r="T205" s="188">
        <f t="shared" si="3"/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145</v>
      </c>
      <c r="AT205" s="189" t="s">
        <v>142</v>
      </c>
      <c r="AU205" s="189" t="s">
        <v>78</v>
      </c>
      <c r="AY205" s="19" t="s">
        <v>127</v>
      </c>
      <c r="BE205" s="190">
        <f t="shared" si="4"/>
        <v>0</v>
      </c>
      <c r="BF205" s="190">
        <f t="shared" si="5"/>
        <v>0</v>
      </c>
      <c r="BG205" s="190">
        <f t="shared" si="6"/>
        <v>0</v>
      </c>
      <c r="BH205" s="190">
        <f t="shared" si="7"/>
        <v>0</v>
      </c>
      <c r="BI205" s="190">
        <f t="shared" si="8"/>
        <v>0</v>
      </c>
      <c r="BJ205" s="19" t="s">
        <v>78</v>
      </c>
      <c r="BK205" s="190">
        <f t="shared" si="9"/>
        <v>0</v>
      </c>
      <c r="BL205" s="19" t="s">
        <v>145</v>
      </c>
      <c r="BM205" s="189" t="s">
        <v>282</v>
      </c>
    </row>
    <row r="206" spans="1:65" s="14" customFormat="1" ht="10">
      <c r="B206" s="202"/>
      <c r="C206" s="203"/>
      <c r="D206" s="193" t="s">
        <v>135</v>
      </c>
      <c r="E206" s="204" t="s">
        <v>21</v>
      </c>
      <c r="F206" s="205" t="s">
        <v>242</v>
      </c>
      <c r="G206" s="203"/>
      <c r="H206" s="206">
        <v>22</v>
      </c>
      <c r="I206" s="207"/>
      <c r="J206" s="203"/>
      <c r="K206" s="203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135</v>
      </c>
      <c r="AU206" s="212" t="s">
        <v>78</v>
      </c>
      <c r="AV206" s="14" t="s">
        <v>80</v>
      </c>
      <c r="AW206" s="14" t="s">
        <v>32</v>
      </c>
      <c r="AX206" s="14" t="s">
        <v>71</v>
      </c>
      <c r="AY206" s="212" t="s">
        <v>127</v>
      </c>
    </row>
    <row r="207" spans="1:65" s="14" customFormat="1" ht="10">
      <c r="B207" s="202"/>
      <c r="C207" s="203"/>
      <c r="D207" s="193" t="s">
        <v>135</v>
      </c>
      <c r="E207" s="204" t="s">
        <v>21</v>
      </c>
      <c r="F207" s="205" t="s">
        <v>283</v>
      </c>
      <c r="G207" s="203"/>
      <c r="H207" s="206">
        <v>40</v>
      </c>
      <c r="I207" s="207"/>
      <c r="J207" s="203"/>
      <c r="K207" s="203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135</v>
      </c>
      <c r="AU207" s="212" t="s">
        <v>78</v>
      </c>
      <c r="AV207" s="14" t="s">
        <v>80</v>
      </c>
      <c r="AW207" s="14" t="s">
        <v>32</v>
      </c>
      <c r="AX207" s="14" t="s">
        <v>71</v>
      </c>
      <c r="AY207" s="212" t="s">
        <v>127</v>
      </c>
    </row>
    <row r="208" spans="1:65" s="15" customFormat="1" ht="10">
      <c r="B208" s="213"/>
      <c r="C208" s="214"/>
      <c r="D208" s="193" t="s">
        <v>135</v>
      </c>
      <c r="E208" s="215" t="s">
        <v>21</v>
      </c>
      <c r="F208" s="216" t="s">
        <v>141</v>
      </c>
      <c r="G208" s="214"/>
      <c r="H208" s="217">
        <v>62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135</v>
      </c>
      <c r="AU208" s="223" t="s">
        <v>78</v>
      </c>
      <c r="AV208" s="15" t="s">
        <v>133</v>
      </c>
      <c r="AW208" s="15" t="s">
        <v>32</v>
      </c>
      <c r="AX208" s="15" t="s">
        <v>78</v>
      </c>
      <c r="AY208" s="223" t="s">
        <v>127</v>
      </c>
    </row>
    <row r="209" spans="1:65" s="2" customFormat="1" ht="24.15" customHeight="1">
      <c r="A209" s="36"/>
      <c r="B209" s="37"/>
      <c r="C209" s="224" t="s">
        <v>284</v>
      </c>
      <c r="D209" s="224" t="s">
        <v>142</v>
      </c>
      <c r="E209" s="225" t="s">
        <v>285</v>
      </c>
      <c r="F209" s="226" t="s">
        <v>286</v>
      </c>
      <c r="G209" s="227" t="s">
        <v>168</v>
      </c>
      <c r="H209" s="228">
        <v>60</v>
      </c>
      <c r="I209" s="229"/>
      <c r="J209" s="230">
        <f>ROUND(I209*H209,2)</f>
        <v>0</v>
      </c>
      <c r="K209" s="226" t="s">
        <v>132</v>
      </c>
      <c r="L209" s="231"/>
      <c r="M209" s="232" t="s">
        <v>21</v>
      </c>
      <c r="N209" s="233" t="s">
        <v>42</v>
      </c>
      <c r="O209" s="66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189" t="s">
        <v>145</v>
      </c>
      <c r="AT209" s="189" t="s">
        <v>142</v>
      </c>
      <c r="AU209" s="189" t="s">
        <v>78</v>
      </c>
      <c r="AY209" s="19" t="s">
        <v>127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9" t="s">
        <v>78</v>
      </c>
      <c r="BK209" s="190">
        <f>ROUND(I209*H209,2)</f>
        <v>0</v>
      </c>
      <c r="BL209" s="19" t="s">
        <v>145</v>
      </c>
      <c r="BM209" s="189" t="s">
        <v>287</v>
      </c>
    </row>
    <row r="210" spans="1:65" s="2" customFormat="1" ht="16.5" customHeight="1">
      <c r="A210" s="36"/>
      <c r="B210" s="37"/>
      <c r="C210" s="178" t="s">
        <v>288</v>
      </c>
      <c r="D210" s="178" t="s">
        <v>128</v>
      </c>
      <c r="E210" s="179" t="s">
        <v>289</v>
      </c>
      <c r="F210" s="180" t="s">
        <v>290</v>
      </c>
      <c r="G210" s="181" t="s">
        <v>168</v>
      </c>
      <c r="H210" s="182">
        <v>2</v>
      </c>
      <c r="I210" s="183"/>
      <c r="J210" s="184">
        <f>ROUND(I210*H210,2)</f>
        <v>0</v>
      </c>
      <c r="K210" s="180" t="s">
        <v>132</v>
      </c>
      <c r="L210" s="41"/>
      <c r="M210" s="185" t="s">
        <v>21</v>
      </c>
      <c r="N210" s="186" t="s">
        <v>42</v>
      </c>
      <c r="O210" s="66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133</v>
      </c>
      <c r="AT210" s="189" t="s">
        <v>128</v>
      </c>
      <c r="AU210" s="189" t="s">
        <v>78</v>
      </c>
      <c r="AY210" s="19" t="s">
        <v>127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9" t="s">
        <v>78</v>
      </c>
      <c r="BK210" s="190">
        <f>ROUND(I210*H210,2)</f>
        <v>0</v>
      </c>
      <c r="BL210" s="19" t="s">
        <v>133</v>
      </c>
      <c r="BM210" s="189" t="s">
        <v>291</v>
      </c>
    </row>
    <row r="211" spans="1:65" s="2" customFormat="1" ht="33" customHeight="1">
      <c r="A211" s="36"/>
      <c r="B211" s="37"/>
      <c r="C211" s="224" t="s">
        <v>292</v>
      </c>
      <c r="D211" s="224" t="s">
        <v>142</v>
      </c>
      <c r="E211" s="225" t="s">
        <v>293</v>
      </c>
      <c r="F211" s="226" t="s">
        <v>294</v>
      </c>
      <c r="G211" s="227" t="s">
        <v>168</v>
      </c>
      <c r="H211" s="228">
        <v>2</v>
      </c>
      <c r="I211" s="229"/>
      <c r="J211" s="230">
        <f>ROUND(I211*H211,2)</f>
        <v>0</v>
      </c>
      <c r="K211" s="226" t="s">
        <v>132</v>
      </c>
      <c r="L211" s="231"/>
      <c r="M211" s="232" t="s">
        <v>21</v>
      </c>
      <c r="N211" s="233" t="s">
        <v>42</v>
      </c>
      <c r="O211" s="66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9" t="s">
        <v>145</v>
      </c>
      <c r="AT211" s="189" t="s">
        <v>142</v>
      </c>
      <c r="AU211" s="189" t="s">
        <v>78</v>
      </c>
      <c r="AY211" s="19" t="s">
        <v>127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9" t="s">
        <v>78</v>
      </c>
      <c r="BK211" s="190">
        <f>ROUND(I211*H211,2)</f>
        <v>0</v>
      </c>
      <c r="BL211" s="19" t="s">
        <v>145</v>
      </c>
      <c r="BM211" s="189" t="s">
        <v>295</v>
      </c>
    </row>
    <row r="212" spans="1:65" s="2" customFormat="1" ht="24.15" customHeight="1">
      <c r="A212" s="36"/>
      <c r="B212" s="37"/>
      <c r="C212" s="178" t="s">
        <v>296</v>
      </c>
      <c r="D212" s="178" t="s">
        <v>128</v>
      </c>
      <c r="E212" s="179" t="s">
        <v>297</v>
      </c>
      <c r="F212" s="180" t="s">
        <v>298</v>
      </c>
      <c r="G212" s="181" t="s">
        <v>168</v>
      </c>
      <c r="H212" s="182">
        <v>1</v>
      </c>
      <c r="I212" s="183"/>
      <c r="J212" s="184">
        <f>ROUND(I212*H212,2)</f>
        <v>0</v>
      </c>
      <c r="K212" s="180" t="s">
        <v>132</v>
      </c>
      <c r="L212" s="41"/>
      <c r="M212" s="185" t="s">
        <v>21</v>
      </c>
      <c r="N212" s="186" t="s">
        <v>42</v>
      </c>
      <c r="O212" s="66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9" t="s">
        <v>133</v>
      </c>
      <c r="AT212" s="189" t="s">
        <v>128</v>
      </c>
      <c r="AU212" s="189" t="s">
        <v>78</v>
      </c>
      <c r="AY212" s="19" t="s">
        <v>127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9" t="s">
        <v>78</v>
      </c>
      <c r="BK212" s="190">
        <f>ROUND(I212*H212,2)</f>
        <v>0</v>
      </c>
      <c r="BL212" s="19" t="s">
        <v>133</v>
      </c>
      <c r="BM212" s="189" t="s">
        <v>299</v>
      </c>
    </row>
    <row r="213" spans="1:65" s="2" customFormat="1" ht="37.75" customHeight="1">
      <c r="A213" s="36"/>
      <c r="B213" s="37"/>
      <c r="C213" s="224" t="s">
        <v>300</v>
      </c>
      <c r="D213" s="224" t="s">
        <v>142</v>
      </c>
      <c r="E213" s="225" t="s">
        <v>301</v>
      </c>
      <c r="F213" s="226" t="s">
        <v>302</v>
      </c>
      <c r="G213" s="227" t="s">
        <v>168</v>
      </c>
      <c r="H213" s="228">
        <v>1</v>
      </c>
      <c r="I213" s="229"/>
      <c r="J213" s="230">
        <f>ROUND(I213*H213,2)</f>
        <v>0</v>
      </c>
      <c r="K213" s="226" t="s">
        <v>132</v>
      </c>
      <c r="L213" s="231"/>
      <c r="M213" s="232" t="s">
        <v>21</v>
      </c>
      <c r="N213" s="233" t="s">
        <v>42</v>
      </c>
      <c r="O213" s="66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145</v>
      </c>
      <c r="AT213" s="189" t="s">
        <v>142</v>
      </c>
      <c r="AU213" s="189" t="s">
        <v>78</v>
      </c>
      <c r="AY213" s="19" t="s">
        <v>127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9" t="s">
        <v>78</v>
      </c>
      <c r="BK213" s="190">
        <f>ROUND(I213*H213,2)</f>
        <v>0</v>
      </c>
      <c r="BL213" s="19" t="s">
        <v>145</v>
      </c>
      <c r="BM213" s="189" t="s">
        <v>303</v>
      </c>
    </row>
    <row r="214" spans="1:65" s="12" customFormat="1" ht="25.9" customHeight="1">
      <c r="B214" s="164"/>
      <c r="C214" s="165"/>
      <c r="D214" s="166" t="s">
        <v>70</v>
      </c>
      <c r="E214" s="167" t="s">
        <v>86</v>
      </c>
      <c r="F214" s="167" t="s">
        <v>304</v>
      </c>
      <c r="G214" s="165"/>
      <c r="H214" s="165"/>
      <c r="I214" s="168"/>
      <c r="J214" s="169">
        <f>BK214</f>
        <v>0</v>
      </c>
      <c r="K214" s="165"/>
      <c r="L214" s="170"/>
      <c r="M214" s="171"/>
      <c r="N214" s="172"/>
      <c r="O214" s="172"/>
      <c r="P214" s="173">
        <f>P215+SUM(P216:P219)+P227</f>
        <v>0</v>
      </c>
      <c r="Q214" s="172"/>
      <c r="R214" s="173">
        <f>R215+SUM(R216:R219)+R227</f>
        <v>0</v>
      </c>
      <c r="S214" s="172"/>
      <c r="T214" s="174">
        <f>T215+SUM(T216:T219)+T227</f>
        <v>0</v>
      </c>
      <c r="AR214" s="175" t="s">
        <v>78</v>
      </c>
      <c r="AT214" s="176" t="s">
        <v>70</v>
      </c>
      <c r="AU214" s="176" t="s">
        <v>71</v>
      </c>
      <c r="AY214" s="175" t="s">
        <v>127</v>
      </c>
      <c r="BK214" s="177">
        <f>BK215+SUM(BK216:BK219)+BK227</f>
        <v>0</v>
      </c>
    </row>
    <row r="215" spans="1:65" s="2" customFormat="1" ht="78" customHeight="1">
      <c r="A215" s="36"/>
      <c r="B215" s="37"/>
      <c r="C215" s="178" t="s">
        <v>305</v>
      </c>
      <c r="D215" s="178" t="s">
        <v>128</v>
      </c>
      <c r="E215" s="179" t="s">
        <v>306</v>
      </c>
      <c r="F215" s="180" t="s">
        <v>307</v>
      </c>
      <c r="G215" s="181" t="s">
        <v>131</v>
      </c>
      <c r="H215" s="182">
        <v>50</v>
      </c>
      <c r="I215" s="183"/>
      <c r="J215" s="184">
        <f>ROUND(I215*H215,2)</f>
        <v>0</v>
      </c>
      <c r="K215" s="180" t="s">
        <v>132</v>
      </c>
      <c r="L215" s="41"/>
      <c r="M215" s="185" t="s">
        <v>21</v>
      </c>
      <c r="N215" s="186" t="s">
        <v>42</v>
      </c>
      <c r="O215" s="66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133</v>
      </c>
      <c r="AT215" s="189" t="s">
        <v>128</v>
      </c>
      <c r="AU215" s="189" t="s">
        <v>78</v>
      </c>
      <c r="AY215" s="19" t="s">
        <v>127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9" t="s">
        <v>78</v>
      </c>
      <c r="BK215" s="190">
        <f>ROUND(I215*H215,2)</f>
        <v>0</v>
      </c>
      <c r="BL215" s="19" t="s">
        <v>133</v>
      </c>
      <c r="BM215" s="189" t="s">
        <v>308</v>
      </c>
    </row>
    <row r="216" spans="1:65" s="2" customFormat="1" ht="24.15" customHeight="1">
      <c r="A216" s="36"/>
      <c r="B216" s="37"/>
      <c r="C216" s="224" t="s">
        <v>309</v>
      </c>
      <c r="D216" s="224" t="s">
        <v>142</v>
      </c>
      <c r="E216" s="225" t="s">
        <v>310</v>
      </c>
      <c r="F216" s="226" t="s">
        <v>311</v>
      </c>
      <c r="G216" s="227" t="s">
        <v>131</v>
      </c>
      <c r="H216" s="228">
        <v>50</v>
      </c>
      <c r="I216" s="229"/>
      <c r="J216" s="230">
        <f>ROUND(I216*H216,2)</f>
        <v>0</v>
      </c>
      <c r="K216" s="226" t="s">
        <v>132</v>
      </c>
      <c r="L216" s="231"/>
      <c r="M216" s="232" t="s">
        <v>21</v>
      </c>
      <c r="N216" s="233" t="s">
        <v>42</v>
      </c>
      <c r="O216" s="66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9" t="s">
        <v>145</v>
      </c>
      <c r="AT216" s="189" t="s">
        <v>142</v>
      </c>
      <c r="AU216" s="189" t="s">
        <v>78</v>
      </c>
      <c r="AY216" s="19" t="s">
        <v>127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9" t="s">
        <v>78</v>
      </c>
      <c r="BK216" s="190">
        <f>ROUND(I216*H216,2)</f>
        <v>0</v>
      </c>
      <c r="BL216" s="19" t="s">
        <v>145</v>
      </c>
      <c r="BM216" s="189" t="s">
        <v>312</v>
      </c>
    </row>
    <row r="217" spans="1:65" s="2" customFormat="1" ht="24.15" customHeight="1">
      <c r="A217" s="36"/>
      <c r="B217" s="37"/>
      <c r="C217" s="224" t="s">
        <v>313</v>
      </c>
      <c r="D217" s="224" t="s">
        <v>142</v>
      </c>
      <c r="E217" s="225" t="s">
        <v>314</v>
      </c>
      <c r="F217" s="226" t="s">
        <v>315</v>
      </c>
      <c r="G217" s="227" t="s">
        <v>168</v>
      </c>
      <c r="H217" s="228">
        <v>1</v>
      </c>
      <c r="I217" s="229"/>
      <c r="J217" s="230">
        <f>ROUND(I217*H217,2)</f>
        <v>0</v>
      </c>
      <c r="K217" s="226" t="s">
        <v>132</v>
      </c>
      <c r="L217" s="231"/>
      <c r="M217" s="232" t="s">
        <v>21</v>
      </c>
      <c r="N217" s="233" t="s">
        <v>42</v>
      </c>
      <c r="O217" s="66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9" t="s">
        <v>145</v>
      </c>
      <c r="AT217" s="189" t="s">
        <v>142</v>
      </c>
      <c r="AU217" s="189" t="s">
        <v>78</v>
      </c>
      <c r="AY217" s="19" t="s">
        <v>127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9" t="s">
        <v>78</v>
      </c>
      <c r="BK217" s="190">
        <f>ROUND(I217*H217,2)</f>
        <v>0</v>
      </c>
      <c r="BL217" s="19" t="s">
        <v>145</v>
      </c>
      <c r="BM217" s="189" t="s">
        <v>316</v>
      </c>
    </row>
    <row r="218" spans="1:65" s="2" customFormat="1" ht="49" customHeight="1">
      <c r="A218" s="36"/>
      <c r="B218" s="37"/>
      <c r="C218" s="178" t="s">
        <v>317</v>
      </c>
      <c r="D218" s="178" t="s">
        <v>128</v>
      </c>
      <c r="E218" s="179" t="s">
        <v>318</v>
      </c>
      <c r="F218" s="180" t="s">
        <v>319</v>
      </c>
      <c r="G218" s="181" t="s">
        <v>168</v>
      </c>
      <c r="H218" s="182">
        <v>1</v>
      </c>
      <c r="I218" s="183"/>
      <c r="J218" s="184">
        <f>ROUND(I218*H218,2)</f>
        <v>0</v>
      </c>
      <c r="K218" s="180" t="s">
        <v>132</v>
      </c>
      <c r="L218" s="41"/>
      <c r="M218" s="185" t="s">
        <v>21</v>
      </c>
      <c r="N218" s="186" t="s">
        <v>42</v>
      </c>
      <c r="O218" s="66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9" t="s">
        <v>133</v>
      </c>
      <c r="AT218" s="189" t="s">
        <v>128</v>
      </c>
      <c r="AU218" s="189" t="s">
        <v>78</v>
      </c>
      <c r="AY218" s="19" t="s">
        <v>127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9" t="s">
        <v>78</v>
      </c>
      <c r="BK218" s="190">
        <f>ROUND(I218*H218,2)</f>
        <v>0</v>
      </c>
      <c r="BL218" s="19" t="s">
        <v>133</v>
      </c>
      <c r="BM218" s="189" t="s">
        <v>320</v>
      </c>
    </row>
    <row r="219" spans="1:65" s="12" customFormat="1" ht="22.75" customHeight="1">
      <c r="B219" s="164"/>
      <c r="C219" s="165"/>
      <c r="D219" s="166" t="s">
        <v>70</v>
      </c>
      <c r="E219" s="234" t="s">
        <v>321</v>
      </c>
      <c r="F219" s="234" t="s">
        <v>322</v>
      </c>
      <c r="G219" s="165"/>
      <c r="H219" s="165"/>
      <c r="I219" s="168"/>
      <c r="J219" s="235">
        <f>BK219</f>
        <v>0</v>
      </c>
      <c r="K219" s="165"/>
      <c r="L219" s="170"/>
      <c r="M219" s="171"/>
      <c r="N219" s="172"/>
      <c r="O219" s="172"/>
      <c r="P219" s="173">
        <f>SUM(P220:P226)</f>
        <v>0</v>
      </c>
      <c r="Q219" s="172"/>
      <c r="R219" s="173">
        <f>SUM(R220:R226)</f>
        <v>0</v>
      </c>
      <c r="S219" s="172"/>
      <c r="T219" s="174">
        <f>SUM(T220:T226)</f>
        <v>0</v>
      </c>
      <c r="AR219" s="175" t="s">
        <v>78</v>
      </c>
      <c r="AT219" s="176" t="s">
        <v>70</v>
      </c>
      <c r="AU219" s="176" t="s">
        <v>78</v>
      </c>
      <c r="AY219" s="175" t="s">
        <v>127</v>
      </c>
      <c r="BK219" s="177">
        <f>SUM(BK220:BK226)</f>
        <v>0</v>
      </c>
    </row>
    <row r="220" spans="1:65" s="2" customFormat="1" ht="16.5" customHeight="1">
      <c r="A220" s="36"/>
      <c r="B220" s="37"/>
      <c r="C220" s="178" t="s">
        <v>323</v>
      </c>
      <c r="D220" s="178" t="s">
        <v>128</v>
      </c>
      <c r="E220" s="179" t="s">
        <v>324</v>
      </c>
      <c r="F220" s="180" t="s">
        <v>325</v>
      </c>
      <c r="G220" s="181" t="s">
        <v>168</v>
      </c>
      <c r="H220" s="182">
        <v>1</v>
      </c>
      <c r="I220" s="183"/>
      <c r="J220" s="184">
        <f t="shared" ref="J220:J226" si="10">ROUND(I220*H220,2)</f>
        <v>0</v>
      </c>
      <c r="K220" s="180" t="s">
        <v>132</v>
      </c>
      <c r="L220" s="41"/>
      <c r="M220" s="185" t="s">
        <v>21</v>
      </c>
      <c r="N220" s="186" t="s">
        <v>42</v>
      </c>
      <c r="O220" s="66"/>
      <c r="P220" s="187">
        <f t="shared" ref="P220:P226" si="11">O220*H220</f>
        <v>0</v>
      </c>
      <c r="Q220" s="187">
        <v>0</v>
      </c>
      <c r="R220" s="187">
        <f t="shared" ref="R220:R226" si="12">Q220*H220</f>
        <v>0</v>
      </c>
      <c r="S220" s="187">
        <v>0</v>
      </c>
      <c r="T220" s="188">
        <f t="shared" ref="T220:T226" si="13"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133</v>
      </c>
      <c r="AT220" s="189" t="s">
        <v>128</v>
      </c>
      <c r="AU220" s="189" t="s">
        <v>80</v>
      </c>
      <c r="AY220" s="19" t="s">
        <v>127</v>
      </c>
      <c r="BE220" s="190">
        <f t="shared" ref="BE220:BE226" si="14">IF(N220="základní",J220,0)</f>
        <v>0</v>
      </c>
      <c r="BF220" s="190">
        <f t="shared" ref="BF220:BF226" si="15">IF(N220="snížená",J220,0)</f>
        <v>0</v>
      </c>
      <c r="BG220" s="190">
        <f t="shared" ref="BG220:BG226" si="16">IF(N220="zákl. přenesená",J220,0)</f>
        <v>0</v>
      </c>
      <c r="BH220" s="190">
        <f t="shared" ref="BH220:BH226" si="17">IF(N220="sníž. přenesená",J220,0)</f>
        <v>0</v>
      </c>
      <c r="BI220" s="190">
        <f t="shared" ref="BI220:BI226" si="18">IF(N220="nulová",J220,0)</f>
        <v>0</v>
      </c>
      <c r="BJ220" s="19" t="s">
        <v>78</v>
      </c>
      <c r="BK220" s="190">
        <f t="shared" ref="BK220:BK226" si="19">ROUND(I220*H220,2)</f>
        <v>0</v>
      </c>
      <c r="BL220" s="19" t="s">
        <v>133</v>
      </c>
      <c r="BM220" s="189" t="s">
        <v>326</v>
      </c>
    </row>
    <row r="221" spans="1:65" s="2" customFormat="1" ht="76.400000000000006" customHeight="1">
      <c r="A221" s="36"/>
      <c r="B221" s="37"/>
      <c r="C221" s="178" t="s">
        <v>327</v>
      </c>
      <c r="D221" s="178" t="s">
        <v>128</v>
      </c>
      <c r="E221" s="179" t="s">
        <v>328</v>
      </c>
      <c r="F221" s="180" t="s">
        <v>329</v>
      </c>
      <c r="G221" s="181" t="s">
        <v>168</v>
      </c>
      <c r="H221" s="182">
        <v>1</v>
      </c>
      <c r="I221" s="183"/>
      <c r="J221" s="184">
        <f t="shared" si="10"/>
        <v>0</v>
      </c>
      <c r="K221" s="180" t="s">
        <v>132</v>
      </c>
      <c r="L221" s="41"/>
      <c r="M221" s="185" t="s">
        <v>21</v>
      </c>
      <c r="N221" s="186" t="s">
        <v>42</v>
      </c>
      <c r="O221" s="66"/>
      <c r="P221" s="187">
        <f t="shared" si="11"/>
        <v>0</v>
      </c>
      <c r="Q221" s="187">
        <v>0</v>
      </c>
      <c r="R221" s="187">
        <f t="shared" si="12"/>
        <v>0</v>
      </c>
      <c r="S221" s="187">
        <v>0</v>
      </c>
      <c r="T221" s="188">
        <f t="shared" si="13"/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9" t="s">
        <v>133</v>
      </c>
      <c r="AT221" s="189" t="s">
        <v>128</v>
      </c>
      <c r="AU221" s="189" t="s">
        <v>80</v>
      </c>
      <c r="AY221" s="19" t="s">
        <v>127</v>
      </c>
      <c r="BE221" s="190">
        <f t="shared" si="14"/>
        <v>0</v>
      </c>
      <c r="BF221" s="190">
        <f t="shared" si="15"/>
        <v>0</v>
      </c>
      <c r="BG221" s="190">
        <f t="shared" si="16"/>
        <v>0</v>
      </c>
      <c r="BH221" s="190">
        <f t="shared" si="17"/>
        <v>0</v>
      </c>
      <c r="BI221" s="190">
        <f t="shared" si="18"/>
        <v>0</v>
      </c>
      <c r="BJ221" s="19" t="s">
        <v>78</v>
      </c>
      <c r="BK221" s="190">
        <f t="shared" si="19"/>
        <v>0</v>
      </c>
      <c r="BL221" s="19" t="s">
        <v>133</v>
      </c>
      <c r="BM221" s="189" t="s">
        <v>330</v>
      </c>
    </row>
    <row r="222" spans="1:65" s="2" customFormat="1" ht="16.5" customHeight="1">
      <c r="A222" s="36"/>
      <c r="B222" s="37"/>
      <c r="C222" s="178" t="s">
        <v>331</v>
      </c>
      <c r="D222" s="178" t="s">
        <v>128</v>
      </c>
      <c r="E222" s="179" t="s">
        <v>332</v>
      </c>
      <c r="F222" s="180" t="s">
        <v>333</v>
      </c>
      <c r="G222" s="181" t="s">
        <v>168</v>
      </c>
      <c r="H222" s="182">
        <v>1</v>
      </c>
      <c r="I222" s="183"/>
      <c r="J222" s="184">
        <f t="shared" si="10"/>
        <v>0</v>
      </c>
      <c r="K222" s="180" t="s">
        <v>132</v>
      </c>
      <c r="L222" s="41"/>
      <c r="M222" s="185" t="s">
        <v>21</v>
      </c>
      <c r="N222" s="186" t="s">
        <v>42</v>
      </c>
      <c r="O222" s="66"/>
      <c r="P222" s="187">
        <f t="shared" si="11"/>
        <v>0</v>
      </c>
      <c r="Q222" s="187">
        <v>0</v>
      </c>
      <c r="R222" s="187">
        <f t="shared" si="12"/>
        <v>0</v>
      </c>
      <c r="S222" s="187">
        <v>0</v>
      </c>
      <c r="T222" s="188">
        <f t="shared" si="13"/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89" t="s">
        <v>133</v>
      </c>
      <c r="AT222" s="189" t="s">
        <v>128</v>
      </c>
      <c r="AU222" s="189" t="s">
        <v>80</v>
      </c>
      <c r="AY222" s="19" t="s">
        <v>127</v>
      </c>
      <c r="BE222" s="190">
        <f t="shared" si="14"/>
        <v>0</v>
      </c>
      <c r="BF222" s="190">
        <f t="shared" si="15"/>
        <v>0</v>
      </c>
      <c r="BG222" s="190">
        <f t="shared" si="16"/>
        <v>0</v>
      </c>
      <c r="BH222" s="190">
        <f t="shared" si="17"/>
        <v>0</v>
      </c>
      <c r="BI222" s="190">
        <f t="shared" si="18"/>
        <v>0</v>
      </c>
      <c r="BJ222" s="19" t="s">
        <v>78</v>
      </c>
      <c r="BK222" s="190">
        <f t="shared" si="19"/>
        <v>0</v>
      </c>
      <c r="BL222" s="19" t="s">
        <v>133</v>
      </c>
      <c r="BM222" s="189" t="s">
        <v>334</v>
      </c>
    </row>
    <row r="223" spans="1:65" s="2" customFormat="1" ht="16.5" customHeight="1">
      <c r="A223" s="36"/>
      <c r="B223" s="37"/>
      <c r="C223" s="178" t="s">
        <v>335</v>
      </c>
      <c r="D223" s="178" t="s">
        <v>128</v>
      </c>
      <c r="E223" s="179" t="s">
        <v>336</v>
      </c>
      <c r="F223" s="180" t="s">
        <v>337</v>
      </c>
      <c r="G223" s="181" t="s">
        <v>168</v>
      </c>
      <c r="H223" s="182">
        <v>1</v>
      </c>
      <c r="I223" s="183"/>
      <c r="J223" s="184">
        <f t="shared" si="10"/>
        <v>0</v>
      </c>
      <c r="K223" s="180" t="s">
        <v>132</v>
      </c>
      <c r="L223" s="41"/>
      <c r="M223" s="185" t="s">
        <v>21</v>
      </c>
      <c r="N223" s="186" t="s">
        <v>42</v>
      </c>
      <c r="O223" s="66"/>
      <c r="P223" s="187">
        <f t="shared" si="11"/>
        <v>0</v>
      </c>
      <c r="Q223" s="187">
        <v>0</v>
      </c>
      <c r="R223" s="187">
        <f t="shared" si="12"/>
        <v>0</v>
      </c>
      <c r="S223" s="187">
        <v>0</v>
      </c>
      <c r="T223" s="188">
        <f t="shared" si="13"/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9" t="s">
        <v>133</v>
      </c>
      <c r="AT223" s="189" t="s">
        <v>128</v>
      </c>
      <c r="AU223" s="189" t="s">
        <v>80</v>
      </c>
      <c r="AY223" s="19" t="s">
        <v>127</v>
      </c>
      <c r="BE223" s="190">
        <f t="shared" si="14"/>
        <v>0</v>
      </c>
      <c r="BF223" s="190">
        <f t="shared" si="15"/>
        <v>0</v>
      </c>
      <c r="BG223" s="190">
        <f t="shared" si="16"/>
        <v>0</v>
      </c>
      <c r="BH223" s="190">
        <f t="shared" si="17"/>
        <v>0</v>
      </c>
      <c r="BI223" s="190">
        <f t="shared" si="18"/>
        <v>0</v>
      </c>
      <c r="BJ223" s="19" t="s">
        <v>78</v>
      </c>
      <c r="BK223" s="190">
        <f t="shared" si="19"/>
        <v>0</v>
      </c>
      <c r="BL223" s="19" t="s">
        <v>133</v>
      </c>
      <c r="BM223" s="189" t="s">
        <v>338</v>
      </c>
    </row>
    <row r="224" spans="1:65" s="2" customFormat="1" ht="16.5" customHeight="1">
      <c r="A224" s="36"/>
      <c r="B224" s="37"/>
      <c r="C224" s="178" t="s">
        <v>339</v>
      </c>
      <c r="D224" s="178" t="s">
        <v>128</v>
      </c>
      <c r="E224" s="179" t="s">
        <v>340</v>
      </c>
      <c r="F224" s="180" t="s">
        <v>341</v>
      </c>
      <c r="G224" s="181" t="s">
        <v>168</v>
      </c>
      <c r="H224" s="182">
        <v>1</v>
      </c>
      <c r="I224" s="183"/>
      <c r="J224" s="184">
        <f t="shared" si="10"/>
        <v>0</v>
      </c>
      <c r="K224" s="180" t="s">
        <v>132</v>
      </c>
      <c r="L224" s="41"/>
      <c r="M224" s="185" t="s">
        <v>21</v>
      </c>
      <c r="N224" s="186" t="s">
        <v>42</v>
      </c>
      <c r="O224" s="66"/>
      <c r="P224" s="187">
        <f t="shared" si="11"/>
        <v>0</v>
      </c>
      <c r="Q224" s="187">
        <v>0</v>
      </c>
      <c r="R224" s="187">
        <f t="shared" si="12"/>
        <v>0</v>
      </c>
      <c r="S224" s="187">
        <v>0</v>
      </c>
      <c r="T224" s="188">
        <f t="shared" si="13"/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9" t="s">
        <v>133</v>
      </c>
      <c r="AT224" s="189" t="s">
        <v>128</v>
      </c>
      <c r="AU224" s="189" t="s">
        <v>80</v>
      </c>
      <c r="AY224" s="19" t="s">
        <v>127</v>
      </c>
      <c r="BE224" s="190">
        <f t="shared" si="14"/>
        <v>0</v>
      </c>
      <c r="BF224" s="190">
        <f t="shared" si="15"/>
        <v>0</v>
      </c>
      <c r="BG224" s="190">
        <f t="shared" si="16"/>
        <v>0</v>
      </c>
      <c r="BH224" s="190">
        <f t="shared" si="17"/>
        <v>0</v>
      </c>
      <c r="BI224" s="190">
        <f t="shared" si="18"/>
        <v>0</v>
      </c>
      <c r="BJ224" s="19" t="s">
        <v>78</v>
      </c>
      <c r="BK224" s="190">
        <f t="shared" si="19"/>
        <v>0</v>
      </c>
      <c r="BL224" s="19" t="s">
        <v>133</v>
      </c>
      <c r="BM224" s="189" t="s">
        <v>342</v>
      </c>
    </row>
    <row r="225" spans="1:65" s="2" customFormat="1" ht="16.5" customHeight="1">
      <c r="A225" s="36"/>
      <c r="B225" s="37"/>
      <c r="C225" s="178" t="s">
        <v>343</v>
      </c>
      <c r="D225" s="178" t="s">
        <v>128</v>
      </c>
      <c r="E225" s="179" t="s">
        <v>344</v>
      </c>
      <c r="F225" s="180" t="s">
        <v>345</v>
      </c>
      <c r="G225" s="181" t="s">
        <v>168</v>
      </c>
      <c r="H225" s="182">
        <v>1</v>
      </c>
      <c r="I225" s="183"/>
      <c r="J225" s="184">
        <f t="shared" si="10"/>
        <v>0</v>
      </c>
      <c r="K225" s="180" t="s">
        <v>132</v>
      </c>
      <c r="L225" s="41"/>
      <c r="M225" s="185" t="s">
        <v>21</v>
      </c>
      <c r="N225" s="186" t="s">
        <v>42</v>
      </c>
      <c r="O225" s="66"/>
      <c r="P225" s="187">
        <f t="shared" si="11"/>
        <v>0</v>
      </c>
      <c r="Q225" s="187">
        <v>0</v>
      </c>
      <c r="R225" s="187">
        <f t="shared" si="12"/>
        <v>0</v>
      </c>
      <c r="S225" s="187">
        <v>0</v>
      </c>
      <c r="T225" s="188">
        <f t="shared" si="13"/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133</v>
      </c>
      <c r="AT225" s="189" t="s">
        <v>128</v>
      </c>
      <c r="AU225" s="189" t="s">
        <v>80</v>
      </c>
      <c r="AY225" s="19" t="s">
        <v>127</v>
      </c>
      <c r="BE225" s="190">
        <f t="shared" si="14"/>
        <v>0</v>
      </c>
      <c r="BF225" s="190">
        <f t="shared" si="15"/>
        <v>0</v>
      </c>
      <c r="BG225" s="190">
        <f t="shared" si="16"/>
        <v>0</v>
      </c>
      <c r="BH225" s="190">
        <f t="shared" si="17"/>
        <v>0</v>
      </c>
      <c r="BI225" s="190">
        <f t="shared" si="18"/>
        <v>0</v>
      </c>
      <c r="BJ225" s="19" t="s">
        <v>78</v>
      </c>
      <c r="BK225" s="190">
        <f t="shared" si="19"/>
        <v>0</v>
      </c>
      <c r="BL225" s="19" t="s">
        <v>133</v>
      </c>
      <c r="BM225" s="189" t="s">
        <v>346</v>
      </c>
    </row>
    <row r="226" spans="1:65" s="2" customFormat="1" ht="90" customHeight="1">
      <c r="A226" s="36"/>
      <c r="B226" s="37"/>
      <c r="C226" s="178" t="s">
        <v>347</v>
      </c>
      <c r="D226" s="178" t="s">
        <v>128</v>
      </c>
      <c r="E226" s="179" t="s">
        <v>175</v>
      </c>
      <c r="F226" s="180" t="s">
        <v>176</v>
      </c>
      <c r="G226" s="181" t="s">
        <v>168</v>
      </c>
      <c r="H226" s="182">
        <v>1</v>
      </c>
      <c r="I226" s="183"/>
      <c r="J226" s="184">
        <f t="shared" si="10"/>
        <v>0</v>
      </c>
      <c r="K226" s="180" t="s">
        <v>132</v>
      </c>
      <c r="L226" s="41"/>
      <c r="M226" s="185" t="s">
        <v>21</v>
      </c>
      <c r="N226" s="186" t="s">
        <v>42</v>
      </c>
      <c r="O226" s="66"/>
      <c r="P226" s="187">
        <f t="shared" si="11"/>
        <v>0</v>
      </c>
      <c r="Q226" s="187">
        <v>0</v>
      </c>
      <c r="R226" s="187">
        <f t="shared" si="12"/>
        <v>0</v>
      </c>
      <c r="S226" s="187">
        <v>0</v>
      </c>
      <c r="T226" s="188">
        <f t="shared" si="13"/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89" t="s">
        <v>133</v>
      </c>
      <c r="AT226" s="189" t="s">
        <v>128</v>
      </c>
      <c r="AU226" s="189" t="s">
        <v>80</v>
      </c>
      <c r="AY226" s="19" t="s">
        <v>127</v>
      </c>
      <c r="BE226" s="190">
        <f t="shared" si="14"/>
        <v>0</v>
      </c>
      <c r="BF226" s="190">
        <f t="shared" si="15"/>
        <v>0</v>
      </c>
      <c r="BG226" s="190">
        <f t="shared" si="16"/>
        <v>0</v>
      </c>
      <c r="BH226" s="190">
        <f t="shared" si="17"/>
        <v>0</v>
      </c>
      <c r="BI226" s="190">
        <f t="shared" si="18"/>
        <v>0</v>
      </c>
      <c r="BJ226" s="19" t="s">
        <v>78</v>
      </c>
      <c r="BK226" s="190">
        <f t="shared" si="19"/>
        <v>0</v>
      </c>
      <c r="BL226" s="19" t="s">
        <v>133</v>
      </c>
      <c r="BM226" s="189" t="s">
        <v>348</v>
      </c>
    </row>
    <row r="227" spans="1:65" s="12" customFormat="1" ht="22.75" customHeight="1">
      <c r="B227" s="164"/>
      <c r="C227" s="165"/>
      <c r="D227" s="166" t="s">
        <v>70</v>
      </c>
      <c r="E227" s="234" t="s">
        <v>349</v>
      </c>
      <c r="F227" s="234" t="s">
        <v>350</v>
      </c>
      <c r="G227" s="165"/>
      <c r="H227" s="165"/>
      <c r="I227" s="168"/>
      <c r="J227" s="235">
        <f>BK227</f>
        <v>0</v>
      </c>
      <c r="K227" s="165"/>
      <c r="L227" s="170"/>
      <c r="M227" s="171"/>
      <c r="N227" s="172"/>
      <c r="O227" s="172"/>
      <c r="P227" s="173">
        <f>SUM(P228:P255)</f>
        <v>0</v>
      </c>
      <c r="Q227" s="172"/>
      <c r="R227" s="173">
        <f>SUM(R228:R255)</f>
        <v>0</v>
      </c>
      <c r="S227" s="172"/>
      <c r="T227" s="174">
        <f>SUM(T228:T255)</f>
        <v>0</v>
      </c>
      <c r="AR227" s="175" t="s">
        <v>78</v>
      </c>
      <c r="AT227" s="176" t="s">
        <v>70</v>
      </c>
      <c r="AU227" s="176" t="s">
        <v>78</v>
      </c>
      <c r="AY227" s="175" t="s">
        <v>127</v>
      </c>
      <c r="BK227" s="177">
        <f>SUM(BK228:BK255)</f>
        <v>0</v>
      </c>
    </row>
    <row r="228" spans="1:65" s="2" customFormat="1" ht="24.15" customHeight="1">
      <c r="A228" s="36"/>
      <c r="B228" s="37"/>
      <c r="C228" s="178" t="s">
        <v>351</v>
      </c>
      <c r="D228" s="178" t="s">
        <v>128</v>
      </c>
      <c r="E228" s="179" t="s">
        <v>352</v>
      </c>
      <c r="F228" s="180" t="s">
        <v>353</v>
      </c>
      <c r="G228" s="181" t="s">
        <v>168</v>
      </c>
      <c r="H228" s="182">
        <v>1</v>
      </c>
      <c r="I228" s="183"/>
      <c r="J228" s="184">
        <f t="shared" ref="J228:J255" si="20">ROUND(I228*H228,2)</f>
        <v>0</v>
      </c>
      <c r="K228" s="180" t="s">
        <v>132</v>
      </c>
      <c r="L228" s="41"/>
      <c r="M228" s="185" t="s">
        <v>21</v>
      </c>
      <c r="N228" s="186" t="s">
        <v>42</v>
      </c>
      <c r="O228" s="66"/>
      <c r="P228" s="187">
        <f t="shared" ref="P228:P255" si="21">O228*H228</f>
        <v>0</v>
      </c>
      <c r="Q228" s="187">
        <v>0</v>
      </c>
      <c r="R228" s="187">
        <f t="shared" ref="R228:R255" si="22">Q228*H228</f>
        <v>0</v>
      </c>
      <c r="S228" s="187">
        <v>0</v>
      </c>
      <c r="T228" s="188">
        <f t="shared" ref="T228:T255" si="23"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133</v>
      </c>
      <c r="AT228" s="189" t="s">
        <v>128</v>
      </c>
      <c r="AU228" s="189" t="s">
        <v>80</v>
      </c>
      <c r="AY228" s="19" t="s">
        <v>127</v>
      </c>
      <c r="BE228" s="190">
        <f t="shared" ref="BE228:BE255" si="24">IF(N228="základní",J228,0)</f>
        <v>0</v>
      </c>
      <c r="BF228" s="190">
        <f t="shared" ref="BF228:BF255" si="25">IF(N228="snížená",J228,0)</f>
        <v>0</v>
      </c>
      <c r="BG228" s="190">
        <f t="shared" ref="BG228:BG255" si="26">IF(N228="zákl. přenesená",J228,0)</f>
        <v>0</v>
      </c>
      <c r="BH228" s="190">
        <f t="shared" ref="BH228:BH255" si="27">IF(N228="sníž. přenesená",J228,0)</f>
        <v>0</v>
      </c>
      <c r="BI228" s="190">
        <f t="shared" ref="BI228:BI255" si="28">IF(N228="nulová",J228,0)</f>
        <v>0</v>
      </c>
      <c r="BJ228" s="19" t="s">
        <v>78</v>
      </c>
      <c r="BK228" s="190">
        <f t="shared" ref="BK228:BK255" si="29">ROUND(I228*H228,2)</f>
        <v>0</v>
      </c>
      <c r="BL228" s="19" t="s">
        <v>133</v>
      </c>
      <c r="BM228" s="189" t="s">
        <v>354</v>
      </c>
    </row>
    <row r="229" spans="1:65" s="2" customFormat="1" ht="66.75" customHeight="1">
      <c r="A229" s="36"/>
      <c r="B229" s="37"/>
      <c r="C229" s="178" t="s">
        <v>355</v>
      </c>
      <c r="D229" s="178" t="s">
        <v>128</v>
      </c>
      <c r="E229" s="179" t="s">
        <v>356</v>
      </c>
      <c r="F229" s="180" t="s">
        <v>357</v>
      </c>
      <c r="G229" s="181" t="s">
        <v>168</v>
      </c>
      <c r="H229" s="182">
        <v>1</v>
      </c>
      <c r="I229" s="183"/>
      <c r="J229" s="184">
        <f t="shared" si="20"/>
        <v>0</v>
      </c>
      <c r="K229" s="180" t="s">
        <v>132</v>
      </c>
      <c r="L229" s="41"/>
      <c r="M229" s="185" t="s">
        <v>21</v>
      </c>
      <c r="N229" s="186" t="s">
        <v>42</v>
      </c>
      <c r="O229" s="66"/>
      <c r="P229" s="187">
        <f t="shared" si="21"/>
        <v>0</v>
      </c>
      <c r="Q229" s="187">
        <v>0</v>
      </c>
      <c r="R229" s="187">
        <f t="shared" si="22"/>
        <v>0</v>
      </c>
      <c r="S229" s="187">
        <v>0</v>
      </c>
      <c r="T229" s="188">
        <f t="shared" si="23"/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9" t="s">
        <v>133</v>
      </c>
      <c r="AT229" s="189" t="s">
        <v>128</v>
      </c>
      <c r="AU229" s="189" t="s">
        <v>80</v>
      </c>
      <c r="AY229" s="19" t="s">
        <v>127</v>
      </c>
      <c r="BE229" s="190">
        <f t="shared" si="24"/>
        <v>0</v>
      </c>
      <c r="BF229" s="190">
        <f t="shared" si="25"/>
        <v>0</v>
      </c>
      <c r="BG229" s="190">
        <f t="shared" si="26"/>
        <v>0</v>
      </c>
      <c r="BH229" s="190">
        <f t="shared" si="27"/>
        <v>0</v>
      </c>
      <c r="BI229" s="190">
        <f t="shared" si="28"/>
        <v>0</v>
      </c>
      <c r="BJ229" s="19" t="s">
        <v>78</v>
      </c>
      <c r="BK229" s="190">
        <f t="shared" si="29"/>
        <v>0</v>
      </c>
      <c r="BL229" s="19" t="s">
        <v>133</v>
      </c>
      <c r="BM229" s="189" t="s">
        <v>358</v>
      </c>
    </row>
    <row r="230" spans="1:65" s="2" customFormat="1" ht="16.5" customHeight="1">
      <c r="A230" s="36"/>
      <c r="B230" s="37"/>
      <c r="C230" s="224" t="s">
        <v>359</v>
      </c>
      <c r="D230" s="224" t="s">
        <v>142</v>
      </c>
      <c r="E230" s="225" t="s">
        <v>360</v>
      </c>
      <c r="F230" s="226" t="s">
        <v>361</v>
      </c>
      <c r="G230" s="227" t="s">
        <v>168</v>
      </c>
      <c r="H230" s="228">
        <v>1</v>
      </c>
      <c r="I230" s="229"/>
      <c r="J230" s="230">
        <f t="shared" si="20"/>
        <v>0</v>
      </c>
      <c r="K230" s="226" t="s">
        <v>132</v>
      </c>
      <c r="L230" s="231"/>
      <c r="M230" s="232" t="s">
        <v>21</v>
      </c>
      <c r="N230" s="233" t="s">
        <v>42</v>
      </c>
      <c r="O230" s="66"/>
      <c r="P230" s="187">
        <f t="shared" si="21"/>
        <v>0</v>
      </c>
      <c r="Q230" s="187">
        <v>0</v>
      </c>
      <c r="R230" s="187">
        <f t="shared" si="22"/>
        <v>0</v>
      </c>
      <c r="S230" s="187">
        <v>0</v>
      </c>
      <c r="T230" s="188">
        <f t="shared" si="23"/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89" t="s">
        <v>145</v>
      </c>
      <c r="AT230" s="189" t="s">
        <v>142</v>
      </c>
      <c r="AU230" s="189" t="s">
        <v>80</v>
      </c>
      <c r="AY230" s="19" t="s">
        <v>127</v>
      </c>
      <c r="BE230" s="190">
        <f t="shared" si="24"/>
        <v>0</v>
      </c>
      <c r="BF230" s="190">
        <f t="shared" si="25"/>
        <v>0</v>
      </c>
      <c r="BG230" s="190">
        <f t="shared" si="26"/>
        <v>0</v>
      </c>
      <c r="BH230" s="190">
        <f t="shared" si="27"/>
        <v>0</v>
      </c>
      <c r="BI230" s="190">
        <f t="shared" si="28"/>
        <v>0</v>
      </c>
      <c r="BJ230" s="19" t="s">
        <v>78</v>
      </c>
      <c r="BK230" s="190">
        <f t="shared" si="29"/>
        <v>0</v>
      </c>
      <c r="BL230" s="19" t="s">
        <v>145</v>
      </c>
      <c r="BM230" s="189" t="s">
        <v>362</v>
      </c>
    </row>
    <row r="231" spans="1:65" s="2" customFormat="1" ht="16.5" customHeight="1">
      <c r="A231" s="36"/>
      <c r="B231" s="37"/>
      <c r="C231" s="178" t="s">
        <v>155</v>
      </c>
      <c r="D231" s="178" t="s">
        <v>128</v>
      </c>
      <c r="E231" s="179" t="s">
        <v>363</v>
      </c>
      <c r="F231" s="180" t="s">
        <v>364</v>
      </c>
      <c r="G231" s="181" t="s">
        <v>168</v>
      </c>
      <c r="H231" s="182">
        <v>1</v>
      </c>
      <c r="I231" s="183"/>
      <c r="J231" s="184">
        <f t="shared" si="20"/>
        <v>0</v>
      </c>
      <c r="K231" s="180" t="s">
        <v>132</v>
      </c>
      <c r="L231" s="41"/>
      <c r="M231" s="185" t="s">
        <v>21</v>
      </c>
      <c r="N231" s="186" t="s">
        <v>42</v>
      </c>
      <c r="O231" s="66"/>
      <c r="P231" s="187">
        <f t="shared" si="21"/>
        <v>0</v>
      </c>
      <c r="Q231" s="187">
        <v>0</v>
      </c>
      <c r="R231" s="187">
        <f t="shared" si="22"/>
        <v>0</v>
      </c>
      <c r="S231" s="187">
        <v>0</v>
      </c>
      <c r="T231" s="188">
        <f t="shared" si="23"/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9" t="s">
        <v>133</v>
      </c>
      <c r="AT231" s="189" t="s">
        <v>128</v>
      </c>
      <c r="AU231" s="189" t="s">
        <v>80</v>
      </c>
      <c r="AY231" s="19" t="s">
        <v>127</v>
      </c>
      <c r="BE231" s="190">
        <f t="shared" si="24"/>
        <v>0</v>
      </c>
      <c r="BF231" s="190">
        <f t="shared" si="25"/>
        <v>0</v>
      </c>
      <c r="BG231" s="190">
        <f t="shared" si="26"/>
        <v>0</v>
      </c>
      <c r="BH231" s="190">
        <f t="shared" si="27"/>
        <v>0</v>
      </c>
      <c r="BI231" s="190">
        <f t="shared" si="28"/>
        <v>0</v>
      </c>
      <c r="BJ231" s="19" t="s">
        <v>78</v>
      </c>
      <c r="BK231" s="190">
        <f t="shared" si="29"/>
        <v>0</v>
      </c>
      <c r="BL231" s="19" t="s">
        <v>133</v>
      </c>
      <c r="BM231" s="189" t="s">
        <v>365</v>
      </c>
    </row>
    <row r="232" spans="1:65" s="2" customFormat="1" ht="90" customHeight="1">
      <c r="A232" s="36"/>
      <c r="B232" s="37"/>
      <c r="C232" s="178" t="s">
        <v>366</v>
      </c>
      <c r="D232" s="178" t="s">
        <v>128</v>
      </c>
      <c r="E232" s="179" t="s">
        <v>367</v>
      </c>
      <c r="F232" s="180" t="s">
        <v>368</v>
      </c>
      <c r="G232" s="181" t="s">
        <v>168</v>
      </c>
      <c r="H232" s="182">
        <v>1</v>
      </c>
      <c r="I232" s="183"/>
      <c r="J232" s="184">
        <f t="shared" si="20"/>
        <v>0</v>
      </c>
      <c r="K232" s="180" t="s">
        <v>132</v>
      </c>
      <c r="L232" s="41"/>
      <c r="M232" s="185" t="s">
        <v>21</v>
      </c>
      <c r="N232" s="186" t="s">
        <v>42</v>
      </c>
      <c r="O232" s="66"/>
      <c r="P232" s="187">
        <f t="shared" si="21"/>
        <v>0</v>
      </c>
      <c r="Q232" s="187">
        <v>0</v>
      </c>
      <c r="R232" s="187">
        <f t="shared" si="22"/>
        <v>0</v>
      </c>
      <c r="S232" s="187">
        <v>0</v>
      </c>
      <c r="T232" s="188">
        <f t="shared" si="23"/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133</v>
      </c>
      <c r="AT232" s="189" t="s">
        <v>128</v>
      </c>
      <c r="AU232" s="189" t="s">
        <v>80</v>
      </c>
      <c r="AY232" s="19" t="s">
        <v>127</v>
      </c>
      <c r="BE232" s="190">
        <f t="shared" si="24"/>
        <v>0</v>
      </c>
      <c r="BF232" s="190">
        <f t="shared" si="25"/>
        <v>0</v>
      </c>
      <c r="BG232" s="190">
        <f t="shared" si="26"/>
        <v>0</v>
      </c>
      <c r="BH232" s="190">
        <f t="shared" si="27"/>
        <v>0</v>
      </c>
      <c r="BI232" s="190">
        <f t="shared" si="28"/>
        <v>0</v>
      </c>
      <c r="BJ232" s="19" t="s">
        <v>78</v>
      </c>
      <c r="BK232" s="190">
        <f t="shared" si="29"/>
        <v>0</v>
      </c>
      <c r="BL232" s="19" t="s">
        <v>133</v>
      </c>
      <c r="BM232" s="189" t="s">
        <v>369</v>
      </c>
    </row>
    <row r="233" spans="1:65" s="2" customFormat="1" ht="24.15" customHeight="1">
      <c r="A233" s="36"/>
      <c r="B233" s="37"/>
      <c r="C233" s="224" t="s">
        <v>370</v>
      </c>
      <c r="D233" s="224" t="s">
        <v>142</v>
      </c>
      <c r="E233" s="225" t="s">
        <v>371</v>
      </c>
      <c r="F233" s="226" t="s">
        <v>372</v>
      </c>
      <c r="G233" s="227" t="s">
        <v>168</v>
      </c>
      <c r="H233" s="228">
        <v>1</v>
      </c>
      <c r="I233" s="229"/>
      <c r="J233" s="230">
        <f t="shared" si="20"/>
        <v>0</v>
      </c>
      <c r="K233" s="226" t="s">
        <v>132</v>
      </c>
      <c r="L233" s="231"/>
      <c r="M233" s="232" t="s">
        <v>21</v>
      </c>
      <c r="N233" s="233" t="s">
        <v>42</v>
      </c>
      <c r="O233" s="66"/>
      <c r="P233" s="187">
        <f t="shared" si="21"/>
        <v>0</v>
      </c>
      <c r="Q233" s="187">
        <v>0</v>
      </c>
      <c r="R233" s="187">
        <f t="shared" si="22"/>
        <v>0</v>
      </c>
      <c r="S233" s="187">
        <v>0</v>
      </c>
      <c r="T233" s="188">
        <f t="shared" si="23"/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9" t="s">
        <v>145</v>
      </c>
      <c r="AT233" s="189" t="s">
        <v>142</v>
      </c>
      <c r="AU233" s="189" t="s">
        <v>80</v>
      </c>
      <c r="AY233" s="19" t="s">
        <v>127</v>
      </c>
      <c r="BE233" s="190">
        <f t="shared" si="24"/>
        <v>0</v>
      </c>
      <c r="BF233" s="190">
        <f t="shared" si="25"/>
        <v>0</v>
      </c>
      <c r="BG233" s="190">
        <f t="shared" si="26"/>
        <v>0</v>
      </c>
      <c r="BH233" s="190">
        <f t="shared" si="27"/>
        <v>0</v>
      </c>
      <c r="BI233" s="190">
        <f t="shared" si="28"/>
        <v>0</v>
      </c>
      <c r="BJ233" s="19" t="s">
        <v>78</v>
      </c>
      <c r="BK233" s="190">
        <f t="shared" si="29"/>
        <v>0</v>
      </c>
      <c r="BL233" s="19" t="s">
        <v>145</v>
      </c>
      <c r="BM233" s="189" t="s">
        <v>373</v>
      </c>
    </row>
    <row r="234" spans="1:65" s="2" customFormat="1" ht="44.25" customHeight="1">
      <c r="A234" s="36"/>
      <c r="B234" s="37"/>
      <c r="C234" s="178" t="s">
        <v>374</v>
      </c>
      <c r="D234" s="178" t="s">
        <v>128</v>
      </c>
      <c r="E234" s="179" t="s">
        <v>375</v>
      </c>
      <c r="F234" s="180" t="s">
        <v>376</v>
      </c>
      <c r="G234" s="181" t="s">
        <v>168</v>
      </c>
      <c r="H234" s="182">
        <v>1</v>
      </c>
      <c r="I234" s="183"/>
      <c r="J234" s="184">
        <f t="shared" si="20"/>
        <v>0</v>
      </c>
      <c r="K234" s="180" t="s">
        <v>132</v>
      </c>
      <c r="L234" s="41"/>
      <c r="M234" s="185" t="s">
        <v>21</v>
      </c>
      <c r="N234" s="186" t="s">
        <v>42</v>
      </c>
      <c r="O234" s="66"/>
      <c r="P234" s="187">
        <f t="shared" si="21"/>
        <v>0</v>
      </c>
      <c r="Q234" s="187">
        <v>0</v>
      </c>
      <c r="R234" s="187">
        <f t="shared" si="22"/>
        <v>0</v>
      </c>
      <c r="S234" s="187">
        <v>0</v>
      </c>
      <c r="T234" s="188">
        <f t="shared" si="23"/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9" t="s">
        <v>133</v>
      </c>
      <c r="AT234" s="189" t="s">
        <v>128</v>
      </c>
      <c r="AU234" s="189" t="s">
        <v>80</v>
      </c>
      <c r="AY234" s="19" t="s">
        <v>127</v>
      </c>
      <c r="BE234" s="190">
        <f t="shared" si="24"/>
        <v>0</v>
      </c>
      <c r="BF234" s="190">
        <f t="shared" si="25"/>
        <v>0</v>
      </c>
      <c r="BG234" s="190">
        <f t="shared" si="26"/>
        <v>0</v>
      </c>
      <c r="BH234" s="190">
        <f t="shared" si="27"/>
        <v>0</v>
      </c>
      <c r="BI234" s="190">
        <f t="shared" si="28"/>
        <v>0</v>
      </c>
      <c r="BJ234" s="19" t="s">
        <v>78</v>
      </c>
      <c r="BK234" s="190">
        <f t="shared" si="29"/>
        <v>0</v>
      </c>
      <c r="BL234" s="19" t="s">
        <v>133</v>
      </c>
      <c r="BM234" s="189" t="s">
        <v>377</v>
      </c>
    </row>
    <row r="235" spans="1:65" s="2" customFormat="1" ht="24.15" customHeight="1">
      <c r="A235" s="36"/>
      <c r="B235" s="37"/>
      <c r="C235" s="224" t="s">
        <v>378</v>
      </c>
      <c r="D235" s="224" t="s">
        <v>142</v>
      </c>
      <c r="E235" s="225" t="s">
        <v>379</v>
      </c>
      <c r="F235" s="226" t="s">
        <v>380</v>
      </c>
      <c r="G235" s="227" t="s">
        <v>168</v>
      </c>
      <c r="H235" s="228">
        <v>1</v>
      </c>
      <c r="I235" s="229"/>
      <c r="J235" s="230">
        <f t="shared" si="20"/>
        <v>0</v>
      </c>
      <c r="K235" s="226" t="s">
        <v>132</v>
      </c>
      <c r="L235" s="231"/>
      <c r="M235" s="232" t="s">
        <v>21</v>
      </c>
      <c r="N235" s="233" t="s">
        <v>42</v>
      </c>
      <c r="O235" s="66"/>
      <c r="P235" s="187">
        <f t="shared" si="21"/>
        <v>0</v>
      </c>
      <c r="Q235" s="187">
        <v>0</v>
      </c>
      <c r="R235" s="187">
        <f t="shared" si="22"/>
        <v>0</v>
      </c>
      <c r="S235" s="187">
        <v>0</v>
      </c>
      <c r="T235" s="188">
        <f t="shared" si="23"/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145</v>
      </c>
      <c r="AT235" s="189" t="s">
        <v>142</v>
      </c>
      <c r="AU235" s="189" t="s">
        <v>80</v>
      </c>
      <c r="AY235" s="19" t="s">
        <v>127</v>
      </c>
      <c r="BE235" s="190">
        <f t="shared" si="24"/>
        <v>0</v>
      </c>
      <c r="BF235" s="190">
        <f t="shared" si="25"/>
        <v>0</v>
      </c>
      <c r="BG235" s="190">
        <f t="shared" si="26"/>
        <v>0</v>
      </c>
      <c r="BH235" s="190">
        <f t="shared" si="27"/>
        <v>0</v>
      </c>
      <c r="BI235" s="190">
        <f t="shared" si="28"/>
        <v>0</v>
      </c>
      <c r="BJ235" s="19" t="s">
        <v>78</v>
      </c>
      <c r="BK235" s="190">
        <f t="shared" si="29"/>
        <v>0</v>
      </c>
      <c r="BL235" s="19" t="s">
        <v>145</v>
      </c>
      <c r="BM235" s="189" t="s">
        <v>381</v>
      </c>
    </row>
    <row r="236" spans="1:65" s="2" customFormat="1" ht="16.5" customHeight="1">
      <c r="A236" s="36"/>
      <c r="B236" s="37"/>
      <c r="C236" s="178" t="s">
        <v>382</v>
      </c>
      <c r="D236" s="178" t="s">
        <v>128</v>
      </c>
      <c r="E236" s="179" t="s">
        <v>383</v>
      </c>
      <c r="F236" s="180" t="s">
        <v>384</v>
      </c>
      <c r="G236" s="181" t="s">
        <v>168</v>
      </c>
      <c r="H236" s="182">
        <v>1</v>
      </c>
      <c r="I236" s="183"/>
      <c r="J236" s="184">
        <f t="shared" si="20"/>
        <v>0</v>
      </c>
      <c r="K236" s="180" t="s">
        <v>132</v>
      </c>
      <c r="L236" s="41"/>
      <c r="M236" s="185" t="s">
        <v>21</v>
      </c>
      <c r="N236" s="186" t="s">
        <v>42</v>
      </c>
      <c r="O236" s="66"/>
      <c r="P236" s="187">
        <f t="shared" si="21"/>
        <v>0</v>
      </c>
      <c r="Q236" s="187">
        <v>0</v>
      </c>
      <c r="R236" s="187">
        <f t="shared" si="22"/>
        <v>0</v>
      </c>
      <c r="S236" s="187">
        <v>0</v>
      </c>
      <c r="T236" s="188">
        <f t="shared" si="23"/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9" t="s">
        <v>133</v>
      </c>
      <c r="AT236" s="189" t="s">
        <v>128</v>
      </c>
      <c r="AU236" s="189" t="s">
        <v>80</v>
      </c>
      <c r="AY236" s="19" t="s">
        <v>127</v>
      </c>
      <c r="BE236" s="190">
        <f t="shared" si="24"/>
        <v>0</v>
      </c>
      <c r="BF236" s="190">
        <f t="shared" si="25"/>
        <v>0</v>
      </c>
      <c r="BG236" s="190">
        <f t="shared" si="26"/>
        <v>0</v>
      </c>
      <c r="BH236" s="190">
        <f t="shared" si="27"/>
        <v>0</v>
      </c>
      <c r="BI236" s="190">
        <f t="shared" si="28"/>
        <v>0</v>
      </c>
      <c r="BJ236" s="19" t="s">
        <v>78</v>
      </c>
      <c r="BK236" s="190">
        <f t="shared" si="29"/>
        <v>0</v>
      </c>
      <c r="BL236" s="19" t="s">
        <v>133</v>
      </c>
      <c r="BM236" s="189" t="s">
        <v>385</v>
      </c>
    </row>
    <row r="237" spans="1:65" s="2" customFormat="1" ht="37.75" customHeight="1">
      <c r="A237" s="36"/>
      <c r="B237" s="37"/>
      <c r="C237" s="224" t="s">
        <v>386</v>
      </c>
      <c r="D237" s="224" t="s">
        <v>142</v>
      </c>
      <c r="E237" s="225" t="s">
        <v>387</v>
      </c>
      <c r="F237" s="226" t="s">
        <v>388</v>
      </c>
      <c r="G237" s="227" t="s">
        <v>168</v>
      </c>
      <c r="H237" s="228">
        <v>1</v>
      </c>
      <c r="I237" s="229"/>
      <c r="J237" s="230">
        <f t="shared" si="20"/>
        <v>0</v>
      </c>
      <c r="K237" s="226" t="s">
        <v>132</v>
      </c>
      <c r="L237" s="231"/>
      <c r="M237" s="232" t="s">
        <v>21</v>
      </c>
      <c r="N237" s="233" t="s">
        <v>42</v>
      </c>
      <c r="O237" s="66"/>
      <c r="P237" s="187">
        <f t="shared" si="21"/>
        <v>0</v>
      </c>
      <c r="Q237" s="187">
        <v>0</v>
      </c>
      <c r="R237" s="187">
        <f t="shared" si="22"/>
        <v>0</v>
      </c>
      <c r="S237" s="187">
        <v>0</v>
      </c>
      <c r="T237" s="188">
        <f t="shared" si="23"/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89" t="s">
        <v>145</v>
      </c>
      <c r="AT237" s="189" t="s">
        <v>142</v>
      </c>
      <c r="AU237" s="189" t="s">
        <v>80</v>
      </c>
      <c r="AY237" s="19" t="s">
        <v>127</v>
      </c>
      <c r="BE237" s="190">
        <f t="shared" si="24"/>
        <v>0</v>
      </c>
      <c r="BF237" s="190">
        <f t="shared" si="25"/>
        <v>0</v>
      </c>
      <c r="BG237" s="190">
        <f t="shared" si="26"/>
        <v>0</v>
      </c>
      <c r="BH237" s="190">
        <f t="shared" si="27"/>
        <v>0</v>
      </c>
      <c r="BI237" s="190">
        <f t="shared" si="28"/>
        <v>0</v>
      </c>
      <c r="BJ237" s="19" t="s">
        <v>78</v>
      </c>
      <c r="BK237" s="190">
        <f t="shared" si="29"/>
        <v>0</v>
      </c>
      <c r="BL237" s="19" t="s">
        <v>145</v>
      </c>
      <c r="BM237" s="189" t="s">
        <v>389</v>
      </c>
    </row>
    <row r="238" spans="1:65" s="2" customFormat="1" ht="24.15" customHeight="1">
      <c r="A238" s="36"/>
      <c r="B238" s="37"/>
      <c r="C238" s="178" t="s">
        <v>390</v>
      </c>
      <c r="D238" s="178" t="s">
        <v>128</v>
      </c>
      <c r="E238" s="179" t="s">
        <v>391</v>
      </c>
      <c r="F238" s="180" t="s">
        <v>392</v>
      </c>
      <c r="G238" s="181" t="s">
        <v>168</v>
      </c>
      <c r="H238" s="182">
        <v>1</v>
      </c>
      <c r="I238" s="183"/>
      <c r="J238" s="184">
        <f t="shared" si="20"/>
        <v>0</v>
      </c>
      <c r="K238" s="180" t="s">
        <v>132</v>
      </c>
      <c r="L238" s="41"/>
      <c r="M238" s="185" t="s">
        <v>21</v>
      </c>
      <c r="N238" s="186" t="s">
        <v>42</v>
      </c>
      <c r="O238" s="66"/>
      <c r="P238" s="187">
        <f t="shared" si="21"/>
        <v>0</v>
      </c>
      <c r="Q238" s="187">
        <v>0</v>
      </c>
      <c r="R238" s="187">
        <f t="shared" si="22"/>
        <v>0</v>
      </c>
      <c r="S238" s="187">
        <v>0</v>
      </c>
      <c r="T238" s="188">
        <f t="shared" si="23"/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9" t="s">
        <v>133</v>
      </c>
      <c r="AT238" s="189" t="s">
        <v>128</v>
      </c>
      <c r="AU238" s="189" t="s">
        <v>80</v>
      </c>
      <c r="AY238" s="19" t="s">
        <v>127</v>
      </c>
      <c r="BE238" s="190">
        <f t="shared" si="24"/>
        <v>0</v>
      </c>
      <c r="BF238" s="190">
        <f t="shared" si="25"/>
        <v>0</v>
      </c>
      <c r="BG238" s="190">
        <f t="shared" si="26"/>
        <v>0</v>
      </c>
      <c r="BH238" s="190">
        <f t="shared" si="27"/>
        <v>0</v>
      </c>
      <c r="BI238" s="190">
        <f t="shared" si="28"/>
        <v>0</v>
      </c>
      <c r="BJ238" s="19" t="s">
        <v>78</v>
      </c>
      <c r="BK238" s="190">
        <f t="shared" si="29"/>
        <v>0</v>
      </c>
      <c r="BL238" s="19" t="s">
        <v>133</v>
      </c>
      <c r="BM238" s="189" t="s">
        <v>393</v>
      </c>
    </row>
    <row r="239" spans="1:65" s="2" customFormat="1" ht="37.75" customHeight="1">
      <c r="A239" s="36"/>
      <c r="B239" s="37"/>
      <c r="C239" s="224" t="s">
        <v>394</v>
      </c>
      <c r="D239" s="224" t="s">
        <v>142</v>
      </c>
      <c r="E239" s="225" t="s">
        <v>395</v>
      </c>
      <c r="F239" s="226" t="s">
        <v>396</v>
      </c>
      <c r="G239" s="227" t="s">
        <v>168</v>
      </c>
      <c r="H239" s="228">
        <v>1</v>
      </c>
      <c r="I239" s="229"/>
      <c r="J239" s="230">
        <f t="shared" si="20"/>
        <v>0</v>
      </c>
      <c r="K239" s="226" t="s">
        <v>132</v>
      </c>
      <c r="L239" s="231"/>
      <c r="M239" s="232" t="s">
        <v>21</v>
      </c>
      <c r="N239" s="233" t="s">
        <v>42</v>
      </c>
      <c r="O239" s="66"/>
      <c r="P239" s="187">
        <f t="shared" si="21"/>
        <v>0</v>
      </c>
      <c r="Q239" s="187">
        <v>0</v>
      </c>
      <c r="R239" s="187">
        <f t="shared" si="22"/>
        <v>0</v>
      </c>
      <c r="S239" s="187">
        <v>0</v>
      </c>
      <c r="T239" s="188">
        <f t="shared" si="23"/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145</v>
      </c>
      <c r="AT239" s="189" t="s">
        <v>142</v>
      </c>
      <c r="AU239" s="189" t="s">
        <v>80</v>
      </c>
      <c r="AY239" s="19" t="s">
        <v>127</v>
      </c>
      <c r="BE239" s="190">
        <f t="shared" si="24"/>
        <v>0</v>
      </c>
      <c r="BF239" s="190">
        <f t="shared" si="25"/>
        <v>0</v>
      </c>
      <c r="BG239" s="190">
        <f t="shared" si="26"/>
        <v>0</v>
      </c>
      <c r="BH239" s="190">
        <f t="shared" si="27"/>
        <v>0</v>
      </c>
      <c r="BI239" s="190">
        <f t="shared" si="28"/>
        <v>0</v>
      </c>
      <c r="BJ239" s="19" t="s">
        <v>78</v>
      </c>
      <c r="BK239" s="190">
        <f t="shared" si="29"/>
        <v>0</v>
      </c>
      <c r="BL239" s="19" t="s">
        <v>145</v>
      </c>
      <c r="BM239" s="189" t="s">
        <v>397</v>
      </c>
    </row>
    <row r="240" spans="1:65" s="2" customFormat="1" ht="16.5" customHeight="1">
      <c r="A240" s="36"/>
      <c r="B240" s="37"/>
      <c r="C240" s="178" t="s">
        <v>398</v>
      </c>
      <c r="D240" s="178" t="s">
        <v>128</v>
      </c>
      <c r="E240" s="179" t="s">
        <v>399</v>
      </c>
      <c r="F240" s="180" t="s">
        <v>400</v>
      </c>
      <c r="G240" s="181" t="s">
        <v>168</v>
      </c>
      <c r="H240" s="182">
        <v>1</v>
      </c>
      <c r="I240" s="183"/>
      <c r="J240" s="184">
        <f t="shared" si="20"/>
        <v>0</v>
      </c>
      <c r="K240" s="180" t="s">
        <v>132</v>
      </c>
      <c r="L240" s="41"/>
      <c r="M240" s="185" t="s">
        <v>21</v>
      </c>
      <c r="N240" s="186" t="s">
        <v>42</v>
      </c>
      <c r="O240" s="66"/>
      <c r="P240" s="187">
        <f t="shared" si="21"/>
        <v>0</v>
      </c>
      <c r="Q240" s="187">
        <v>0</v>
      </c>
      <c r="R240" s="187">
        <f t="shared" si="22"/>
        <v>0</v>
      </c>
      <c r="S240" s="187">
        <v>0</v>
      </c>
      <c r="T240" s="188">
        <f t="shared" si="23"/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9" t="s">
        <v>133</v>
      </c>
      <c r="AT240" s="189" t="s">
        <v>128</v>
      </c>
      <c r="AU240" s="189" t="s">
        <v>80</v>
      </c>
      <c r="AY240" s="19" t="s">
        <v>127</v>
      </c>
      <c r="BE240" s="190">
        <f t="shared" si="24"/>
        <v>0</v>
      </c>
      <c r="BF240" s="190">
        <f t="shared" si="25"/>
        <v>0</v>
      </c>
      <c r="BG240" s="190">
        <f t="shared" si="26"/>
        <v>0</v>
      </c>
      <c r="BH240" s="190">
        <f t="shared" si="27"/>
        <v>0</v>
      </c>
      <c r="BI240" s="190">
        <f t="shared" si="28"/>
        <v>0</v>
      </c>
      <c r="BJ240" s="19" t="s">
        <v>78</v>
      </c>
      <c r="BK240" s="190">
        <f t="shared" si="29"/>
        <v>0</v>
      </c>
      <c r="BL240" s="19" t="s">
        <v>133</v>
      </c>
      <c r="BM240" s="189" t="s">
        <v>401</v>
      </c>
    </row>
    <row r="241" spans="1:65" s="2" customFormat="1" ht="37.75" customHeight="1">
      <c r="A241" s="36"/>
      <c r="B241" s="37"/>
      <c r="C241" s="224" t="s">
        <v>140</v>
      </c>
      <c r="D241" s="224" t="s">
        <v>142</v>
      </c>
      <c r="E241" s="225" t="s">
        <v>402</v>
      </c>
      <c r="F241" s="226" t="s">
        <v>403</v>
      </c>
      <c r="G241" s="227" t="s">
        <v>168</v>
      </c>
      <c r="H241" s="228">
        <v>1</v>
      </c>
      <c r="I241" s="229"/>
      <c r="J241" s="230">
        <f t="shared" si="20"/>
        <v>0</v>
      </c>
      <c r="K241" s="226" t="s">
        <v>132</v>
      </c>
      <c r="L241" s="231"/>
      <c r="M241" s="232" t="s">
        <v>21</v>
      </c>
      <c r="N241" s="233" t="s">
        <v>42</v>
      </c>
      <c r="O241" s="66"/>
      <c r="P241" s="187">
        <f t="shared" si="21"/>
        <v>0</v>
      </c>
      <c r="Q241" s="187">
        <v>0</v>
      </c>
      <c r="R241" s="187">
        <f t="shared" si="22"/>
        <v>0</v>
      </c>
      <c r="S241" s="187">
        <v>0</v>
      </c>
      <c r="T241" s="188">
        <f t="shared" si="23"/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145</v>
      </c>
      <c r="AT241" s="189" t="s">
        <v>142</v>
      </c>
      <c r="AU241" s="189" t="s">
        <v>80</v>
      </c>
      <c r="AY241" s="19" t="s">
        <v>127</v>
      </c>
      <c r="BE241" s="190">
        <f t="shared" si="24"/>
        <v>0</v>
      </c>
      <c r="BF241" s="190">
        <f t="shared" si="25"/>
        <v>0</v>
      </c>
      <c r="BG241" s="190">
        <f t="shared" si="26"/>
        <v>0</v>
      </c>
      <c r="BH241" s="190">
        <f t="shared" si="27"/>
        <v>0</v>
      </c>
      <c r="BI241" s="190">
        <f t="shared" si="28"/>
        <v>0</v>
      </c>
      <c r="BJ241" s="19" t="s">
        <v>78</v>
      </c>
      <c r="BK241" s="190">
        <f t="shared" si="29"/>
        <v>0</v>
      </c>
      <c r="BL241" s="19" t="s">
        <v>145</v>
      </c>
      <c r="BM241" s="189" t="s">
        <v>404</v>
      </c>
    </row>
    <row r="242" spans="1:65" s="2" customFormat="1" ht="21.75" customHeight="1">
      <c r="A242" s="36"/>
      <c r="B242" s="37"/>
      <c r="C242" s="178" t="s">
        <v>405</v>
      </c>
      <c r="D242" s="178" t="s">
        <v>128</v>
      </c>
      <c r="E242" s="179" t="s">
        <v>406</v>
      </c>
      <c r="F242" s="180" t="s">
        <v>407</v>
      </c>
      <c r="G242" s="181" t="s">
        <v>168</v>
      </c>
      <c r="H242" s="182">
        <v>2</v>
      </c>
      <c r="I242" s="183"/>
      <c r="J242" s="184">
        <f t="shared" si="20"/>
        <v>0</v>
      </c>
      <c r="K242" s="180" t="s">
        <v>132</v>
      </c>
      <c r="L242" s="41"/>
      <c r="M242" s="185" t="s">
        <v>21</v>
      </c>
      <c r="N242" s="186" t="s">
        <v>42</v>
      </c>
      <c r="O242" s="66"/>
      <c r="P242" s="187">
        <f t="shared" si="21"/>
        <v>0</v>
      </c>
      <c r="Q242" s="187">
        <v>0</v>
      </c>
      <c r="R242" s="187">
        <f t="shared" si="22"/>
        <v>0</v>
      </c>
      <c r="S242" s="187">
        <v>0</v>
      </c>
      <c r="T242" s="188">
        <f t="shared" si="23"/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89" t="s">
        <v>133</v>
      </c>
      <c r="AT242" s="189" t="s">
        <v>128</v>
      </c>
      <c r="AU242" s="189" t="s">
        <v>80</v>
      </c>
      <c r="AY242" s="19" t="s">
        <v>127</v>
      </c>
      <c r="BE242" s="190">
        <f t="shared" si="24"/>
        <v>0</v>
      </c>
      <c r="BF242" s="190">
        <f t="shared" si="25"/>
        <v>0</v>
      </c>
      <c r="BG242" s="190">
        <f t="shared" si="26"/>
        <v>0</v>
      </c>
      <c r="BH242" s="190">
        <f t="shared" si="27"/>
        <v>0</v>
      </c>
      <c r="BI242" s="190">
        <f t="shared" si="28"/>
        <v>0</v>
      </c>
      <c r="BJ242" s="19" t="s">
        <v>78</v>
      </c>
      <c r="BK242" s="190">
        <f t="shared" si="29"/>
        <v>0</v>
      </c>
      <c r="BL242" s="19" t="s">
        <v>133</v>
      </c>
      <c r="BM242" s="189" t="s">
        <v>408</v>
      </c>
    </row>
    <row r="243" spans="1:65" s="2" customFormat="1" ht="37.75" customHeight="1">
      <c r="A243" s="36"/>
      <c r="B243" s="37"/>
      <c r="C243" s="224" t="s">
        <v>409</v>
      </c>
      <c r="D243" s="224" t="s">
        <v>142</v>
      </c>
      <c r="E243" s="225" t="s">
        <v>410</v>
      </c>
      <c r="F243" s="226" t="s">
        <v>411</v>
      </c>
      <c r="G243" s="227" t="s">
        <v>168</v>
      </c>
      <c r="H243" s="228">
        <v>1</v>
      </c>
      <c r="I243" s="229"/>
      <c r="J243" s="230">
        <f t="shared" si="20"/>
        <v>0</v>
      </c>
      <c r="K243" s="226" t="s">
        <v>132</v>
      </c>
      <c r="L243" s="231"/>
      <c r="M243" s="232" t="s">
        <v>21</v>
      </c>
      <c r="N243" s="233" t="s">
        <v>42</v>
      </c>
      <c r="O243" s="66"/>
      <c r="P243" s="187">
        <f t="shared" si="21"/>
        <v>0</v>
      </c>
      <c r="Q243" s="187">
        <v>0</v>
      </c>
      <c r="R243" s="187">
        <f t="shared" si="22"/>
        <v>0</v>
      </c>
      <c r="S243" s="187">
        <v>0</v>
      </c>
      <c r="T243" s="188">
        <f t="shared" si="23"/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9" t="s">
        <v>145</v>
      </c>
      <c r="AT243" s="189" t="s">
        <v>142</v>
      </c>
      <c r="AU243" s="189" t="s">
        <v>80</v>
      </c>
      <c r="AY243" s="19" t="s">
        <v>127</v>
      </c>
      <c r="BE243" s="190">
        <f t="shared" si="24"/>
        <v>0</v>
      </c>
      <c r="BF243" s="190">
        <f t="shared" si="25"/>
        <v>0</v>
      </c>
      <c r="BG243" s="190">
        <f t="shared" si="26"/>
        <v>0</v>
      </c>
      <c r="BH243" s="190">
        <f t="shared" si="27"/>
        <v>0</v>
      </c>
      <c r="BI243" s="190">
        <f t="shared" si="28"/>
        <v>0</v>
      </c>
      <c r="BJ243" s="19" t="s">
        <v>78</v>
      </c>
      <c r="BK243" s="190">
        <f t="shared" si="29"/>
        <v>0</v>
      </c>
      <c r="BL243" s="19" t="s">
        <v>145</v>
      </c>
      <c r="BM243" s="189" t="s">
        <v>412</v>
      </c>
    </row>
    <row r="244" spans="1:65" s="2" customFormat="1" ht="37.75" customHeight="1">
      <c r="A244" s="36"/>
      <c r="B244" s="37"/>
      <c r="C244" s="224" t="s">
        <v>413</v>
      </c>
      <c r="D244" s="224" t="s">
        <v>142</v>
      </c>
      <c r="E244" s="225" t="s">
        <v>414</v>
      </c>
      <c r="F244" s="226" t="s">
        <v>415</v>
      </c>
      <c r="G244" s="227" t="s">
        <v>168</v>
      </c>
      <c r="H244" s="228">
        <v>1</v>
      </c>
      <c r="I244" s="229"/>
      <c r="J244" s="230">
        <f t="shared" si="20"/>
        <v>0</v>
      </c>
      <c r="K244" s="226" t="s">
        <v>132</v>
      </c>
      <c r="L244" s="231"/>
      <c r="M244" s="232" t="s">
        <v>21</v>
      </c>
      <c r="N244" s="233" t="s">
        <v>42</v>
      </c>
      <c r="O244" s="66"/>
      <c r="P244" s="187">
        <f t="shared" si="21"/>
        <v>0</v>
      </c>
      <c r="Q244" s="187">
        <v>0</v>
      </c>
      <c r="R244" s="187">
        <f t="shared" si="22"/>
        <v>0</v>
      </c>
      <c r="S244" s="187">
        <v>0</v>
      </c>
      <c r="T244" s="188">
        <f t="shared" si="23"/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145</v>
      </c>
      <c r="AT244" s="189" t="s">
        <v>142</v>
      </c>
      <c r="AU244" s="189" t="s">
        <v>80</v>
      </c>
      <c r="AY244" s="19" t="s">
        <v>127</v>
      </c>
      <c r="BE244" s="190">
        <f t="shared" si="24"/>
        <v>0</v>
      </c>
      <c r="BF244" s="190">
        <f t="shared" si="25"/>
        <v>0</v>
      </c>
      <c r="BG244" s="190">
        <f t="shared" si="26"/>
        <v>0</v>
      </c>
      <c r="BH244" s="190">
        <f t="shared" si="27"/>
        <v>0</v>
      </c>
      <c r="BI244" s="190">
        <f t="shared" si="28"/>
        <v>0</v>
      </c>
      <c r="BJ244" s="19" t="s">
        <v>78</v>
      </c>
      <c r="BK244" s="190">
        <f t="shared" si="29"/>
        <v>0</v>
      </c>
      <c r="BL244" s="19" t="s">
        <v>145</v>
      </c>
      <c r="BM244" s="189" t="s">
        <v>416</v>
      </c>
    </row>
    <row r="245" spans="1:65" s="2" customFormat="1" ht="49" customHeight="1">
      <c r="A245" s="36"/>
      <c r="B245" s="37"/>
      <c r="C245" s="178" t="s">
        <v>417</v>
      </c>
      <c r="D245" s="178" t="s">
        <v>128</v>
      </c>
      <c r="E245" s="179" t="s">
        <v>418</v>
      </c>
      <c r="F245" s="180" t="s">
        <v>419</v>
      </c>
      <c r="G245" s="181" t="s">
        <v>168</v>
      </c>
      <c r="H245" s="182">
        <v>1</v>
      </c>
      <c r="I245" s="183"/>
      <c r="J245" s="184">
        <f t="shared" si="20"/>
        <v>0</v>
      </c>
      <c r="K245" s="180" t="s">
        <v>132</v>
      </c>
      <c r="L245" s="41"/>
      <c r="M245" s="185" t="s">
        <v>21</v>
      </c>
      <c r="N245" s="186" t="s">
        <v>42</v>
      </c>
      <c r="O245" s="66"/>
      <c r="P245" s="187">
        <f t="shared" si="21"/>
        <v>0</v>
      </c>
      <c r="Q245" s="187">
        <v>0</v>
      </c>
      <c r="R245" s="187">
        <f t="shared" si="22"/>
        <v>0</v>
      </c>
      <c r="S245" s="187">
        <v>0</v>
      </c>
      <c r="T245" s="188">
        <f t="shared" si="23"/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9" t="s">
        <v>133</v>
      </c>
      <c r="AT245" s="189" t="s">
        <v>128</v>
      </c>
      <c r="AU245" s="189" t="s">
        <v>80</v>
      </c>
      <c r="AY245" s="19" t="s">
        <v>127</v>
      </c>
      <c r="BE245" s="190">
        <f t="shared" si="24"/>
        <v>0</v>
      </c>
      <c r="BF245" s="190">
        <f t="shared" si="25"/>
        <v>0</v>
      </c>
      <c r="BG245" s="190">
        <f t="shared" si="26"/>
        <v>0</v>
      </c>
      <c r="BH245" s="190">
        <f t="shared" si="27"/>
        <v>0</v>
      </c>
      <c r="BI245" s="190">
        <f t="shared" si="28"/>
        <v>0</v>
      </c>
      <c r="BJ245" s="19" t="s">
        <v>78</v>
      </c>
      <c r="BK245" s="190">
        <f t="shared" si="29"/>
        <v>0</v>
      </c>
      <c r="BL245" s="19" t="s">
        <v>133</v>
      </c>
      <c r="BM245" s="189" t="s">
        <v>420</v>
      </c>
    </row>
    <row r="246" spans="1:65" s="2" customFormat="1" ht="33" customHeight="1">
      <c r="A246" s="36"/>
      <c r="B246" s="37"/>
      <c r="C246" s="224" t="s">
        <v>421</v>
      </c>
      <c r="D246" s="224" t="s">
        <v>142</v>
      </c>
      <c r="E246" s="225" t="s">
        <v>422</v>
      </c>
      <c r="F246" s="226" t="s">
        <v>423</v>
      </c>
      <c r="G246" s="227" t="s">
        <v>168</v>
      </c>
      <c r="H246" s="228">
        <v>1</v>
      </c>
      <c r="I246" s="229"/>
      <c r="J246" s="230">
        <f t="shared" si="20"/>
        <v>0</v>
      </c>
      <c r="K246" s="226" t="s">
        <v>132</v>
      </c>
      <c r="L246" s="231"/>
      <c r="M246" s="232" t="s">
        <v>21</v>
      </c>
      <c r="N246" s="233" t="s">
        <v>42</v>
      </c>
      <c r="O246" s="66"/>
      <c r="P246" s="187">
        <f t="shared" si="21"/>
        <v>0</v>
      </c>
      <c r="Q246" s="187">
        <v>0</v>
      </c>
      <c r="R246" s="187">
        <f t="shared" si="22"/>
        <v>0</v>
      </c>
      <c r="S246" s="187">
        <v>0</v>
      </c>
      <c r="T246" s="188">
        <f t="shared" si="23"/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89" t="s">
        <v>145</v>
      </c>
      <c r="AT246" s="189" t="s">
        <v>142</v>
      </c>
      <c r="AU246" s="189" t="s">
        <v>80</v>
      </c>
      <c r="AY246" s="19" t="s">
        <v>127</v>
      </c>
      <c r="BE246" s="190">
        <f t="shared" si="24"/>
        <v>0</v>
      </c>
      <c r="BF246" s="190">
        <f t="shared" si="25"/>
        <v>0</v>
      </c>
      <c r="BG246" s="190">
        <f t="shared" si="26"/>
        <v>0</v>
      </c>
      <c r="BH246" s="190">
        <f t="shared" si="27"/>
        <v>0</v>
      </c>
      <c r="BI246" s="190">
        <f t="shared" si="28"/>
        <v>0</v>
      </c>
      <c r="BJ246" s="19" t="s">
        <v>78</v>
      </c>
      <c r="BK246" s="190">
        <f t="shared" si="29"/>
        <v>0</v>
      </c>
      <c r="BL246" s="19" t="s">
        <v>145</v>
      </c>
      <c r="BM246" s="189" t="s">
        <v>424</v>
      </c>
    </row>
    <row r="247" spans="1:65" s="2" customFormat="1" ht="33" customHeight="1">
      <c r="A247" s="36"/>
      <c r="B247" s="37"/>
      <c r="C247" s="178" t="s">
        <v>425</v>
      </c>
      <c r="D247" s="178" t="s">
        <v>128</v>
      </c>
      <c r="E247" s="179" t="s">
        <v>426</v>
      </c>
      <c r="F247" s="180" t="s">
        <v>427</v>
      </c>
      <c r="G247" s="181" t="s">
        <v>168</v>
      </c>
      <c r="H247" s="182">
        <v>1</v>
      </c>
      <c r="I247" s="183"/>
      <c r="J247" s="184">
        <f t="shared" si="20"/>
        <v>0</v>
      </c>
      <c r="K247" s="180" t="s">
        <v>132</v>
      </c>
      <c r="L247" s="41"/>
      <c r="M247" s="185" t="s">
        <v>21</v>
      </c>
      <c r="N247" s="186" t="s">
        <v>42</v>
      </c>
      <c r="O247" s="66"/>
      <c r="P247" s="187">
        <f t="shared" si="21"/>
        <v>0</v>
      </c>
      <c r="Q247" s="187">
        <v>0</v>
      </c>
      <c r="R247" s="187">
        <f t="shared" si="22"/>
        <v>0</v>
      </c>
      <c r="S247" s="187">
        <v>0</v>
      </c>
      <c r="T247" s="188">
        <f t="shared" si="23"/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133</v>
      </c>
      <c r="AT247" s="189" t="s">
        <v>128</v>
      </c>
      <c r="AU247" s="189" t="s">
        <v>80</v>
      </c>
      <c r="AY247" s="19" t="s">
        <v>127</v>
      </c>
      <c r="BE247" s="190">
        <f t="shared" si="24"/>
        <v>0</v>
      </c>
      <c r="BF247" s="190">
        <f t="shared" si="25"/>
        <v>0</v>
      </c>
      <c r="BG247" s="190">
        <f t="shared" si="26"/>
        <v>0</v>
      </c>
      <c r="BH247" s="190">
        <f t="shared" si="27"/>
        <v>0</v>
      </c>
      <c r="BI247" s="190">
        <f t="shared" si="28"/>
        <v>0</v>
      </c>
      <c r="BJ247" s="19" t="s">
        <v>78</v>
      </c>
      <c r="BK247" s="190">
        <f t="shared" si="29"/>
        <v>0</v>
      </c>
      <c r="BL247" s="19" t="s">
        <v>133</v>
      </c>
      <c r="BM247" s="189" t="s">
        <v>428</v>
      </c>
    </row>
    <row r="248" spans="1:65" s="2" customFormat="1" ht="44.25" customHeight="1">
      <c r="A248" s="36"/>
      <c r="B248" s="37"/>
      <c r="C248" s="224" t="s">
        <v>429</v>
      </c>
      <c r="D248" s="224" t="s">
        <v>142</v>
      </c>
      <c r="E248" s="225" t="s">
        <v>430</v>
      </c>
      <c r="F248" s="226" t="s">
        <v>431</v>
      </c>
      <c r="G248" s="227" t="s">
        <v>168</v>
      </c>
      <c r="H248" s="228">
        <v>1</v>
      </c>
      <c r="I248" s="229"/>
      <c r="J248" s="230">
        <f t="shared" si="20"/>
        <v>0</v>
      </c>
      <c r="K248" s="226" t="s">
        <v>132</v>
      </c>
      <c r="L248" s="231"/>
      <c r="M248" s="232" t="s">
        <v>21</v>
      </c>
      <c r="N248" s="233" t="s">
        <v>42</v>
      </c>
      <c r="O248" s="66"/>
      <c r="P248" s="187">
        <f t="shared" si="21"/>
        <v>0</v>
      </c>
      <c r="Q248" s="187">
        <v>0</v>
      </c>
      <c r="R248" s="187">
        <f t="shared" si="22"/>
        <v>0</v>
      </c>
      <c r="S248" s="187">
        <v>0</v>
      </c>
      <c r="T248" s="188">
        <f t="shared" si="23"/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9" t="s">
        <v>145</v>
      </c>
      <c r="AT248" s="189" t="s">
        <v>142</v>
      </c>
      <c r="AU248" s="189" t="s">
        <v>80</v>
      </c>
      <c r="AY248" s="19" t="s">
        <v>127</v>
      </c>
      <c r="BE248" s="190">
        <f t="shared" si="24"/>
        <v>0</v>
      </c>
      <c r="BF248" s="190">
        <f t="shared" si="25"/>
        <v>0</v>
      </c>
      <c r="BG248" s="190">
        <f t="shared" si="26"/>
        <v>0</v>
      </c>
      <c r="BH248" s="190">
        <f t="shared" si="27"/>
        <v>0</v>
      </c>
      <c r="BI248" s="190">
        <f t="shared" si="28"/>
        <v>0</v>
      </c>
      <c r="BJ248" s="19" t="s">
        <v>78</v>
      </c>
      <c r="BK248" s="190">
        <f t="shared" si="29"/>
        <v>0</v>
      </c>
      <c r="BL248" s="19" t="s">
        <v>145</v>
      </c>
      <c r="BM248" s="189" t="s">
        <v>432</v>
      </c>
    </row>
    <row r="249" spans="1:65" s="2" customFormat="1" ht="37.75" customHeight="1">
      <c r="A249" s="36"/>
      <c r="B249" s="37"/>
      <c r="C249" s="178" t="s">
        <v>433</v>
      </c>
      <c r="D249" s="178" t="s">
        <v>128</v>
      </c>
      <c r="E249" s="179" t="s">
        <v>434</v>
      </c>
      <c r="F249" s="180" t="s">
        <v>435</v>
      </c>
      <c r="G249" s="181" t="s">
        <v>168</v>
      </c>
      <c r="H249" s="182">
        <v>3</v>
      </c>
      <c r="I249" s="183"/>
      <c r="J249" s="184">
        <f t="shared" si="20"/>
        <v>0</v>
      </c>
      <c r="K249" s="180" t="s">
        <v>132</v>
      </c>
      <c r="L249" s="41"/>
      <c r="M249" s="185" t="s">
        <v>21</v>
      </c>
      <c r="N249" s="186" t="s">
        <v>42</v>
      </c>
      <c r="O249" s="66"/>
      <c r="P249" s="187">
        <f t="shared" si="21"/>
        <v>0</v>
      </c>
      <c r="Q249" s="187">
        <v>0</v>
      </c>
      <c r="R249" s="187">
        <f t="shared" si="22"/>
        <v>0</v>
      </c>
      <c r="S249" s="187">
        <v>0</v>
      </c>
      <c r="T249" s="188">
        <f t="shared" si="23"/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133</v>
      </c>
      <c r="AT249" s="189" t="s">
        <v>128</v>
      </c>
      <c r="AU249" s="189" t="s">
        <v>80</v>
      </c>
      <c r="AY249" s="19" t="s">
        <v>127</v>
      </c>
      <c r="BE249" s="190">
        <f t="shared" si="24"/>
        <v>0</v>
      </c>
      <c r="BF249" s="190">
        <f t="shared" si="25"/>
        <v>0</v>
      </c>
      <c r="BG249" s="190">
        <f t="shared" si="26"/>
        <v>0</v>
      </c>
      <c r="BH249" s="190">
        <f t="shared" si="27"/>
        <v>0</v>
      </c>
      <c r="BI249" s="190">
        <f t="shared" si="28"/>
        <v>0</v>
      </c>
      <c r="BJ249" s="19" t="s">
        <v>78</v>
      </c>
      <c r="BK249" s="190">
        <f t="shared" si="29"/>
        <v>0</v>
      </c>
      <c r="BL249" s="19" t="s">
        <v>133</v>
      </c>
      <c r="BM249" s="189" t="s">
        <v>436</v>
      </c>
    </row>
    <row r="250" spans="1:65" s="2" customFormat="1" ht="33" customHeight="1">
      <c r="A250" s="36"/>
      <c r="B250" s="37"/>
      <c r="C250" s="224" t="s">
        <v>437</v>
      </c>
      <c r="D250" s="224" t="s">
        <v>142</v>
      </c>
      <c r="E250" s="225" t="s">
        <v>438</v>
      </c>
      <c r="F250" s="226" t="s">
        <v>439</v>
      </c>
      <c r="G250" s="227" t="s">
        <v>168</v>
      </c>
      <c r="H250" s="228">
        <v>1</v>
      </c>
      <c r="I250" s="229"/>
      <c r="J250" s="230">
        <f t="shared" si="20"/>
        <v>0</v>
      </c>
      <c r="K250" s="226" t="s">
        <v>132</v>
      </c>
      <c r="L250" s="231"/>
      <c r="M250" s="232" t="s">
        <v>21</v>
      </c>
      <c r="N250" s="233" t="s">
        <v>42</v>
      </c>
      <c r="O250" s="66"/>
      <c r="P250" s="187">
        <f t="shared" si="21"/>
        <v>0</v>
      </c>
      <c r="Q250" s="187">
        <v>0</v>
      </c>
      <c r="R250" s="187">
        <f t="shared" si="22"/>
        <v>0</v>
      </c>
      <c r="S250" s="187">
        <v>0</v>
      </c>
      <c r="T250" s="188">
        <f t="shared" si="23"/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89" t="s">
        <v>145</v>
      </c>
      <c r="AT250" s="189" t="s">
        <v>142</v>
      </c>
      <c r="AU250" s="189" t="s">
        <v>80</v>
      </c>
      <c r="AY250" s="19" t="s">
        <v>127</v>
      </c>
      <c r="BE250" s="190">
        <f t="shared" si="24"/>
        <v>0</v>
      </c>
      <c r="BF250" s="190">
        <f t="shared" si="25"/>
        <v>0</v>
      </c>
      <c r="BG250" s="190">
        <f t="shared" si="26"/>
        <v>0</v>
      </c>
      <c r="BH250" s="190">
        <f t="shared" si="27"/>
        <v>0</v>
      </c>
      <c r="BI250" s="190">
        <f t="shared" si="28"/>
        <v>0</v>
      </c>
      <c r="BJ250" s="19" t="s">
        <v>78</v>
      </c>
      <c r="BK250" s="190">
        <f t="shared" si="29"/>
        <v>0</v>
      </c>
      <c r="BL250" s="19" t="s">
        <v>145</v>
      </c>
      <c r="BM250" s="189" t="s">
        <v>440</v>
      </c>
    </row>
    <row r="251" spans="1:65" s="2" customFormat="1" ht="37.75" customHeight="1">
      <c r="A251" s="36"/>
      <c r="B251" s="37"/>
      <c r="C251" s="224" t="s">
        <v>441</v>
      </c>
      <c r="D251" s="224" t="s">
        <v>142</v>
      </c>
      <c r="E251" s="225" t="s">
        <v>442</v>
      </c>
      <c r="F251" s="226" t="s">
        <v>443</v>
      </c>
      <c r="G251" s="227" t="s">
        <v>168</v>
      </c>
      <c r="H251" s="228">
        <v>1</v>
      </c>
      <c r="I251" s="229"/>
      <c r="J251" s="230">
        <f t="shared" si="20"/>
        <v>0</v>
      </c>
      <c r="K251" s="226" t="s">
        <v>132</v>
      </c>
      <c r="L251" s="231"/>
      <c r="M251" s="232" t="s">
        <v>21</v>
      </c>
      <c r="N251" s="233" t="s">
        <v>42</v>
      </c>
      <c r="O251" s="66"/>
      <c r="P251" s="187">
        <f t="shared" si="21"/>
        <v>0</v>
      </c>
      <c r="Q251" s="187">
        <v>0</v>
      </c>
      <c r="R251" s="187">
        <f t="shared" si="22"/>
        <v>0</v>
      </c>
      <c r="S251" s="187">
        <v>0</v>
      </c>
      <c r="T251" s="188">
        <f t="shared" si="23"/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9" t="s">
        <v>145</v>
      </c>
      <c r="AT251" s="189" t="s">
        <v>142</v>
      </c>
      <c r="AU251" s="189" t="s">
        <v>80</v>
      </c>
      <c r="AY251" s="19" t="s">
        <v>127</v>
      </c>
      <c r="BE251" s="190">
        <f t="shared" si="24"/>
        <v>0</v>
      </c>
      <c r="BF251" s="190">
        <f t="shared" si="25"/>
        <v>0</v>
      </c>
      <c r="BG251" s="190">
        <f t="shared" si="26"/>
        <v>0</v>
      </c>
      <c r="BH251" s="190">
        <f t="shared" si="27"/>
        <v>0</v>
      </c>
      <c r="BI251" s="190">
        <f t="shared" si="28"/>
        <v>0</v>
      </c>
      <c r="BJ251" s="19" t="s">
        <v>78</v>
      </c>
      <c r="BK251" s="190">
        <f t="shared" si="29"/>
        <v>0</v>
      </c>
      <c r="BL251" s="19" t="s">
        <v>145</v>
      </c>
      <c r="BM251" s="189" t="s">
        <v>444</v>
      </c>
    </row>
    <row r="252" spans="1:65" s="2" customFormat="1" ht="24.15" customHeight="1">
      <c r="A252" s="36"/>
      <c r="B252" s="37"/>
      <c r="C252" s="224" t="s">
        <v>445</v>
      </c>
      <c r="D252" s="224" t="s">
        <v>142</v>
      </c>
      <c r="E252" s="225" t="s">
        <v>446</v>
      </c>
      <c r="F252" s="226" t="s">
        <v>447</v>
      </c>
      <c r="G252" s="227" t="s">
        <v>168</v>
      </c>
      <c r="H252" s="228">
        <v>1</v>
      </c>
      <c r="I252" s="229"/>
      <c r="J252" s="230">
        <f t="shared" si="20"/>
        <v>0</v>
      </c>
      <c r="K252" s="226" t="s">
        <v>132</v>
      </c>
      <c r="L252" s="231"/>
      <c r="M252" s="232" t="s">
        <v>21</v>
      </c>
      <c r="N252" s="233" t="s">
        <v>42</v>
      </c>
      <c r="O252" s="66"/>
      <c r="P252" s="187">
        <f t="shared" si="21"/>
        <v>0</v>
      </c>
      <c r="Q252" s="187">
        <v>0</v>
      </c>
      <c r="R252" s="187">
        <f t="shared" si="22"/>
        <v>0</v>
      </c>
      <c r="S252" s="187">
        <v>0</v>
      </c>
      <c r="T252" s="188">
        <f t="shared" si="23"/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189" t="s">
        <v>145</v>
      </c>
      <c r="AT252" s="189" t="s">
        <v>142</v>
      </c>
      <c r="AU252" s="189" t="s">
        <v>80</v>
      </c>
      <c r="AY252" s="19" t="s">
        <v>127</v>
      </c>
      <c r="BE252" s="190">
        <f t="shared" si="24"/>
        <v>0</v>
      </c>
      <c r="BF252" s="190">
        <f t="shared" si="25"/>
        <v>0</v>
      </c>
      <c r="BG252" s="190">
        <f t="shared" si="26"/>
        <v>0</v>
      </c>
      <c r="BH252" s="190">
        <f t="shared" si="27"/>
        <v>0</v>
      </c>
      <c r="BI252" s="190">
        <f t="shared" si="28"/>
        <v>0</v>
      </c>
      <c r="BJ252" s="19" t="s">
        <v>78</v>
      </c>
      <c r="BK252" s="190">
        <f t="shared" si="29"/>
        <v>0</v>
      </c>
      <c r="BL252" s="19" t="s">
        <v>145</v>
      </c>
      <c r="BM252" s="189" t="s">
        <v>448</v>
      </c>
    </row>
    <row r="253" spans="1:65" s="2" customFormat="1" ht="49" customHeight="1">
      <c r="A253" s="36"/>
      <c r="B253" s="37"/>
      <c r="C253" s="178" t="s">
        <v>449</v>
      </c>
      <c r="D253" s="178" t="s">
        <v>128</v>
      </c>
      <c r="E253" s="179" t="s">
        <v>450</v>
      </c>
      <c r="F253" s="180" t="s">
        <v>451</v>
      </c>
      <c r="G253" s="181" t="s">
        <v>168</v>
      </c>
      <c r="H253" s="182">
        <v>1</v>
      </c>
      <c r="I253" s="183"/>
      <c r="J253" s="184">
        <f t="shared" si="20"/>
        <v>0</v>
      </c>
      <c r="K253" s="180" t="s">
        <v>132</v>
      </c>
      <c r="L253" s="41"/>
      <c r="M253" s="185" t="s">
        <v>21</v>
      </c>
      <c r="N253" s="186" t="s">
        <v>42</v>
      </c>
      <c r="O253" s="66"/>
      <c r="P253" s="187">
        <f t="shared" si="21"/>
        <v>0</v>
      </c>
      <c r="Q253" s="187">
        <v>0</v>
      </c>
      <c r="R253" s="187">
        <f t="shared" si="22"/>
        <v>0</v>
      </c>
      <c r="S253" s="187">
        <v>0</v>
      </c>
      <c r="T253" s="188">
        <f t="shared" si="23"/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417</v>
      </c>
      <c r="AT253" s="189" t="s">
        <v>128</v>
      </c>
      <c r="AU253" s="189" t="s">
        <v>80</v>
      </c>
      <c r="AY253" s="19" t="s">
        <v>127</v>
      </c>
      <c r="BE253" s="190">
        <f t="shared" si="24"/>
        <v>0</v>
      </c>
      <c r="BF253" s="190">
        <f t="shared" si="25"/>
        <v>0</v>
      </c>
      <c r="BG253" s="190">
        <f t="shared" si="26"/>
        <v>0</v>
      </c>
      <c r="BH253" s="190">
        <f t="shared" si="27"/>
        <v>0</v>
      </c>
      <c r="BI253" s="190">
        <f t="shared" si="28"/>
        <v>0</v>
      </c>
      <c r="BJ253" s="19" t="s">
        <v>78</v>
      </c>
      <c r="BK253" s="190">
        <f t="shared" si="29"/>
        <v>0</v>
      </c>
      <c r="BL253" s="19" t="s">
        <v>417</v>
      </c>
      <c r="BM253" s="189" t="s">
        <v>452</v>
      </c>
    </row>
    <row r="254" spans="1:65" s="2" customFormat="1" ht="24.15" customHeight="1">
      <c r="A254" s="36"/>
      <c r="B254" s="37"/>
      <c r="C254" s="178" t="s">
        <v>453</v>
      </c>
      <c r="D254" s="178" t="s">
        <v>128</v>
      </c>
      <c r="E254" s="179" t="s">
        <v>454</v>
      </c>
      <c r="F254" s="180" t="s">
        <v>455</v>
      </c>
      <c r="G254" s="181" t="s">
        <v>168</v>
      </c>
      <c r="H254" s="182">
        <v>1</v>
      </c>
      <c r="I254" s="183"/>
      <c r="J254" s="184">
        <f t="shared" si="20"/>
        <v>0</v>
      </c>
      <c r="K254" s="180" t="s">
        <v>132</v>
      </c>
      <c r="L254" s="41"/>
      <c r="M254" s="185" t="s">
        <v>21</v>
      </c>
      <c r="N254" s="186" t="s">
        <v>42</v>
      </c>
      <c r="O254" s="66"/>
      <c r="P254" s="187">
        <f t="shared" si="21"/>
        <v>0</v>
      </c>
      <c r="Q254" s="187">
        <v>0</v>
      </c>
      <c r="R254" s="187">
        <f t="shared" si="22"/>
        <v>0</v>
      </c>
      <c r="S254" s="187">
        <v>0</v>
      </c>
      <c r="T254" s="188">
        <f t="shared" si="23"/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89" t="s">
        <v>133</v>
      </c>
      <c r="AT254" s="189" t="s">
        <v>128</v>
      </c>
      <c r="AU254" s="189" t="s">
        <v>80</v>
      </c>
      <c r="AY254" s="19" t="s">
        <v>127</v>
      </c>
      <c r="BE254" s="190">
        <f t="shared" si="24"/>
        <v>0</v>
      </c>
      <c r="BF254" s="190">
        <f t="shared" si="25"/>
        <v>0</v>
      </c>
      <c r="BG254" s="190">
        <f t="shared" si="26"/>
        <v>0</v>
      </c>
      <c r="BH254" s="190">
        <f t="shared" si="27"/>
        <v>0</v>
      </c>
      <c r="BI254" s="190">
        <f t="shared" si="28"/>
        <v>0</v>
      </c>
      <c r="BJ254" s="19" t="s">
        <v>78</v>
      </c>
      <c r="BK254" s="190">
        <f t="shared" si="29"/>
        <v>0</v>
      </c>
      <c r="BL254" s="19" t="s">
        <v>133</v>
      </c>
      <c r="BM254" s="189" t="s">
        <v>456</v>
      </c>
    </row>
    <row r="255" spans="1:65" s="2" customFormat="1" ht="33" customHeight="1">
      <c r="A255" s="36"/>
      <c r="B255" s="37"/>
      <c r="C255" s="224" t="s">
        <v>457</v>
      </c>
      <c r="D255" s="224" t="s">
        <v>142</v>
      </c>
      <c r="E255" s="225" t="s">
        <v>458</v>
      </c>
      <c r="F255" s="226" t="s">
        <v>459</v>
      </c>
      <c r="G255" s="227" t="s">
        <v>168</v>
      </c>
      <c r="H255" s="228">
        <v>1</v>
      </c>
      <c r="I255" s="229"/>
      <c r="J255" s="230">
        <f t="shared" si="20"/>
        <v>0</v>
      </c>
      <c r="K255" s="226" t="s">
        <v>132</v>
      </c>
      <c r="L255" s="231"/>
      <c r="M255" s="232" t="s">
        <v>21</v>
      </c>
      <c r="N255" s="233" t="s">
        <v>42</v>
      </c>
      <c r="O255" s="66"/>
      <c r="P255" s="187">
        <f t="shared" si="21"/>
        <v>0</v>
      </c>
      <c r="Q255" s="187">
        <v>0</v>
      </c>
      <c r="R255" s="187">
        <f t="shared" si="22"/>
        <v>0</v>
      </c>
      <c r="S255" s="187">
        <v>0</v>
      </c>
      <c r="T255" s="188">
        <f t="shared" si="23"/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9" t="s">
        <v>145</v>
      </c>
      <c r="AT255" s="189" t="s">
        <v>142</v>
      </c>
      <c r="AU255" s="189" t="s">
        <v>80</v>
      </c>
      <c r="AY255" s="19" t="s">
        <v>127</v>
      </c>
      <c r="BE255" s="190">
        <f t="shared" si="24"/>
        <v>0</v>
      </c>
      <c r="BF255" s="190">
        <f t="shared" si="25"/>
        <v>0</v>
      </c>
      <c r="BG255" s="190">
        <f t="shared" si="26"/>
        <v>0</v>
      </c>
      <c r="BH255" s="190">
        <f t="shared" si="27"/>
        <v>0</v>
      </c>
      <c r="BI255" s="190">
        <f t="shared" si="28"/>
        <v>0</v>
      </c>
      <c r="BJ255" s="19" t="s">
        <v>78</v>
      </c>
      <c r="BK255" s="190">
        <f t="shared" si="29"/>
        <v>0</v>
      </c>
      <c r="BL255" s="19" t="s">
        <v>145</v>
      </c>
      <c r="BM255" s="189" t="s">
        <v>460</v>
      </c>
    </row>
    <row r="256" spans="1:65" s="12" customFormat="1" ht="25.9" customHeight="1">
      <c r="B256" s="164"/>
      <c r="C256" s="165"/>
      <c r="D256" s="166" t="s">
        <v>70</v>
      </c>
      <c r="E256" s="167" t="s">
        <v>461</v>
      </c>
      <c r="F256" s="167" t="s">
        <v>462</v>
      </c>
      <c r="G256" s="165"/>
      <c r="H256" s="165"/>
      <c r="I256" s="168"/>
      <c r="J256" s="169">
        <f>BK256</f>
        <v>0</v>
      </c>
      <c r="K256" s="165"/>
      <c r="L256" s="170"/>
      <c r="M256" s="171"/>
      <c r="N256" s="172"/>
      <c r="O256" s="172"/>
      <c r="P256" s="173">
        <f>P257+SUM(P258:P280)+P289</f>
        <v>0</v>
      </c>
      <c r="Q256" s="172"/>
      <c r="R256" s="173">
        <f>R257+SUM(R258:R280)+R289</f>
        <v>0</v>
      </c>
      <c r="S256" s="172"/>
      <c r="T256" s="174">
        <f>T257+SUM(T258:T280)+T289</f>
        <v>0</v>
      </c>
      <c r="AR256" s="175" t="s">
        <v>78</v>
      </c>
      <c r="AT256" s="176" t="s">
        <v>70</v>
      </c>
      <c r="AU256" s="176" t="s">
        <v>71</v>
      </c>
      <c r="AY256" s="175" t="s">
        <v>127</v>
      </c>
      <c r="BK256" s="177">
        <f>BK257+SUM(BK258:BK280)+BK289</f>
        <v>0</v>
      </c>
    </row>
    <row r="257" spans="1:65" s="2" customFormat="1" ht="16.5" customHeight="1">
      <c r="A257" s="36"/>
      <c r="B257" s="37"/>
      <c r="C257" s="178" t="s">
        <v>463</v>
      </c>
      <c r="D257" s="178" t="s">
        <v>128</v>
      </c>
      <c r="E257" s="179" t="s">
        <v>464</v>
      </c>
      <c r="F257" s="180" t="s">
        <v>465</v>
      </c>
      <c r="G257" s="181" t="s">
        <v>168</v>
      </c>
      <c r="H257" s="182">
        <v>1</v>
      </c>
      <c r="I257" s="183"/>
      <c r="J257" s="184">
        <f t="shared" ref="J257:J268" si="30">ROUND(I257*H257,2)</f>
        <v>0</v>
      </c>
      <c r="K257" s="180" t="s">
        <v>132</v>
      </c>
      <c r="L257" s="41"/>
      <c r="M257" s="185" t="s">
        <v>21</v>
      </c>
      <c r="N257" s="186" t="s">
        <v>42</v>
      </c>
      <c r="O257" s="66"/>
      <c r="P257" s="187">
        <f t="shared" ref="P257:P268" si="31">O257*H257</f>
        <v>0</v>
      </c>
      <c r="Q257" s="187">
        <v>0</v>
      </c>
      <c r="R257" s="187">
        <f t="shared" ref="R257:R268" si="32">Q257*H257</f>
        <v>0</v>
      </c>
      <c r="S257" s="187">
        <v>0</v>
      </c>
      <c r="T257" s="188">
        <f t="shared" ref="T257:T268" si="33"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133</v>
      </c>
      <c r="AT257" s="189" t="s">
        <v>128</v>
      </c>
      <c r="AU257" s="189" t="s">
        <v>78</v>
      </c>
      <c r="AY257" s="19" t="s">
        <v>127</v>
      </c>
      <c r="BE257" s="190">
        <f t="shared" ref="BE257:BE268" si="34">IF(N257="základní",J257,0)</f>
        <v>0</v>
      </c>
      <c r="BF257" s="190">
        <f t="shared" ref="BF257:BF268" si="35">IF(N257="snížená",J257,0)</f>
        <v>0</v>
      </c>
      <c r="BG257" s="190">
        <f t="shared" ref="BG257:BG268" si="36">IF(N257="zákl. přenesená",J257,0)</f>
        <v>0</v>
      </c>
      <c r="BH257" s="190">
        <f t="shared" ref="BH257:BH268" si="37">IF(N257="sníž. přenesená",J257,0)</f>
        <v>0</v>
      </c>
      <c r="BI257" s="190">
        <f t="shared" ref="BI257:BI268" si="38">IF(N257="nulová",J257,0)</f>
        <v>0</v>
      </c>
      <c r="BJ257" s="19" t="s">
        <v>78</v>
      </c>
      <c r="BK257" s="190">
        <f t="shared" ref="BK257:BK268" si="39">ROUND(I257*H257,2)</f>
        <v>0</v>
      </c>
      <c r="BL257" s="19" t="s">
        <v>133</v>
      </c>
      <c r="BM257" s="189" t="s">
        <v>466</v>
      </c>
    </row>
    <row r="258" spans="1:65" s="2" customFormat="1" ht="44.25" customHeight="1">
      <c r="A258" s="36"/>
      <c r="B258" s="37"/>
      <c r="C258" s="178" t="s">
        <v>467</v>
      </c>
      <c r="D258" s="178" t="s">
        <v>128</v>
      </c>
      <c r="E258" s="179" t="s">
        <v>468</v>
      </c>
      <c r="F258" s="180" t="s">
        <v>469</v>
      </c>
      <c r="G258" s="181" t="s">
        <v>168</v>
      </c>
      <c r="H258" s="182">
        <v>1</v>
      </c>
      <c r="I258" s="183"/>
      <c r="J258" s="184">
        <f t="shared" si="30"/>
        <v>0</v>
      </c>
      <c r="K258" s="180" t="s">
        <v>132</v>
      </c>
      <c r="L258" s="41"/>
      <c r="M258" s="185" t="s">
        <v>21</v>
      </c>
      <c r="N258" s="186" t="s">
        <v>42</v>
      </c>
      <c r="O258" s="66"/>
      <c r="P258" s="187">
        <f t="shared" si="31"/>
        <v>0</v>
      </c>
      <c r="Q258" s="187">
        <v>0</v>
      </c>
      <c r="R258" s="187">
        <f t="shared" si="32"/>
        <v>0</v>
      </c>
      <c r="S258" s="187">
        <v>0</v>
      </c>
      <c r="T258" s="188">
        <f t="shared" si="33"/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9" t="s">
        <v>133</v>
      </c>
      <c r="AT258" s="189" t="s">
        <v>128</v>
      </c>
      <c r="AU258" s="189" t="s">
        <v>78</v>
      </c>
      <c r="AY258" s="19" t="s">
        <v>127</v>
      </c>
      <c r="BE258" s="190">
        <f t="shared" si="34"/>
        <v>0</v>
      </c>
      <c r="BF258" s="190">
        <f t="shared" si="35"/>
        <v>0</v>
      </c>
      <c r="BG258" s="190">
        <f t="shared" si="36"/>
        <v>0</v>
      </c>
      <c r="BH258" s="190">
        <f t="shared" si="37"/>
        <v>0</v>
      </c>
      <c r="BI258" s="190">
        <f t="shared" si="38"/>
        <v>0</v>
      </c>
      <c r="BJ258" s="19" t="s">
        <v>78</v>
      </c>
      <c r="BK258" s="190">
        <f t="shared" si="39"/>
        <v>0</v>
      </c>
      <c r="BL258" s="19" t="s">
        <v>133</v>
      </c>
      <c r="BM258" s="189" t="s">
        <v>470</v>
      </c>
    </row>
    <row r="259" spans="1:65" s="2" customFormat="1" ht="49" customHeight="1">
      <c r="A259" s="36"/>
      <c r="B259" s="37"/>
      <c r="C259" s="178" t="s">
        <v>471</v>
      </c>
      <c r="D259" s="178" t="s">
        <v>128</v>
      </c>
      <c r="E259" s="179" t="s">
        <v>472</v>
      </c>
      <c r="F259" s="180" t="s">
        <v>473</v>
      </c>
      <c r="G259" s="181" t="s">
        <v>168</v>
      </c>
      <c r="H259" s="182">
        <v>1</v>
      </c>
      <c r="I259" s="183"/>
      <c r="J259" s="184">
        <f t="shared" si="30"/>
        <v>0</v>
      </c>
      <c r="K259" s="180" t="s">
        <v>132</v>
      </c>
      <c r="L259" s="41"/>
      <c r="M259" s="185" t="s">
        <v>21</v>
      </c>
      <c r="N259" s="186" t="s">
        <v>42</v>
      </c>
      <c r="O259" s="66"/>
      <c r="P259" s="187">
        <f t="shared" si="31"/>
        <v>0</v>
      </c>
      <c r="Q259" s="187">
        <v>0</v>
      </c>
      <c r="R259" s="187">
        <f t="shared" si="32"/>
        <v>0</v>
      </c>
      <c r="S259" s="187">
        <v>0</v>
      </c>
      <c r="T259" s="188">
        <f t="shared" si="33"/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9" t="s">
        <v>133</v>
      </c>
      <c r="AT259" s="189" t="s">
        <v>128</v>
      </c>
      <c r="AU259" s="189" t="s">
        <v>78</v>
      </c>
      <c r="AY259" s="19" t="s">
        <v>127</v>
      </c>
      <c r="BE259" s="190">
        <f t="shared" si="34"/>
        <v>0</v>
      </c>
      <c r="BF259" s="190">
        <f t="shared" si="35"/>
        <v>0</v>
      </c>
      <c r="BG259" s="190">
        <f t="shared" si="36"/>
        <v>0</v>
      </c>
      <c r="BH259" s="190">
        <f t="shared" si="37"/>
        <v>0</v>
      </c>
      <c r="BI259" s="190">
        <f t="shared" si="38"/>
        <v>0</v>
      </c>
      <c r="BJ259" s="19" t="s">
        <v>78</v>
      </c>
      <c r="BK259" s="190">
        <f t="shared" si="39"/>
        <v>0</v>
      </c>
      <c r="BL259" s="19" t="s">
        <v>133</v>
      </c>
      <c r="BM259" s="189" t="s">
        <v>474</v>
      </c>
    </row>
    <row r="260" spans="1:65" s="2" customFormat="1" ht="16.5" customHeight="1">
      <c r="A260" s="36"/>
      <c r="B260" s="37"/>
      <c r="C260" s="178" t="s">
        <v>475</v>
      </c>
      <c r="D260" s="178" t="s">
        <v>128</v>
      </c>
      <c r="E260" s="179" t="s">
        <v>476</v>
      </c>
      <c r="F260" s="180" t="s">
        <v>477</v>
      </c>
      <c r="G260" s="181" t="s">
        <v>168</v>
      </c>
      <c r="H260" s="182">
        <v>1</v>
      </c>
      <c r="I260" s="183"/>
      <c r="J260" s="184">
        <f t="shared" si="30"/>
        <v>0</v>
      </c>
      <c r="K260" s="180" t="s">
        <v>132</v>
      </c>
      <c r="L260" s="41"/>
      <c r="M260" s="185" t="s">
        <v>21</v>
      </c>
      <c r="N260" s="186" t="s">
        <v>42</v>
      </c>
      <c r="O260" s="66"/>
      <c r="P260" s="187">
        <f t="shared" si="31"/>
        <v>0</v>
      </c>
      <c r="Q260" s="187">
        <v>0</v>
      </c>
      <c r="R260" s="187">
        <f t="shared" si="32"/>
        <v>0</v>
      </c>
      <c r="S260" s="187">
        <v>0</v>
      </c>
      <c r="T260" s="188">
        <f t="shared" si="33"/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89" t="s">
        <v>133</v>
      </c>
      <c r="AT260" s="189" t="s">
        <v>128</v>
      </c>
      <c r="AU260" s="189" t="s">
        <v>78</v>
      </c>
      <c r="AY260" s="19" t="s">
        <v>127</v>
      </c>
      <c r="BE260" s="190">
        <f t="shared" si="34"/>
        <v>0</v>
      </c>
      <c r="BF260" s="190">
        <f t="shared" si="35"/>
        <v>0</v>
      </c>
      <c r="BG260" s="190">
        <f t="shared" si="36"/>
        <v>0</v>
      </c>
      <c r="BH260" s="190">
        <f t="shared" si="37"/>
        <v>0</v>
      </c>
      <c r="BI260" s="190">
        <f t="shared" si="38"/>
        <v>0</v>
      </c>
      <c r="BJ260" s="19" t="s">
        <v>78</v>
      </c>
      <c r="BK260" s="190">
        <f t="shared" si="39"/>
        <v>0</v>
      </c>
      <c r="BL260" s="19" t="s">
        <v>133</v>
      </c>
      <c r="BM260" s="189" t="s">
        <v>478</v>
      </c>
    </row>
    <row r="261" spans="1:65" s="2" customFormat="1" ht="44.25" customHeight="1">
      <c r="A261" s="36"/>
      <c r="B261" s="37"/>
      <c r="C261" s="224" t="s">
        <v>479</v>
      </c>
      <c r="D261" s="224" t="s">
        <v>142</v>
      </c>
      <c r="E261" s="225" t="s">
        <v>480</v>
      </c>
      <c r="F261" s="226" t="s">
        <v>481</v>
      </c>
      <c r="G261" s="227" t="s">
        <v>482</v>
      </c>
      <c r="H261" s="228">
        <v>1</v>
      </c>
      <c r="I261" s="229"/>
      <c r="J261" s="230">
        <f t="shared" si="30"/>
        <v>0</v>
      </c>
      <c r="K261" s="226" t="s">
        <v>132</v>
      </c>
      <c r="L261" s="231"/>
      <c r="M261" s="232" t="s">
        <v>21</v>
      </c>
      <c r="N261" s="233" t="s">
        <v>42</v>
      </c>
      <c r="O261" s="66"/>
      <c r="P261" s="187">
        <f t="shared" si="31"/>
        <v>0</v>
      </c>
      <c r="Q261" s="187">
        <v>0</v>
      </c>
      <c r="R261" s="187">
        <f t="shared" si="32"/>
        <v>0</v>
      </c>
      <c r="S261" s="187">
        <v>0</v>
      </c>
      <c r="T261" s="188">
        <f t="shared" si="33"/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9" t="s">
        <v>145</v>
      </c>
      <c r="AT261" s="189" t="s">
        <v>142</v>
      </c>
      <c r="AU261" s="189" t="s">
        <v>78</v>
      </c>
      <c r="AY261" s="19" t="s">
        <v>127</v>
      </c>
      <c r="BE261" s="190">
        <f t="shared" si="34"/>
        <v>0</v>
      </c>
      <c r="BF261" s="190">
        <f t="shared" si="35"/>
        <v>0</v>
      </c>
      <c r="BG261" s="190">
        <f t="shared" si="36"/>
        <v>0</v>
      </c>
      <c r="BH261" s="190">
        <f t="shared" si="37"/>
        <v>0</v>
      </c>
      <c r="BI261" s="190">
        <f t="shared" si="38"/>
        <v>0</v>
      </c>
      <c r="BJ261" s="19" t="s">
        <v>78</v>
      </c>
      <c r="BK261" s="190">
        <f t="shared" si="39"/>
        <v>0</v>
      </c>
      <c r="BL261" s="19" t="s">
        <v>145</v>
      </c>
      <c r="BM261" s="189" t="s">
        <v>483</v>
      </c>
    </row>
    <row r="262" spans="1:65" s="2" customFormat="1" ht="24.15" customHeight="1">
      <c r="A262" s="36"/>
      <c r="B262" s="37"/>
      <c r="C262" s="178" t="s">
        <v>484</v>
      </c>
      <c r="D262" s="178" t="s">
        <v>128</v>
      </c>
      <c r="E262" s="179" t="s">
        <v>485</v>
      </c>
      <c r="F262" s="180" t="s">
        <v>486</v>
      </c>
      <c r="G262" s="181" t="s">
        <v>168</v>
      </c>
      <c r="H262" s="182">
        <v>2</v>
      </c>
      <c r="I262" s="183"/>
      <c r="J262" s="184">
        <f t="shared" si="30"/>
        <v>0</v>
      </c>
      <c r="K262" s="180" t="s">
        <v>132</v>
      </c>
      <c r="L262" s="41"/>
      <c r="M262" s="185" t="s">
        <v>21</v>
      </c>
      <c r="N262" s="186" t="s">
        <v>42</v>
      </c>
      <c r="O262" s="66"/>
      <c r="P262" s="187">
        <f t="shared" si="31"/>
        <v>0</v>
      </c>
      <c r="Q262" s="187">
        <v>0</v>
      </c>
      <c r="R262" s="187">
        <f t="shared" si="32"/>
        <v>0</v>
      </c>
      <c r="S262" s="187">
        <v>0</v>
      </c>
      <c r="T262" s="188">
        <f t="shared" si="33"/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9" t="s">
        <v>133</v>
      </c>
      <c r="AT262" s="189" t="s">
        <v>128</v>
      </c>
      <c r="AU262" s="189" t="s">
        <v>78</v>
      </c>
      <c r="AY262" s="19" t="s">
        <v>127</v>
      </c>
      <c r="BE262" s="190">
        <f t="shared" si="34"/>
        <v>0</v>
      </c>
      <c r="BF262" s="190">
        <f t="shared" si="35"/>
        <v>0</v>
      </c>
      <c r="BG262" s="190">
        <f t="shared" si="36"/>
        <v>0</v>
      </c>
      <c r="BH262" s="190">
        <f t="shared" si="37"/>
        <v>0</v>
      </c>
      <c r="BI262" s="190">
        <f t="shared" si="38"/>
        <v>0</v>
      </c>
      <c r="BJ262" s="19" t="s">
        <v>78</v>
      </c>
      <c r="BK262" s="190">
        <f t="shared" si="39"/>
        <v>0</v>
      </c>
      <c r="BL262" s="19" t="s">
        <v>133</v>
      </c>
      <c r="BM262" s="189" t="s">
        <v>487</v>
      </c>
    </row>
    <row r="263" spans="1:65" s="2" customFormat="1" ht="37.75" customHeight="1">
      <c r="A263" s="36"/>
      <c r="B263" s="37"/>
      <c r="C263" s="178" t="s">
        <v>488</v>
      </c>
      <c r="D263" s="178" t="s">
        <v>128</v>
      </c>
      <c r="E263" s="179" t="s">
        <v>489</v>
      </c>
      <c r="F263" s="180" t="s">
        <v>490</v>
      </c>
      <c r="G263" s="181" t="s">
        <v>168</v>
      </c>
      <c r="H263" s="182">
        <v>2</v>
      </c>
      <c r="I263" s="183"/>
      <c r="J263" s="184">
        <f t="shared" si="30"/>
        <v>0</v>
      </c>
      <c r="K263" s="180" t="s">
        <v>132</v>
      </c>
      <c r="L263" s="41"/>
      <c r="M263" s="185" t="s">
        <v>21</v>
      </c>
      <c r="N263" s="186" t="s">
        <v>42</v>
      </c>
      <c r="O263" s="66"/>
      <c r="P263" s="187">
        <f t="shared" si="31"/>
        <v>0</v>
      </c>
      <c r="Q263" s="187">
        <v>0</v>
      </c>
      <c r="R263" s="187">
        <f t="shared" si="32"/>
        <v>0</v>
      </c>
      <c r="S263" s="187">
        <v>0</v>
      </c>
      <c r="T263" s="188">
        <f t="shared" si="33"/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133</v>
      </c>
      <c r="AT263" s="189" t="s">
        <v>128</v>
      </c>
      <c r="AU263" s="189" t="s">
        <v>78</v>
      </c>
      <c r="AY263" s="19" t="s">
        <v>127</v>
      </c>
      <c r="BE263" s="190">
        <f t="shared" si="34"/>
        <v>0</v>
      </c>
      <c r="BF263" s="190">
        <f t="shared" si="35"/>
        <v>0</v>
      </c>
      <c r="BG263" s="190">
        <f t="shared" si="36"/>
        <v>0</v>
      </c>
      <c r="BH263" s="190">
        <f t="shared" si="37"/>
        <v>0</v>
      </c>
      <c r="BI263" s="190">
        <f t="shared" si="38"/>
        <v>0</v>
      </c>
      <c r="BJ263" s="19" t="s">
        <v>78</v>
      </c>
      <c r="BK263" s="190">
        <f t="shared" si="39"/>
        <v>0</v>
      </c>
      <c r="BL263" s="19" t="s">
        <v>133</v>
      </c>
      <c r="BM263" s="189" t="s">
        <v>491</v>
      </c>
    </row>
    <row r="264" spans="1:65" s="2" customFormat="1" ht="24.15" customHeight="1">
      <c r="A264" s="36"/>
      <c r="B264" s="37"/>
      <c r="C264" s="178" t="s">
        <v>492</v>
      </c>
      <c r="D264" s="178" t="s">
        <v>128</v>
      </c>
      <c r="E264" s="179" t="s">
        <v>493</v>
      </c>
      <c r="F264" s="180" t="s">
        <v>494</v>
      </c>
      <c r="G264" s="181" t="s">
        <v>168</v>
      </c>
      <c r="H264" s="182">
        <v>24</v>
      </c>
      <c r="I264" s="183"/>
      <c r="J264" s="184">
        <f t="shared" si="30"/>
        <v>0</v>
      </c>
      <c r="K264" s="180" t="s">
        <v>132</v>
      </c>
      <c r="L264" s="41"/>
      <c r="M264" s="185" t="s">
        <v>21</v>
      </c>
      <c r="N264" s="186" t="s">
        <v>42</v>
      </c>
      <c r="O264" s="66"/>
      <c r="P264" s="187">
        <f t="shared" si="31"/>
        <v>0</v>
      </c>
      <c r="Q264" s="187">
        <v>0</v>
      </c>
      <c r="R264" s="187">
        <f t="shared" si="32"/>
        <v>0</v>
      </c>
      <c r="S264" s="187">
        <v>0</v>
      </c>
      <c r="T264" s="188">
        <f t="shared" si="33"/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89" t="s">
        <v>133</v>
      </c>
      <c r="AT264" s="189" t="s">
        <v>128</v>
      </c>
      <c r="AU264" s="189" t="s">
        <v>78</v>
      </c>
      <c r="AY264" s="19" t="s">
        <v>127</v>
      </c>
      <c r="BE264" s="190">
        <f t="shared" si="34"/>
        <v>0</v>
      </c>
      <c r="BF264" s="190">
        <f t="shared" si="35"/>
        <v>0</v>
      </c>
      <c r="BG264" s="190">
        <f t="shared" si="36"/>
        <v>0</v>
      </c>
      <c r="BH264" s="190">
        <f t="shared" si="37"/>
        <v>0</v>
      </c>
      <c r="BI264" s="190">
        <f t="shared" si="38"/>
        <v>0</v>
      </c>
      <c r="BJ264" s="19" t="s">
        <v>78</v>
      </c>
      <c r="BK264" s="190">
        <f t="shared" si="39"/>
        <v>0</v>
      </c>
      <c r="BL264" s="19" t="s">
        <v>133</v>
      </c>
      <c r="BM264" s="189" t="s">
        <v>495</v>
      </c>
    </row>
    <row r="265" spans="1:65" s="2" customFormat="1" ht="55.5" customHeight="1">
      <c r="A265" s="36"/>
      <c r="B265" s="37"/>
      <c r="C265" s="178" t="s">
        <v>496</v>
      </c>
      <c r="D265" s="178" t="s">
        <v>128</v>
      </c>
      <c r="E265" s="179" t="s">
        <v>497</v>
      </c>
      <c r="F265" s="180" t="s">
        <v>498</v>
      </c>
      <c r="G265" s="181" t="s">
        <v>168</v>
      </c>
      <c r="H265" s="182">
        <v>20</v>
      </c>
      <c r="I265" s="183"/>
      <c r="J265" s="184">
        <f t="shared" si="30"/>
        <v>0</v>
      </c>
      <c r="K265" s="180" t="s">
        <v>132</v>
      </c>
      <c r="L265" s="41"/>
      <c r="M265" s="185" t="s">
        <v>21</v>
      </c>
      <c r="N265" s="186" t="s">
        <v>42</v>
      </c>
      <c r="O265" s="66"/>
      <c r="P265" s="187">
        <f t="shared" si="31"/>
        <v>0</v>
      </c>
      <c r="Q265" s="187">
        <v>0</v>
      </c>
      <c r="R265" s="187">
        <f t="shared" si="32"/>
        <v>0</v>
      </c>
      <c r="S265" s="187">
        <v>0</v>
      </c>
      <c r="T265" s="188">
        <f t="shared" si="33"/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9" t="s">
        <v>133</v>
      </c>
      <c r="AT265" s="189" t="s">
        <v>128</v>
      </c>
      <c r="AU265" s="189" t="s">
        <v>78</v>
      </c>
      <c r="AY265" s="19" t="s">
        <v>127</v>
      </c>
      <c r="BE265" s="190">
        <f t="shared" si="34"/>
        <v>0</v>
      </c>
      <c r="BF265" s="190">
        <f t="shared" si="35"/>
        <v>0</v>
      </c>
      <c r="BG265" s="190">
        <f t="shared" si="36"/>
        <v>0</v>
      </c>
      <c r="BH265" s="190">
        <f t="shared" si="37"/>
        <v>0</v>
      </c>
      <c r="BI265" s="190">
        <f t="shared" si="38"/>
        <v>0</v>
      </c>
      <c r="BJ265" s="19" t="s">
        <v>78</v>
      </c>
      <c r="BK265" s="190">
        <f t="shared" si="39"/>
        <v>0</v>
      </c>
      <c r="BL265" s="19" t="s">
        <v>133</v>
      </c>
      <c r="BM265" s="189" t="s">
        <v>499</v>
      </c>
    </row>
    <row r="266" spans="1:65" s="2" customFormat="1" ht="44.25" customHeight="1">
      <c r="A266" s="36"/>
      <c r="B266" s="37"/>
      <c r="C266" s="224" t="s">
        <v>500</v>
      </c>
      <c r="D266" s="224" t="s">
        <v>142</v>
      </c>
      <c r="E266" s="225" t="s">
        <v>501</v>
      </c>
      <c r="F266" s="226" t="s">
        <v>502</v>
      </c>
      <c r="G266" s="227" t="s">
        <v>168</v>
      </c>
      <c r="H266" s="228">
        <v>20</v>
      </c>
      <c r="I266" s="229"/>
      <c r="J266" s="230">
        <f t="shared" si="30"/>
        <v>0</v>
      </c>
      <c r="K266" s="226" t="s">
        <v>132</v>
      </c>
      <c r="L266" s="231"/>
      <c r="M266" s="232" t="s">
        <v>21</v>
      </c>
      <c r="N266" s="233" t="s">
        <v>42</v>
      </c>
      <c r="O266" s="66"/>
      <c r="P266" s="187">
        <f t="shared" si="31"/>
        <v>0</v>
      </c>
      <c r="Q266" s="187">
        <v>0</v>
      </c>
      <c r="R266" s="187">
        <f t="shared" si="32"/>
        <v>0</v>
      </c>
      <c r="S266" s="187">
        <v>0</v>
      </c>
      <c r="T266" s="188">
        <f t="shared" si="3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89" t="s">
        <v>145</v>
      </c>
      <c r="AT266" s="189" t="s">
        <v>142</v>
      </c>
      <c r="AU266" s="189" t="s">
        <v>78</v>
      </c>
      <c r="AY266" s="19" t="s">
        <v>127</v>
      </c>
      <c r="BE266" s="190">
        <f t="shared" si="34"/>
        <v>0</v>
      </c>
      <c r="BF266" s="190">
        <f t="shared" si="35"/>
        <v>0</v>
      </c>
      <c r="BG266" s="190">
        <f t="shared" si="36"/>
        <v>0</v>
      </c>
      <c r="BH266" s="190">
        <f t="shared" si="37"/>
        <v>0</v>
      </c>
      <c r="BI266" s="190">
        <f t="shared" si="38"/>
        <v>0</v>
      </c>
      <c r="BJ266" s="19" t="s">
        <v>78</v>
      </c>
      <c r="BK266" s="190">
        <f t="shared" si="39"/>
        <v>0</v>
      </c>
      <c r="BL266" s="19" t="s">
        <v>145</v>
      </c>
      <c r="BM266" s="189" t="s">
        <v>503</v>
      </c>
    </row>
    <row r="267" spans="1:65" s="2" customFormat="1" ht="16.5" customHeight="1">
      <c r="A267" s="36"/>
      <c r="B267" s="37"/>
      <c r="C267" s="178" t="s">
        <v>504</v>
      </c>
      <c r="D267" s="178" t="s">
        <v>128</v>
      </c>
      <c r="E267" s="179" t="s">
        <v>505</v>
      </c>
      <c r="F267" s="180" t="s">
        <v>506</v>
      </c>
      <c r="G267" s="181" t="s">
        <v>168</v>
      </c>
      <c r="H267" s="182">
        <v>1</v>
      </c>
      <c r="I267" s="183"/>
      <c r="J267" s="184">
        <f t="shared" si="30"/>
        <v>0</v>
      </c>
      <c r="K267" s="180" t="s">
        <v>132</v>
      </c>
      <c r="L267" s="41"/>
      <c r="M267" s="185" t="s">
        <v>21</v>
      </c>
      <c r="N267" s="186" t="s">
        <v>42</v>
      </c>
      <c r="O267" s="66"/>
      <c r="P267" s="187">
        <f t="shared" si="31"/>
        <v>0</v>
      </c>
      <c r="Q267" s="187">
        <v>0</v>
      </c>
      <c r="R267" s="187">
        <f t="shared" si="32"/>
        <v>0</v>
      </c>
      <c r="S267" s="187">
        <v>0</v>
      </c>
      <c r="T267" s="188">
        <f t="shared" si="3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9" t="s">
        <v>133</v>
      </c>
      <c r="AT267" s="189" t="s">
        <v>128</v>
      </c>
      <c r="AU267" s="189" t="s">
        <v>78</v>
      </c>
      <c r="AY267" s="19" t="s">
        <v>127</v>
      </c>
      <c r="BE267" s="190">
        <f t="shared" si="34"/>
        <v>0</v>
      </c>
      <c r="BF267" s="190">
        <f t="shared" si="35"/>
        <v>0</v>
      </c>
      <c r="BG267" s="190">
        <f t="shared" si="36"/>
        <v>0</v>
      </c>
      <c r="BH267" s="190">
        <f t="shared" si="37"/>
        <v>0</v>
      </c>
      <c r="BI267" s="190">
        <f t="shared" si="38"/>
        <v>0</v>
      </c>
      <c r="BJ267" s="19" t="s">
        <v>78</v>
      </c>
      <c r="BK267" s="190">
        <f t="shared" si="39"/>
        <v>0</v>
      </c>
      <c r="BL267" s="19" t="s">
        <v>133</v>
      </c>
      <c r="BM267" s="189" t="s">
        <v>507</v>
      </c>
    </row>
    <row r="268" spans="1:65" s="2" customFormat="1" ht="24.15" customHeight="1">
      <c r="A268" s="36"/>
      <c r="B268" s="37"/>
      <c r="C268" s="178" t="s">
        <v>508</v>
      </c>
      <c r="D268" s="178" t="s">
        <v>128</v>
      </c>
      <c r="E268" s="179" t="s">
        <v>509</v>
      </c>
      <c r="F268" s="180" t="s">
        <v>510</v>
      </c>
      <c r="G268" s="181" t="s">
        <v>168</v>
      </c>
      <c r="H268" s="182">
        <v>185</v>
      </c>
      <c r="I268" s="183"/>
      <c r="J268" s="184">
        <f t="shared" si="30"/>
        <v>0</v>
      </c>
      <c r="K268" s="180" t="s">
        <v>132</v>
      </c>
      <c r="L268" s="41"/>
      <c r="M268" s="185" t="s">
        <v>21</v>
      </c>
      <c r="N268" s="186" t="s">
        <v>42</v>
      </c>
      <c r="O268" s="66"/>
      <c r="P268" s="187">
        <f t="shared" si="31"/>
        <v>0</v>
      </c>
      <c r="Q268" s="187">
        <v>0</v>
      </c>
      <c r="R268" s="187">
        <f t="shared" si="32"/>
        <v>0</v>
      </c>
      <c r="S268" s="187">
        <v>0</v>
      </c>
      <c r="T268" s="188">
        <f t="shared" si="33"/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9" t="s">
        <v>133</v>
      </c>
      <c r="AT268" s="189" t="s">
        <v>128</v>
      </c>
      <c r="AU268" s="189" t="s">
        <v>78</v>
      </c>
      <c r="AY268" s="19" t="s">
        <v>127</v>
      </c>
      <c r="BE268" s="190">
        <f t="shared" si="34"/>
        <v>0</v>
      </c>
      <c r="BF268" s="190">
        <f t="shared" si="35"/>
        <v>0</v>
      </c>
      <c r="BG268" s="190">
        <f t="shared" si="36"/>
        <v>0</v>
      </c>
      <c r="BH268" s="190">
        <f t="shared" si="37"/>
        <v>0</v>
      </c>
      <c r="BI268" s="190">
        <f t="shared" si="38"/>
        <v>0</v>
      </c>
      <c r="BJ268" s="19" t="s">
        <v>78</v>
      </c>
      <c r="BK268" s="190">
        <f t="shared" si="39"/>
        <v>0</v>
      </c>
      <c r="BL268" s="19" t="s">
        <v>133</v>
      </c>
      <c r="BM268" s="189" t="s">
        <v>511</v>
      </c>
    </row>
    <row r="269" spans="1:65" s="13" customFormat="1" ht="10">
      <c r="B269" s="191"/>
      <c r="C269" s="192"/>
      <c r="D269" s="193" t="s">
        <v>135</v>
      </c>
      <c r="E269" s="194" t="s">
        <v>21</v>
      </c>
      <c r="F269" s="195" t="s">
        <v>512</v>
      </c>
      <c r="G269" s="192"/>
      <c r="H269" s="194" t="s">
        <v>21</v>
      </c>
      <c r="I269" s="196"/>
      <c r="J269" s="192"/>
      <c r="K269" s="192"/>
      <c r="L269" s="197"/>
      <c r="M269" s="198"/>
      <c r="N269" s="199"/>
      <c r="O269" s="199"/>
      <c r="P269" s="199"/>
      <c r="Q269" s="199"/>
      <c r="R269" s="199"/>
      <c r="S269" s="199"/>
      <c r="T269" s="200"/>
      <c r="AT269" s="201" t="s">
        <v>135</v>
      </c>
      <c r="AU269" s="201" t="s">
        <v>78</v>
      </c>
      <c r="AV269" s="13" t="s">
        <v>78</v>
      </c>
      <c r="AW269" s="13" t="s">
        <v>32</v>
      </c>
      <c r="AX269" s="13" t="s">
        <v>71</v>
      </c>
      <c r="AY269" s="201" t="s">
        <v>127</v>
      </c>
    </row>
    <row r="270" spans="1:65" s="14" customFormat="1" ht="10">
      <c r="B270" s="202"/>
      <c r="C270" s="203"/>
      <c r="D270" s="193" t="s">
        <v>135</v>
      </c>
      <c r="E270" s="204" t="s">
        <v>21</v>
      </c>
      <c r="F270" s="205" t="s">
        <v>513</v>
      </c>
      <c r="G270" s="203"/>
      <c r="H270" s="206">
        <v>130</v>
      </c>
      <c r="I270" s="207"/>
      <c r="J270" s="203"/>
      <c r="K270" s="203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135</v>
      </c>
      <c r="AU270" s="212" t="s">
        <v>78</v>
      </c>
      <c r="AV270" s="14" t="s">
        <v>80</v>
      </c>
      <c r="AW270" s="14" t="s">
        <v>32</v>
      </c>
      <c r="AX270" s="14" t="s">
        <v>71</v>
      </c>
      <c r="AY270" s="212" t="s">
        <v>127</v>
      </c>
    </row>
    <row r="271" spans="1:65" s="13" customFormat="1" ht="10">
      <c r="B271" s="191"/>
      <c r="C271" s="192"/>
      <c r="D271" s="193" t="s">
        <v>135</v>
      </c>
      <c r="E271" s="194" t="s">
        <v>21</v>
      </c>
      <c r="F271" s="195" t="s">
        <v>514</v>
      </c>
      <c r="G271" s="192"/>
      <c r="H271" s="194" t="s">
        <v>21</v>
      </c>
      <c r="I271" s="196"/>
      <c r="J271" s="192"/>
      <c r="K271" s="192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135</v>
      </c>
      <c r="AU271" s="201" t="s">
        <v>78</v>
      </c>
      <c r="AV271" s="13" t="s">
        <v>78</v>
      </c>
      <c r="AW271" s="13" t="s">
        <v>32</v>
      </c>
      <c r="AX271" s="13" t="s">
        <v>71</v>
      </c>
      <c r="AY271" s="201" t="s">
        <v>127</v>
      </c>
    </row>
    <row r="272" spans="1:65" s="14" customFormat="1" ht="10">
      <c r="B272" s="202"/>
      <c r="C272" s="203"/>
      <c r="D272" s="193" t="s">
        <v>135</v>
      </c>
      <c r="E272" s="204" t="s">
        <v>21</v>
      </c>
      <c r="F272" s="205" t="s">
        <v>382</v>
      </c>
      <c r="G272" s="203"/>
      <c r="H272" s="206">
        <v>55</v>
      </c>
      <c r="I272" s="207"/>
      <c r="J272" s="203"/>
      <c r="K272" s="203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135</v>
      </c>
      <c r="AU272" s="212" t="s">
        <v>78</v>
      </c>
      <c r="AV272" s="14" t="s">
        <v>80</v>
      </c>
      <c r="AW272" s="14" t="s">
        <v>32</v>
      </c>
      <c r="AX272" s="14" t="s">
        <v>71</v>
      </c>
      <c r="AY272" s="212" t="s">
        <v>127</v>
      </c>
    </row>
    <row r="273" spans="1:65" s="15" customFormat="1" ht="10">
      <c r="B273" s="213"/>
      <c r="C273" s="214"/>
      <c r="D273" s="193" t="s">
        <v>135</v>
      </c>
      <c r="E273" s="215" t="s">
        <v>21</v>
      </c>
      <c r="F273" s="216" t="s">
        <v>141</v>
      </c>
      <c r="G273" s="214"/>
      <c r="H273" s="217">
        <v>185</v>
      </c>
      <c r="I273" s="218"/>
      <c r="J273" s="214"/>
      <c r="K273" s="214"/>
      <c r="L273" s="219"/>
      <c r="M273" s="220"/>
      <c r="N273" s="221"/>
      <c r="O273" s="221"/>
      <c r="P273" s="221"/>
      <c r="Q273" s="221"/>
      <c r="R273" s="221"/>
      <c r="S273" s="221"/>
      <c r="T273" s="222"/>
      <c r="AT273" s="223" t="s">
        <v>135</v>
      </c>
      <c r="AU273" s="223" t="s">
        <v>78</v>
      </c>
      <c r="AV273" s="15" t="s">
        <v>133</v>
      </c>
      <c r="AW273" s="15" t="s">
        <v>32</v>
      </c>
      <c r="AX273" s="15" t="s">
        <v>78</v>
      </c>
      <c r="AY273" s="223" t="s">
        <v>127</v>
      </c>
    </row>
    <row r="274" spans="1:65" s="2" customFormat="1" ht="24.15" customHeight="1">
      <c r="A274" s="36"/>
      <c r="B274" s="37"/>
      <c r="C274" s="178" t="s">
        <v>515</v>
      </c>
      <c r="D274" s="178" t="s">
        <v>128</v>
      </c>
      <c r="E274" s="179" t="s">
        <v>516</v>
      </c>
      <c r="F274" s="180" t="s">
        <v>517</v>
      </c>
      <c r="G274" s="181" t="s">
        <v>168</v>
      </c>
      <c r="H274" s="182">
        <v>110</v>
      </c>
      <c r="I274" s="183"/>
      <c r="J274" s="184">
        <f>ROUND(I274*H274,2)</f>
        <v>0</v>
      </c>
      <c r="K274" s="180" t="s">
        <v>132</v>
      </c>
      <c r="L274" s="41"/>
      <c r="M274" s="185" t="s">
        <v>21</v>
      </c>
      <c r="N274" s="186" t="s">
        <v>42</v>
      </c>
      <c r="O274" s="66"/>
      <c r="P274" s="187">
        <f>O274*H274</f>
        <v>0</v>
      </c>
      <c r="Q274" s="187">
        <v>0</v>
      </c>
      <c r="R274" s="187">
        <f>Q274*H274</f>
        <v>0</v>
      </c>
      <c r="S274" s="187">
        <v>0</v>
      </c>
      <c r="T274" s="188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9" t="s">
        <v>133</v>
      </c>
      <c r="AT274" s="189" t="s">
        <v>128</v>
      </c>
      <c r="AU274" s="189" t="s">
        <v>78</v>
      </c>
      <c r="AY274" s="19" t="s">
        <v>127</v>
      </c>
      <c r="BE274" s="190">
        <f>IF(N274="základní",J274,0)</f>
        <v>0</v>
      </c>
      <c r="BF274" s="190">
        <f>IF(N274="snížená",J274,0)</f>
        <v>0</v>
      </c>
      <c r="BG274" s="190">
        <f>IF(N274="zákl. přenesená",J274,0)</f>
        <v>0</v>
      </c>
      <c r="BH274" s="190">
        <f>IF(N274="sníž. přenesená",J274,0)</f>
        <v>0</v>
      </c>
      <c r="BI274" s="190">
        <f>IF(N274="nulová",J274,0)</f>
        <v>0</v>
      </c>
      <c r="BJ274" s="19" t="s">
        <v>78</v>
      </c>
      <c r="BK274" s="190">
        <f>ROUND(I274*H274,2)</f>
        <v>0</v>
      </c>
      <c r="BL274" s="19" t="s">
        <v>133</v>
      </c>
      <c r="BM274" s="189" t="s">
        <v>518</v>
      </c>
    </row>
    <row r="275" spans="1:65" s="13" customFormat="1" ht="10">
      <c r="B275" s="191"/>
      <c r="C275" s="192"/>
      <c r="D275" s="193" t="s">
        <v>135</v>
      </c>
      <c r="E275" s="194" t="s">
        <v>21</v>
      </c>
      <c r="F275" s="195" t="s">
        <v>512</v>
      </c>
      <c r="G275" s="192"/>
      <c r="H275" s="194" t="s">
        <v>21</v>
      </c>
      <c r="I275" s="196"/>
      <c r="J275" s="192"/>
      <c r="K275" s="192"/>
      <c r="L275" s="197"/>
      <c r="M275" s="198"/>
      <c r="N275" s="199"/>
      <c r="O275" s="199"/>
      <c r="P275" s="199"/>
      <c r="Q275" s="199"/>
      <c r="R275" s="199"/>
      <c r="S275" s="199"/>
      <c r="T275" s="200"/>
      <c r="AT275" s="201" t="s">
        <v>135</v>
      </c>
      <c r="AU275" s="201" t="s">
        <v>78</v>
      </c>
      <c r="AV275" s="13" t="s">
        <v>78</v>
      </c>
      <c r="AW275" s="13" t="s">
        <v>32</v>
      </c>
      <c r="AX275" s="13" t="s">
        <v>71</v>
      </c>
      <c r="AY275" s="201" t="s">
        <v>127</v>
      </c>
    </row>
    <row r="276" spans="1:65" s="14" customFormat="1" ht="10">
      <c r="B276" s="202"/>
      <c r="C276" s="203"/>
      <c r="D276" s="193" t="s">
        <v>135</v>
      </c>
      <c r="E276" s="204" t="s">
        <v>21</v>
      </c>
      <c r="F276" s="205" t="s">
        <v>463</v>
      </c>
      <c r="G276" s="203"/>
      <c r="H276" s="206">
        <v>75</v>
      </c>
      <c r="I276" s="207"/>
      <c r="J276" s="203"/>
      <c r="K276" s="203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135</v>
      </c>
      <c r="AU276" s="212" t="s">
        <v>78</v>
      </c>
      <c r="AV276" s="14" t="s">
        <v>80</v>
      </c>
      <c r="AW276" s="14" t="s">
        <v>32</v>
      </c>
      <c r="AX276" s="14" t="s">
        <v>71</v>
      </c>
      <c r="AY276" s="212" t="s">
        <v>127</v>
      </c>
    </row>
    <row r="277" spans="1:65" s="13" customFormat="1" ht="10">
      <c r="B277" s="191"/>
      <c r="C277" s="192"/>
      <c r="D277" s="193" t="s">
        <v>135</v>
      </c>
      <c r="E277" s="194" t="s">
        <v>21</v>
      </c>
      <c r="F277" s="195" t="s">
        <v>514</v>
      </c>
      <c r="G277" s="192"/>
      <c r="H277" s="194" t="s">
        <v>21</v>
      </c>
      <c r="I277" s="196"/>
      <c r="J277" s="192"/>
      <c r="K277" s="192"/>
      <c r="L277" s="197"/>
      <c r="M277" s="198"/>
      <c r="N277" s="199"/>
      <c r="O277" s="199"/>
      <c r="P277" s="199"/>
      <c r="Q277" s="199"/>
      <c r="R277" s="199"/>
      <c r="S277" s="199"/>
      <c r="T277" s="200"/>
      <c r="AT277" s="201" t="s">
        <v>135</v>
      </c>
      <c r="AU277" s="201" t="s">
        <v>78</v>
      </c>
      <c r="AV277" s="13" t="s">
        <v>78</v>
      </c>
      <c r="AW277" s="13" t="s">
        <v>32</v>
      </c>
      <c r="AX277" s="13" t="s">
        <v>71</v>
      </c>
      <c r="AY277" s="201" t="s">
        <v>127</v>
      </c>
    </row>
    <row r="278" spans="1:65" s="14" customFormat="1" ht="10">
      <c r="B278" s="202"/>
      <c r="C278" s="203"/>
      <c r="D278" s="193" t="s">
        <v>135</v>
      </c>
      <c r="E278" s="204" t="s">
        <v>21</v>
      </c>
      <c r="F278" s="205" t="s">
        <v>300</v>
      </c>
      <c r="G278" s="203"/>
      <c r="H278" s="206">
        <v>35</v>
      </c>
      <c r="I278" s="207"/>
      <c r="J278" s="203"/>
      <c r="K278" s="203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135</v>
      </c>
      <c r="AU278" s="212" t="s">
        <v>78</v>
      </c>
      <c r="AV278" s="14" t="s">
        <v>80</v>
      </c>
      <c r="AW278" s="14" t="s">
        <v>32</v>
      </c>
      <c r="AX278" s="14" t="s">
        <v>71</v>
      </c>
      <c r="AY278" s="212" t="s">
        <v>127</v>
      </c>
    </row>
    <row r="279" spans="1:65" s="15" customFormat="1" ht="10">
      <c r="B279" s="213"/>
      <c r="C279" s="214"/>
      <c r="D279" s="193" t="s">
        <v>135</v>
      </c>
      <c r="E279" s="215" t="s">
        <v>21</v>
      </c>
      <c r="F279" s="216" t="s">
        <v>141</v>
      </c>
      <c r="G279" s="214"/>
      <c r="H279" s="217">
        <v>110</v>
      </c>
      <c r="I279" s="218"/>
      <c r="J279" s="214"/>
      <c r="K279" s="214"/>
      <c r="L279" s="219"/>
      <c r="M279" s="220"/>
      <c r="N279" s="221"/>
      <c r="O279" s="221"/>
      <c r="P279" s="221"/>
      <c r="Q279" s="221"/>
      <c r="R279" s="221"/>
      <c r="S279" s="221"/>
      <c r="T279" s="222"/>
      <c r="AT279" s="223" t="s">
        <v>135</v>
      </c>
      <c r="AU279" s="223" t="s">
        <v>78</v>
      </c>
      <c r="AV279" s="15" t="s">
        <v>133</v>
      </c>
      <c r="AW279" s="15" t="s">
        <v>32</v>
      </c>
      <c r="AX279" s="15" t="s">
        <v>78</v>
      </c>
      <c r="AY279" s="223" t="s">
        <v>127</v>
      </c>
    </row>
    <row r="280" spans="1:65" s="12" customFormat="1" ht="22.75" customHeight="1">
      <c r="B280" s="164"/>
      <c r="C280" s="165"/>
      <c r="D280" s="166" t="s">
        <v>70</v>
      </c>
      <c r="E280" s="234" t="s">
        <v>519</v>
      </c>
      <c r="F280" s="234" t="s">
        <v>520</v>
      </c>
      <c r="G280" s="165"/>
      <c r="H280" s="165"/>
      <c r="I280" s="168"/>
      <c r="J280" s="235">
        <f>BK280</f>
        <v>0</v>
      </c>
      <c r="K280" s="165"/>
      <c r="L280" s="170"/>
      <c r="M280" s="171"/>
      <c r="N280" s="172"/>
      <c r="O280" s="172"/>
      <c r="P280" s="173">
        <f>SUM(P281:P288)</f>
        <v>0</v>
      </c>
      <c r="Q280" s="172"/>
      <c r="R280" s="173">
        <f>SUM(R281:R288)</f>
        <v>0</v>
      </c>
      <c r="S280" s="172"/>
      <c r="T280" s="174">
        <f>SUM(T281:T288)</f>
        <v>0</v>
      </c>
      <c r="AR280" s="175" t="s">
        <v>78</v>
      </c>
      <c r="AT280" s="176" t="s">
        <v>70</v>
      </c>
      <c r="AU280" s="176" t="s">
        <v>78</v>
      </c>
      <c r="AY280" s="175" t="s">
        <v>127</v>
      </c>
      <c r="BK280" s="177">
        <f>SUM(BK281:BK288)</f>
        <v>0</v>
      </c>
    </row>
    <row r="281" spans="1:65" s="2" customFormat="1" ht="16.5" customHeight="1">
      <c r="A281" s="36"/>
      <c r="B281" s="37"/>
      <c r="C281" s="178" t="s">
        <v>521</v>
      </c>
      <c r="D281" s="178" t="s">
        <v>128</v>
      </c>
      <c r="E281" s="179" t="s">
        <v>522</v>
      </c>
      <c r="F281" s="180" t="s">
        <v>523</v>
      </c>
      <c r="G281" s="181" t="s">
        <v>168</v>
      </c>
      <c r="H281" s="182">
        <v>1</v>
      </c>
      <c r="I281" s="183"/>
      <c r="J281" s="184">
        <f t="shared" ref="J281:J288" si="40">ROUND(I281*H281,2)</f>
        <v>0</v>
      </c>
      <c r="K281" s="180" t="s">
        <v>132</v>
      </c>
      <c r="L281" s="41"/>
      <c r="M281" s="185" t="s">
        <v>21</v>
      </c>
      <c r="N281" s="186" t="s">
        <v>42</v>
      </c>
      <c r="O281" s="66"/>
      <c r="P281" s="187">
        <f t="shared" ref="P281:P288" si="41">O281*H281</f>
        <v>0</v>
      </c>
      <c r="Q281" s="187">
        <v>0</v>
      </c>
      <c r="R281" s="187">
        <f t="shared" ref="R281:R288" si="42">Q281*H281</f>
        <v>0</v>
      </c>
      <c r="S281" s="187">
        <v>0</v>
      </c>
      <c r="T281" s="188">
        <f t="shared" ref="T281:T288" si="43"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89" t="s">
        <v>133</v>
      </c>
      <c r="AT281" s="189" t="s">
        <v>128</v>
      </c>
      <c r="AU281" s="189" t="s">
        <v>80</v>
      </c>
      <c r="AY281" s="19" t="s">
        <v>127</v>
      </c>
      <c r="BE281" s="190">
        <f t="shared" ref="BE281:BE288" si="44">IF(N281="základní",J281,0)</f>
        <v>0</v>
      </c>
      <c r="BF281" s="190">
        <f t="shared" ref="BF281:BF288" si="45">IF(N281="snížená",J281,0)</f>
        <v>0</v>
      </c>
      <c r="BG281" s="190">
        <f t="shared" ref="BG281:BG288" si="46">IF(N281="zákl. přenesená",J281,0)</f>
        <v>0</v>
      </c>
      <c r="BH281" s="190">
        <f t="shared" ref="BH281:BH288" si="47">IF(N281="sníž. přenesená",J281,0)</f>
        <v>0</v>
      </c>
      <c r="BI281" s="190">
        <f t="shared" ref="BI281:BI288" si="48">IF(N281="nulová",J281,0)</f>
        <v>0</v>
      </c>
      <c r="BJ281" s="19" t="s">
        <v>78</v>
      </c>
      <c r="BK281" s="190">
        <f t="shared" ref="BK281:BK288" si="49">ROUND(I281*H281,2)</f>
        <v>0</v>
      </c>
      <c r="BL281" s="19" t="s">
        <v>133</v>
      </c>
      <c r="BM281" s="189" t="s">
        <v>524</v>
      </c>
    </row>
    <row r="282" spans="1:65" s="2" customFormat="1" ht="21.75" customHeight="1">
      <c r="A282" s="36"/>
      <c r="B282" s="37"/>
      <c r="C282" s="224" t="s">
        <v>525</v>
      </c>
      <c r="D282" s="224" t="s">
        <v>142</v>
      </c>
      <c r="E282" s="225" t="s">
        <v>526</v>
      </c>
      <c r="F282" s="226" t="s">
        <v>527</v>
      </c>
      <c r="G282" s="227" t="s">
        <v>168</v>
      </c>
      <c r="H282" s="228">
        <v>1</v>
      </c>
      <c r="I282" s="229"/>
      <c r="J282" s="230">
        <f t="shared" si="40"/>
        <v>0</v>
      </c>
      <c r="K282" s="226" t="s">
        <v>132</v>
      </c>
      <c r="L282" s="231"/>
      <c r="M282" s="232" t="s">
        <v>21</v>
      </c>
      <c r="N282" s="233" t="s">
        <v>42</v>
      </c>
      <c r="O282" s="66"/>
      <c r="P282" s="187">
        <f t="shared" si="41"/>
        <v>0</v>
      </c>
      <c r="Q282" s="187">
        <v>0</v>
      </c>
      <c r="R282" s="187">
        <f t="shared" si="42"/>
        <v>0</v>
      </c>
      <c r="S282" s="187">
        <v>0</v>
      </c>
      <c r="T282" s="188">
        <f t="shared" si="43"/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9" t="s">
        <v>145</v>
      </c>
      <c r="AT282" s="189" t="s">
        <v>142</v>
      </c>
      <c r="AU282" s="189" t="s">
        <v>80</v>
      </c>
      <c r="AY282" s="19" t="s">
        <v>127</v>
      </c>
      <c r="BE282" s="190">
        <f t="shared" si="44"/>
        <v>0</v>
      </c>
      <c r="BF282" s="190">
        <f t="shared" si="45"/>
        <v>0</v>
      </c>
      <c r="BG282" s="190">
        <f t="shared" si="46"/>
        <v>0</v>
      </c>
      <c r="BH282" s="190">
        <f t="shared" si="47"/>
        <v>0</v>
      </c>
      <c r="BI282" s="190">
        <f t="shared" si="48"/>
        <v>0</v>
      </c>
      <c r="BJ282" s="19" t="s">
        <v>78</v>
      </c>
      <c r="BK282" s="190">
        <f t="shared" si="49"/>
        <v>0</v>
      </c>
      <c r="BL282" s="19" t="s">
        <v>145</v>
      </c>
      <c r="BM282" s="189" t="s">
        <v>528</v>
      </c>
    </row>
    <row r="283" spans="1:65" s="2" customFormat="1" ht="16.5" customHeight="1">
      <c r="A283" s="36"/>
      <c r="B283" s="37"/>
      <c r="C283" s="178" t="s">
        <v>529</v>
      </c>
      <c r="D283" s="178" t="s">
        <v>128</v>
      </c>
      <c r="E283" s="179" t="s">
        <v>530</v>
      </c>
      <c r="F283" s="180" t="s">
        <v>531</v>
      </c>
      <c r="G283" s="181" t="s">
        <v>168</v>
      </c>
      <c r="H283" s="182">
        <v>6</v>
      </c>
      <c r="I283" s="183"/>
      <c r="J283" s="184">
        <f t="shared" si="40"/>
        <v>0</v>
      </c>
      <c r="K283" s="180" t="s">
        <v>132</v>
      </c>
      <c r="L283" s="41"/>
      <c r="M283" s="185" t="s">
        <v>21</v>
      </c>
      <c r="N283" s="186" t="s">
        <v>42</v>
      </c>
      <c r="O283" s="66"/>
      <c r="P283" s="187">
        <f t="shared" si="41"/>
        <v>0</v>
      </c>
      <c r="Q283" s="187">
        <v>0</v>
      </c>
      <c r="R283" s="187">
        <f t="shared" si="42"/>
        <v>0</v>
      </c>
      <c r="S283" s="187">
        <v>0</v>
      </c>
      <c r="T283" s="188">
        <f t="shared" si="43"/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133</v>
      </c>
      <c r="AT283" s="189" t="s">
        <v>128</v>
      </c>
      <c r="AU283" s="189" t="s">
        <v>80</v>
      </c>
      <c r="AY283" s="19" t="s">
        <v>127</v>
      </c>
      <c r="BE283" s="190">
        <f t="shared" si="44"/>
        <v>0</v>
      </c>
      <c r="BF283" s="190">
        <f t="shared" si="45"/>
        <v>0</v>
      </c>
      <c r="BG283" s="190">
        <f t="shared" si="46"/>
        <v>0</v>
      </c>
      <c r="BH283" s="190">
        <f t="shared" si="47"/>
        <v>0</v>
      </c>
      <c r="BI283" s="190">
        <f t="shared" si="48"/>
        <v>0</v>
      </c>
      <c r="BJ283" s="19" t="s">
        <v>78</v>
      </c>
      <c r="BK283" s="190">
        <f t="shared" si="49"/>
        <v>0</v>
      </c>
      <c r="BL283" s="19" t="s">
        <v>133</v>
      </c>
      <c r="BM283" s="189" t="s">
        <v>532</v>
      </c>
    </row>
    <row r="284" spans="1:65" s="2" customFormat="1" ht="24.15" customHeight="1">
      <c r="A284" s="36"/>
      <c r="B284" s="37"/>
      <c r="C284" s="224" t="s">
        <v>533</v>
      </c>
      <c r="D284" s="224" t="s">
        <v>142</v>
      </c>
      <c r="E284" s="225" t="s">
        <v>534</v>
      </c>
      <c r="F284" s="226" t="s">
        <v>535</v>
      </c>
      <c r="G284" s="227" t="s">
        <v>168</v>
      </c>
      <c r="H284" s="228">
        <v>6</v>
      </c>
      <c r="I284" s="229"/>
      <c r="J284" s="230">
        <f t="shared" si="40"/>
        <v>0</v>
      </c>
      <c r="K284" s="226" t="s">
        <v>132</v>
      </c>
      <c r="L284" s="231"/>
      <c r="M284" s="232" t="s">
        <v>21</v>
      </c>
      <c r="N284" s="233" t="s">
        <v>42</v>
      </c>
      <c r="O284" s="66"/>
      <c r="P284" s="187">
        <f t="shared" si="41"/>
        <v>0</v>
      </c>
      <c r="Q284" s="187">
        <v>0</v>
      </c>
      <c r="R284" s="187">
        <f t="shared" si="42"/>
        <v>0</v>
      </c>
      <c r="S284" s="187">
        <v>0</v>
      </c>
      <c r="T284" s="188">
        <f t="shared" si="43"/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9" t="s">
        <v>145</v>
      </c>
      <c r="AT284" s="189" t="s">
        <v>142</v>
      </c>
      <c r="AU284" s="189" t="s">
        <v>80</v>
      </c>
      <c r="AY284" s="19" t="s">
        <v>127</v>
      </c>
      <c r="BE284" s="190">
        <f t="shared" si="44"/>
        <v>0</v>
      </c>
      <c r="BF284" s="190">
        <f t="shared" si="45"/>
        <v>0</v>
      </c>
      <c r="BG284" s="190">
        <f t="shared" si="46"/>
        <v>0</v>
      </c>
      <c r="BH284" s="190">
        <f t="shared" si="47"/>
        <v>0</v>
      </c>
      <c r="BI284" s="190">
        <f t="shared" si="48"/>
        <v>0</v>
      </c>
      <c r="BJ284" s="19" t="s">
        <v>78</v>
      </c>
      <c r="BK284" s="190">
        <f t="shared" si="49"/>
        <v>0</v>
      </c>
      <c r="BL284" s="19" t="s">
        <v>145</v>
      </c>
      <c r="BM284" s="189" t="s">
        <v>536</v>
      </c>
    </row>
    <row r="285" spans="1:65" s="2" customFormat="1" ht="16.5" customHeight="1">
      <c r="A285" s="36"/>
      <c r="B285" s="37"/>
      <c r="C285" s="178" t="s">
        <v>537</v>
      </c>
      <c r="D285" s="178" t="s">
        <v>128</v>
      </c>
      <c r="E285" s="179" t="s">
        <v>538</v>
      </c>
      <c r="F285" s="180" t="s">
        <v>539</v>
      </c>
      <c r="G285" s="181" t="s">
        <v>168</v>
      </c>
      <c r="H285" s="182">
        <v>7</v>
      </c>
      <c r="I285" s="183"/>
      <c r="J285" s="184">
        <f t="shared" si="40"/>
        <v>0</v>
      </c>
      <c r="K285" s="180" t="s">
        <v>132</v>
      </c>
      <c r="L285" s="41"/>
      <c r="M285" s="185" t="s">
        <v>21</v>
      </c>
      <c r="N285" s="186" t="s">
        <v>42</v>
      </c>
      <c r="O285" s="66"/>
      <c r="P285" s="187">
        <f t="shared" si="41"/>
        <v>0</v>
      </c>
      <c r="Q285" s="187">
        <v>0</v>
      </c>
      <c r="R285" s="187">
        <f t="shared" si="42"/>
        <v>0</v>
      </c>
      <c r="S285" s="187">
        <v>0</v>
      </c>
      <c r="T285" s="188">
        <f t="shared" si="43"/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89" t="s">
        <v>133</v>
      </c>
      <c r="AT285" s="189" t="s">
        <v>128</v>
      </c>
      <c r="AU285" s="189" t="s">
        <v>80</v>
      </c>
      <c r="AY285" s="19" t="s">
        <v>127</v>
      </c>
      <c r="BE285" s="190">
        <f t="shared" si="44"/>
        <v>0</v>
      </c>
      <c r="BF285" s="190">
        <f t="shared" si="45"/>
        <v>0</v>
      </c>
      <c r="BG285" s="190">
        <f t="shared" si="46"/>
        <v>0</v>
      </c>
      <c r="BH285" s="190">
        <f t="shared" si="47"/>
        <v>0</v>
      </c>
      <c r="BI285" s="190">
        <f t="shared" si="48"/>
        <v>0</v>
      </c>
      <c r="BJ285" s="19" t="s">
        <v>78</v>
      </c>
      <c r="BK285" s="190">
        <f t="shared" si="49"/>
        <v>0</v>
      </c>
      <c r="BL285" s="19" t="s">
        <v>133</v>
      </c>
      <c r="BM285" s="189" t="s">
        <v>540</v>
      </c>
    </row>
    <row r="286" spans="1:65" s="2" customFormat="1" ht="21.75" customHeight="1">
      <c r="A286" s="36"/>
      <c r="B286" s="37"/>
      <c r="C286" s="224" t="s">
        <v>541</v>
      </c>
      <c r="D286" s="224" t="s">
        <v>142</v>
      </c>
      <c r="E286" s="225" t="s">
        <v>542</v>
      </c>
      <c r="F286" s="226" t="s">
        <v>543</v>
      </c>
      <c r="G286" s="227" t="s">
        <v>168</v>
      </c>
      <c r="H286" s="228">
        <v>7</v>
      </c>
      <c r="I286" s="229"/>
      <c r="J286" s="230">
        <f t="shared" si="40"/>
        <v>0</v>
      </c>
      <c r="K286" s="226" t="s">
        <v>132</v>
      </c>
      <c r="L286" s="231"/>
      <c r="M286" s="232" t="s">
        <v>21</v>
      </c>
      <c r="N286" s="233" t="s">
        <v>42</v>
      </c>
      <c r="O286" s="66"/>
      <c r="P286" s="187">
        <f t="shared" si="41"/>
        <v>0</v>
      </c>
      <c r="Q286" s="187">
        <v>0</v>
      </c>
      <c r="R286" s="187">
        <f t="shared" si="42"/>
        <v>0</v>
      </c>
      <c r="S286" s="187">
        <v>0</v>
      </c>
      <c r="T286" s="188">
        <f t="shared" si="43"/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145</v>
      </c>
      <c r="AT286" s="189" t="s">
        <v>142</v>
      </c>
      <c r="AU286" s="189" t="s">
        <v>80</v>
      </c>
      <c r="AY286" s="19" t="s">
        <v>127</v>
      </c>
      <c r="BE286" s="190">
        <f t="shared" si="44"/>
        <v>0</v>
      </c>
      <c r="BF286" s="190">
        <f t="shared" si="45"/>
        <v>0</v>
      </c>
      <c r="BG286" s="190">
        <f t="shared" si="46"/>
        <v>0</v>
      </c>
      <c r="BH286" s="190">
        <f t="shared" si="47"/>
        <v>0</v>
      </c>
      <c r="BI286" s="190">
        <f t="shared" si="48"/>
        <v>0</v>
      </c>
      <c r="BJ286" s="19" t="s">
        <v>78</v>
      </c>
      <c r="BK286" s="190">
        <f t="shared" si="49"/>
        <v>0</v>
      </c>
      <c r="BL286" s="19" t="s">
        <v>145</v>
      </c>
      <c r="BM286" s="189" t="s">
        <v>544</v>
      </c>
    </row>
    <row r="287" spans="1:65" s="2" customFormat="1" ht="78" customHeight="1">
      <c r="A287" s="36"/>
      <c r="B287" s="37"/>
      <c r="C287" s="178" t="s">
        <v>545</v>
      </c>
      <c r="D287" s="178" t="s">
        <v>128</v>
      </c>
      <c r="E287" s="179" t="s">
        <v>546</v>
      </c>
      <c r="F287" s="180" t="s">
        <v>547</v>
      </c>
      <c r="G287" s="181" t="s">
        <v>168</v>
      </c>
      <c r="H287" s="182">
        <v>6</v>
      </c>
      <c r="I287" s="183"/>
      <c r="J287" s="184">
        <f t="shared" si="40"/>
        <v>0</v>
      </c>
      <c r="K287" s="180" t="s">
        <v>132</v>
      </c>
      <c r="L287" s="41"/>
      <c r="M287" s="185" t="s">
        <v>21</v>
      </c>
      <c r="N287" s="186" t="s">
        <v>42</v>
      </c>
      <c r="O287" s="66"/>
      <c r="P287" s="187">
        <f t="shared" si="41"/>
        <v>0</v>
      </c>
      <c r="Q287" s="187">
        <v>0</v>
      </c>
      <c r="R287" s="187">
        <f t="shared" si="42"/>
        <v>0</v>
      </c>
      <c r="S287" s="187">
        <v>0</v>
      </c>
      <c r="T287" s="188">
        <f t="shared" si="43"/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9" t="s">
        <v>133</v>
      </c>
      <c r="AT287" s="189" t="s">
        <v>128</v>
      </c>
      <c r="AU287" s="189" t="s">
        <v>80</v>
      </c>
      <c r="AY287" s="19" t="s">
        <v>127</v>
      </c>
      <c r="BE287" s="190">
        <f t="shared" si="44"/>
        <v>0</v>
      </c>
      <c r="BF287" s="190">
        <f t="shared" si="45"/>
        <v>0</v>
      </c>
      <c r="BG287" s="190">
        <f t="shared" si="46"/>
        <v>0</v>
      </c>
      <c r="BH287" s="190">
        <f t="shared" si="47"/>
        <v>0</v>
      </c>
      <c r="BI287" s="190">
        <f t="shared" si="48"/>
        <v>0</v>
      </c>
      <c r="BJ287" s="19" t="s">
        <v>78</v>
      </c>
      <c r="BK287" s="190">
        <f t="shared" si="49"/>
        <v>0</v>
      </c>
      <c r="BL287" s="19" t="s">
        <v>133</v>
      </c>
      <c r="BM287" s="189" t="s">
        <v>548</v>
      </c>
    </row>
    <row r="288" spans="1:65" s="2" customFormat="1" ht="33" customHeight="1">
      <c r="A288" s="36"/>
      <c r="B288" s="37"/>
      <c r="C288" s="224" t="s">
        <v>549</v>
      </c>
      <c r="D288" s="224" t="s">
        <v>142</v>
      </c>
      <c r="E288" s="225" t="s">
        <v>550</v>
      </c>
      <c r="F288" s="226" t="s">
        <v>551</v>
      </c>
      <c r="G288" s="227" t="s">
        <v>131</v>
      </c>
      <c r="H288" s="228">
        <v>60</v>
      </c>
      <c r="I288" s="229"/>
      <c r="J288" s="230">
        <f t="shared" si="40"/>
        <v>0</v>
      </c>
      <c r="K288" s="226" t="s">
        <v>132</v>
      </c>
      <c r="L288" s="231"/>
      <c r="M288" s="232" t="s">
        <v>21</v>
      </c>
      <c r="N288" s="233" t="s">
        <v>42</v>
      </c>
      <c r="O288" s="66"/>
      <c r="P288" s="187">
        <f t="shared" si="41"/>
        <v>0</v>
      </c>
      <c r="Q288" s="187">
        <v>0</v>
      </c>
      <c r="R288" s="187">
        <f t="shared" si="42"/>
        <v>0</v>
      </c>
      <c r="S288" s="187">
        <v>0</v>
      </c>
      <c r="T288" s="188">
        <f t="shared" si="43"/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145</v>
      </c>
      <c r="AT288" s="189" t="s">
        <v>142</v>
      </c>
      <c r="AU288" s="189" t="s">
        <v>80</v>
      </c>
      <c r="AY288" s="19" t="s">
        <v>127</v>
      </c>
      <c r="BE288" s="190">
        <f t="shared" si="44"/>
        <v>0</v>
      </c>
      <c r="BF288" s="190">
        <f t="shared" si="45"/>
        <v>0</v>
      </c>
      <c r="BG288" s="190">
        <f t="shared" si="46"/>
        <v>0</v>
      </c>
      <c r="BH288" s="190">
        <f t="shared" si="47"/>
        <v>0</v>
      </c>
      <c r="BI288" s="190">
        <f t="shared" si="48"/>
        <v>0</v>
      </c>
      <c r="BJ288" s="19" t="s">
        <v>78</v>
      </c>
      <c r="BK288" s="190">
        <f t="shared" si="49"/>
        <v>0</v>
      </c>
      <c r="BL288" s="19" t="s">
        <v>145</v>
      </c>
      <c r="BM288" s="189" t="s">
        <v>552</v>
      </c>
    </row>
    <row r="289" spans="1:65" s="12" customFormat="1" ht="22.75" customHeight="1">
      <c r="B289" s="164"/>
      <c r="C289" s="165"/>
      <c r="D289" s="166" t="s">
        <v>70</v>
      </c>
      <c r="E289" s="234" t="s">
        <v>553</v>
      </c>
      <c r="F289" s="234" t="s">
        <v>554</v>
      </c>
      <c r="G289" s="165"/>
      <c r="H289" s="165"/>
      <c r="I289" s="168"/>
      <c r="J289" s="235">
        <f>BK289</f>
        <v>0</v>
      </c>
      <c r="K289" s="165"/>
      <c r="L289" s="170"/>
      <c r="M289" s="171"/>
      <c r="N289" s="172"/>
      <c r="O289" s="172"/>
      <c r="P289" s="173">
        <f>SUM(P290:P301)</f>
        <v>0</v>
      </c>
      <c r="Q289" s="172"/>
      <c r="R289" s="173">
        <f>SUM(R290:R301)</f>
        <v>0</v>
      </c>
      <c r="S289" s="172"/>
      <c r="T289" s="174">
        <f>SUM(T290:T301)</f>
        <v>0</v>
      </c>
      <c r="AR289" s="175" t="s">
        <v>78</v>
      </c>
      <c r="AT289" s="176" t="s">
        <v>70</v>
      </c>
      <c r="AU289" s="176" t="s">
        <v>78</v>
      </c>
      <c r="AY289" s="175" t="s">
        <v>127</v>
      </c>
      <c r="BK289" s="177">
        <f>SUM(BK290:BK301)</f>
        <v>0</v>
      </c>
    </row>
    <row r="290" spans="1:65" s="2" customFormat="1" ht="66.75" customHeight="1">
      <c r="A290" s="36"/>
      <c r="B290" s="37"/>
      <c r="C290" s="178" t="s">
        <v>555</v>
      </c>
      <c r="D290" s="178" t="s">
        <v>128</v>
      </c>
      <c r="E290" s="179" t="s">
        <v>556</v>
      </c>
      <c r="F290" s="180" t="s">
        <v>557</v>
      </c>
      <c r="G290" s="181" t="s">
        <v>168</v>
      </c>
      <c r="H290" s="182">
        <v>4</v>
      </c>
      <c r="I290" s="183"/>
      <c r="J290" s="184">
        <f t="shared" ref="J290:J301" si="50">ROUND(I290*H290,2)</f>
        <v>0</v>
      </c>
      <c r="K290" s="180" t="s">
        <v>132</v>
      </c>
      <c r="L290" s="41"/>
      <c r="M290" s="185" t="s">
        <v>21</v>
      </c>
      <c r="N290" s="186" t="s">
        <v>42</v>
      </c>
      <c r="O290" s="66"/>
      <c r="P290" s="187">
        <f t="shared" ref="P290:P301" si="51">O290*H290</f>
        <v>0</v>
      </c>
      <c r="Q290" s="187">
        <v>0</v>
      </c>
      <c r="R290" s="187">
        <f t="shared" ref="R290:R301" si="52">Q290*H290</f>
        <v>0</v>
      </c>
      <c r="S290" s="187">
        <v>0</v>
      </c>
      <c r="T290" s="188">
        <f t="shared" ref="T290:T301" si="53"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9" t="s">
        <v>133</v>
      </c>
      <c r="AT290" s="189" t="s">
        <v>128</v>
      </c>
      <c r="AU290" s="189" t="s">
        <v>80</v>
      </c>
      <c r="AY290" s="19" t="s">
        <v>127</v>
      </c>
      <c r="BE290" s="190">
        <f t="shared" ref="BE290:BE301" si="54">IF(N290="základní",J290,0)</f>
        <v>0</v>
      </c>
      <c r="BF290" s="190">
        <f t="shared" ref="BF290:BF301" si="55">IF(N290="snížená",J290,0)</f>
        <v>0</v>
      </c>
      <c r="BG290" s="190">
        <f t="shared" ref="BG290:BG301" si="56">IF(N290="zákl. přenesená",J290,0)</f>
        <v>0</v>
      </c>
      <c r="BH290" s="190">
        <f t="shared" ref="BH290:BH301" si="57">IF(N290="sníž. přenesená",J290,0)</f>
        <v>0</v>
      </c>
      <c r="BI290" s="190">
        <f t="shared" ref="BI290:BI301" si="58">IF(N290="nulová",J290,0)</f>
        <v>0</v>
      </c>
      <c r="BJ290" s="19" t="s">
        <v>78</v>
      </c>
      <c r="BK290" s="190">
        <f t="shared" ref="BK290:BK301" si="59">ROUND(I290*H290,2)</f>
        <v>0</v>
      </c>
      <c r="BL290" s="19" t="s">
        <v>133</v>
      </c>
      <c r="BM290" s="189" t="s">
        <v>558</v>
      </c>
    </row>
    <row r="291" spans="1:65" s="2" customFormat="1" ht="24.15" customHeight="1">
      <c r="A291" s="36"/>
      <c r="B291" s="37"/>
      <c r="C291" s="224" t="s">
        <v>559</v>
      </c>
      <c r="D291" s="224" t="s">
        <v>142</v>
      </c>
      <c r="E291" s="225" t="s">
        <v>560</v>
      </c>
      <c r="F291" s="226" t="s">
        <v>561</v>
      </c>
      <c r="G291" s="227" t="s">
        <v>168</v>
      </c>
      <c r="H291" s="228">
        <v>1</v>
      </c>
      <c r="I291" s="229"/>
      <c r="J291" s="230">
        <f t="shared" si="50"/>
        <v>0</v>
      </c>
      <c r="K291" s="226" t="s">
        <v>132</v>
      </c>
      <c r="L291" s="231"/>
      <c r="M291" s="232" t="s">
        <v>21</v>
      </c>
      <c r="N291" s="233" t="s">
        <v>42</v>
      </c>
      <c r="O291" s="66"/>
      <c r="P291" s="187">
        <f t="shared" si="51"/>
        <v>0</v>
      </c>
      <c r="Q291" s="187">
        <v>0</v>
      </c>
      <c r="R291" s="187">
        <f t="shared" si="52"/>
        <v>0</v>
      </c>
      <c r="S291" s="187">
        <v>0</v>
      </c>
      <c r="T291" s="188">
        <f t="shared" si="53"/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145</v>
      </c>
      <c r="AT291" s="189" t="s">
        <v>142</v>
      </c>
      <c r="AU291" s="189" t="s">
        <v>80</v>
      </c>
      <c r="AY291" s="19" t="s">
        <v>127</v>
      </c>
      <c r="BE291" s="190">
        <f t="shared" si="54"/>
        <v>0</v>
      </c>
      <c r="BF291" s="190">
        <f t="shared" si="55"/>
        <v>0</v>
      </c>
      <c r="BG291" s="190">
        <f t="shared" si="56"/>
        <v>0</v>
      </c>
      <c r="BH291" s="190">
        <f t="shared" si="57"/>
        <v>0</v>
      </c>
      <c r="BI291" s="190">
        <f t="shared" si="58"/>
        <v>0</v>
      </c>
      <c r="BJ291" s="19" t="s">
        <v>78</v>
      </c>
      <c r="BK291" s="190">
        <f t="shared" si="59"/>
        <v>0</v>
      </c>
      <c r="BL291" s="19" t="s">
        <v>145</v>
      </c>
      <c r="BM291" s="189" t="s">
        <v>562</v>
      </c>
    </row>
    <row r="292" spans="1:65" s="2" customFormat="1" ht="24.15" customHeight="1">
      <c r="A292" s="36"/>
      <c r="B292" s="37"/>
      <c r="C292" s="224" t="s">
        <v>563</v>
      </c>
      <c r="D292" s="224" t="s">
        <v>142</v>
      </c>
      <c r="E292" s="225" t="s">
        <v>564</v>
      </c>
      <c r="F292" s="226" t="s">
        <v>565</v>
      </c>
      <c r="G292" s="227" t="s">
        <v>168</v>
      </c>
      <c r="H292" s="228">
        <v>1</v>
      </c>
      <c r="I292" s="229"/>
      <c r="J292" s="230">
        <f t="shared" si="50"/>
        <v>0</v>
      </c>
      <c r="K292" s="226" t="s">
        <v>132</v>
      </c>
      <c r="L292" s="231"/>
      <c r="M292" s="232" t="s">
        <v>21</v>
      </c>
      <c r="N292" s="233" t="s">
        <v>42</v>
      </c>
      <c r="O292" s="66"/>
      <c r="P292" s="187">
        <f t="shared" si="51"/>
        <v>0</v>
      </c>
      <c r="Q292" s="187">
        <v>0</v>
      </c>
      <c r="R292" s="187">
        <f t="shared" si="52"/>
        <v>0</v>
      </c>
      <c r="S292" s="187">
        <v>0</v>
      </c>
      <c r="T292" s="188">
        <f t="shared" si="53"/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9" t="s">
        <v>145</v>
      </c>
      <c r="AT292" s="189" t="s">
        <v>142</v>
      </c>
      <c r="AU292" s="189" t="s">
        <v>80</v>
      </c>
      <c r="AY292" s="19" t="s">
        <v>127</v>
      </c>
      <c r="BE292" s="190">
        <f t="shared" si="54"/>
        <v>0</v>
      </c>
      <c r="BF292" s="190">
        <f t="shared" si="55"/>
        <v>0</v>
      </c>
      <c r="BG292" s="190">
        <f t="shared" si="56"/>
        <v>0</v>
      </c>
      <c r="BH292" s="190">
        <f t="shared" si="57"/>
        <v>0</v>
      </c>
      <c r="BI292" s="190">
        <f t="shared" si="58"/>
        <v>0</v>
      </c>
      <c r="BJ292" s="19" t="s">
        <v>78</v>
      </c>
      <c r="BK292" s="190">
        <f t="shared" si="59"/>
        <v>0</v>
      </c>
      <c r="BL292" s="19" t="s">
        <v>145</v>
      </c>
      <c r="BM292" s="189" t="s">
        <v>566</v>
      </c>
    </row>
    <row r="293" spans="1:65" s="2" customFormat="1" ht="24.15" customHeight="1">
      <c r="A293" s="36"/>
      <c r="B293" s="37"/>
      <c r="C293" s="224" t="s">
        <v>567</v>
      </c>
      <c r="D293" s="224" t="s">
        <v>142</v>
      </c>
      <c r="E293" s="225" t="s">
        <v>568</v>
      </c>
      <c r="F293" s="226" t="s">
        <v>569</v>
      </c>
      <c r="G293" s="227" t="s">
        <v>168</v>
      </c>
      <c r="H293" s="228">
        <v>1</v>
      </c>
      <c r="I293" s="229"/>
      <c r="J293" s="230">
        <f t="shared" si="50"/>
        <v>0</v>
      </c>
      <c r="K293" s="226" t="s">
        <v>132</v>
      </c>
      <c r="L293" s="231"/>
      <c r="M293" s="232" t="s">
        <v>21</v>
      </c>
      <c r="N293" s="233" t="s">
        <v>42</v>
      </c>
      <c r="O293" s="66"/>
      <c r="P293" s="187">
        <f t="shared" si="51"/>
        <v>0</v>
      </c>
      <c r="Q293" s="187">
        <v>0</v>
      </c>
      <c r="R293" s="187">
        <f t="shared" si="52"/>
        <v>0</v>
      </c>
      <c r="S293" s="187">
        <v>0</v>
      </c>
      <c r="T293" s="188">
        <f t="shared" si="53"/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9" t="s">
        <v>145</v>
      </c>
      <c r="AT293" s="189" t="s">
        <v>142</v>
      </c>
      <c r="AU293" s="189" t="s">
        <v>80</v>
      </c>
      <c r="AY293" s="19" t="s">
        <v>127</v>
      </c>
      <c r="BE293" s="190">
        <f t="shared" si="54"/>
        <v>0</v>
      </c>
      <c r="BF293" s="190">
        <f t="shared" si="55"/>
        <v>0</v>
      </c>
      <c r="BG293" s="190">
        <f t="shared" si="56"/>
        <v>0</v>
      </c>
      <c r="BH293" s="190">
        <f t="shared" si="57"/>
        <v>0</v>
      </c>
      <c r="BI293" s="190">
        <f t="shared" si="58"/>
        <v>0</v>
      </c>
      <c r="BJ293" s="19" t="s">
        <v>78</v>
      </c>
      <c r="BK293" s="190">
        <f t="shared" si="59"/>
        <v>0</v>
      </c>
      <c r="BL293" s="19" t="s">
        <v>145</v>
      </c>
      <c r="BM293" s="189" t="s">
        <v>570</v>
      </c>
    </row>
    <row r="294" spans="1:65" s="2" customFormat="1" ht="24.15" customHeight="1">
      <c r="A294" s="36"/>
      <c r="B294" s="37"/>
      <c r="C294" s="224" t="s">
        <v>571</v>
      </c>
      <c r="D294" s="224" t="s">
        <v>142</v>
      </c>
      <c r="E294" s="225" t="s">
        <v>572</v>
      </c>
      <c r="F294" s="226" t="s">
        <v>573</v>
      </c>
      <c r="G294" s="227" t="s">
        <v>168</v>
      </c>
      <c r="H294" s="228">
        <v>1</v>
      </c>
      <c r="I294" s="229"/>
      <c r="J294" s="230">
        <f t="shared" si="50"/>
        <v>0</v>
      </c>
      <c r="K294" s="226" t="s">
        <v>132</v>
      </c>
      <c r="L294" s="231"/>
      <c r="M294" s="232" t="s">
        <v>21</v>
      </c>
      <c r="N294" s="233" t="s">
        <v>42</v>
      </c>
      <c r="O294" s="66"/>
      <c r="P294" s="187">
        <f t="shared" si="51"/>
        <v>0</v>
      </c>
      <c r="Q294" s="187">
        <v>0</v>
      </c>
      <c r="R294" s="187">
        <f t="shared" si="52"/>
        <v>0</v>
      </c>
      <c r="S294" s="187">
        <v>0</v>
      </c>
      <c r="T294" s="188">
        <f t="shared" si="53"/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145</v>
      </c>
      <c r="AT294" s="189" t="s">
        <v>142</v>
      </c>
      <c r="AU294" s="189" t="s">
        <v>80</v>
      </c>
      <c r="AY294" s="19" t="s">
        <v>127</v>
      </c>
      <c r="BE294" s="190">
        <f t="shared" si="54"/>
        <v>0</v>
      </c>
      <c r="BF294" s="190">
        <f t="shared" si="55"/>
        <v>0</v>
      </c>
      <c r="BG294" s="190">
        <f t="shared" si="56"/>
        <v>0</v>
      </c>
      <c r="BH294" s="190">
        <f t="shared" si="57"/>
        <v>0</v>
      </c>
      <c r="BI294" s="190">
        <f t="shared" si="58"/>
        <v>0</v>
      </c>
      <c r="BJ294" s="19" t="s">
        <v>78</v>
      </c>
      <c r="BK294" s="190">
        <f t="shared" si="59"/>
        <v>0</v>
      </c>
      <c r="BL294" s="19" t="s">
        <v>145</v>
      </c>
      <c r="BM294" s="189" t="s">
        <v>574</v>
      </c>
    </row>
    <row r="295" spans="1:65" s="2" customFormat="1" ht="55.5" customHeight="1">
      <c r="A295" s="36"/>
      <c r="B295" s="37"/>
      <c r="C295" s="178" t="s">
        <v>575</v>
      </c>
      <c r="D295" s="178" t="s">
        <v>128</v>
      </c>
      <c r="E295" s="179" t="s">
        <v>576</v>
      </c>
      <c r="F295" s="180" t="s">
        <v>577</v>
      </c>
      <c r="G295" s="181" t="s">
        <v>168</v>
      </c>
      <c r="H295" s="182">
        <v>22</v>
      </c>
      <c r="I295" s="183"/>
      <c r="J295" s="184">
        <f t="shared" si="50"/>
        <v>0</v>
      </c>
      <c r="K295" s="180" t="s">
        <v>132</v>
      </c>
      <c r="L295" s="41"/>
      <c r="M295" s="185" t="s">
        <v>21</v>
      </c>
      <c r="N295" s="186" t="s">
        <v>42</v>
      </c>
      <c r="O295" s="66"/>
      <c r="P295" s="187">
        <f t="shared" si="51"/>
        <v>0</v>
      </c>
      <c r="Q295" s="187">
        <v>0</v>
      </c>
      <c r="R295" s="187">
        <f t="shared" si="52"/>
        <v>0</v>
      </c>
      <c r="S295" s="187">
        <v>0</v>
      </c>
      <c r="T295" s="188">
        <f t="shared" si="53"/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89" t="s">
        <v>133</v>
      </c>
      <c r="AT295" s="189" t="s">
        <v>128</v>
      </c>
      <c r="AU295" s="189" t="s">
        <v>80</v>
      </c>
      <c r="AY295" s="19" t="s">
        <v>127</v>
      </c>
      <c r="BE295" s="190">
        <f t="shared" si="54"/>
        <v>0</v>
      </c>
      <c r="BF295" s="190">
        <f t="shared" si="55"/>
        <v>0</v>
      </c>
      <c r="BG295" s="190">
        <f t="shared" si="56"/>
        <v>0</v>
      </c>
      <c r="BH295" s="190">
        <f t="shared" si="57"/>
        <v>0</v>
      </c>
      <c r="BI295" s="190">
        <f t="shared" si="58"/>
        <v>0</v>
      </c>
      <c r="BJ295" s="19" t="s">
        <v>78</v>
      </c>
      <c r="BK295" s="190">
        <f t="shared" si="59"/>
        <v>0</v>
      </c>
      <c r="BL295" s="19" t="s">
        <v>133</v>
      </c>
      <c r="BM295" s="189" t="s">
        <v>578</v>
      </c>
    </row>
    <row r="296" spans="1:65" s="2" customFormat="1" ht="16.5" customHeight="1">
      <c r="A296" s="36"/>
      <c r="B296" s="37"/>
      <c r="C296" s="178" t="s">
        <v>579</v>
      </c>
      <c r="D296" s="178" t="s">
        <v>128</v>
      </c>
      <c r="E296" s="179" t="s">
        <v>580</v>
      </c>
      <c r="F296" s="180" t="s">
        <v>581</v>
      </c>
      <c r="G296" s="181" t="s">
        <v>168</v>
      </c>
      <c r="H296" s="182">
        <v>22</v>
      </c>
      <c r="I296" s="183"/>
      <c r="J296" s="184">
        <f t="shared" si="50"/>
        <v>0</v>
      </c>
      <c r="K296" s="180" t="s">
        <v>132</v>
      </c>
      <c r="L296" s="41"/>
      <c r="M296" s="185" t="s">
        <v>21</v>
      </c>
      <c r="N296" s="186" t="s">
        <v>42</v>
      </c>
      <c r="O296" s="66"/>
      <c r="P296" s="187">
        <f t="shared" si="51"/>
        <v>0</v>
      </c>
      <c r="Q296" s="187">
        <v>0</v>
      </c>
      <c r="R296" s="187">
        <f t="shared" si="52"/>
        <v>0</v>
      </c>
      <c r="S296" s="187">
        <v>0</v>
      </c>
      <c r="T296" s="188">
        <f t="shared" si="53"/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9" t="s">
        <v>133</v>
      </c>
      <c r="AT296" s="189" t="s">
        <v>128</v>
      </c>
      <c r="AU296" s="189" t="s">
        <v>80</v>
      </c>
      <c r="AY296" s="19" t="s">
        <v>127</v>
      </c>
      <c r="BE296" s="190">
        <f t="shared" si="54"/>
        <v>0</v>
      </c>
      <c r="BF296" s="190">
        <f t="shared" si="55"/>
        <v>0</v>
      </c>
      <c r="BG296" s="190">
        <f t="shared" si="56"/>
        <v>0</v>
      </c>
      <c r="BH296" s="190">
        <f t="shared" si="57"/>
        <v>0</v>
      </c>
      <c r="BI296" s="190">
        <f t="shared" si="58"/>
        <v>0</v>
      </c>
      <c r="BJ296" s="19" t="s">
        <v>78</v>
      </c>
      <c r="BK296" s="190">
        <f t="shared" si="59"/>
        <v>0</v>
      </c>
      <c r="BL296" s="19" t="s">
        <v>133</v>
      </c>
      <c r="BM296" s="189" t="s">
        <v>582</v>
      </c>
    </row>
    <row r="297" spans="1:65" s="2" customFormat="1" ht="16.5" customHeight="1">
      <c r="A297" s="36"/>
      <c r="B297" s="37"/>
      <c r="C297" s="224" t="s">
        <v>583</v>
      </c>
      <c r="D297" s="224" t="s">
        <v>142</v>
      </c>
      <c r="E297" s="225" t="s">
        <v>584</v>
      </c>
      <c r="F297" s="226" t="s">
        <v>585</v>
      </c>
      <c r="G297" s="227" t="s">
        <v>168</v>
      </c>
      <c r="H297" s="228">
        <v>22</v>
      </c>
      <c r="I297" s="229"/>
      <c r="J297" s="230">
        <f t="shared" si="50"/>
        <v>0</v>
      </c>
      <c r="K297" s="226" t="s">
        <v>132</v>
      </c>
      <c r="L297" s="231"/>
      <c r="M297" s="232" t="s">
        <v>21</v>
      </c>
      <c r="N297" s="233" t="s">
        <v>42</v>
      </c>
      <c r="O297" s="66"/>
      <c r="P297" s="187">
        <f t="shared" si="51"/>
        <v>0</v>
      </c>
      <c r="Q297" s="187">
        <v>0</v>
      </c>
      <c r="R297" s="187">
        <f t="shared" si="52"/>
        <v>0</v>
      </c>
      <c r="S297" s="187">
        <v>0</v>
      </c>
      <c r="T297" s="188">
        <f t="shared" si="53"/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9" t="s">
        <v>145</v>
      </c>
      <c r="AT297" s="189" t="s">
        <v>142</v>
      </c>
      <c r="AU297" s="189" t="s">
        <v>80</v>
      </c>
      <c r="AY297" s="19" t="s">
        <v>127</v>
      </c>
      <c r="BE297" s="190">
        <f t="shared" si="54"/>
        <v>0</v>
      </c>
      <c r="BF297" s="190">
        <f t="shared" si="55"/>
        <v>0</v>
      </c>
      <c r="BG297" s="190">
        <f t="shared" si="56"/>
        <v>0</v>
      </c>
      <c r="BH297" s="190">
        <f t="shared" si="57"/>
        <v>0</v>
      </c>
      <c r="BI297" s="190">
        <f t="shared" si="58"/>
        <v>0</v>
      </c>
      <c r="BJ297" s="19" t="s">
        <v>78</v>
      </c>
      <c r="BK297" s="190">
        <f t="shared" si="59"/>
        <v>0</v>
      </c>
      <c r="BL297" s="19" t="s">
        <v>145</v>
      </c>
      <c r="BM297" s="189" t="s">
        <v>586</v>
      </c>
    </row>
    <row r="298" spans="1:65" s="2" customFormat="1" ht="24.15" customHeight="1">
      <c r="A298" s="36"/>
      <c r="B298" s="37"/>
      <c r="C298" s="178" t="s">
        <v>587</v>
      </c>
      <c r="D298" s="178" t="s">
        <v>128</v>
      </c>
      <c r="E298" s="179" t="s">
        <v>588</v>
      </c>
      <c r="F298" s="180" t="s">
        <v>589</v>
      </c>
      <c r="G298" s="181" t="s">
        <v>168</v>
      </c>
      <c r="H298" s="182">
        <v>1</v>
      </c>
      <c r="I298" s="183"/>
      <c r="J298" s="184">
        <f t="shared" si="50"/>
        <v>0</v>
      </c>
      <c r="K298" s="180" t="s">
        <v>132</v>
      </c>
      <c r="L298" s="41"/>
      <c r="M298" s="185" t="s">
        <v>21</v>
      </c>
      <c r="N298" s="186" t="s">
        <v>42</v>
      </c>
      <c r="O298" s="66"/>
      <c r="P298" s="187">
        <f t="shared" si="51"/>
        <v>0</v>
      </c>
      <c r="Q298" s="187">
        <v>0</v>
      </c>
      <c r="R298" s="187">
        <f t="shared" si="52"/>
        <v>0</v>
      </c>
      <c r="S298" s="187">
        <v>0</v>
      </c>
      <c r="T298" s="188">
        <f t="shared" si="53"/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9" t="s">
        <v>133</v>
      </c>
      <c r="AT298" s="189" t="s">
        <v>128</v>
      </c>
      <c r="AU298" s="189" t="s">
        <v>80</v>
      </c>
      <c r="AY298" s="19" t="s">
        <v>127</v>
      </c>
      <c r="BE298" s="190">
        <f t="shared" si="54"/>
        <v>0</v>
      </c>
      <c r="BF298" s="190">
        <f t="shared" si="55"/>
        <v>0</v>
      </c>
      <c r="BG298" s="190">
        <f t="shared" si="56"/>
        <v>0</v>
      </c>
      <c r="BH298" s="190">
        <f t="shared" si="57"/>
        <v>0</v>
      </c>
      <c r="BI298" s="190">
        <f t="shared" si="58"/>
        <v>0</v>
      </c>
      <c r="BJ298" s="19" t="s">
        <v>78</v>
      </c>
      <c r="BK298" s="190">
        <f t="shared" si="59"/>
        <v>0</v>
      </c>
      <c r="BL298" s="19" t="s">
        <v>133</v>
      </c>
      <c r="BM298" s="189" t="s">
        <v>590</v>
      </c>
    </row>
    <row r="299" spans="1:65" s="2" customFormat="1" ht="24.15" customHeight="1">
      <c r="A299" s="36"/>
      <c r="B299" s="37"/>
      <c r="C299" s="178" t="s">
        <v>591</v>
      </c>
      <c r="D299" s="178" t="s">
        <v>128</v>
      </c>
      <c r="E299" s="179" t="s">
        <v>592</v>
      </c>
      <c r="F299" s="180" t="s">
        <v>593</v>
      </c>
      <c r="G299" s="181" t="s">
        <v>168</v>
      </c>
      <c r="H299" s="182">
        <v>1</v>
      </c>
      <c r="I299" s="183"/>
      <c r="J299" s="184">
        <f t="shared" si="50"/>
        <v>0</v>
      </c>
      <c r="K299" s="180" t="s">
        <v>132</v>
      </c>
      <c r="L299" s="41"/>
      <c r="M299" s="185" t="s">
        <v>21</v>
      </c>
      <c r="N299" s="186" t="s">
        <v>42</v>
      </c>
      <c r="O299" s="66"/>
      <c r="P299" s="187">
        <f t="shared" si="51"/>
        <v>0</v>
      </c>
      <c r="Q299" s="187">
        <v>0</v>
      </c>
      <c r="R299" s="187">
        <f t="shared" si="52"/>
        <v>0</v>
      </c>
      <c r="S299" s="187">
        <v>0</v>
      </c>
      <c r="T299" s="188">
        <f t="shared" si="53"/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89" t="s">
        <v>133</v>
      </c>
      <c r="AT299" s="189" t="s">
        <v>128</v>
      </c>
      <c r="AU299" s="189" t="s">
        <v>80</v>
      </c>
      <c r="AY299" s="19" t="s">
        <v>127</v>
      </c>
      <c r="BE299" s="190">
        <f t="shared" si="54"/>
        <v>0</v>
      </c>
      <c r="BF299" s="190">
        <f t="shared" si="55"/>
        <v>0</v>
      </c>
      <c r="BG299" s="190">
        <f t="shared" si="56"/>
        <v>0</v>
      </c>
      <c r="BH299" s="190">
        <f t="shared" si="57"/>
        <v>0</v>
      </c>
      <c r="BI299" s="190">
        <f t="shared" si="58"/>
        <v>0</v>
      </c>
      <c r="BJ299" s="19" t="s">
        <v>78</v>
      </c>
      <c r="BK299" s="190">
        <f t="shared" si="59"/>
        <v>0</v>
      </c>
      <c r="BL299" s="19" t="s">
        <v>133</v>
      </c>
      <c r="BM299" s="189" t="s">
        <v>594</v>
      </c>
    </row>
    <row r="300" spans="1:65" s="2" customFormat="1" ht="24.15" customHeight="1">
      <c r="A300" s="36"/>
      <c r="B300" s="37"/>
      <c r="C300" s="178" t="s">
        <v>595</v>
      </c>
      <c r="D300" s="178" t="s">
        <v>128</v>
      </c>
      <c r="E300" s="179" t="s">
        <v>596</v>
      </c>
      <c r="F300" s="180" t="s">
        <v>597</v>
      </c>
      <c r="G300" s="181" t="s">
        <v>168</v>
      </c>
      <c r="H300" s="182">
        <v>16</v>
      </c>
      <c r="I300" s="183"/>
      <c r="J300" s="184">
        <f t="shared" si="50"/>
        <v>0</v>
      </c>
      <c r="K300" s="180" t="s">
        <v>132</v>
      </c>
      <c r="L300" s="41"/>
      <c r="M300" s="185" t="s">
        <v>21</v>
      </c>
      <c r="N300" s="186" t="s">
        <v>42</v>
      </c>
      <c r="O300" s="66"/>
      <c r="P300" s="187">
        <f t="shared" si="51"/>
        <v>0</v>
      </c>
      <c r="Q300" s="187">
        <v>0</v>
      </c>
      <c r="R300" s="187">
        <f t="shared" si="52"/>
        <v>0</v>
      </c>
      <c r="S300" s="187">
        <v>0</v>
      </c>
      <c r="T300" s="188">
        <f t="shared" si="53"/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9" t="s">
        <v>133</v>
      </c>
      <c r="AT300" s="189" t="s">
        <v>128</v>
      </c>
      <c r="AU300" s="189" t="s">
        <v>80</v>
      </c>
      <c r="AY300" s="19" t="s">
        <v>127</v>
      </c>
      <c r="BE300" s="190">
        <f t="shared" si="54"/>
        <v>0</v>
      </c>
      <c r="BF300" s="190">
        <f t="shared" si="55"/>
        <v>0</v>
      </c>
      <c r="BG300" s="190">
        <f t="shared" si="56"/>
        <v>0</v>
      </c>
      <c r="BH300" s="190">
        <f t="shared" si="57"/>
        <v>0</v>
      </c>
      <c r="BI300" s="190">
        <f t="shared" si="58"/>
        <v>0</v>
      </c>
      <c r="BJ300" s="19" t="s">
        <v>78</v>
      </c>
      <c r="BK300" s="190">
        <f t="shared" si="59"/>
        <v>0</v>
      </c>
      <c r="BL300" s="19" t="s">
        <v>133</v>
      </c>
      <c r="BM300" s="189" t="s">
        <v>598</v>
      </c>
    </row>
    <row r="301" spans="1:65" s="2" customFormat="1" ht="16.5" customHeight="1">
      <c r="A301" s="36"/>
      <c r="B301" s="37"/>
      <c r="C301" s="178" t="s">
        <v>599</v>
      </c>
      <c r="D301" s="178" t="s">
        <v>128</v>
      </c>
      <c r="E301" s="179" t="s">
        <v>600</v>
      </c>
      <c r="F301" s="180" t="s">
        <v>601</v>
      </c>
      <c r="G301" s="181" t="s">
        <v>168</v>
      </c>
      <c r="H301" s="182">
        <v>9</v>
      </c>
      <c r="I301" s="183"/>
      <c r="J301" s="184">
        <f t="shared" si="50"/>
        <v>0</v>
      </c>
      <c r="K301" s="180" t="s">
        <v>132</v>
      </c>
      <c r="L301" s="41"/>
      <c r="M301" s="185" t="s">
        <v>21</v>
      </c>
      <c r="N301" s="186" t="s">
        <v>42</v>
      </c>
      <c r="O301" s="66"/>
      <c r="P301" s="187">
        <f t="shared" si="51"/>
        <v>0</v>
      </c>
      <c r="Q301" s="187">
        <v>0</v>
      </c>
      <c r="R301" s="187">
        <f t="shared" si="52"/>
        <v>0</v>
      </c>
      <c r="S301" s="187">
        <v>0</v>
      </c>
      <c r="T301" s="188">
        <f t="shared" si="53"/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133</v>
      </c>
      <c r="AT301" s="189" t="s">
        <v>128</v>
      </c>
      <c r="AU301" s="189" t="s">
        <v>80</v>
      </c>
      <c r="AY301" s="19" t="s">
        <v>127</v>
      </c>
      <c r="BE301" s="190">
        <f t="shared" si="54"/>
        <v>0</v>
      </c>
      <c r="BF301" s="190">
        <f t="shared" si="55"/>
        <v>0</v>
      </c>
      <c r="BG301" s="190">
        <f t="shared" si="56"/>
        <v>0</v>
      </c>
      <c r="BH301" s="190">
        <f t="shared" si="57"/>
        <v>0</v>
      </c>
      <c r="BI301" s="190">
        <f t="shared" si="58"/>
        <v>0</v>
      </c>
      <c r="BJ301" s="19" t="s">
        <v>78</v>
      </c>
      <c r="BK301" s="190">
        <f t="shared" si="59"/>
        <v>0</v>
      </c>
      <c r="BL301" s="19" t="s">
        <v>133</v>
      </c>
      <c r="BM301" s="189" t="s">
        <v>602</v>
      </c>
    </row>
    <row r="302" spans="1:65" s="12" customFormat="1" ht="25.9" customHeight="1">
      <c r="B302" s="164"/>
      <c r="C302" s="165"/>
      <c r="D302" s="166" t="s">
        <v>70</v>
      </c>
      <c r="E302" s="167" t="s">
        <v>603</v>
      </c>
      <c r="F302" s="167" t="s">
        <v>604</v>
      </c>
      <c r="G302" s="165"/>
      <c r="H302" s="165"/>
      <c r="I302" s="168"/>
      <c r="J302" s="169">
        <f>BK302</f>
        <v>0</v>
      </c>
      <c r="K302" s="165"/>
      <c r="L302" s="170"/>
      <c r="M302" s="171"/>
      <c r="N302" s="172"/>
      <c r="O302" s="172"/>
      <c r="P302" s="173">
        <f>P303</f>
        <v>0</v>
      </c>
      <c r="Q302" s="172"/>
      <c r="R302" s="173">
        <f>R303</f>
        <v>0</v>
      </c>
      <c r="S302" s="172"/>
      <c r="T302" s="174">
        <f>T303</f>
        <v>0</v>
      </c>
      <c r="AR302" s="175" t="s">
        <v>78</v>
      </c>
      <c r="AT302" s="176" t="s">
        <v>70</v>
      </c>
      <c r="AU302" s="176" t="s">
        <v>71</v>
      </c>
      <c r="AY302" s="175" t="s">
        <v>127</v>
      </c>
      <c r="BK302" s="177">
        <f>BK303</f>
        <v>0</v>
      </c>
    </row>
    <row r="303" spans="1:65" s="12" customFormat="1" ht="22.75" customHeight="1">
      <c r="B303" s="164"/>
      <c r="C303" s="165"/>
      <c r="D303" s="166" t="s">
        <v>70</v>
      </c>
      <c r="E303" s="234" t="s">
        <v>157</v>
      </c>
      <c r="F303" s="234" t="s">
        <v>605</v>
      </c>
      <c r="G303" s="165"/>
      <c r="H303" s="165"/>
      <c r="I303" s="168"/>
      <c r="J303" s="235">
        <f>BK303</f>
        <v>0</v>
      </c>
      <c r="K303" s="165"/>
      <c r="L303" s="170"/>
      <c r="M303" s="171"/>
      <c r="N303" s="172"/>
      <c r="O303" s="172"/>
      <c r="P303" s="173">
        <f>P304</f>
        <v>0</v>
      </c>
      <c r="Q303" s="172"/>
      <c r="R303" s="173">
        <f>R304</f>
        <v>0</v>
      </c>
      <c r="S303" s="172"/>
      <c r="T303" s="174">
        <f>T304</f>
        <v>0</v>
      </c>
      <c r="AR303" s="175" t="s">
        <v>78</v>
      </c>
      <c r="AT303" s="176" t="s">
        <v>70</v>
      </c>
      <c r="AU303" s="176" t="s">
        <v>78</v>
      </c>
      <c r="AY303" s="175" t="s">
        <v>127</v>
      </c>
      <c r="BK303" s="177">
        <f>BK304</f>
        <v>0</v>
      </c>
    </row>
    <row r="304" spans="1:65" s="2" customFormat="1" ht="134.25" customHeight="1">
      <c r="A304" s="36"/>
      <c r="B304" s="37"/>
      <c r="C304" s="178" t="s">
        <v>606</v>
      </c>
      <c r="D304" s="178" t="s">
        <v>128</v>
      </c>
      <c r="E304" s="179" t="s">
        <v>607</v>
      </c>
      <c r="F304" s="180" t="s">
        <v>608</v>
      </c>
      <c r="G304" s="181" t="s">
        <v>609</v>
      </c>
      <c r="H304" s="182">
        <v>6</v>
      </c>
      <c r="I304" s="183"/>
      <c r="J304" s="184">
        <f>ROUND(I304*H304,2)</f>
        <v>0</v>
      </c>
      <c r="K304" s="180" t="s">
        <v>132</v>
      </c>
      <c r="L304" s="41"/>
      <c r="M304" s="185" t="s">
        <v>21</v>
      </c>
      <c r="N304" s="186" t="s">
        <v>42</v>
      </c>
      <c r="O304" s="66"/>
      <c r="P304" s="187">
        <f>O304*H304</f>
        <v>0</v>
      </c>
      <c r="Q304" s="187">
        <v>0</v>
      </c>
      <c r="R304" s="187">
        <f>Q304*H304</f>
        <v>0</v>
      </c>
      <c r="S304" s="187">
        <v>0</v>
      </c>
      <c r="T304" s="188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133</v>
      </c>
      <c r="AT304" s="189" t="s">
        <v>128</v>
      </c>
      <c r="AU304" s="189" t="s">
        <v>80</v>
      </c>
      <c r="AY304" s="19" t="s">
        <v>127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9" t="s">
        <v>78</v>
      </c>
      <c r="BK304" s="190">
        <f>ROUND(I304*H304,2)</f>
        <v>0</v>
      </c>
      <c r="BL304" s="19" t="s">
        <v>133</v>
      </c>
      <c r="BM304" s="189" t="s">
        <v>610</v>
      </c>
    </row>
    <row r="305" spans="1:65" s="12" customFormat="1" ht="25.9" customHeight="1">
      <c r="B305" s="164"/>
      <c r="C305" s="165"/>
      <c r="D305" s="166" t="s">
        <v>70</v>
      </c>
      <c r="E305" s="167" t="s">
        <v>611</v>
      </c>
      <c r="F305" s="167" t="s">
        <v>612</v>
      </c>
      <c r="G305" s="165"/>
      <c r="H305" s="165"/>
      <c r="I305" s="168"/>
      <c r="J305" s="169">
        <f>BK305</f>
        <v>0</v>
      </c>
      <c r="K305" s="165"/>
      <c r="L305" s="170"/>
      <c r="M305" s="171"/>
      <c r="N305" s="172"/>
      <c r="O305" s="172"/>
      <c r="P305" s="173">
        <f>SUM(P306:P315)</f>
        <v>0</v>
      </c>
      <c r="Q305" s="172"/>
      <c r="R305" s="173">
        <f>SUM(R306:R315)</f>
        <v>0</v>
      </c>
      <c r="S305" s="172"/>
      <c r="T305" s="174">
        <f>SUM(T306:T315)</f>
        <v>0</v>
      </c>
      <c r="AR305" s="175" t="s">
        <v>78</v>
      </c>
      <c r="AT305" s="176" t="s">
        <v>70</v>
      </c>
      <c r="AU305" s="176" t="s">
        <v>71</v>
      </c>
      <c r="AY305" s="175" t="s">
        <v>127</v>
      </c>
      <c r="BK305" s="177">
        <f>SUM(BK306:BK315)</f>
        <v>0</v>
      </c>
    </row>
    <row r="306" spans="1:65" s="2" customFormat="1" ht="16.5" customHeight="1">
      <c r="A306" s="36"/>
      <c r="B306" s="37"/>
      <c r="C306" s="178" t="s">
        <v>613</v>
      </c>
      <c r="D306" s="178" t="s">
        <v>128</v>
      </c>
      <c r="E306" s="179" t="s">
        <v>614</v>
      </c>
      <c r="F306" s="180" t="s">
        <v>615</v>
      </c>
      <c r="G306" s="181" t="s">
        <v>168</v>
      </c>
      <c r="H306" s="182">
        <v>45</v>
      </c>
      <c r="I306" s="183"/>
      <c r="J306" s="184">
        <f>ROUND(I306*H306,2)</f>
        <v>0</v>
      </c>
      <c r="K306" s="180" t="s">
        <v>132</v>
      </c>
      <c r="L306" s="41"/>
      <c r="M306" s="185" t="s">
        <v>21</v>
      </c>
      <c r="N306" s="186" t="s">
        <v>42</v>
      </c>
      <c r="O306" s="66"/>
      <c r="P306" s="187">
        <f>O306*H306</f>
        <v>0</v>
      </c>
      <c r="Q306" s="187">
        <v>0</v>
      </c>
      <c r="R306" s="187">
        <f>Q306*H306</f>
        <v>0</v>
      </c>
      <c r="S306" s="187">
        <v>0</v>
      </c>
      <c r="T306" s="188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9" t="s">
        <v>133</v>
      </c>
      <c r="AT306" s="189" t="s">
        <v>128</v>
      </c>
      <c r="AU306" s="189" t="s">
        <v>78</v>
      </c>
      <c r="AY306" s="19" t="s">
        <v>127</v>
      </c>
      <c r="BE306" s="190">
        <f>IF(N306="základní",J306,0)</f>
        <v>0</v>
      </c>
      <c r="BF306" s="190">
        <f>IF(N306="snížená",J306,0)</f>
        <v>0</v>
      </c>
      <c r="BG306" s="190">
        <f>IF(N306="zákl. přenesená",J306,0)</f>
        <v>0</v>
      </c>
      <c r="BH306" s="190">
        <f>IF(N306="sníž. přenesená",J306,0)</f>
        <v>0</v>
      </c>
      <c r="BI306" s="190">
        <f>IF(N306="nulová",J306,0)</f>
        <v>0</v>
      </c>
      <c r="BJ306" s="19" t="s">
        <v>78</v>
      </c>
      <c r="BK306" s="190">
        <f>ROUND(I306*H306,2)</f>
        <v>0</v>
      </c>
      <c r="BL306" s="19" t="s">
        <v>133</v>
      </c>
      <c r="BM306" s="189" t="s">
        <v>616</v>
      </c>
    </row>
    <row r="307" spans="1:65" s="13" customFormat="1" ht="10">
      <c r="B307" s="191"/>
      <c r="C307" s="192"/>
      <c r="D307" s="193" t="s">
        <v>135</v>
      </c>
      <c r="E307" s="194" t="s">
        <v>21</v>
      </c>
      <c r="F307" s="195" t="s">
        <v>617</v>
      </c>
      <c r="G307" s="192"/>
      <c r="H307" s="194" t="s">
        <v>21</v>
      </c>
      <c r="I307" s="196"/>
      <c r="J307" s="192"/>
      <c r="K307" s="192"/>
      <c r="L307" s="197"/>
      <c r="M307" s="198"/>
      <c r="N307" s="199"/>
      <c r="O307" s="199"/>
      <c r="P307" s="199"/>
      <c r="Q307" s="199"/>
      <c r="R307" s="199"/>
      <c r="S307" s="199"/>
      <c r="T307" s="200"/>
      <c r="AT307" s="201" t="s">
        <v>135</v>
      </c>
      <c r="AU307" s="201" t="s">
        <v>78</v>
      </c>
      <c r="AV307" s="13" t="s">
        <v>78</v>
      </c>
      <c r="AW307" s="13" t="s">
        <v>32</v>
      </c>
      <c r="AX307" s="13" t="s">
        <v>71</v>
      </c>
      <c r="AY307" s="201" t="s">
        <v>127</v>
      </c>
    </row>
    <row r="308" spans="1:65" s="14" customFormat="1" ht="10">
      <c r="B308" s="202"/>
      <c r="C308" s="203"/>
      <c r="D308" s="193" t="s">
        <v>135</v>
      </c>
      <c r="E308" s="204" t="s">
        <v>21</v>
      </c>
      <c r="F308" s="205" t="s">
        <v>618</v>
      </c>
      <c r="G308" s="203"/>
      <c r="H308" s="206">
        <v>1</v>
      </c>
      <c r="I308" s="207"/>
      <c r="J308" s="203"/>
      <c r="K308" s="203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135</v>
      </c>
      <c r="AU308" s="212" t="s">
        <v>78</v>
      </c>
      <c r="AV308" s="14" t="s">
        <v>80</v>
      </c>
      <c r="AW308" s="14" t="s">
        <v>32</v>
      </c>
      <c r="AX308" s="14" t="s">
        <v>71</v>
      </c>
      <c r="AY308" s="212" t="s">
        <v>127</v>
      </c>
    </row>
    <row r="309" spans="1:65" s="13" customFormat="1" ht="10">
      <c r="B309" s="191"/>
      <c r="C309" s="192"/>
      <c r="D309" s="193" t="s">
        <v>135</v>
      </c>
      <c r="E309" s="194" t="s">
        <v>21</v>
      </c>
      <c r="F309" s="195" t="s">
        <v>615</v>
      </c>
      <c r="G309" s="192"/>
      <c r="H309" s="194" t="s">
        <v>21</v>
      </c>
      <c r="I309" s="196"/>
      <c r="J309" s="192"/>
      <c r="K309" s="192"/>
      <c r="L309" s="197"/>
      <c r="M309" s="198"/>
      <c r="N309" s="199"/>
      <c r="O309" s="199"/>
      <c r="P309" s="199"/>
      <c r="Q309" s="199"/>
      <c r="R309" s="199"/>
      <c r="S309" s="199"/>
      <c r="T309" s="200"/>
      <c r="AT309" s="201" t="s">
        <v>135</v>
      </c>
      <c r="AU309" s="201" t="s">
        <v>78</v>
      </c>
      <c r="AV309" s="13" t="s">
        <v>78</v>
      </c>
      <c r="AW309" s="13" t="s">
        <v>32</v>
      </c>
      <c r="AX309" s="13" t="s">
        <v>71</v>
      </c>
      <c r="AY309" s="201" t="s">
        <v>127</v>
      </c>
    </row>
    <row r="310" spans="1:65" s="14" customFormat="1" ht="10">
      <c r="B310" s="202"/>
      <c r="C310" s="203"/>
      <c r="D310" s="193" t="s">
        <v>135</v>
      </c>
      <c r="E310" s="204" t="s">
        <v>21</v>
      </c>
      <c r="F310" s="205" t="s">
        <v>339</v>
      </c>
      <c r="G310" s="203"/>
      <c r="H310" s="206">
        <v>44</v>
      </c>
      <c r="I310" s="207"/>
      <c r="J310" s="203"/>
      <c r="K310" s="203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135</v>
      </c>
      <c r="AU310" s="212" t="s">
        <v>78</v>
      </c>
      <c r="AV310" s="14" t="s">
        <v>80</v>
      </c>
      <c r="AW310" s="14" t="s">
        <v>32</v>
      </c>
      <c r="AX310" s="14" t="s">
        <v>71</v>
      </c>
      <c r="AY310" s="212" t="s">
        <v>127</v>
      </c>
    </row>
    <row r="311" spans="1:65" s="15" customFormat="1" ht="10">
      <c r="B311" s="213"/>
      <c r="C311" s="214"/>
      <c r="D311" s="193" t="s">
        <v>135</v>
      </c>
      <c r="E311" s="215" t="s">
        <v>21</v>
      </c>
      <c r="F311" s="216" t="s">
        <v>141</v>
      </c>
      <c r="G311" s="214"/>
      <c r="H311" s="217">
        <v>45</v>
      </c>
      <c r="I311" s="218"/>
      <c r="J311" s="214"/>
      <c r="K311" s="214"/>
      <c r="L311" s="219"/>
      <c r="M311" s="220"/>
      <c r="N311" s="221"/>
      <c r="O311" s="221"/>
      <c r="P311" s="221"/>
      <c r="Q311" s="221"/>
      <c r="R311" s="221"/>
      <c r="S311" s="221"/>
      <c r="T311" s="222"/>
      <c r="AT311" s="223" t="s">
        <v>135</v>
      </c>
      <c r="AU311" s="223" t="s">
        <v>78</v>
      </c>
      <c r="AV311" s="15" t="s">
        <v>133</v>
      </c>
      <c r="AW311" s="15" t="s">
        <v>32</v>
      </c>
      <c r="AX311" s="15" t="s">
        <v>78</v>
      </c>
      <c r="AY311" s="223" t="s">
        <v>127</v>
      </c>
    </row>
    <row r="312" spans="1:65" s="2" customFormat="1" ht="16.5" customHeight="1">
      <c r="A312" s="36"/>
      <c r="B312" s="37"/>
      <c r="C312" s="178" t="s">
        <v>619</v>
      </c>
      <c r="D312" s="178" t="s">
        <v>128</v>
      </c>
      <c r="E312" s="179" t="s">
        <v>620</v>
      </c>
      <c r="F312" s="180" t="s">
        <v>621</v>
      </c>
      <c r="G312" s="181" t="s">
        <v>168</v>
      </c>
      <c r="H312" s="182">
        <v>1</v>
      </c>
      <c r="I312" s="183"/>
      <c r="J312" s="184">
        <f>ROUND(I312*H312,2)</f>
        <v>0</v>
      </c>
      <c r="K312" s="180" t="s">
        <v>132</v>
      </c>
      <c r="L312" s="41"/>
      <c r="M312" s="185" t="s">
        <v>21</v>
      </c>
      <c r="N312" s="186" t="s">
        <v>42</v>
      </c>
      <c r="O312" s="66"/>
      <c r="P312" s="187">
        <f>O312*H312</f>
        <v>0</v>
      </c>
      <c r="Q312" s="187">
        <v>0</v>
      </c>
      <c r="R312" s="187">
        <f>Q312*H312</f>
        <v>0</v>
      </c>
      <c r="S312" s="187">
        <v>0</v>
      </c>
      <c r="T312" s="188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133</v>
      </c>
      <c r="AT312" s="189" t="s">
        <v>128</v>
      </c>
      <c r="AU312" s="189" t="s">
        <v>78</v>
      </c>
      <c r="AY312" s="19" t="s">
        <v>127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9" t="s">
        <v>78</v>
      </c>
      <c r="BK312" s="190">
        <f>ROUND(I312*H312,2)</f>
        <v>0</v>
      </c>
      <c r="BL312" s="19" t="s">
        <v>133</v>
      </c>
      <c r="BM312" s="189" t="s">
        <v>622</v>
      </c>
    </row>
    <row r="313" spans="1:65" s="2" customFormat="1" ht="21.75" customHeight="1">
      <c r="A313" s="36"/>
      <c r="B313" s="37"/>
      <c r="C313" s="178" t="s">
        <v>623</v>
      </c>
      <c r="D313" s="178" t="s">
        <v>128</v>
      </c>
      <c r="E313" s="179" t="s">
        <v>624</v>
      </c>
      <c r="F313" s="180" t="s">
        <v>625</v>
      </c>
      <c r="G313" s="181" t="s">
        <v>168</v>
      </c>
      <c r="H313" s="182">
        <v>3</v>
      </c>
      <c r="I313" s="183"/>
      <c r="J313" s="184">
        <f>ROUND(I313*H313,2)</f>
        <v>0</v>
      </c>
      <c r="K313" s="180" t="s">
        <v>132</v>
      </c>
      <c r="L313" s="41"/>
      <c r="M313" s="185" t="s">
        <v>21</v>
      </c>
      <c r="N313" s="186" t="s">
        <v>42</v>
      </c>
      <c r="O313" s="66"/>
      <c r="P313" s="187">
        <f>O313*H313</f>
        <v>0</v>
      </c>
      <c r="Q313" s="187">
        <v>0</v>
      </c>
      <c r="R313" s="187">
        <f>Q313*H313</f>
        <v>0</v>
      </c>
      <c r="S313" s="187">
        <v>0</v>
      </c>
      <c r="T313" s="188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9" t="s">
        <v>133</v>
      </c>
      <c r="AT313" s="189" t="s">
        <v>128</v>
      </c>
      <c r="AU313" s="189" t="s">
        <v>78</v>
      </c>
      <c r="AY313" s="19" t="s">
        <v>127</v>
      </c>
      <c r="BE313" s="190">
        <f>IF(N313="základní",J313,0)</f>
        <v>0</v>
      </c>
      <c r="BF313" s="190">
        <f>IF(N313="snížená",J313,0)</f>
        <v>0</v>
      </c>
      <c r="BG313" s="190">
        <f>IF(N313="zákl. přenesená",J313,0)</f>
        <v>0</v>
      </c>
      <c r="BH313" s="190">
        <f>IF(N313="sníž. přenesená",J313,0)</f>
        <v>0</v>
      </c>
      <c r="BI313" s="190">
        <f>IF(N313="nulová",J313,0)</f>
        <v>0</v>
      </c>
      <c r="BJ313" s="19" t="s">
        <v>78</v>
      </c>
      <c r="BK313" s="190">
        <f>ROUND(I313*H313,2)</f>
        <v>0</v>
      </c>
      <c r="BL313" s="19" t="s">
        <v>133</v>
      </c>
      <c r="BM313" s="189" t="s">
        <v>626</v>
      </c>
    </row>
    <row r="314" spans="1:65" s="2" customFormat="1" ht="24.15" customHeight="1">
      <c r="A314" s="36"/>
      <c r="B314" s="37"/>
      <c r="C314" s="178" t="s">
        <v>627</v>
      </c>
      <c r="D314" s="178" t="s">
        <v>128</v>
      </c>
      <c r="E314" s="179" t="s">
        <v>628</v>
      </c>
      <c r="F314" s="180" t="s">
        <v>629</v>
      </c>
      <c r="G314" s="181" t="s">
        <v>168</v>
      </c>
      <c r="H314" s="182">
        <v>28</v>
      </c>
      <c r="I314" s="183"/>
      <c r="J314" s="184">
        <f>ROUND(I314*H314,2)</f>
        <v>0</v>
      </c>
      <c r="K314" s="180" t="s">
        <v>132</v>
      </c>
      <c r="L314" s="41"/>
      <c r="M314" s="185" t="s">
        <v>21</v>
      </c>
      <c r="N314" s="186" t="s">
        <v>42</v>
      </c>
      <c r="O314" s="66"/>
      <c r="P314" s="187">
        <f>O314*H314</f>
        <v>0</v>
      </c>
      <c r="Q314" s="187">
        <v>0</v>
      </c>
      <c r="R314" s="187">
        <f>Q314*H314</f>
        <v>0</v>
      </c>
      <c r="S314" s="187">
        <v>0</v>
      </c>
      <c r="T314" s="188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133</v>
      </c>
      <c r="AT314" s="189" t="s">
        <v>128</v>
      </c>
      <c r="AU314" s="189" t="s">
        <v>78</v>
      </c>
      <c r="AY314" s="19" t="s">
        <v>127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9" t="s">
        <v>78</v>
      </c>
      <c r="BK314" s="190">
        <f>ROUND(I314*H314,2)</f>
        <v>0</v>
      </c>
      <c r="BL314" s="19" t="s">
        <v>133</v>
      </c>
      <c r="BM314" s="189" t="s">
        <v>630</v>
      </c>
    </row>
    <row r="315" spans="1:65" s="2" customFormat="1" ht="16.5" customHeight="1">
      <c r="A315" s="36"/>
      <c r="B315" s="37"/>
      <c r="C315" s="178" t="s">
        <v>631</v>
      </c>
      <c r="D315" s="178" t="s">
        <v>128</v>
      </c>
      <c r="E315" s="179" t="s">
        <v>632</v>
      </c>
      <c r="F315" s="180" t="s">
        <v>633</v>
      </c>
      <c r="G315" s="181" t="s">
        <v>168</v>
      </c>
      <c r="H315" s="182">
        <v>28</v>
      </c>
      <c r="I315" s="183"/>
      <c r="J315" s="184">
        <f>ROUND(I315*H315,2)</f>
        <v>0</v>
      </c>
      <c r="K315" s="180" t="s">
        <v>132</v>
      </c>
      <c r="L315" s="41"/>
      <c r="M315" s="185" t="s">
        <v>21</v>
      </c>
      <c r="N315" s="186" t="s">
        <v>42</v>
      </c>
      <c r="O315" s="66"/>
      <c r="P315" s="187">
        <f>O315*H315</f>
        <v>0</v>
      </c>
      <c r="Q315" s="187">
        <v>0</v>
      </c>
      <c r="R315" s="187">
        <f>Q315*H315</f>
        <v>0</v>
      </c>
      <c r="S315" s="187">
        <v>0</v>
      </c>
      <c r="T315" s="188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9" t="s">
        <v>133</v>
      </c>
      <c r="AT315" s="189" t="s">
        <v>128</v>
      </c>
      <c r="AU315" s="189" t="s">
        <v>78</v>
      </c>
      <c r="AY315" s="19" t="s">
        <v>127</v>
      </c>
      <c r="BE315" s="190">
        <f>IF(N315="základní",J315,0)</f>
        <v>0</v>
      </c>
      <c r="BF315" s="190">
        <f>IF(N315="snížená",J315,0)</f>
        <v>0</v>
      </c>
      <c r="BG315" s="190">
        <f>IF(N315="zákl. přenesená",J315,0)</f>
        <v>0</v>
      </c>
      <c r="BH315" s="190">
        <f>IF(N315="sníž. přenesená",J315,0)</f>
        <v>0</v>
      </c>
      <c r="BI315" s="190">
        <f>IF(N315="nulová",J315,0)</f>
        <v>0</v>
      </c>
      <c r="BJ315" s="19" t="s">
        <v>78</v>
      </c>
      <c r="BK315" s="190">
        <f>ROUND(I315*H315,2)</f>
        <v>0</v>
      </c>
      <c r="BL315" s="19" t="s">
        <v>133</v>
      </c>
      <c r="BM315" s="189" t="s">
        <v>634</v>
      </c>
    </row>
    <row r="316" spans="1:65" s="12" customFormat="1" ht="25.9" customHeight="1">
      <c r="B316" s="164"/>
      <c r="C316" s="165"/>
      <c r="D316" s="166" t="s">
        <v>70</v>
      </c>
      <c r="E316" s="167" t="s">
        <v>635</v>
      </c>
      <c r="F316" s="167" t="s">
        <v>636</v>
      </c>
      <c r="G316" s="165"/>
      <c r="H316" s="165"/>
      <c r="I316" s="168"/>
      <c r="J316" s="169">
        <f>BK316</f>
        <v>0</v>
      </c>
      <c r="K316" s="165"/>
      <c r="L316" s="170"/>
      <c r="M316" s="171"/>
      <c r="N316" s="172"/>
      <c r="O316" s="172"/>
      <c r="P316" s="173">
        <f>SUM(P317:P328)</f>
        <v>0</v>
      </c>
      <c r="Q316" s="172"/>
      <c r="R316" s="173">
        <f>SUM(R317:R328)</f>
        <v>0</v>
      </c>
      <c r="S316" s="172"/>
      <c r="T316" s="174">
        <f>SUM(T317:T328)</f>
        <v>0</v>
      </c>
      <c r="AR316" s="175" t="s">
        <v>78</v>
      </c>
      <c r="AT316" s="176" t="s">
        <v>70</v>
      </c>
      <c r="AU316" s="176" t="s">
        <v>71</v>
      </c>
      <c r="AY316" s="175" t="s">
        <v>127</v>
      </c>
      <c r="BK316" s="177">
        <f>SUM(BK317:BK328)</f>
        <v>0</v>
      </c>
    </row>
    <row r="317" spans="1:65" s="2" customFormat="1" ht="55.5" customHeight="1">
      <c r="A317" s="36"/>
      <c r="B317" s="37"/>
      <c r="C317" s="178" t="s">
        <v>637</v>
      </c>
      <c r="D317" s="178" t="s">
        <v>128</v>
      </c>
      <c r="E317" s="179" t="s">
        <v>638</v>
      </c>
      <c r="F317" s="180" t="s">
        <v>639</v>
      </c>
      <c r="G317" s="181" t="s">
        <v>168</v>
      </c>
      <c r="H317" s="182">
        <v>1</v>
      </c>
      <c r="I317" s="183"/>
      <c r="J317" s="184">
        <f t="shared" ref="J317:J328" si="60">ROUND(I317*H317,2)</f>
        <v>0</v>
      </c>
      <c r="K317" s="180" t="s">
        <v>132</v>
      </c>
      <c r="L317" s="41"/>
      <c r="M317" s="185" t="s">
        <v>21</v>
      </c>
      <c r="N317" s="186" t="s">
        <v>42</v>
      </c>
      <c r="O317" s="66"/>
      <c r="P317" s="187">
        <f t="shared" ref="P317:P328" si="61">O317*H317</f>
        <v>0</v>
      </c>
      <c r="Q317" s="187">
        <v>0</v>
      </c>
      <c r="R317" s="187">
        <f t="shared" ref="R317:R328" si="62">Q317*H317</f>
        <v>0</v>
      </c>
      <c r="S317" s="187">
        <v>0</v>
      </c>
      <c r="T317" s="188">
        <f t="shared" ref="T317:T328" si="63"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133</v>
      </c>
      <c r="AT317" s="189" t="s">
        <v>128</v>
      </c>
      <c r="AU317" s="189" t="s">
        <v>78</v>
      </c>
      <c r="AY317" s="19" t="s">
        <v>127</v>
      </c>
      <c r="BE317" s="190">
        <f t="shared" ref="BE317:BE328" si="64">IF(N317="základní",J317,0)</f>
        <v>0</v>
      </c>
      <c r="BF317" s="190">
        <f t="shared" ref="BF317:BF328" si="65">IF(N317="snížená",J317,0)</f>
        <v>0</v>
      </c>
      <c r="BG317" s="190">
        <f t="shared" ref="BG317:BG328" si="66">IF(N317="zákl. přenesená",J317,0)</f>
        <v>0</v>
      </c>
      <c r="BH317" s="190">
        <f t="shared" ref="BH317:BH328" si="67">IF(N317="sníž. přenesená",J317,0)</f>
        <v>0</v>
      </c>
      <c r="BI317" s="190">
        <f t="shared" ref="BI317:BI328" si="68">IF(N317="nulová",J317,0)</f>
        <v>0</v>
      </c>
      <c r="BJ317" s="19" t="s">
        <v>78</v>
      </c>
      <c r="BK317" s="190">
        <f t="shared" ref="BK317:BK328" si="69">ROUND(I317*H317,2)</f>
        <v>0</v>
      </c>
      <c r="BL317" s="19" t="s">
        <v>133</v>
      </c>
      <c r="BM317" s="189" t="s">
        <v>640</v>
      </c>
    </row>
    <row r="318" spans="1:65" s="2" customFormat="1" ht="142.25" customHeight="1">
      <c r="A318" s="36"/>
      <c r="B318" s="37"/>
      <c r="C318" s="178" t="s">
        <v>641</v>
      </c>
      <c r="D318" s="178" t="s">
        <v>128</v>
      </c>
      <c r="E318" s="179" t="s">
        <v>642</v>
      </c>
      <c r="F318" s="180" t="s">
        <v>643</v>
      </c>
      <c r="G318" s="181" t="s">
        <v>168</v>
      </c>
      <c r="H318" s="182">
        <v>1</v>
      </c>
      <c r="I318" s="183"/>
      <c r="J318" s="184">
        <f t="shared" si="60"/>
        <v>0</v>
      </c>
      <c r="K318" s="180" t="s">
        <v>132</v>
      </c>
      <c r="L318" s="41"/>
      <c r="M318" s="185" t="s">
        <v>21</v>
      </c>
      <c r="N318" s="186" t="s">
        <v>42</v>
      </c>
      <c r="O318" s="66"/>
      <c r="P318" s="187">
        <f t="shared" si="61"/>
        <v>0</v>
      </c>
      <c r="Q318" s="187">
        <v>0</v>
      </c>
      <c r="R318" s="187">
        <f t="shared" si="62"/>
        <v>0</v>
      </c>
      <c r="S318" s="187">
        <v>0</v>
      </c>
      <c r="T318" s="188">
        <f t="shared" si="63"/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9" t="s">
        <v>133</v>
      </c>
      <c r="AT318" s="189" t="s">
        <v>128</v>
      </c>
      <c r="AU318" s="189" t="s">
        <v>78</v>
      </c>
      <c r="AY318" s="19" t="s">
        <v>127</v>
      </c>
      <c r="BE318" s="190">
        <f t="shared" si="64"/>
        <v>0</v>
      </c>
      <c r="BF318" s="190">
        <f t="shared" si="65"/>
        <v>0</v>
      </c>
      <c r="BG318" s="190">
        <f t="shared" si="66"/>
        <v>0</v>
      </c>
      <c r="BH318" s="190">
        <f t="shared" si="67"/>
        <v>0</v>
      </c>
      <c r="BI318" s="190">
        <f t="shared" si="68"/>
        <v>0</v>
      </c>
      <c r="BJ318" s="19" t="s">
        <v>78</v>
      </c>
      <c r="BK318" s="190">
        <f t="shared" si="69"/>
        <v>0</v>
      </c>
      <c r="BL318" s="19" t="s">
        <v>133</v>
      </c>
      <c r="BM318" s="189" t="s">
        <v>644</v>
      </c>
    </row>
    <row r="319" spans="1:65" s="2" customFormat="1" ht="78" customHeight="1">
      <c r="A319" s="36"/>
      <c r="B319" s="37"/>
      <c r="C319" s="178" t="s">
        <v>645</v>
      </c>
      <c r="D319" s="178" t="s">
        <v>128</v>
      </c>
      <c r="E319" s="179" t="s">
        <v>646</v>
      </c>
      <c r="F319" s="180" t="s">
        <v>647</v>
      </c>
      <c r="G319" s="181" t="s">
        <v>168</v>
      </c>
      <c r="H319" s="182">
        <v>1</v>
      </c>
      <c r="I319" s="183"/>
      <c r="J319" s="184">
        <f t="shared" si="60"/>
        <v>0</v>
      </c>
      <c r="K319" s="180" t="s">
        <v>132</v>
      </c>
      <c r="L319" s="41"/>
      <c r="M319" s="185" t="s">
        <v>21</v>
      </c>
      <c r="N319" s="186" t="s">
        <v>42</v>
      </c>
      <c r="O319" s="66"/>
      <c r="P319" s="187">
        <f t="shared" si="61"/>
        <v>0</v>
      </c>
      <c r="Q319" s="187">
        <v>0</v>
      </c>
      <c r="R319" s="187">
        <f t="shared" si="62"/>
        <v>0</v>
      </c>
      <c r="S319" s="187">
        <v>0</v>
      </c>
      <c r="T319" s="188">
        <f t="shared" si="63"/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9" t="s">
        <v>133</v>
      </c>
      <c r="AT319" s="189" t="s">
        <v>128</v>
      </c>
      <c r="AU319" s="189" t="s">
        <v>78</v>
      </c>
      <c r="AY319" s="19" t="s">
        <v>127</v>
      </c>
      <c r="BE319" s="190">
        <f t="shared" si="64"/>
        <v>0</v>
      </c>
      <c r="BF319" s="190">
        <f t="shared" si="65"/>
        <v>0</v>
      </c>
      <c r="BG319" s="190">
        <f t="shared" si="66"/>
        <v>0</v>
      </c>
      <c r="BH319" s="190">
        <f t="shared" si="67"/>
        <v>0</v>
      </c>
      <c r="BI319" s="190">
        <f t="shared" si="68"/>
        <v>0</v>
      </c>
      <c r="BJ319" s="19" t="s">
        <v>78</v>
      </c>
      <c r="BK319" s="190">
        <f t="shared" si="69"/>
        <v>0</v>
      </c>
      <c r="BL319" s="19" t="s">
        <v>133</v>
      </c>
      <c r="BM319" s="189" t="s">
        <v>648</v>
      </c>
    </row>
    <row r="320" spans="1:65" s="2" customFormat="1" ht="142.25" customHeight="1">
      <c r="A320" s="36"/>
      <c r="B320" s="37"/>
      <c r="C320" s="178" t="s">
        <v>649</v>
      </c>
      <c r="D320" s="178" t="s">
        <v>128</v>
      </c>
      <c r="E320" s="179" t="s">
        <v>650</v>
      </c>
      <c r="F320" s="180" t="s">
        <v>651</v>
      </c>
      <c r="G320" s="181" t="s">
        <v>168</v>
      </c>
      <c r="H320" s="182">
        <v>14</v>
      </c>
      <c r="I320" s="183"/>
      <c r="J320" s="184">
        <f t="shared" si="60"/>
        <v>0</v>
      </c>
      <c r="K320" s="180" t="s">
        <v>132</v>
      </c>
      <c r="L320" s="41"/>
      <c r="M320" s="185" t="s">
        <v>21</v>
      </c>
      <c r="N320" s="186" t="s">
        <v>42</v>
      </c>
      <c r="O320" s="66"/>
      <c r="P320" s="187">
        <f t="shared" si="61"/>
        <v>0</v>
      </c>
      <c r="Q320" s="187">
        <v>0</v>
      </c>
      <c r="R320" s="187">
        <f t="shared" si="62"/>
        <v>0</v>
      </c>
      <c r="S320" s="187">
        <v>0</v>
      </c>
      <c r="T320" s="188">
        <f t="shared" si="63"/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133</v>
      </c>
      <c r="AT320" s="189" t="s">
        <v>128</v>
      </c>
      <c r="AU320" s="189" t="s">
        <v>78</v>
      </c>
      <c r="AY320" s="19" t="s">
        <v>127</v>
      </c>
      <c r="BE320" s="190">
        <f t="shared" si="64"/>
        <v>0</v>
      </c>
      <c r="BF320" s="190">
        <f t="shared" si="65"/>
        <v>0</v>
      </c>
      <c r="BG320" s="190">
        <f t="shared" si="66"/>
        <v>0</v>
      </c>
      <c r="BH320" s="190">
        <f t="shared" si="67"/>
        <v>0</v>
      </c>
      <c r="BI320" s="190">
        <f t="shared" si="68"/>
        <v>0</v>
      </c>
      <c r="BJ320" s="19" t="s">
        <v>78</v>
      </c>
      <c r="BK320" s="190">
        <f t="shared" si="69"/>
        <v>0</v>
      </c>
      <c r="BL320" s="19" t="s">
        <v>133</v>
      </c>
      <c r="BM320" s="189" t="s">
        <v>652</v>
      </c>
    </row>
    <row r="321" spans="1:65" s="2" customFormat="1" ht="37.75" customHeight="1">
      <c r="A321" s="36"/>
      <c r="B321" s="37"/>
      <c r="C321" s="178" t="s">
        <v>653</v>
      </c>
      <c r="D321" s="178" t="s">
        <v>128</v>
      </c>
      <c r="E321" s="179" t="s">
        <v>654</v>
      </c>
      <c r="F321" s="180" t="s">
        <v>655</v>
      </c>
      <c r="G321" s="181" t="s">
        <v>168</v>
      </c>
      <c r="H321" s="182">
        <v>14</v>
      </c>
      <c r="I321" s="183"/>
      <c r="J321" s="184">
        <f t="shared" si="60"/>
        <v>0</v>
      </c>
      <c r="K321" s="180" t="s">
        <v>132</v>
      </c>
      <c r="L321" s="41"/>
      <c r="M321" s="185" t="s">
        <v>21</v>
      </c>
      <c r="N321" s="186" t="s">
        <v>42</v>
      </c>
      <c r="O321" s="66"/>
      <c r="P321" s="187">
        <f t="shared" si="61"/>
        <v>0</v>
      </c>
      <c r="Q321" s="187">
        <v>0</v>
      </c>
      <c r="R321" s="187">
        <f t="shared" si="62"/>
        <v>0</v>
      </c>
      <c r="S321" s="187">
        <v>0</v>
      </c>
      <c r="T321" s="188">
        <f t="shared" si="63"/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9" t="s">
        <v>133</v>
      </c>
      <c r="AT321" s="189" t="s">
        <v>128</v>
      </c>
      <c r="AU321" s="189" t="s">
        <v>78</v>
      </c>
      <c r="AY321" s="19" t="s">
        <v>127</v>
      </c>
      <c r="BE321" s="190">
        <f t="shared" si="64"/>
        <v>0</v>
      </c>
      <c r="BF321" s="190">
        <f t="shared" si="65"/>
        <v>0</v>
      </c>
      <c r="BG321" s="190">
        <f t="shared" si="66"/>
        <v>0</v>
      </c>
      <c r="BH321" s="190">
        <f t="shared" si="67"/>
        <v>0</v>
      </c>
      <c r="BI321" s="190">
        <f t="shared" si="68"/>
        <v>0</v>
      </c>
      <c r="BJ321" s="19" t="s">
        <v>78</v>
      </c>
      <c r="BK321" s="190">
        <f t="shared" si="69"/>
        <v>0</v>
      </c>
      <c r="BL321" s="19" t="s">
        <v>133</v>
      </c>
      <c r="BM321" s="189" t="s">
        <v>656</v>
      </c>
    </row>
    <row r="322" spans="1:65" s="2" customFormat="1" ht="44.25" customHeight="1">
      <c r="A322" s="36"/>
      <c r="B322" s="37"/>
      <c r="C322" s="178" t="s">
        <v>657</v>
      </c>
      <c r="D322" s="178" t="s">
        <v>128</v>
      </c>
      <c r="E322" s="179" t="s">
        <v>658</v>
      </c>
      <c r="F322" s="180" t="s">
        <v>659</v>
      </c>
      <c r="G322" s="181" t="s">
        <v>168</v>
      </c>
      <c r="H322" s="182">
        <v>1</v>
      </c>
      <c r="I322" s="183"/>
      <c r="J322" s="184">
        <f t="shared" si="60"/>
        <v>0</v>
      </c>
      <c r="K322" s="180" t="s">
        <v>132</v>
      </c>
      <c r="L322" s="41"/>
      <c r="M322" s="185" t="s">
        <v>21</v>
      </c>
      <c r="N322" s="186" t="s">
        <v>42</v>
      </c>
      <c r="O322" s="66"/>
      <c r="P322" s="187">
        <f t="shared" si="61"/>
        <v>0</v>
      </c>
      <c r="Q322" s="187">
        <v>0</v>
      </c>
      <c r="R322" s="187">
        <f t="shared" si="62"/>
        <v>0</v>
      </c>
      <c r="S322" s="187">
        <v>0</v>
      </c>
      <c r="T322" s="188">
        <f t="shared" si="63"/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9" t="s">
        <v>133</v>
      </c>
      <c r="AT322" s="189" t="s">
        <v>128</v>
      </c>
      <c r="AU322" s="189" t="s">
        <v>78</v>
      </c>
      <c r="AY322" s="19" t="s">
        <v>127</v>
      </c>
      <c r="BE322" s="190">
        <f t="shared" si="64"/>
        <v>0</v>
      </c>
      <c r="BF322" s="190">
        <f t="shared" si="65"/>
        <v>0</v>
      </c>
      <c r="BG322" s="190">
        <f t="shared" si="66"/>
        <v>0</v>
      </c>
      <c r="BH322" s="190">
        <f t="shared" si="67"/>
        <v>0</v>
      </c>
      <c r="BI322" s="190">
        <f t="shared" si="68"/>
        <v>0</v>
      </c>
      <c r="BJ322" s="19" t="s">
        <v>78</v>
      </c>
      <c r="BK322" s="190">
        <f t="shared" si="69"/>
        <v>0</v>
      </c>
      <c r="BL322" s="19" t="s">
        <v>133</v>
      </c>
      <c r="BM322" s="189" t="s">
        <v>660</v>
      </c>
    </row>
    <row r="323" spans="1:65" s="2" customFormat="1" ht="49" customHeight="1">
      <c r="A323" s="36"/>
      <c r="B323" s="37"/>
      <c r="C323" s="178" t="s">
        <v>661</v>
      </c>
      <c r="D323" s="178" t="s">
        <v>128</v>
      </c>
      <c r="E323" s="179" t="s">
        <v>662</v>
      </c>
      <c r="F323" s="180" t="s">
        <v>663</v>
      </c>
      <c r="G323" s="181" t="s">
        <v>168</v>
      </c>
      <c r="H323" s="182">
        <v>1</v>
      </c>
      <c r="I323" s="183"/>
      <c r="J323" s="184">
        <f t="shared" si="60"/>
        <v>0</v>
      </c>
      <c r="K323" s="180" t="s">
        <v>132</v>
      </c>
      <c r="L323" s="41"/>
      <c r="M323" s="185" t="s">
        <v>21</v>
      </c>
      <c r="N323" s="186" t="s">
        <v>42</v>
      </c>
      <c r="O323" s="66"/>
      <c r="P323" s="187">
        <f t="shared" si="61"/>
        <v>0</v>
      </c>
      <c r="Q323" s="187">
        <v>0</v>
      </c>
      <c r="R323" s="187">
        <f t="shared" si="62"/>
        <v>0</v>
      </c>
      <c r="S323" s="187">
        <v>0</v>
      </c>
      <c r="T323" s="188">
        <f t="shared" si="63"/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9" t="s">
        <v>133</v>
      </c>
      <c r="AT323" s="189" t="s">
        <v>128</v>
      </c>
      <c r="AU323" s="189" t="s">
        <v>78</v>
      </c>
      <c r="AY323" s="19" t="s">
        <v>127</v>
      </c>
      <c r="BE323" s="190">
        <f t="shared" si="64"/>
        <v>0</v>
      </c>
      <c r="BF323" s="190">
        <f t="shared" si="65"/>
        <v>0</v>
      </c>
      <c r="BG323" s="190">
        <f t="shared" si="66"/>
        <v>0</v>
      </c>
      <c r="BH323" s="190">
        <f t="shared" si="67"/>
        <v>0</v>
      </c>
      <c r="BI323" s="190">
        <f t="shared" si="68"/>
        <v>0</v>
      </c>
      <c r="BJ323" s="19" t="s">
        <v>78</v>
      </c>
      <c r="BK323" s="190">
        <f t="shared" si="69"/>
        <v>0</v>
      </c>
      <c r="BL323" s="19" t="s">
        <v>133</v>
      </c>
      <c r="BM323" s="189" t="s">
        <v>664</v>
      </c>
    </row>
    <row r="324" spans="1:65" s="2" customFormat="1" ht="78" customHeight="1">
      <c r="A324" s="36"/>
      <c r="B324" s="37"/>
      <c r="C324" s="178" t="s">
        <v>665</v>
      </c>
      <c r="D324" s="178" t="s">
        <v>128</v>
      </c>
      <c r="E324" s="179" t="s">
        <v>666</v>
      </c>
      <c r="F324" s="180" t="s">
        <v>667</v>
      </c>
      <c r="G324" s="181" t="s">
        <v>168</v>
      </c>
      <c r="H324" s="182">
        <v>1</v>
      </c>
      <c r="I324" s="183"/>
      <c r="J324" s="184">
        <f t="shared" si="60"/>
        <v>0</v>
      </c>
      <c r="K324" s="180" t="s">
        <v>132</v>
      </c>
      <c r="L324" s="41"/>
      <c r="M324" s="185" t="s">
        <v>21</v>
      </c>
      <c r="N324" s="186" t="s">
        <v>42</v>
      </c>
      <c r="O324" s="66"/>
      <c r="P324" s="187">
        <f t="shared" si="61"/>
        <v>0</v>
      </c>
      <c r="Q324" s="187">
        <v>0</v>
      </c>
      <c r="R324" s="187">
        <f t="shared" si="62"/>
        <v>0</v>
      </c>
      <c r="S324" s="187">
        <v>0</v>
      </c>
      <c r="T324" s="188">
        <f t="shared" si="63"/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9" t="s">
        <v>78</v>
      </c>
      <c r="AT324" s="189" t="s">
        <v>128</v>
      </c>
      <c r="AU324" s="189" t="s">
        <v>78</v>
      </c>
      <c r="AY324" s="19" t="s">
        <v>127</v>
      </c>
      <c r="BE324" s="190">
        <f t="shared" si="64"/>
        <v>0</v>
      </c>
      <c r="BF324" s="190">
        <f t="shared" si="65"/>
        <v>0</v>
      </c>
      <c r="BG324" s="190">
        <f t="shared" si="66"/>
        <v>0</v>
      </c>
      <c r="BH324" s="190">
        <f t="shared" si="67"/>
        <v>0</v>
      </c>
      <c r="BI324" s="190">
        <f t="shared" si="68"/>
        <v>0</v>
      </c>
      <c r="BJ324" s="19" t="s">
        <v>78</v>
      </c>
      <c r="BK324" s="190">
        <f t="shared" si="69"/>
        <v>0</v>
      </c>
      <c r="BL324" s="19" t="s">
        <v>78</v>
      </c>
      <c r="BM324" s="189" t="s">
        <v>668</v>
      </c>
    </row>
    <row r="325" spans="1:65" s="2" customFormat="1" ht="55.5" customHeight="1">
      <c r="A325" s="36"/>
      <c r="B325" s="37"/>
      <c r="C325" s="178" t="s">
        <v>669</v>
      </c>
      <c r="D325" s="178" t="s">
        <v>128</v>
      </c>
      <c r="E325" s="179" t="s">
        <v>670</v>
      </c>
      <c r="F325" s="180" t="s">
        <v>671</v>
      </c>
      <c r="G325" s="181" t="s">
        <v>168</v>
      </c>
      <c r="H325" s="182">
        <v>1</v>
      </c>
      <c r="I325" s="183"/>
      <c r="J325" s="184">
        <f t="shared" si="60"/>
        <v>0</v>
      </c>
      <c r="K325" s="180" t="s">
        <v>132</v>
      </c>
      <c r="L325" s="41"/>
      <c r="M325" s="185" t="s">
        <v>21</v>
      </c>
      <c r="N325" s="186" t="s">
        <v>42</v>
      </c>
      <c r="O325" s="66"/>
      <c r="P325" s="187">
        <f t="shared" si="61"/>
        <v>0</v>
      </c>
      <c r="Q325" s="187">
        <v>0</v>
      </c>
      <c r="R325" s="187">
        <f t="shared" si="62"/>
        <v>0</v>
      </c>
      <c r="S325" s="187">
        <v>0</v>
      </c>
      <c r="T325" s="188">
        <f t="shared" si="63"/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89" t="s">
        <v>78</v>
      </c>
      <c r="AT325" s="189" t="s">
        <v>128</v>
      </c>
      <c r="AU325" s="189" t="s">
        <v>78</v>
      </c>
      <c r="AY325" s="19" t="s">
        <v>127</v>
      </c>
      <c r="BE325" s="190">
        <f t="shared" si="64"/>
        <v>0</v>
      </c>
      <c r="BF325" s="190">
        <f t="shared" si="65"/>
        <v>0</v>
      </c>
      <c r="BG325" s="190">
        <f t="shared" si="66"/>
        <v>0</v>
      </c>
      <c r="BH325" s="190">
        <f t="shared" si="67"/>
        <v>0</v>
      </c>
      <c r="BI325" s="190">
        <f t="shared" si="68"/>
        <v>0</v>
      </c>
      <c r="BJ325" s="19" t="s">
        <v>78</v>
      </c>
      <c r="BK325" s="190">
        <f t="shared" si="69"/>
        <v>0</v>
      </c>
      <c r="BL325" s="19" t="s">
        <v>78</v>
      </c>
      <c r="BM325" s="189" t="s">
        <v>672</v>
      </c>
    </row>
    <row r="326" spans="1:65" s="2" customFormat="1" ht="55.5" customHeight="1">
      <c r="A326" s="36"/>
      <c r="B326" s="37"/>
      <c r="C326" s="178" t="s">
        <v>673</v>
      </c>
      <c r="D326" s="178" t="s">
        <v>128</v>
      </c>
      <c r="E326" s="179" t="s">
        <v>674</v>
      </c>
      <c r="F326" s="180" t="s">
        <v>675</v>
      </c>
      <c r="G326" s="181" t="s">
        <v>168</v>
      </c>
      <c r="H326" s="182">
        <v>1</v>
      </c>
      <c r="I326" s="183"/>
      <c r="J326" s="184">
        <f t="shared" si="60"/>
        <v>0</v>
      </c>
      <c r="K326" s="180" t="s">
        <v>132</v>
      </c>
      <c r="L326" s="41"/>
      <c r="M326" s="185" t="s">
        <v>21</v>
      </c>
      <c r="N326" s="186" t="s">
        <v>42</v>
      </c>
      <c r="O326" s="66"/>
      <c r="P326" s="187">
        <f t="shared" si="61"/>
        <v>0</v>
      </c>
      <c r="Q326" s="187">
        <v>0</v>
      </c>
      <c r="R326" s="187">
        <f t="shared" si="62"/>
        <v>0</v>
      </c>
      <c r="S326" s="187">
        <v>0</v>
      </c>
      <c r="T326" s="188">
        <f t="shared" si="63"/>
        <v>0</v>
      </c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189" t="s">
        <v>133</v>
      </c>
      <c r="AT326" s="189" t="s">
        <v>128</v>
      </c>
      <c r="AU326" s="189" t="s">
        <v>78</v>
      </c>
      <c r="AY326" s="19" t="s">
        <v>127</v>
      </c>
      <c r="BE326" s="190">
        <f t="shared" si="64"/>
        <v>0</v>
      </c>
      <c r="BF326" s="190">
        <f t="shared" si="65"/>
        <v>0</v>
      </c>
      <c r="BG326" s="190">
        <f t="shared" si="66"/>
        <v>0</v>
      </c>
      <c r="BH326" s="190">
        <f t="shared" si="67"/>
        <v>0</v>
      </c>
      <c r="BI326" s="190">
        <f t="shared" si="68"/>
        <v>0</v>
      </c>
      <c r="BJ326" s="19" t="s">
        <v>78</v>
      </c>
      <c r="BK326" s="190">
        <f t="shared" si="69"/>
        <v>0</v>
      </c>
      <c r="BL326" s="19" t="s">
        <v>133</v>
      </c>
      <c r="BM326" s="189" t="s">
        <v>676</v>
      </c>
    </row>
    <row r="327" spans="1:65" s="2" customFormat="1" ht="33" customHeight="1">
      <c r="A327" s="36"/>
      <c r="B327" s="37"/>
      <c r="C327" s="178" t="s">
        <v>677</v>
      </c>
      <c r="D327" s="178" t="s">
        <v>128</v>
      </c>
      <c r="E327" s="179" t="s">
        <v>678</v>
      </c>
      <c r="F327" s="180" t="s">
        <v>679</v>
      </c>
      <c r="G327" s="181" t="s">
        <v>680</v>
      </c>
      <c r="H327" s="182">
        <v>10</v>
      </c>
      <c r="I327" s="183"/>
      <c r="J327" s="184">
        <f t="shared" si="60"/>
        <v>0</v>
      </c>
      <c r="K327" s="180" t="s">
        <v>132</v>
      </c>
      <c r="L327" s="41"/>
      <c r="M327" s="185" t="s">
        <v>21</v>
      </c>
      <c r="N327" s="186" t="s">
        <v>42</v>
      </c>
      <c r="O327" s="66"/>
      <c r="P327" s="187">
        <f t="shared" si="61"/>
        <v>0</v>
      </c>
      <c r="Q327" s="187">
        <v>0</v>
      </c>
      <c r="R327" s="187">
        <f t="shared" si="62"/>
        <v>0</v>
      </c>
      <c r="S327" s="187">
        <v>0</v>
      </c>
      <c r="T327" s="188">
        <f t="shared" si="63"/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9" t="s">
        <v>133</v>
      </c>
      <c r="AT327" s="189" t="s">
        <v>128</v>
      </c>
      <c r="AU327" s="189" t="s">
        <v>78</v>
      </c>
      <c r="AY327" s="19" t="s">
        <v>127</v>
      </c>
      <c r="BE327" s="190">
        <f t="shared" si="64"/>
        <v>0</v>
      </c>
      <c r="BF327" s="190">
        <f t="shared" si="65"/>
        <v>0</v>
      </c>
      <c r="BG327" s="190">
        <f t="shared" si="66"/>
        <v>0</v>
      </c>
      <c r="BH327" s="190">
        <f t="shared" si="67"/>
        <v>0</v>
      </c>
      <c r="BI327" s="190">
        <f t="shared" si="68"/>
        <v>0</v>
      </c>
      <c r="BJ327" s="19" t="s">
        <v>78</v>
      </c>
      <c r="BK327" s="190">
        <f t="shared" si="69"/>
        <v>0</v>
      </c>
      <c r="BL327" s="19" t="s">
        <v>133</v>
      </c>
      <c r="BM327" s="189" t="s">
        <v>681</v>
      </c>
    </row>
    <row r="328" spans="1:65" s="2" customFormat="1" ht="44.25" customHeight="1">
      <c r="A328" s="36"/>
      <c r="B328" s="37"/>
      <c r="C328" s="178" t="s">
        <v>682</v>
      </c>
      <c r="D328" s="178" t="s">
        <v>128</v>
      </c>
      <c r="E328" s="179" t="s">
        <v>683</v>
      </c>
      <c r="F328" s="180" t="s">
        <v>684</v>
      </c>
      <c r="G328" s="181" t="s">
        <v>168</v>
      </c>
      <c r="H328" s="182">
        <v>1</v>
      </c>
      <c r="I328" s="183"/>
      <c r="J328" s="184">
        <f t="shared" si="60"/>
        <v>0</v>
      </c>
      <c r="K328" s="180" t="s">
        <v>132</v>
      </c>
      <c r="L328" s="41"/>
      <c r="M328" s="236" t="s">
        <v>21</v>
      </c>
      <c r="N328" s="237" t="s">
        <v>42</v>
      </c>
      <c r="O328" s="238"/>
      <c r="P328" s="239">
        <f t="shared" si="61"/>
        <v>0</v>
      </c>
      <c r="Q328" s="239">
        <v>0</v>
      </c>
      <c r="R328" s="239">
        <f t="shared" si="62"/>
        <v>0</v>
      </c>
      <c r="S328" s="239">
        <v>0</v>
      </c>
      <c r="T328" s="240">
        <f t="shared" si="63"/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9" t="s">
        <v>133</v>
      </c>
      <c r="AT328" s="189" t="s">
        <v>128</v>
      </c>
      <c r="AU328" s="189" t="s">
        <v>78</v>
      </c>
      <c r="AY328" s="19" t="s">
        <v>127</v>
      </c>
      <c r="BE328" s="190">
        <f t="shared" si="64"/>
        <v>0</v>
      </c>
      <c r="BF328" s="190">
        <f t="shared" si="65"/>
        <v>0</v>
      </c>
      <c r="BG328" s="190">
        <f t="shared" si="66"/>
        <v>0</v>
      </c>
      <c r="BH328" s="190">
        <f t="shared" si="67"/>
        <v>0</v>
      </c>
      <c r="BI328" s="190">
        <f t="shared" si="68"/>
        <v>0</v>
      </c>
      <c r="BJ328" s="19" t="s">
        <v>78</v>
      </c>
      <c r="BK328" s="190">
        <f t="shared" si="69"/>
        <v>0</v>
      </c>
      <c r="BL328" s="19" t="s">
        <v>133</v>
      </c>
      <c r="BM328" s="189" t="s">
        <v>685</v>
      </c>
    </row>
    <row r="329" spans="1:65" s="2" customFormat="1" ht="7" customHeight="1">
      <c r="A329" s="36"/>
      <c r="B329" s="49"/>
      <c r="C329" s="50"/>
      <c r="D329" s="50"/>
      <c r="E329" s="50"/>
      <c r="F329" s="50"/>
      <c r="G329" s="50"/>
      <c r="H329" s="50"/>
      <c r="I329" s="50"/>
      <c r="J329" s="50"/>
      <c r="K329" s="50"/>
      <c r="L329" s="41"/>
      <c r="M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</row>
  </sheetData>
  <sheetProtection algorithmName="SHA-512" hashValue="6BjUm0gVVm7y4PBa5kZeq20zAGE4EqKlB13GBlfYGUBKlS5i9E/9rNzsxxW3HWFnfIpoJEmkbE7MJvbblQxytQ==" saltValue="loR4WiX2Hz//JTcHpq74sEfcMRISn12iY0tYtZmnr0r5y5UUgEu3m4XdeIYSgdppTDT1m10YDHceIHn8jZjSnQ==" spinCount="100000" sheet="1" objects="1" scenarios="1" formatColumns="0" formatRows="0" autoFilter="0"/>
  <autoFilter ref="C95:K328" xr:uid="{00000000-0009-0000-0000-000001000000}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4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7" customHeight="1"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88</v>
      </c>
      <c r="AZ2" s="241" t="s">
        <v>686</v>
      </c>
      <c r="BA2" s="241" t="s">
        <v>687</v>
      </c>
      <c r="BB2" s="241" t="s">
        <v>688</v>
      </c>
      <c r="BC2" s="241" t="s">
        <v>80</v>
      </c>
      <c r="BD2" s="241" t="s">
        <v>80</v>
      </c>
    </row>
    <row r="3" spans="1:56" s="1" customFormat="1" ht="7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  <c r="AZ3" s="241" t="s">
        <v>689</v>
      </c>
      <c r="BA3" s="241" t="s">
        <v>690</v>
      </c>
      <c r="BB3" s="241" t="s">
        <v>131</v>
      </c>
      <c r="BC3" s="241" t="s">
        <v>645</v>
      </c>
      <c r="BD3" s="241" t="s">
        <v>80</v>
      </c>
    </row>
    <row r="4" spans="1:56" s="1" customFormat="1" ht="25" customHeight="1">
      <c r="B4" s="22"/>
      <c r="D4" s="112" t="s">
        <v>92</v>
      </c>
      <c r="L4" s="22"/>
      <c r="M4" s="113" t="s">
        <v>10</v>
      </c>
      <c r="AT4" s="19" t="s">
        <v>4</v>
      </c>
    </row>
    <row r="5" spans="1:56" s="1" customFormat="1" ht="7" customHeight="1">
      <c r="B5" s="22"/>
      <c r="L5" s="22"/>
    </row>
    <row r="6" spans="1:56" s="1" customFormat="1" ht="12" customHeight="1">
      <c r="B6" s="22"/>
      <c r="D6" s="114" t="s">
        <v>16</v>
      </c>
      <c r="L6" s="22"/>
    </row>
    <row r="7" spans="1:56" s="1" customFormat="1" ht="16.5" customHeight="1">
      <c r="B7" s="22"/>
      <c r="E7" s="397" t="str">
        <f>'Rekapitulace zakázky'!K6</f>
        <v>Oprava PZS P7491 v km 18,628 na trati Studénka - Veřovice</v>
      </c>
      <c r="F7" s="398"/>
      <c r="G7" s="398"/>
      <c r="H7" s="398"/>
      <c r="L7" s="22"/>
    </row>
    <row r="8" spans="1:56" s="1" customFormat="1" ht="12" customHeight="1">
      <c r="B8" s="22"/>
      <c r="D8" s="114" t="s">
        <v>93</v>
      </c>
      <c r="L8" s="22"/>
    </row>
    <row r="9" spans="1:56" s="2" customFormat="1" ht="16.5" customHeight="1">
      <c r="A9" s="36"/>
      <c r="B9" s="41"/>
      <c r="C9" s="36"/>
      <c r="D9" s="36"/>
      <c r="E9" s="397" t="s">
        <v>94</v>
      </c>
      <c r="F9" s="399"/>
      <c r="G9" s="399"/>
      <c r="H9" s="39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4" t="s">
        <v>95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0" t="s">
        <v>691</v>
      </c>
      <c r="F11" s="399"/>
      <c r="G11" s="399"/>
      <c r="H11" s="39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0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21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4" t="s">
        <v>22</v>
      </c>
      <c r="E14" s="36"/>
      <c r="F14" s="105" t="s">
        <v>97</v>
      </c>
      <c r="G14" s="36"/>
      <c r="H14" s="36"/>
      <c r="I14" s="114" t="s">
        <v>24</v>
      </c>
      <c r="J14" s="116">
        <f>'Rekapitulace zakázky'!AN8</f>
        <v>0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75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21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27</v>
      </c>
      <c r="F17" s="36"/>
      <c r="G17" s="36"/>
      <c r="H17" s="36"/>
      <c r="I17" s="114" t="s">
        <v>28</v>
      </c>
      <c r="J17" s="105" t="s">
        <v>21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7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29</v>
      </c>
      <c r="E19" s="36"/>
      <c r="F19" s="36"/>
      <c r="G19" s="36"/>
      <c r="H19" s="36"/>
      <c r="I19" s="114" t="s">
        <v>26</v>
      </c>
      <c r="J19" s="32" t="str">
        <f>'Rekapitulace zakázky'!AN13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1" t="str">
        <f>'Rekapitulace zakázky'!E14</f>
        <v>Vyplň údaj</v>
      </c>
      <c r="F20" s="402"/>
      <c r="G20" s="402"/>
      <c r="H20" s="402"/>
      <c r="I20" s="114" t="s">
        <v>28</v>
      </c>
      <c r="J20" s="32" t="str">
        <f>'Rekapitulace zakázky'!AN14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7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31</v>
      </c>
      <c r="E22" s="36"/>
      <c r="F22" s="36"/>
      <c r="G22" s="36"/>
      <c r="H22" s="36"/>
      <c r="I22" s="114" t="s">
        <v>26</v>
      </c>
      <c r="J22" s="105" t="str">
        <f>IF('Rekapitulace zakázky'!AN16="","",'Rekapitulace zakázky'!AN16)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zakázky'!E17="","",'Rekapitulace zakázky'!E17)</f>
        <v xml:space="preserve"> </v>
      </c>
      <c r="F23" s="36"/>
      <c r="G23" s="36"/>
      <c r="H23" s="36"/>
      <c r="I23" s="114" t="s">
        <v>28</v>
      </c>
      <c r="J23" s="105" t="str">
        <f>IF('Rekapitulace zakázky'!AN17="","",'Rekapitulace zakázky'!AN17)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7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33</v>
      </c>
      <c r="E25" s="36"/>
      <c r="F25" s="36"/>
      <c r="G25" s="36"/>
      <c r="H25" s="36"/>
      <c r="I25" s="114" t="s">
        <v>26</v>
      </c>
      <c r="J25" s="105" t="s">
        <v>21</v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">
        <v>34</v>
      </c>
      <c r="F26" s="36"/>
      <c r="G26" s="36"/>
      <c r="H26" s="36"/>
      <c r="I26" s="114" t="s">
        <v>28</v>
      </c>
      <c r="J26" s="105" t="s">
        <v>21</v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7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35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403" t="s">
        <v>21</v>
      </c>
      <c r="F29" s="403"/>
      <c r="G29" s="403"/>
      <c r="H29" s="40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7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4" customHeight="1">
      <c r="A32" s="36"/>
      <c r="B32" s="41"/>
      <c r="C32" s="36"/>
      <c r="D32" s="121" t="s">
        <v>37</v>
      </c>
      <c r="E32" s="36"/>
      <c r="F32" s="36"/>
      <c r="G32" s="36"/>
      <c r="H32" s="36"/>
      <c r="I32" s="36"/>
      <c r="J32" s="122">
        <f>ROUND(J87,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7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36"/>
      <c r="F34" s="123" t="s">
        <v>39</v>
      </c>
      <c r="G34" s="36"/>
      <c r="H34" s="36"/>
      <c r="I34" s="123" t="s">
        <v>38</v>
      </c>
      <c r="J34" s="123" t="s">
        <v>40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customHeight="1">
      <c r="A35" s="36"/>
      <c r="B35" s="41"/>
      <c r="C35" s="36"/>
      <c r="D35" s="124" t="s">
        <v>41</v>
      </c>
      <c r="E35" s="114" t="s">
        <v>42</v>
      </c>
      <c r="F35" s="125">
        <f>ROUND((SUM(BE87:BE123)),  2)</f>
        <v>0</v>
      </c>
      <c r="G35" s="36"/>
      <c r="H35" s="36"/>
      <c r="I35" s="126">
        <v>0.21</v>
      </c>
      <c r="J35" s="125">
        <f>ROUND(((SUM(BE87:BE123))*I35),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customHeight="1">
      <c r="A36" s="36"/>
      <c r="B36" s="41"/>
      <c r="C36" s="36"/>
      <c r="D36" s="36"/>
      <c r="E36" s="114" t="s">
        <v>43</v>
      </c>
      <c r="F36" s="125">
        <f>ROUND((SUM(BF87:BF123)),  2)</f>
        <v>0</v>
      </c>
      <c r="G36" s="36"/>
      <c r="H36" s="36"/>
      <c r="I36" s="126">
        <v>0.12</v>
      </c>
      <c r="J36" s="125">
        <f>ROUND(((SUM(BF87:BF123))*I36),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4" t="s">
        <v>44</v>
      </c>
      <c r="F37" s="125">
        <f>ROUND((SUM(BG87:BG123)),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" hidden="1" customHeight="1">
      <c r="A38" s="36"/>
      <c r="B38" s="41"/>
      <c r="C38" s="36"/>
      <c r="D38" s="36"/>
      <c r="E38" s="114" t="s">
        <v>45</v>
      </c>
      <c r="F38" s="125">
        <f>ROUND((SUM(BH87:BH123)),  2)</f>
        <v>0</v>
      </c>
      <c r="G38" s="36"/>
      <c r="H38" s="36"/>
      <c r="I38" s="126">
        <v>0.12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" hidden="1" customHeight="1">
      <c r="A39" s="36"/>
      <c r="B39" s="41"/>
      <c r="C39" s="36"/>
      <c r="D39" s="36"/>
      <c r="E39" s="114" t="s">
        <v>46</v>
      </c>
      <c r="F39" s="125">
        <f>ROUND((SUM(BI87:BI123)),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7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4" customHeight="1">
      <c r="A41" s="36"/>
      <c r="B41" s="41"/>
      <c r="C41" s="127"/>
      <c r="D41" s="128" t="s">
        <v>47</v>
      </c>
      <c r="E41" s="129"/>
      <c r="F41" s="129"/>
      <c r="G41" s="130" t="s">
        <v>48</v>
      </c>
      <c r="H41" s="131" t="s">
        <v>49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7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5" customHeight="1">
      <c r="A47" s="36"/>
      <c r="B47" s="37"/>
      <c r="C47" s="25" t="s">
        <v>98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7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04" t="str">
        <f>E7</f>
        <v>Oprava PZS P7491 v km 18,628 na trati Studénka - Veřovice</v>
      </c>
      <c r="F50" s="405"/>
      <c r="G50" s="405"/>
      <c r="H50" s="40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93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04" t="s">
        <v>94</v>
      </c>
      <c r="F52" s="406"/>
      <c r="G52" s="406"/>
      <c r="H52" s="40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95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53" t="str">
        <f>E11</f>
        <v>02 - ÚRS 2024</v>
      </c>
      <c r="F54" s="406"/>
      <c r="G54" s="406"/>
      <c r="H54" s="40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7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22</v>
      </c>
      <c r="D56" s="38"/>
      <c r="E56" s="38"/>
      <c r="F56" s="29" t="str">
        <f>F14</f>
        <v>PZS v km 18,628</v>
      </c>
      <c r="G56" s="38"/>
      <c r="H56" s="38"/>
      <c r="I56" s="31" t="s">
        <v>24</v>
      </c>
      <c r="J56" s="61">
        <f>IF(J14="","",J14)</f>
        <v>0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7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15" customHeight="1">
      <c r="A58" s="36"/>
      <c r="B58" s="37"/>
      <c r="C58" s="31" t="s">
        <v>25</v>
      </c>
      <c r="D58" s="38"/>
      <c r="E58" s="38"/>
      <c r="F58" s="29" t="str">
        <f>E17</f>
        <v>Správa železnic, státní organizace</v>
      </c>
      <c r="G58" s="38"/>
      <c r="H58" s="38"/>
      <c r="I58" s="31" t="s">
        <v>31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15" customHeight="1">
      <c r="A59" s="36"/>
      <c r="B59" s="37"/>
      <c r="C59" s="31" t="s">
        <v>29</v>
      </c>
      <c r="D59" s="38"/>
      <c r="E59" s="38"/>
      <c r="F59" s="29" t="str">
        <f>IF(E20="","",E20)</f>
        <v>Vyplň údaj</v>
      </c>
      <c r="G59" s="38"/>
      <c r="H59" s="38"/>
      <c r="I59" s="31" t="s">
        <v>33</v>
      </c>
      <c r="J59" s="34" t="str">
        <f>E26</f>
        <v>Jana Kotasková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2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99</v>
      </c>
      <c r="D61" s="139"/>
      <c r="E61" s="139"/>
      <c r="F61" s="139"/>
      <c r="G61" s="139"/>
      <c r="H61" s="139"/>
      <c r="I61" s="139"/>
      <c r="J61" s="140" t="s">
        <v>100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2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75" customHeight="1">
      <c r="A63" s="36"/>
      <c r="B63" s="37"/>
      <c r="C63" s="141" t="s">
        <v>69</v>
      </c>
      <c r="D63" s="38"/>
      <c r="E63" s="38"/>
      <c r="F63" s="38"/>
      <c r="G63" s="38"/>
      <c r="H63" s="38"/>
      <c r="I63" s="38"/>
      <c r="J63" s="79">
        <f>J87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101</v>
      </c>
    </row>
    <row r="64" spans="1:47" s="9" customFormat="1" ht="25" customHeight="1">
      <c r="B64" s="142"/>
      <c r="C64" s="143"/>
      <c r="D64" s="144" t="s">
        <v>692</v>
      </c>
      <c r="E64" s="145"/>
      <c r="F64" s="145"/>
      <c r="G64" s="145"/>
      <c r="H64" s="145"/>
      <c r="I64" s="145"/>
      <c r="J64" s="146">
        <f>J88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693</v>
      </c>
      <c r="E65" s="150"/>
      <c r="F65" s="150"/>
      <c r="G65" s="150"/>
      <c r="H65" s="150"/>
      <c r="I65" s="150"/>
      <c r="J65" s="151">
        <f>J89</f>
        <v>0</v>
      </c>
      <c r="K65" s="99"/>
      <c r="L65" s="152"/>
    </row>
    <row r="66" spans="1:31" s="2" customFormat="1" ht="21.75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31" s="2" customFormat="1" ht="7" customHeight="1">
      <c r="A67" s="36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pans="1:31" s="2" customFormat="1" ht="7" customHeight="1">
      <c r="A71" s="36"/>
      <c r="B71" s="51"/>
      <c r="C71" s="52"/>
      <c r="D71" s="52"/>
      <c r="E71" s="52"/>
      <c r="F71" s="52"/>
      <c r="G71" s="52"/>
      <c r="H71" s="52"/>
      <c r="I71" s="52"/>
      <c r="J71" s="52"/>
      <c r="K71" s="52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25" customHeight="1">
      <c r="A72" s="36"/>
      <c r="B72" s="37"/>
      <c r="C72" s="25" t="s">
        <v>113</v>
      </c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7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16</v>
      </c>
      <c r="D74" s="38"/>
      <c r="E74" s="38"/>
      <c r="F74" s="38"/>
      <c r="G74" s="38"/>
      <c r="H74" s="38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404" t="str">
        <f>E7</f>
        <v>Oprava PZS P7491 v km 18,628 na trati Studénka - Veřovice</v>
      </c>
      <c r="F75" s="405"/>
      <c r="G75" s="405"/>
      <c r="H75" s="405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1" customFormat="1" ht="12" customHeight="1">
      <c r="B76" s="23"/>
      <c r="C76" s="31" t="s">
        <v>93</v>
      </c>
      <c r="D76" s="24"/>
      <c r="E76" s="24"/>
      <c r="F76" s="24"/>
      <c r="G76" s="24"/>
      <c r="H76" s="24"/>
      <c r="I76" s="24"/>
      <c r="J76" s="24"/>
      <c r="K76" s="24"/>
      <c r="L76" s="22"/>
    </row>
    <row r="77" spans="1:31" s="2" customFormat="1" ht="16.5" customHeight="1">
      <c r="A77" s="36"/>
      <c r="B77" s="37"/>
      <c r="C77" s="38"/>
      <c r="D77" s="38"/>
      <c r="E77" s="404" t="s">
        <v>94</v>
      </c>
      <c r="F77" s="406"/>
      <c r="G77" s="406"/>
      <c r="H77" s="406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95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3" t="str">
        <f>E11</f>
        <v>02 - ÚRS 2024</v>
      </c>
      <c r="F79" s="406"/>
      <c r="G79" s="406"/>
      <c r="H79" s="406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7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22</v>
      </c>
      <c r="D81" s="38"/>
      <c r="E81" s="38"/>
      <c r="F81" s="29" t="str">
        <f>F14</f>
        <v>PZS v km 18,628</v>
      </c>
      <c r="G81" s="38"/>
      <c r="H81" s="38"/>
      <c r="I81" s="31" t="s">
        <v>24</v>
      </c>
      <c r="J81" s="61">
        <f>IF(J14="","",J14)</f>
        <v>0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7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15" customHeight="1">
      <c r="A83" s="36"/>
      <c r="B83" s="37"/>
      <c r="C83" s="31" t="s">
        <v>25</v>
      </c>
      <c r="D83" s="38"/>
      <c r="E83" s="38"/>
      <c r="F83" s="29" t="str">
        <f>E17</f>
        <v>Správa železnic, státní organizace</v>
      </c>
      <c r="G83" s="38"/>
      <c r="H83" s="38"/>
      <c r="I83" s="31" t="s">
        <v>31</v>
      </c>
      <c r="J83" s="34" t="str">
        <f>E23</f>
        <v xml:space="preserve"> </v>
      </c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15" customHeight="1">
      <c r="A84" s="36"/>
      <c r="B84" s="37"/>
      <c r="C84" s="31" t="s">
        <v>29</v>
      </c>
      <c r="D84" s="38"/>
      <c r="E84" s="38"/>
      <c r="F84" s="29" t="str">
        <f>IF(E20="","",E20)</f>
        <v>Vyplň údaj</v>
      </c>
      <c r="G84" s="38"/>
      <c r="H84" s="38"/>
      <c r="I84" s="31" t="s">
        <v>33</v>
      </c>
      <c r="J84" s="34" t="str">
        <f>E26</f>
        <v>Jana Kotasková</v>
      </c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2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53"/>
      <c r="B86" s="154"/>
      <c r="C86" s="155" t="s">
        <v>114</v>
      </c>
      <c r="D86" s="156" t="s">
        <v>56</v>
      </c>
      <c r="E86" s="156" t="s">
        <v>52</v>
      </c>
      <c r="F86" s="156" t="s">
        <v>53</v>
      </c>
      <c r="G86" s="156" t="s">
        <v>115</v>
      </c>
      <c r="H86" s="156" t="s">
        <v>116</v>
      </c>
      <c r="I86" s="156" t="s">
        <v>117</v>
      </c>
      <c r="J86" s="156" t="s">
        <v>100</v>
      </c>
      <c r="K86" s="157" t="s">
        <v>118</v>
      </c>
      <c r="L86" s="158"/>
      <c r="M86" s="70" t="s">
        <v>21</v>
      </c>
      <c r="N86" s="71" t="s">
        <v>41</v>
      </c>
      <c r="O86" s="71" t="s">
        <v>119</v>
      </c>
      <c r="P86" s="71" t="s">
        <v>120</v>
      </c>
      <c r="Q86" s="71" t="s">
        <v>121</v>
      </c>
      <c r="R86" s="71" t="s">
        <v>122</v>
      </c>
      <c r="S86" s="71" t="s">
        <v>123</v>
      </c>
      <c r="T86" s="72" t="s">
        <v>124</v>
      </c>
      <c r="U86" s="153"/>
      <c r="V86" s="153"/>
      <c r="W86" s="153"/>
      <c r="X86" s="153"/>
      <c r="Y86" s="153"/>
      <c r="Z86" s="153"/>
      <c r="AA86" s="153"/>
      <c r="AB86" s="153"/>
      <c r="AC86" s="153"/>
      <c r="AD86" s="153"/>
      <c r="AE86" s="153"/>
    </row>
    <row r="87" spans="1:65" s="2" customFormat="1" ht="22.75" customHeight="1">
      <c r="A87" s="36"/>
      <c r="B87" s="37"/>
      <c r="C87" s="77" t="s">
        <v>125</v>
      </c>
      <c r="D87" s="38"/>
      <c r="E87" s="38"/>
      <c r="F87" s="38"/>
      <c r="G87" s="38"/>
      <c r="H87" s="38"/>
      <c r="I87" s="38"/>
      <c r="J87" s="159">
        <f>BK87</f>
        <v>0</v>
      </c>
      <c r="K87" s="38"/>
      <c r="L87" s="41"/>
      <c r="M87" s="73"/>
      <c r="N87" s="160"/>
      <c r="O87" s="74"/>
      <c r="P87" s="161">
        <f>P88</f>
        <v>0</v>
      </c>
      <c r="Q87" s="74"/>
      <c r="R87" s="161">
        <f>R88</f>
        <v>9.1619999999999993E-2</v>
      </c>
      <c r="S87" s="74"/>
      <c r="T87" s="162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70</v>
      </c>
      <c r="AU87" s="19" t="s">
        <v>101</v>
      </c>
      <c r="BK87" s="163">
        <f>BK88</f>
        <v>0</v>
      </c>
    </row>
    <row r="88" spans="1:65" s="12" customFormat="1" ht="25.9" customHeight="1">
      <c r="B88" s="164"/>
      <c r="C88" s="165"/>
      <c r="D88" s="166" t="s">
        <v>70</v>
      </c>
      <c r="E88" s="167" t="s">
        <v>142</v>
      </c>
      <c r="F88" s="167" t="s">
        <v>694</v>
      </c>
      <c r="G88" s="165"/>
      <c r="H88" s="165"/>
      <c r="I88" s="168"/>
      <c r="J88" s="169">
        <f>BK88</f>
        <v>0</v>
      </c>
      <c r="K88" s="165"/>
      <c r="L88" s="170"/>
      <c r="M88" s="171"/>
      <c r="N88" s="172"/>
      <c r="O88" s="172"/>
      <c r="P88" s="173">
        <f>P89</f>
        <v>0</v>
      </c>
      <c r="Q88" s="172"/>
      <c r="R88" s="173">
        <f>R89</f>
        <v>9.1619999999999993E-2</v>
      </c>
      <c r="S88" s="172"/>
      <c r="T88" s="174">
        <f>T89</f>
        <v>0</v>
      </c>
      <c r="AR88" s="175" t="s">
        <v>147</v>
      </c>
      <c r="AT88" s="176" t="s">
        <v>70</v>
      </c>
      <c r="AU88" s="176" t="s">
        <v>71</v>
      </c>
      <c r="AY88" s="175" t="s">
        <v>127</v>
      </c>
      <c r="BK88" s="177">
        <f>BK89</f>
        <v>0</v>
      </c>
    </row>
    <row r="89" spans="1:65" s="12" customFormat="1" ht="22.75" customHeight="1">
      <c r="B89" s="164"/>
      <c r="C89" s="165"/>
      <c r="D89" s="166" t="s">
        <v>70</v>
      </c>
      <c r="E89" s="234" t="s">
        <v>695</v>
      </c>
      <c r="F89" s="234" t="s">
        <v>696</v>
      </c>
      <c r="G89" s="165"/>
      <c r="H89" s="165"/>
      <c r="I89" s="168"/>
      <c r="J89" s="235">
        <f>BK89</f>
        <v>0</v>
      </c>
      <c r="K89" s="165"/>
      <c r="L89" s="170"/>
      <c r="M89" s="171"/>
      <c r="N89" s="172"/>
      <c r="O89" s="172"/>
      <c r="P89" s="173">
        <f>SUM(P90:P123)</f>
        <v>0</v>
      </c>
      <c r="Q89" s="172"/>
      <c r="R89" s="173">
        <f>SUM(R90:R123)</f>
        <v>9.1619999999999993E-2</v>
      </c>
      <c r="S89" s="172"/>
      <c r="T89" s="174">
        <f>SUM(T90:T123)</f>
        <v>0</v>
      </c>
      <c r="AR89" s="175" t="s">
        <v>147</v>
      </c>
      <c r="AT89" s="176" t="s">
        <v>70</v>
      </c>
      <c r="AU89" s="176" t="s">
        <v>78</v>
      </c>
      <c r="AY89" s="175" t="s">
        <v>127</v>
      </c>
      <c r="BK89" s="177">
        <f>SUM(BK90:BK123)</f>
        <v>0</v>
      </c>
    </row>
    <row r="90" spans="1:65" s="2" customFormat="1" ht="49" customHeight="1">
      <c r="A90" s="36"/>
      <c r="B90" s="37"/>
      <c r="C90" s="178" t="s">
        <v>78</v>
      </c>
      <c r="D90" s="178" t="s">
        <v>128</v>
      </c>
      <c r="E90" s="179" t="s">
        <v>697</v>
      </c>
      <c r="F90" s="180" t="s">
        <v>698</v>
      </c>
      <c r="G90" s="181" t="s">
        <v>688</v>
      </c>
      <c r="H90" s="182">
        <v>2</v>
      </c>
      <c r="I90" s="183"/>
      <c r="J90" s="184">
        <f>ROUND(I90*H90,2)</f>
        <v>0</v>
      </c>
      <c r="K90" s="180" t="s">
        <v>699</v>
      </c>
      <c r="L90" s="41"/>
      <c r="M90" s="185" t="s">
        <v>21</v>
      </c>
      <c r="N90" s="186" t="s">
        <v>42</v>
      </c>
      <c r="O90" s="66"/>
      <c r="P90" s="187">
        <f>O90*H90</f>
        <v>0</v>
      </c>
      <c r="Q90" s="187">
        <v>0</v>
      </c>
      <c r="R90" s="187">
        <f>Q90*H90</f>
        <v>0</v>
      </c>
      <c r="S90" s="187">
        <v>0</v>
      </c>
      <c r="T90" s="188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9" t="s">
        <v>133</v>
      </c>
      <c r="AT90" s="189" t="s">
        <v>128</v>
      </c>
      <c r="AU90" s="189" t="s">
        <v>80</v>
      </c>
      <c r="AY90" s="19" t="s">
        <v>127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19" t="s">
        <v>78</v>
      </c>
      <c r="BK90" s="190">
        <f>ROUND(I90*H90,2)</f>
        <v>0</v>
      </c>
      <c r="BL90" s="19" t="s">
        <v>133</v>
      </c>
      <c r="BM90" s="189" t="s">
        <v>700</v>
      </c>
    </row>
    <row r="91" spans="1:65" s="2" customFormat="1" ht="10">
      <c r="A91" s="36"/>
      <c r="B91" s="37"/>
      <c r="C91" s="38"/>
      <c r="D91" s="242" t="s">
        <v>701</v>
      </c>
      <c r="E91" s="38"/>
      <c r="F91" s="243" t="s">
        <v>702</v>
      </c>
      <c r="G91" s="38"/>
      <c r="H91" s="38"/>
      <c r="I91" s="244"/>
      <c r="J91" s="38"/>
      <c r="K91" s="38"/>
      <c r="L91" s="41"/>
      <c r="M91" s="245"/>
      <c r="N91" s="246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701</v>
      </c>
      <c r="AU91" s="19" t="s">
        <v>80</v>
      </c>
    </row>
    <row r="92" spans="1:65" s="13" customFormat="1" ht="10">
      <c r="B92" s="191"/>
      <c r="C92" s="192"/>
      <c r="D92" s="193" t="s">
        <v>135</v>
      </c>
      <c r="E92" s="194" t="s">
        <v>21</v>
      </c>
      <c r="F92" s="195" t="s">
        <v>703</v>
      </c>
      <c r="G92" s="192"/>
      <c r="H92" s="194" t="s">
        <v>21</v>
      </c>
      <c r="I92" s="196"/>
      <c r="J92" s="192"/>
      <c r="K92" s="192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135</v>
      </c>
      <c r="AU92" s="201" t="s">
        <v>80</v>
      </c>
      <c r="AV92" s="13" t="s">
        <v>78</v>
      </c>
      <c r="AW92" s="13" t="s">
        <v>32</v>
      </c>
      <c r="AX92" s="13" t="s">
        <v>71</v>
      </c>
      <c r="AY92" s="201" t="s">
        <v>127</v>
      </c>
    </row>
    <row r="93" spans="1:65" s="14" customFormat="1" ht="10">
      <c r="B93" s="202"/>
      <c r="C93" s="203"/>
      <c r="D93" s="193" t="s">
        <v>135</v>
      </c>
      <c r="E93" s="204" t="s">
        <v>21</v>
      </c>
      <c r="F93" s="205" t="s">
        <v>704</v>
      </c>
      <c r="G93" s="203"/>
      <c r="H93" s="206">
        <v>2</v>
      </c>
      <c r="I93" s="207"/>
      <c r="J93" s="203"/>
      <c r="K93" s="203"/>
      <c r="L93" s="208"/>
      <c r="M93" s="209"/>
      <c r="N93" s="210"/>
      <c r="O93" s="210"/>
      <c r="P93" s="210"/>
      <c r="Q93" s="210"/>
      <c r="R93" s="210"/>
      <c r="S93" s="210"/>
      <c r="T93" s="211"/>
      <c r="AT93" s="212" t="s">
        <v>135</v>
      </c>
      <c r="AU93" s="212" t="s">
        <v>80</v>
      </c>
      <c r="AV93" s="14" t="s">
        <v>80</v>
      </c>
      <c r="AW93" s="14" t="s">
        <v>32</v>
      </c>
      <c r="AX93" s="14" t="s">
        <v>71</v>
      </c>
      <c r="AY93" s="212" t="s">
        <v>127</v>
      </c>
    </row>
    <row r="94" spans="1:65" s="15" customFormat="1" ht="10">
      <c r="B94" s="213"/>
      <c r="C94" s="214"/>
      <c r="D94" s="193" t="s">
        <v>135</v>
      </c>
      <c r="E94" s="215" t="s">
        <v>686</v>
      </c>
      <c r="F94" s="216" t="s">
        <v>141</v>
      </c>
      <c r="G94" s="214"/>
      <c r="H94" s="217">
        <v>2</v>
      </c>
      <c r="I94" s="218"/>
      <c r="J94" s="214"/>
      <c r="K94" s="214"/>
      <c r="L94" s="219"/>
      <c r="M94" s="220"/>
      <c r="N94" s="221"/>
      <c r="O94" s="221"/>
      <c r="P94" s="221"/>
      <c r="Q94" s="221"/>
      <c r="R94" s="221"/>
      <c r="S94" s="221"/>
      <c r="T94" s="222"/>
      <c r="AT94" s="223" t="s">
        <v>135</v>
      </c>
      <c r="AU94" s="223" t="s">
        <v>80</v>
      </c>
      <c r="AV94" s="15" t="s">
        <v>133</v>
      </c>
      <c r="AW94" s="15" t="s">
        <v>32</v>
      </c>
      <c r="AX94" s="15" t="s">
        <v>78</v>
      </c>
      <c r="AY94" s="223" t="s">
        <v>127</v>
      </c>
    </row>
    <row r="95" spans="1:65" s="2" customFormat="1" ht="49" customHeight="1">
      <c r="A95" s="36"/>
      <c r="B95" s="37"/>
      <c r="C95" s="178" t="s">
        <v>80</v>
      </c>
      <c r="D95" s="178" t="s">
        <v>128</v>
      </c>
      <c r="E95" s="179" t="s">
        <v>705</v>
      </c>
      <c r="F95" s="180" t="s">
        <v>706</v>
      </c>
      <c r="G95" s="181" t="s">
        <v>688</v>
      </c>
      <c r="H95" s="182">
        <v>2</v>
      </c>
      <c r="I95" s="183"/>
      <c r="J95" s="184">
        <f>ROUND(I95*H95,2)</f>
        <v>0</v>
      </c>
      <c r="K95" s="180" t="s">
        <v>699</v>
      </c>
      <c r="L95" s="41"/>
      <c r="M95" s="185" t="s">
        <v>21</v>
      </c>
      <c r="N95" s="186" t="s">
        <v>42</v>
      </c>
      <c r="O95" s="66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9" t="s">
        <v>133</v>
      </c>
      <c r="AT95" s="189" t="s">
        <v>128</v>
      </c>
      <c r="AU95" s="189" t="s">
        <v>80</v>
      </c>
      <c r="AY95" s="19" t="s">
        <v>127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9" t="s">
        <v>78</v>
      </c>
      <c r="BK95" s="190">
        <f>ROUND(I95*H95,2)</f>
        <v>0</v>
      </c>
      <c r="BL95" s="19" t="s">
        <v>133</v>
      </c>
      <c r="BM95" s="189" t="s">
        <v>707</v>
      </c>
    </row>
    <row r="96" spans="1:65" s="2" customFormat="1" ht="10">
      <c r="A96" s="36"/>
      <c r="B96" s="37"/>
      <c r="C96" s="38"/>
      <c r="D96" s="242" t="s">
        <v>701</v>
      </c>
      <c r="E96" s="38"/>
      <c r="F96" s="243" t="s">
        <v>708</v>
      </c>
      <c r="G96" s="38"/>
      <c r="H96" s="38"/>
      <c r="I96" s="244"/>
      <c r="J96" s="38"/>
      <c r="K96" s="38"/>
      <c r="L96" s="41"/>
      <c r="M96" s="245"/>
      <c r="N96" s="246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701</v>
      </c>
      <c r="AU96" s="19" t="s">
        <v>80</v>
      </c>
    </row>
    <row r="97" spans="1:65" s="14" customFormat="1" ht="10">
      <c r="B97" s="202"/>
      <c r="C97" s="203"/>
      <c r="D97" s="193" t="s">
        <v>135</v>
      </c>
      <c r="E97" s="204" t="s">
        <v>21</v>
      </c>
      <c r="F97" s="205" t="s">
        <v>686</v>
      </c>
      <c r="G97" s="203"/>
      <c r="H97" s="206">
        <v>2</v>
      </c>
      <c r="I97" s="207"/>
      <c r="J97" s="203"/>
      <c r="K97" s="203"/>
      <c r="L97" s="208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80</v>
      </c>
      <c r="AV97" s="14" t="s">
        <v>80</v>
      </c>
      <c r="AW97" s="14" t="s">
        <v>32</v>
      </c>
      <c r="AX97" s="14" t="s">
        <v>78</v>
      </c>
      <c r="AY97" s="212" t="s">
        <v>127</v>
      </c>
    </row>
    <row r="98" spans="1:65" s="2" customFormat="1" ht="62.75" customHeight="1">
      <c r="A98" s="36"/>
      <c r="B98" s="37"/>
      <c r="C98" s="178" t="s">
        <v>147</v>
      </c>
      <c r="D98" s="178" t="s">
        <v>128</v>
      </c>
      <c r="E98" s="179" t="s">
        <v>709</v>
      </c>
      <c r="F98" s="180" t="s">
        <v>710</v>
      </c>
      <c r="G98" s="181" t="s">
        <v>131</v>
      </c>
      <c r="H98" s="182">
        <v>116</v>
      </c>
      <c r="I98" s="183"/>
      <c r="J98" s="184">
        <f>ROUND(I98*H98,2)</f>
        <v>0</v>
      </c>
      <c r="K98" s="180" t="s">
        <v>699</v>
      </c>
      <c r="L98" s="41"/>
      <c r="M98" s="185" t="s">
        <v>21</v>
      </c>
      <c r="N98" s="186" t="s">
        <v>42</v>
      </c>
      <c r="O98" s="6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9" t="s">
        <v>133</v>
      </c>
      <c r="AT98" s="189" t="s">
        <v>128</v>
      </c>
      <c r="AU98" s="189" t="s">
        <v>80</v>
      </c>
      <c r="AY98" s="19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9" t="s">
        <v>78</v>
      </c>
      <c r="BK98" s="190">
        <f>ROUND(I98*H98,2)</f>
        <v>0</v>
      </c>
      <c r="BL98" s="19" t="s">
        <v>133</v>
      </c>
      <c r="BM98" s="189" t="s">
        <v>711</v>
      </c>
    </row>
    <row r="99" spans="1:65" s="2" customFormat="1" ht="10">
      <c r="A99" s="36"/>
      <c r="B99" s="37"/>
      <c r="C99" s="38"/>
      <c r="D99" s="242" t="s">
        <v>701</v>
      </c>
      <c r="E99" s="38"/>
      <c r="F99" s="243" t="s">
        <v>712</v>
      </c>
      <c r="G99" s="38"/>
      <c r="H99" s="38"/>
      <c r="I99" s="244"/>
      <c r="J99" s="38"/>
      <c r="K99" s="38"/>
      <c r="L99" s="41"/>
      <c r="M99" s="245"/>
      <c r="N99" s="246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701</v>
      </c>
      <c r="AU99" s="19" t="s">
        <v>80</v>
      </c>
    </row>
    <row r="100" spans="1:65" s="13" customFormat="1" ht="10">
      <c r="B100" s="191"/>
      <c r="C100" s="192"/>
      <c r="D100" s="193" t="s">
        <v>135</v>
      </c>
      <c r="E100" s="194" t="s">
        <v>21</v>
      </c>
      <c r="F100" s="195" t="s">
        <v>713</v>
      </c>
      <c r="G100" s="192"/>
      <c r="H100" s="194" t="s">
        <v>21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135</v>
      </c>
      <c r="AU100" s="201" t="s">
        <v>80</v>
      </c>
      <c r="AV100" s="13" t="s">
        <v>78</v>
      </c>
      <c r="AW100" s="13" t="s">
        <v>32</v>
      </c>
      <c r="AX100" s="13" t="s">
        <v>71</v>
      </c>
      <c r="AY100" s="201" t="s">
        <v>127</v>
      </c>
    </row>
    <row r="101" spans="1:65" s="14" customFormat="1" ht="10">
      <c r="B101" s="202"/>
      <c r="C101" s="203"/>
      <c r="D101" s="193" t="s">
        <v>135</v>
      </c>
      <c r="E101" s="204" t="s">
        <v>21</v>
      </c>
      <c r="F101" s="205" t="s">
        <v>714</v>
      </c>
      <c r="G101" s="203"/>
      <c r="H101" s="206">
        <v>66</v>
      </c>
      <c r="I101" s="207"/>
      <c r="J101" s="203"/>
      <c r="K101" s="203"/>
      <c r="L101" s="208"/>
      <c r="M101" s="209"/>
      <c r="N101" s="210"/>
      <c r="O101" s="210"/>
      <c r="P101" s="210"/>
      <c r="Q101" s="210"/>
      <c r="R101" s="210"/>
      <c r="S101" s="210"/>
      <c r="T101" s="211"/>
      <c r="AT101" s="212" t="s">
        <v>135</v>
      </c>
      <c r="AU101" s="212" t="s">
        <v>80</v>
      </c>
      <c r="AV101" s="14" t="s">
        <v>80</v>
      </c>
      <c r="AW101" s="14" t="s">
        <v>32</v>
      </c>
      <c r="AX101" s="14" t="s">
        <v>71</v>
      </c>
      <c r="AY101" s="212" t="s">
        <v>127</v>
      </c>
    </row>
    <row r="102" spans="1:65" s="13" customFormat="1" ht="10">
      <c r="B102" s="191"/>
      <c r="C102" s="192"/>
      <c r="D102" s="193" t="s">
        <v>135</v>
      </c>
      <c r="E102" s="194" t="s">
        <v>21</v>
      </c>
      <c r="F102" s="195" t="s">
        <v>715</v>
      </c>
      <c r="G102" s="192"/>
      <c r="H102" s="194" t="s">
        <v>21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135</v>
      </c>
      <c r="AU102" s="201" t="s">
        <v>80</v>
      </c>
      <c r="AV102" s="13" t="s">
        <v>78</v>
      </c>
      <c r="AW102" s="13" t="s">
        <v>32</v>
      </c>
      <c r="AX102" s="13" t="s">
        <v>71</v>
      </c>
      <c r="AY102" s="201" t="s">
        <v>127</v>
      </c>
    </row>
    <row r="103" spans="1:65" s="14" customFormat="1" ht="10">
      <c r="B103" s="202"/>
      <c r="C103" s="203"/>
      <c r="D103" s="193" t="s">
        <v>135</v>
      </c>
      <c r="E103" s="204" t="s">
        <v>21</v>
      </c>
      <c r="F103" s="205" t="s">
        <v>155</v>
      </c>
      <c r="G103" s="203"/>
      <c r="H103" s="206">
        <v>50</v>
      </c>
      <c r="I103" s="207"/>
      <c r="J103" s="203"/>
      <c r="K103" s="203"/>
      <c r="L103" s="208"/>
      <c r="M103" s="209"/>
      <c r="N103" s="210"/>
      <c r="O103" s="210"/>
      <c r="P103" s="210"/>
      <c r="Q103" s="210"/>
      <c r="R103" s="210"/>
      <c r="S103" s="210"/>
      <c r="T103" s="211"/>
      <c r="AT103" s="212" t="s">
        <v>135</v>
      </c>
      <c r="AU103" s="212" t="s">
        <v>80</v>
      </c>
      <c r="AV103" s="14" t="s">
        <v>80</v>
      </c>
      <c r="AW103" s="14" t="s">
        <v>32</v>
      </c>
      <c r="AX103" s="14" t="s">
        <v>71</v>
      </c>
      <c r="AY103" s="212" t="s">
        <v>127</v>
      </c>
    </row>
    <row r="104" spans="1:65" s="15" customFormat="1" ht="10">
      <c r="B104" s="213"/>
      <c r="C104" s="214"/>
      <c r="D104" s="193" t="s">
        <v>135</v>
      </c>
      <c r="E104" s="215" t="s">
        <v>689</v>
      </c>
      <c r="F104" s="216" t="s">
        <v>141</v>
      </c>
      <c r="G104" s="214"/>
      <c r="H104" s="217">
        <v>116</v>
      </c>
      <c r="I104" s="218"/>
      <c r="J104" s="214"/>
      <c r="K104" s="214"/>
      <c r="L104" s="219"/>
      <c r="M104" s="220"/>
      <c r="N104" s="221"/>
      <c r="O104" s="221"/>
      <c r="P104" s="221"/>
      <c r="Q104" s="221"/>
      <c r="R104" s="221"/>
      <c r="S104" s="221"/>
      <c r="T104" s="222"/>
      <c r="AT104" s="223" t="s">
        <v>135</v>
      </c>
      <c r="AU104" s="223" t="s">
        <v>80</v>
      </c>
      <c r="AV104" s="15" t="s">
        <v>133</v>
      </c>
      <c r="AW104" s="15" t="s">
        <v>32</v>
      </c>
      <c r="AX104" s="15" t="s">
        <v>78</v>
      </c>
      <c r="AY104" s="223" t="s">
        <v>127</v>
      </c>
    </row>
    <row r="105" spans="1:65" s="2" customFormat="1" ht="55.5" customHeight="1">
      <c r="A105" s="36"/>
      <c r="B105" s="37"/>
      <c r="C105" s="178" t="s">
        <v>133</v>
      </c>
      <c r="D105" s="178" t="s">
        <v>128</v>
      </c>
      <c r="E105" s="179" t="s">
        <v>716</v>
      </c>
      <c r="F105" s="180" t="s">
        <v>717</v>
      </c>
      <c r="G105" s="181" t="s">
        <v>131</v>
      </c>
      <c r="H105" s="182">
        <v>116</v>
      </c>
      <c r="I105" s="183"/>
      <c r="J105" s="184">
        <f>ROUND(I105*H105,2)</f>
        <v>0</v>
      </c>
      <c r="K105" s="180" t="s">
        <v>699</v>
      </c>
      <c r="L105" s="41"/>
      <c r="M105" s="185" t="s">
        <v>21</v>
      </c>
      <c r="N105" s="186" t="s">
        <v>42</v>
      </c>
      <c r="O105" s="66"/>
      <c r="P105" s="187">
        <f>O105*H105</f>
        <v>0</v>
      </c>
      <c r="Q105" s="187">
        <v>0</v>
      </c>
      <c r="R105" s="187">
        <f>Q105*H105</f>
        <v>0</v>
      </c>
      <c r="S105" s="187">
        <v>0</v>
      </c>
      <c r="T105" s="188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9" t="s">
        <v>133</v>
      </c>
      <c r="AT105" s="189" t="s">
        <v>128</v>
      </c>
      <c r="AU105" s="189" t="s">
        <v>80</v>
      </c>
      <c r="AY105" s="19" t="s">
        <v>127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19" t="s">
        <v>78</v>
      </c>
      <c r="BK105" s="190">
        <f>ROUND(I105*H105,2)</f>
        <v>0</v>
      </c>
      <c r="BL105" s="19" t="s">
        <v>133</v>
      </c>
      <c r="BM105" s="189" t="s">
        <v>718</v>
      </c>
    </row>
    <row r="106" spans="1:65" s="2" customFormat="1" ht="10">
      <c r="A106" s="36"/>
      <c r="B106" s="37"/>
      <c r="C106" s="38"/>
      <c r="D106" s="242" t="s">
        <v>701</v>
      </c>
      <c r="E106" s="38"/>
      <c r="F106" s="243" t="s">
        <v>719</v>
      </c>
      <c r="G106" s="38"/>
      <c r="H106" s="38"/>
      <c r="I106" s="244"/>
      <c r="J106" s="38"/>
      <c r="K106" s="38"/>
      <c r="L106" s="41"/>
      <c r="M106" s="245"/>
      <c r="N106" s="246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701</v>
      </c>
      <c r="AU106" s="19" t="s">
        <v>80</v>
      </c>
    </row>
    <row r="107" spans="1:65" s="14" customFormat="1" ht="10">
      <c r="B107" s="202"/>
      <c r="C107" s="203"/>
      <c r="D107" s="193" t="s">
        <v>135</v>
      </c>
      <c r="E107" s="204" t="s">
        <v>21</v>
      </c>
      <c r="F107" s="205" t="s">
        <v>689</v>
      </c>
      <c r="G107" s="203"/>
      <c r="H107" s="206">
        <v>116</v>
      </c>
      <c r="I107" s="207"/>
      <c r="J107" s="203"/>
      <c r="K107" s="203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135</v>
      </c>
      <c r="AU107" s="212" t="s">
        <v>80</v>
      </c>
      <c r="AV107" s="14" t="s">
        <v>80</v>
      </c>
      <c r="AW107" s="14" t="s">
        <v>32</v>
      </c>
      <c r="AX107" s="14" t="s">
        <v>78</v>
      </c>
      <c r="AY107" s="212" t="s">
        <v>127</v>
      </c>
    </row>
    <row r="108" spans="1:65" s="2" customFormat="1" ht="49" customHeight="1">
      <c r="A108" s="36"/>
      <c r="B108" s="37"/>
      <c r="C108" s="178" t="s">
        <v>157</v>
      </c>
      <c r="D108" s="178" t="s">
        <v>128</v>
      </c>
      <c r="E108" s="179" t="s">
        <v>720</v>
      </c>
      <c r="F108" s="180" t="s">
        <v>721</v>
      </c>
      <c r="G108" s="181" t="s">
        <v>168</v>
      </c>
      <c r="H108" s="182">
        <v>1</v>
      </c>
      <c r="I108" s="183"/>
      <c r="J108" s="184">
        <f>ROUND(I108*H108,2)</f>
        <v>0</v>
      </c>
      <c r="K108" s="180" t="s">
        <v>699</v>
      </c>
      <c r="L108" s="41"/>
      <c r="M108" s="185" t="s">
        <v>21</v>
      </c>
      <c r="N108" s="186" t="s">
        <v>42</v>
      </c>
      <c r="O108" s="66"/>
      <c r="P108" s="187">
        <f>O108*H108</f>
        <v>0</v>
      </c>
      <c r="Q108" s="187">
        <v>0</v>
      </c>
      <c r="R108" s="187">
        <f>Q108*H108</f>
        <v>0</v>
      </c>
      <c r="S108" s="187">
        <v>0</v>
      </c>
      <c r="T108" s="188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9" t="s">
        <v>133</v>
      </c>
      <c r="AT108" s="189" t="s">
        <v>128</v>
      </c>
      <c r="AU108" s="189" t="s">
        <v>80</v>
      </c>
      <c r="AY108" s="19" t="s">
        <v>127</v>
      </c>
      <c r="BE108" s="190">
        <f>IF(N108="základní",J108,0)</f>
        <v>0</v>
      </c>
      <c r="BF108" s="190">
        <f>IF(N108="snížená",J108,0)</f>
        <v>0</v>
      </c>
      <c r="BG108" s="190">
        <f>IF(N108="zákl. přenesená",J108,0)</f>
        <v>0</v>
      </c>
      <c r="BH108" s="190">
        <f>IF(N108="sníž. přenesená",J108,0)</f>
        <v>0</v>
      </c>
      <c r="BI108" s="190">
        <f>IF(N108="nulová",J108,0)</f>
        <v>0</v>
      </c>
      <c r="BJ108" s="19" t="s">
        <v>78</v>
      </c>
      <c r="BK108" s="190">
        <f>ROUND(I108*H108,2)</f>
        <v>0</v>
      </c>
      <c r="BL108" s="19" t="s">
        <v>133</v>
      </c>
      <c r="BM108" s="189" t="s">
        <v>722</v>
      </c>
    </row>
    <row r="109" spans="1:65" s="2" customFormat="1" ht="10">
      <c r="A109" s="36"/>
      <c r="B109" s="37"/>
      <c r="C109" s="38"/>
      <c r="D109" s="242" t="s">
        <v>701</v>
      </c>
      <c r="E109" s="38"/>
      <c r="F109" s="243" t="s">
        <v>723</v>
      </c>
      <c r="G109" s="38"/>
      <c r="H109" s="38"/>
      <c r="I109" s="244"/>
      <c r="J109" s="38"/>
      <c r="K109" s="38"/>
      <c r="L109" s="41"/>
      <c r="M109" s="245"/>
      <c r="N109" s="246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701</v>
      </c>
      <c r="AU109" s="19" t="s">
        <v>80</v>
      </c>
    </row>
    <row r="110" spans="1:65" s="2" customFormat="1" ht="44.25" customHeight="1">
      <c r="A110" s="36"/>
      <c r="B110" s="37"/>
      <c r="C110" s="178" t="s">
        <v>161</v>
      </c>
      <c r="D110" s="178" t="s">
        <v>128</v>
      </c>
      <c r="E110" s="179" t="s">
        <v>724</v>
      </c>
      <c r="F110" s="180" t="s">
        <v>725</v>
      </c>
      <c r="G110" s="181" t="s">
        <v>609</v>
      </c>
      <c r="H110" s="182">
        <v>60</v>
      </c>
      <c r="I110" s="183"/>
      <c r="J110" s="184">
        <f>ROUND(I110*H110,2)</f>
        <v>0</v>
      </c>
      <c r="K110" s="180" t="s">
        <v>699</v>
      </c>
      <c r="L110" s="41"/>
      <c r="M110" s="185" t="s">
        <v>21</v>
      </c>
      <c r="N110" s="186" t="s">
        <v>42</v>
      </c>
      <c r="O110" s="66"/>
      <c r="P110" s="187">
        <f>O110*H110</f>
        <v>0</v>
      </c>
      <c r="Q110" s="187">
        <v>2.0000000000000002E-5</v>
      </c>
      <c r="R110" s="187">
        <f>Q110*H110</f>
        <v>1.2000000000000001E-3</v>
      </c>
      <c r="S110" s="187">
        <v>0</v>
      </c>
      <c r="T110" s="18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9" t="s">
        <v>133</v>
      </c>
      <c r="AT110" s="189" t="s">
        <v>128</v>
      </c>
      <c r="AU110" s="189" t="s">
        <v>80</v>
      </c>
      <c r="AY110" s="19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9" t="s">
        <v>78</v>
      </c>
      <c r="BK110" s="190">
        <f>ROUND(I110*H110,2)</f>
        <v>0</v>
      </c>
      <c r="BL110" s="19" t="s">
        <v>133</v>
      </c>
      <c r="BM110" s="189" t="s">
        <v>726</v>
      </c>
    </row>
    <row r="111" spans="1:65" s="2" customFormat="1" ht="10">
      <c r="A111" s="36"/>
      <c r="B111" s="37"/>
      <c r="C111" s="38"/>
      <c r="D111" s="242" t="s">
        <v>701</v>
      </c>
      <c r="E111" s="38"/>
      <c r="F111" s="243" t="s">
        <v>727</v>
      </c>
      <c r="G111" s="38"/>
      <c r="H111" s="38"/>
      <c r="I111" s="244"/>
      <c r="J111" s="38"/>
      <c r="K111" s="38"/>
      <c r="L111" s="41"/>
      <c r="M111" s="245"/>
      <c r="N111" s="246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701</v>
      </c>
      <c r="AU111" s="19" t="s">
        <v>80</v>
      </c>
    </row>
    <row r="112" spans="1:65" s="2" customFormat="1" ht="49" customHeight="1">
      <c r="A112" s="36"/>
      <c r="B112" s="37"/>
      <c r="C112" s="178" t="s">
        <v>165</v>
      </c>
      <c r="D112" s="178" t="s">
        <v>128</v>
      </c>
      <c r="E112" s="179" t="s">
        <v>728</v>
      </c>
      <c r="F112" s="180" t="s">
        <v>729</v>
      </c>
      <c r="G112" s="181" t="s">
        <v>131</v>
      </c>
      <c r="H112" s="182">
        <v>6</v>
      </c>
      <c r="I112" s="183"/>
      <c r="J112" s="184">
        <f>ROUND(I112*H112,2)</f>
        <v>0</v>
      </c>
      <c r="K112" s="180" t="s">
        <v>699</v>
      </c>
      <c r="L112" s="41"/>
      <c r="M112" s="185" t="s">
        <v>21</v>
      </c>
      <c r="N112" s="186" t="s">
        <v>42</v>
      </c>
      <c r="O112" s="66"/>
      <c r="P112" s="187">
        <f>O112*H112</f>
        <v>0</v>
      </c>
      <c r="Q112" s="187">
        <v>2.7299999999999998E-3</v>
      </c>
      <c r="R112" s="187">
        <f>Q112*H112</f>
        <v>1.6379999999999999E-2</v>
      </c>
      <c r="S112" s="187">
        <v>0</v>
      </c>
      <c r="T112" s="188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9" t="s">
        <v>133</v>
      </c>
      <c r="AT112" s="189" t="s">
        <v>128</v>
      </c>
      <c r="AU112" s="189" t="s">
        <v>80</v>
      </c>
      <c r="AY112" s="19" t="s">
        <v>127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19" t="s">
        <v>78</v>
      </c>
      <c r="BK112" s="190">
        <f>ROUND(I112*H112,2)</f>
        <v>0</v>
      </c>
      <c r="BL112" s="19" t="s">
        <v>133</v>
      </c>
      <c r="BM112" s="189" t="s">
        <v>730</v>
      </c>
    </row>
    <row r="113" spans="1:65" s="2" customFormat="1" ht="10">
      <c r="A113" s="36"/>
      <c r="B113" s="37"/>
      <c r="C113" s="38"/>
      <c r="D113" s="242" t="s">
        <v>701</v>
      </c>
      <c r="E113" s="38"/>
      <c r="F113" s="243" t="s">
        <v>731</v>
      </c>
      <c r="G113" s="38"/>
      <c r="H113" s="38"/>
      <c r="I113" s="244"/>
      <c r="J113" s="38"/>
      <c r="K113" s="38"/>
      <c r="L113" s="41"/>
      <c r="M113" s="245"/>
      <c r="N113" s="246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701</v>
      </c>
      <c r="AU113" s="19" t="s">
        <v>80</v>
      </c>
    </row>
    <row r="114" spans="1:65" s="2" customFormat="1" ht="24.15" customHeight="1">
      <c r="A114" s="36"/>
      <c r="B114" s="37"/>
      <c r="C114" s="224" t="s">
        <v>170</v>
      </c>
      <c r="D114" s="224" t="s">
        <v>142</v>
      </c>
      <c r="E114" s="225" t="s">
        <v>732</v>
      </c>
      <c r="F114" s="226" t="s">
        <v>733</v>
      </c>
      <c r="G114" s="227" t="s">
        <v>131</v>
      </c>
      <c r="H114" s="228">
        <v>6</v>
      </c>
      <c r="I114" s="229"/>
      <c r="J114" s="230">
        <f>ROUND(I114*H114,2)</f>
        <v>0</v>
      </c>
      <c r="K114" s="226" t="s">
        <v>699</v>
      </c>
      <c r="L114" s="231"/>
      <c r="M114" s="232" t="s">
        <v>21</v>
      </c>
      <c r="N114" s="233" t="s">
        <v>42</v>
      </c>
      <c r="O114" s="66"/>
      <c r="P114" s="187">
        <f>O114*H114</f>
        <v>0</v>
      </c>
      <c r="Q114" s="187">
        <v>1.234E-2</v>
      </c>
      <c r="R114" s="187">
        <f>Q114*H114</f>
        <v>7.4039999999999995E-2</v>
      </c>
      <c r="S114" s="187">
        <v>0</v>
      </c>
      <c r="T114" s="188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9" t="s">
        <v>145</v>
      </c>
      <c r="AT114" s="189" t="s">
        <v>142</v>
      </c>
      <c r="AU114" s="189" t="s">
        <v>80</v>
      </c>
      <c r="AY114" s="19" t="s">
        <v>127</v>
      </c>
      <c r="BE114" s="190">
        <f>IF(N114="základní",J114,0)</f>
        <v>0</v>
      </c>
      <c r="BF114" s="190">
        <f>IF(N114="snížená",J114,0)</f>
        <v>0</v>
      </c>
      <c r="BG114" s="190">
        <f>IF(N114="zákl. přenesená",J114,0)</f>
        <v>0</v>
      </c>
      <c r="BH114" s="190">
        <f>IF(N114="sníž. přenesená",J114,0)</f>
        <v>0</v>
      </c>
      <c r="BI114" s="190">
        <f>IF(N114="nulová",J114,0)</f>
        <v>0</v>
      </c>
      <c r="BJ114" s="19" t="s">
        <v>78</v>
      </c>
      <c r="BK114" s="190">
        <f>ROUND(I114*H114,2)</f>
        <v>0</v>
      </c>
      <c r="BL114" s="19" t="s">
        <v>145</v>
      </c>
      <c r="BM114" s="189" t="s">
        <v>734</v>
      </c>
    </row>
    <row r="115" spans="1:65" s="14" customFormat="1" ht="10">
      <c r="B115" s="202"/>
      <c r="C115" s="203"/>
      <c r="D115" s="193" t="s">
        <v>135</v>
      </c>
      <c r="E115" s="203"/>
      <c r="F115" s="205" t="s">
        <v>735</v>
      </c>
      <c r="G115" s="203"/>
      <c r="H115" s="206">
        <v>6</v>
      </c>
      <c r="I115" s="207"/>
      <c r="J115" s="203"/>
      <c r="K115" s="203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135</v>
      </c>
      <c r="AU115" s="212" t="s">
        <v>80</v>
      </c>
      <c r="AV115" s="14" t="s">
        <v>80</v>
      </c>
      <c r="AW115" s="14" t="s">
        <v>4</v>
      </c>
      <c r="AX115" s="14" t="s">
        <v>78</v>
      </c>
      <c r="AY115" s="212" t="s">
        <v>127</v>
      </c>
    </row>
    <row r="116" spans="1:65" s="2" customFormat="1" ht="37.75" customHeight="1">
      <c r="A116" s="36"/>
      <c r="B116" s="37"/>
      <c r="C116" s="178" t="s">
        <v>174</v>
      </c>
      <c r="D116" s="178" t="s">
        <v>128</v>
      </c>
      <c r="E116" s="179" t="s">
        <v>736</v>
      </c>
      <c r="F116" s="180" t="s">
        <v>737</v>
      </c>
      <c r="G116" s="181" t="s">
        <v>168</v>
      </c>
      <c r="H116" s="182">
        <v>1</v>
      </c>
      <c r="I116" s="183"/>
      <c r="J116" s="184">
        <f>ROUND(I116*H116,2)</f>
        <v>0</v>
      </c>
      <c r="K116" s="180" t="s">
        <v>699</v>
      </c>
      <c r="L116" s="41"/>
      <c r="M116" s="185" t="s">
        <v>21</v>
      </c>
      <c r="N116" s="186" t="s">
        <v>42</v>
      </c>
      <c r="O116" s="66"/>
      <c r="P116" s="187">
        <f>O116*H116</f>
        <v>0</v>
      </c>
      <c r="Q116" s="187">
        <v>0</v>
      </c>
      <c r="R116" s="187">
        <f>Q116*H116</f>
        <v>0</v>
      </c>
      <c r="S116" s="187">
        <v>0</v>
      </c>
      <c r="T116" s="18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89" t="s">
        <v>133</v>
      </c>
      <c r="AT116" s="189" t="s">
        <v>128</v>
      </c>
      <c r="AU116" s="189" t="s">
        <v>80</v>
      </c>
      <c r="AY116" s="19" t="s">
        <v>127</v>
      </c>
      <c r="BE116" s="190">
        <f>IF(N116="základní",J116,0)</f>
        <v>0</v>
      </c>
      <c r="BF116" s="190">
        <f>IF(N116="snížená",J116,0)</f>
        <v>0</v>
      </c>
      <c r="BG116" s="190">
        <f>IF(N116="zákl. přenesená",J116,0)</f>
        <v>0</v>
      </c>
      <c r="BH116" s="190">
        <f>IF(N116="sníž. přenesená",J116,0)</f>
        <v>0</v>
      </c>
      <c r="BI116" s="190">
        <f>IF(N116="nulová",J116,0)</f>
        <v>0</v>
      </c>
      <c r="BJ116" s="19" t="s">
        <v>78</v>
      </c>
      <c r="BK116" s="190">
        <f>ROUND(I116*H116,2)</f>
        <v>0</v>
      </c>
      <c r="BL116" s="19" t="s">
        <v>133</v>
      </c>
      <c r="BM116" s="189" t="s">
        <v>738</v>
      </c>
    </row>
    <row r="117" spans="1:65" s="2" customFormat="1" ht="10">
      <c r="A117" s="36"/>
      <c r="B117" s="37"/>
      <c r="C117" s="38"/>
      <c r="D117" s="242" t="s">
        <v>701</v>
      </c>
      <c r="E117" s="38"/>
      <c r="F117" s="243" t="s">
        <v>739</v>
      </c>
      <c r="G117" s="38"/>
      <c r="H117" s="38"/>
      <c r="I117" s="244"/>
      <c r="J117" s="38"/>
      <c r="K117" s="38"/>
      <c r="L117" s="41"/>
      <c r="M117" s="245"/>
      <c r="N117" s="246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701</v>
      </c>
      <c r="AU117" s="19" t="s">
        <v>80</v>
      </c>
    </row>
    <row r="118" spans="1:65" s="2" customFormat="1" ht="37.75" customHeight="1">
      <c r="A118" s="36"/>
      <c r="B118" s="37"/>
      <c r="C118" s="178" t="s">
        <v>178</v>
      </c>
      <c r="D118" s="178" t="s">
        <v>128</v>
      </c>
      <c r="E118" s="179" t="s">
        <v>740</v>
      </c>
      <c r="F118" s="180" t="s">
        <v>741</v>
      </c>
      <c r="G118" s="181" t="s">
        <v>168</v>
      </c>
      <c r="H118" s="182">
        <v>1</v>
      </c>
      <c r="I118" s="183"/>
      <c r="J118" s="184">
        <f>ROUND(I118*H118,2)</f>
        <v>0</v>
      </c>
      <c r="K118" s="180" t="s">
        <v>699</v>
      </c>
      <c r="L118" s="41"/>
      <c r="M118" s="185" t="s">
        <v>21</v>
      </c>
      <c r="N118" s="186" t="s">
        <v>42</v>
      </c>
      <c r="O118" s="66"/>
      <c r="P118" s="187">
        <f>O118*H118</f>
        <v>0</v>
      </c>
      <c r="Q118" s="187">
        <v>0</v>
      </c>
      <c r="R118" s="187">
        <f>Q118*H118</f>
        <v>0</v>
      </c>
      <c r="S118" s="187">
        <v>0</v>
      </c>
      <c r="T118" s="188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89" t="s">
        <v>133</v>
      </c>
      <c r="AT118" s="189" t="s">
        <v>128</v>
      </c>
      <c r="AU118" s="189" t="s">
        <v>80</v>
      </c>
      <c r="AY118" s="19" t="s">
        <v>127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9" t="s">
        <v>78</v>
      </c>
      <c r="BK118" s="190">
        <f>ROUND(I118*H118,2)</f>
        <v>0</v>
      </c>
      <c r="BL118" s="19" t="s">
        <v>133</v>
      </c>
      <c r="BM118" s="189" t="s">
        <v>742</v>
      </c>
    </row>
    <row r="119" spans="1:65" s="2" customFormat="1" ht="10">
      <c r="A119" s="36"/>
      <c r="B119" s="37"/>
      <c r="C119" s="38"/>
      <c r="D119" s="242" t="s">
        <v>701</v>
      </c>
      <c r="E119" s="38"/>
      <c r="F119" s="243" t="s">
        <v>743</v>
      </c>
      <c r="G119" s="38"/>
      <c r="H119" s="38"/>
      <c r="I119" s="244"/>
      <c r="J119" s="38"/>
      <c r="K119" s="38"/>
      <c r="L119" s="41"/>
      <c r="M119" s="245"/>
      <c r="N119" s="246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701</v>
      </c>
      <c r="AU119" s="19" t="s">
        <v>80</v>
      </c>
    </row>
    <row r="120" spans="1:65" s="2" customFormat="1" ht="24.15" customHeight="1">
      <c r="A120" s="36"/>
      <c r="B120" s="37"/>
      <c r="C120" s="178" t="s">
        <v>182</v>
      </c>
      <c r="D120" s="178" t="s">
        <v>128</v>
      </c>
      <c r="E120" s="179" t="s">
        <v>744</v>
      </c>
      <c r="F120" s="180" t="s">
        <v>745</v>
      </c>
      <c r="G120" s="181" t="s">
        <v>131</v>
      </c>
      <c r="H120" s="182">
        <v>8</v>
      </c>
      <c r="I120" s="183"/>
      <c r="J120" s="184">
        <f>ROUND(I120*H120,2)</f>
        <v>0</v>
      </c>
      <c r="K120" s="180" t="s">
        <v>699</v>
      </c>
      <c r="L120" s="41"/>
      <c r="M120" s="185" t="s">
        <v>21</v>
      </c>
      <c r="N120" s="186" t="s">
        <v>42</v>
      </c>
      <c r="O120" s="66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9" t="s">
        <v>133</v>
      </c>
      <c r="AT120" s="189" t="s">
        <v>128</v>
      </c>
      <c r="AU120" s="189" t="s">
        <v>80</v>
      </c>
      <c r="AY120" s="19" t="s">
        <v>127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9" t="s">
        <v>78</v>
      </c>
      <c r="BK120" s="190">
        <f>ROUND(I120*H120,2)</f>
        <v>0</v>
      </c>
      <c r="BL120" s="19" t="s">
        <v>133</v>
      </c>
      <c r="BM120" s="189" t="s">
        <v>746</v>
      </c>
    </row>
    <row r="121" spans="1:65" s="2" customFormat="1" ht="10">
      <c r="A121" s="36"/>
      <c r="B121" s="37"/>
      <c r="C121" s="38"/>
      <c r="D121" s="242" t="s">
        <v>701</v>
      </c>
      <c r="E121" s="38"/>
      <c r="F121" s="243" t="s">
        <v>747</v>
      </c>
      <c r="G121" s="38"/>
      <c r="H121" s="38"/>
      <c r="I121" s="244"/>
      <c r="J121" s="38"/>
      <c r="K121" s="38"/>
      <c r="L121" s="41"/>
      <c r="M121" s="245"/>
      <c r="N121" s="246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701</v>
      </c>
      <c r="AU121" s="19" t="s">
        <v>80</v>
      </c>
    </row>
    <row r="122" spans="1:65" s="2" customFormat="1" ht="44.25" customHeight="1">
      <c r="A122" s="36"/>
      <c r="B122" s="37"/>
      <c r="C122" s="178" t="s">
        <v>8</v>
      </c>
      <c r="D122" s="178" t="s">
        <v>128</v>
      </c>
      <c r="E122" s="179" t="s">
        <v>748</v>
      </c>
      <c r="F122" s="180" t="s">
        <v>749</v>
      </c>
      <c r="G122" s="181" t="s">
        <v>131</v>
      </c>
      <c r="H122" s="182">
        <v>62</v>
      </c>
      <c r="I122" s="183"/>
      <c r="J122" s="184">
        <f>ROUND(I122*H122,2)</f>
        <v>0</v>
      </c>
      <c r="K122" s="180" t="s">
        <v>699</v>
      </c>
      <c r="L122" s="41"/>
      <c r="M122" s="185" t="s">
        <v>21</v>
      </c>
      <c r="N122" s="186" t="s">
        <v>42</v>
      </c>
      <c r="O122" s="66"/>
      <c r="P122" s="187">
        <f>O122*H122</f>
        <v>0</v>
      </c>
      <c r="Q122" s="187">
        <v>0</v>
      </c>
      <c r="R122" s="187">
        <f>Q122*H122</f>
        <v>0</v>
      </c>
      <c r="S122" s="187">
        <v>0</v>
      </c>
      <c r="T122" s="18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9" t="s">
        <v>133</v>
      </c>
      <c r="AT122" s="189" t="s">
        <v>128</v>
      </c>
      <c r="AU122" s="189" t="s">
        <v>80</v>
      </c>
      <c r="AY122" s="19" t="s">
        <v>127</v>
      </c>
      <c r="BE122" s="190">
        <f>IF(N122="základní",J122,0)</f>
        <v>0</v>
      </c>
      <c r="BF122" s="190">
        <f>IF(N122="snížená",J122,0)</f>
        <v>0</v>
      </c>
      <c r="BG122" s="190">
        <f>IF(N122="zákl. přenesená",J122,0)</f>
        <v>0</v>
      </c>
      <c r="BH122" s="190">
        <f>IF(N122="sníž. přenesená",J122,0)</f>
        <v>0</v>
      </c>
      <c r="BI122" s="190">
        <f>IF(N122="nulová",J122,0)</f>
        <v>0</v>
      </c>
      <c r="BJ122" s="19" t="s">
        <v>78</v>
      </c>
      <c r="BK122" s="190">
        <f>ROUND(I122*H122,2)</f>
        <v>0</v>
      </c>
      <c r="BL122" s="19" t="s">
        <v>133</v>
      </c>
      <c r="BM122" s="189" t="s">
        <v>750</v>
      </c>
    </row>
    <row r="123" spans="1:65" s="2" customFormat="1" ht="10">
      <c r="A123" s="36"/>
      <c r="B123" s="37"/>
      <c r="C123" s="38"/>
      <c r="D123" s="242" t="s">
        <v>701</v>
      </c>
      <c r="E123" s="38"/>
      <c r="F123" s="243" t="s">
        <v>751</v>
      </c>
      <c r="G123" s="38"/>
      <c r="H123" s="38"/>
      <c r="I123" s="244"/>
      <c r="J123" s="38"/>
      <c r="K123" s="38"/>
      <c r="L123" s="41"/>
      <c r="M123" s="247"/>
      <c r="N123" s="248"/>
      <c r="O123" s="238"/>
      <c r="P123" s="238"/>
      <c r="Q123" s="238"/>
      <c r="R123" s="238"/>
      <c r="S123" s="238"/>
      <c r="T123" s="249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701</v>
      </c>
      <c r="AU123" s="19" t="s">
        <v>80</v>
      </c>
    </row>
    <row r="124" spans="1:65" s="2" customFormat="1" ht="7" customHeight="1">
      <c r="A124" s="36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1"/>
      <c r="M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</sheetData>
  <sheetProtection algorithmName="SHA-512" hashValue="ZCA+17v+lugOVxk7QNbVvjJ5PNA9JUVpu1amZoEouF+iNx/dplMOyY8sGhpvk/EG/YjSSSGwXfbGDJ07Ht33DA==" saltValue="+PJTWSkx8dp8L42tkdaHZpU8d3Vgry/o7v4ZtkOdHz43DJbGuOIsyJqT9A/HsXhu9X6BN4o1PFwSlyZ9+OxP+w==" spinCount="100000" sheet="1" objects="1" scenarios="1" formatColumns="0" formatRows="0" autoFilter="0"/>
  <autoFilter ref="C86:K123" xr:uid="{00000000-0009-0000-0000-000002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hyperlinks>
    <hyperlink ref="F91" r:id="rId1" xr:uid="{00000000-0004-0000-0200-000000000000}"/>
    <hyperlink ref="F96" r:id="rId2" xr:uid="{00000000-0004-0000-0200-000001000000}"/>
    <hyperlink ref="F99" r:id="rId3" xr:uid="{00000000-0004-0000-0200-000002000000}"/>
    <hyperlink ref="F106" r:id="rId4" xr:uid="{00000000-0004-0000-0200-000003000000}"/>
    <hyperlink ref="F109" r:id="rId5" xr:uid="{00000000-0004-0000-0200-000004000000}"/>
    <hyperlink ref="F111" r:id="rId6" xr:uid="{00000000-0004-0000-0200-000005000000}"/>
    <hyperlink ref="F113" r:id="rId7" xr:uid="{00000000-0004-0000-0200-000006000000}"/>
    <hyperlink ref="F117" r:id="rId8" xr:uid="{00000000-0004-0000-0200-000007000000}"/>
    <hyperlink ref="F119" r:id="rId9" xr:uid="{00000000-0004-0000-0200-000008000000}"/>
    <hyperlink ref="F121" r:id="rId10" xr:uid="{00000000-0004-0000-0200-000009000000}"/>
    <hyperlink ref="F123" r:id="rId11" xr:uid="{00000000-0004-0000-02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2"/>
  <sheetViews>
    <sheetView showGridLines="0" workbookViewId="0"/>
  </sheetViews>
  <sheetFormatPr defaultRowHeight="13.5"/>
  <cols>
    <col min="1" max="1" width="8.33203125" style="1" customWidth="1"/>
    <col min="2" max="2" width="1.21875" style="1" customWidth="1"/>
    <col min="3" max="3" width="4.109375" style="1" customWidth="1"/>
    <col min="4" max="4" width="4.33203125" style="1" customWidth="1"/>
    <col min="5" max="5" width="17.109375" style="1" customWidth="1"/>
    <col min="6" max="6" width="50.77734375" style="1" customWidth="1"/>
    <col min="7" max="7" width="7.44140625" style="1" customWidth="1"/>
    <col min="8" max="8" width="14" style="1" customWidth="1"/>
    <col min="9" max="9" width="15.77734375" style="1" customWidth="1"/>
    <col min="10" max="11" width="22.33203125" style="1" customWidth="1"/>
    <col min="12" max="12" width="9.33203125" style="1" customWidth="1"/>
    <col min="13" max="13" width="10.77734375" style="1" hidden="1" customWidth="1"/>
    <col min="14" max="14" width="9.33203125" style="1" hidden="1"/>
    <col min="15" max="20" width="14.10937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7" customHeight="1">
      <c r="L2" s="396"/>
      <c r="M2" s="396"/>
      <c r="N2" s="396"/>
      <c r="O2" s="396"/>
      <c r="P2" s="396"/>
      <c r="Q2" s="396"/>
      <c r="R2" s="396"/>
      <c r="S2" s="396"/>
      <c r="T2" s="396"/>
      <c r="U2" s="396"/>
      <c r="V2" s="396"/>
      <c r="AT2" s="19" t="s">
        <v>91</v>
      </c>
    </row>
    <row r="3" spans="1:46" s="1" customFormat="1" ht="7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80</v>
      </c>
    </row>
    <row r="4" spans="1:46" s="1" customFormat="1" ht="25" customHeight="1">
      <c r="B4" s="22"/>
      <c r="D4" s="112" t="s">
        <v>92</v>
      </c>
      <c r="L4" s="22"/>
      <c r="M4" s="113" t="s">
        <v>10</v>
      </c>
      <c r="AT4" s="19" t="s">
        <v>4</v>
      </c>
    </row>
    <row r="5" spans="1:46" s="1" customFormat="1" ht="7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97" t="str">
        <f>'Rekapitulace zakázky'!K6</f>
        <v>Oprava PZS P7491 v km 18,628 na trati Studénka - Veřovice</v>
      </c>
      <c r="F7" s="398"/>
      <c r="G7" s="398"/>
      <c r="H7" s="398"/>
      <c r="L7" s="22"/>
    </row>
    <row r="8" spans="1:46" s="2" customFormat="1" ht="12" customHeight="1">
      <c r="A8" s="36"/>
      <c r="B8" s="41"/>
      <c r="C8" s="36"/>
      <c r="D8" s="114" t="s">
        <v>93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400" t="s">
        <v>752</v>
      </c>
      <c r="F9" s="399"/>
      <c r="G9" s="399"/>
      <c r="H9" s="39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21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22</v>
      </c>
      <c r="E12" s="36"/>
      <c r="F12" s="105" t="s">
        <v>97</v>
      </c>
      <c r="G12" s="36"/>
      <c r="H12" s="36"/>
      <c r="I12" s="114" t="s">
        <v>24</v>
      </c>
      <c r="J12" s="116">
        <f>'Rekapitulace zakázky'!AN8</f>
        <v>0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75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21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27</v>
      </c>
      <c r="F15" s="36"/>
      <c r="G15" s="36"/>
      <c r="H15" s="36"/>
      <c r="I15" s="114" t="s">
        <v>28</v>
      </c>
      <c r="J15" s="105" t="s">
        <v>21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7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29</v>
      </c>
      <c r="E17" s="36"/>
      <c r="F17" s="36"/>
      <c r="G17" s="36"/>
      <c r="H17" s="36"/>
      <c r="I17" s="114" t="s">
        <v>26</v>
      </c>
      <c r="J17" s="32" t="str">
        <f>'Rekapitulace zakázky'!AN13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401" t="str">
        <f>'Rekapitulace zakázky'!E14</f>
        <v>Vyplň údaj</v>
      </c>
      <c r="F18" s="402"/>
      <c r="G18" s="402"/>
      <c r="H18" s="402"/>
      <c r="I18" s="114" t="s">
        <v>28</v>
      </c>
      <c r="J18" s="32" t="str">
        <f>'Rekapitulace zakázky'!AN14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7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31</v>
      </c>
      <c r="E20" s="36"/>
      <c r="F20" s="36"/>
      <c r="G20" s="36"/>
      <c r="H20" s="36"/>
      <c r="I20" s="114" t="s">
        <v>26</v>
      </c>
      <c r="J20" s="105" t="str">
        <f>IF('Rekapitulace zakázky'!AN16="","",'Rekapitulace zakázky'!AN16)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14" t="s">
        <v>28</v>
      </c>
      <c r="J21" s="105" t="str">
        <f>IF('Rekapitulace zakázky'!AN17="","",'Rekapitulace zakázky'!AN17)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7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33</v>
      </c>
      <c r="E23" s="36"/>
      <c r="F23" s="36"/>
      <c r="G23" s="36"/>
      <c r="H23" s="36"/>
      <c r="I23" s="114" t="s">
        <v>26</v>
      </c>
      <c r="J23" s="105" t="s">
        <v>21</v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34</v>
      </c>
      <c r="F24" s="36"/>
      <c r="G24" s="36"/>
      <c r="H24" s="36"/>
      <c r="I24" s="114" t="s">
        <v>28</v>
      </c>
      <c r="J24" s="105" t="s">
        <v>21</v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7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35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403" t="s">
        <v>21</v>
      </c>
      <c r="F27" s="403"/>
      <c r="G27" s="403"/>
      <c r="H27" s="403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7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7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4" customHeight="1">
      <c r="A30" s="36"/>
      <c r="B30" s="41"/>
      <c r="C30" s="36"/>
      <c r="D30" s="121" t="s">
        <v>37</v>
      </c>
      <c r="E30" s="36"/>
      <c r="F30" s="36"/>
      <c r="G30" s="36"/>
      <c r="H30" s="36"/>
      <c r="I30" s="36"/>
      <c r="J30" s="122">
        <f>ROUND(J80,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7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23" t="s">
        <v>39</v>
      </c>
      <c r="G32" s="36"/>
      <c r="H32" s="36"/>
      <c r="I32" s="123" t="s">
        <v>38</v>
      </c>
      <c r="J32" s="123" t="s">
        <v>40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24" t="s">
        <v>41</v>
      </c>
      <c r="E33" s="114" t="s">
        <v>42</v>
      </c>
      <c r="F33" s="125">
        <f>ROUND((SUM(BE80:BE101)),  2)</f>
        <v>0</v>
      </c>
      <c r="G33" s="36"/>
      <c r="H33" s="36"/>
      <c r="I33" s="126">
        <v>0.21</v>
      </c>
      <c r="J33" s="125">
        <f>ROUND(((SUM(BE80:BE101))*I33),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14" t="s">
        <v>43</v>
      </c>
      <c r="F34" s="125">
        <f>ROUND((SUM(BF80:BF101)),  2)</f>
        <v>0</v>
      </c>
      <c r="G34" s="36"/>
      <c r="H34" s="36"/>
      <c r="I34" s="126">
        <v>0.12</v>
      </c>
      <c r="J34" s="125">
        <f>ROUND(((SUM(BF80:BF101))*I34),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14" t="s">
        <v>44</v>
      </c>
      <c r="F35" s="125">
        <f>ROUND((SUM(BG80:BG101)),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14" t="s">
        <v>45</v>
      </c>
      <c r="F36" s="125">
        <f>ROUND((SUM(BH80:BH101)),  2)</f>
        <v>0</v>
      </c>
      <c r="G36" s="36"/>
      <c r="H36" s="36"/>
      <c r="I36" s="126">
        <v>0.12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14" t="s">
        <v>46</v>
      </c>
      <c r="F37" s="125">
        <f>ROUND((SUM(BI80:BI101)),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7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4" customHeight="1">
      <c r="A39" s="36"/>
      <c r="B39" s="41"/>
      <c r="C39" s="127"/>
      <c r="D39" s="128" t="s">
        <v>47</v>
      </c>
      <c r="E39" s="129"/>
      <c r="F39" s="129"/>
      <c r="G39" s="130" t="s">
        <v>48</v>
      </c>
      <c r="H39" s="131" t="s">
        <v>49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7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5" customHeight="1">
      <c r="A45" s="36"/>
      <c r="B45" s="37"/>
      <c r="C45" s="25" t="s">
        <v>98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7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4" t="str">
        <f>E7</f>
        <v>Oprava PZS P7491 v km 18,628 na trati Studénka - Veřovice</v>
      </c>
      <c r="F48" s="405"/>
      <c r="G48" s="405"/>
      <c r="H48" s="405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3" t="str">
        <f>E9</f>
        <v>VON - -</v>
      </c>
      <c r="F50" s="406"/>
      <c r="G50" s="406"/>
      <c r="H50" s="40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7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PZS v km 18,628</v>
      </c>
      <c r="G52" s="38"/>
      <c r="H52" s="38"/>
      <c r="I52" s="31" t="s">
        <v>24</v>
      </c>
      <c r="J52" s="61">
        <f>IF(J12="","",J12)</f>
        <v>0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7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25</v>
      </c>
      <c r="D54" s="38"/>
      <c r="E54" s="38"/>
      <c r="F54" s="29" t="str">
        <f>E15</f>
        <v>Správa železnic, státní organizace</v>
      </c>
      <c r="G54" s="38"/>
      <c r="H54" s="38"/>
      <c r="I54" s="31" t="s">
        <v>31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29</v>
      </c>
      <c r="D55" s="38"/>
      <c r="E55" s="38"/>
      <c r="F55" s="29" t="str">
        <f>IF(E18="","",E18)</f>
        <v>Vyplň údaj</v>
      </c>
      <c r="G55" s="38"/>
      <c r="H55" s="38"/>
      <c r="I55" s="31" t="s">
        <v>33</v>
      </c>
      <c r="J55" s="34" t="str">
        <f>E24</f>
        <v>Jana Kotasková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2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99</v>
      </c>
      <c r="D57" s="139"/>
      <c r="E57" s="139"/>
      <c r="F57" s="139"/>
      <c r="G57" s="139"/>
      <c r="H57" s="139"/>
      <c r="I57" s="139"/>
      <c r="J57" s="140" t="s">
        <v>100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2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75" customHeight="1">
      <c r="A59" s="36"/>
      <c r="B59" s="37"/>
      <c r="C59" s="141" t="s">
        <v>69</v>
      </c>
      <c r="D59" s="38"/>
      <c r="E59" s="38"/>
      <c r="F59" s="38"/>
      <c r="G59" s="38"/>
      <c r="H59" s="38"/>
      <c r="I59" s="38"/>
      <c r="J59" s="79">
        <f>J80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101</v>
      </c>
    </row>
    <row r="60" spans="1:47" s="9" customFormat="1" ht="25" customHeight="1">
      <c r="B60" s="142"/>
      <c r="C60" s="143"/>
      <c r="D60" s="144" t="s">
        <v>753</v>
      </c>
      <c r="E60" s="145"/>
      <c r="F60" s="145"/>
      <c r="G60" s="145"/>
      <c r="H60" s="145"/>
      <c r="I60" s="145"/>
      <c r="J60" s="146">
        <f>J81</f>
        <v>0</v>
      </c>
      <c r="K60" s="143"/>
      <c r="L60" s="147"/>
    </row>
    <row r="61" spans="1:47" s="2" customFormat="1" ht="21.75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7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pans="1:63" s="2" customFormat="1" ht="7" customHeight="1">
      <c r="A66" s="36"/>
      <c r="B66" s="51"/>
      <c r="C66" s="52"/>
      <c r="D66" s="52"/>
      <c r="E66" s="52"/>
      <c r="F66" s="52"/>
      <c r="G66" s="52"/>
      <c r="H66" s="52"/>
      <c r="I66" s="52"/>
      <c r="J66" s="52"/>
      <c r="K66" s="52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pans="1:63" s="2" customFormat="1" ht="25" customHeight="1">
      <c r="A67" s="36"/>
      <c r="B67" s="37"/>
      <c r="C67" s="25" t="s">
        <v>113</v>
      </c>
      <c r="D67" s="38"/>
      <c r="E67" s="38"/>
      <c r="F67" s="38"/>
      <c r="G67" s="38"/>
      <c r="H67" s="38"/>
      <c r="I67" s="38"/>
      <c r="J67" s="38"/>
      <c r="K67" s="38"/>
      <c r="L67" s="115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63" s="2" customFormat="1" ht="7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15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63" s="2" customFormat="1" ht="12" customHeight="1">
      <c r="A69" s="36"/>
      <c r="B69" s="37"/>
      <c r="C69" s="31" t="s">
        <v>16</v>
      </c>
      <c r="D69" s="38"/>
      <c r="E69" s="38"/>
      <c r="F69" s="38"/>
      <c r="G69" s="38"/>
      <c r="H69" s="38"/>
      <c r="I69" s="38"/>
      <c r="J69" s="38"/>
      <c r="K69" s="38"/>
      <c r="L69" s="115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63" s="2" customFormat="1" ht="16.5" customHeight="1">
      <c r="A70" s="36"/>
      <c r="B70" s="37"/>
      <c r="C70" s="38"/>
      <c r="D70" s="38"/>
      <c r="E70" s="404" t="str">
        <f>E7</f>
        <v>Oprava PZS P7491 v km 18,628 na trati Studénka - Veřovice</v>
      </c>
      <c r="F70" s="405"/>
      <c r="G70" s="405"/>
      <c r="H70" s="405"/>
      <c r="I70" s="38"/>
      <c r="J70" s="38"/>
      <c r="K70" s="38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63" s="2" customFormat="1" ht="12" customHeight="1">
      <c r="A71" s="36"/>
      <c r="B71" s="37"/>
      <c r="C71" s="31" t="s">
        <v>93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63" s="2" customFormat="1" ht="16.5" customHeight="1">
      <c r="A72" s="36"/>
      <c r="B72" s="37"/>
      <c r="C72" s="38"/>
      <c r="D72" s="38"/>
      <c r="E72" s="353" t="str">
        <f>E9</f>
        <v>VON - -</v>
      </c>
      <c r="F72" s="406"/>
      <c r="G72" s="406"/>
      <c r="H72" s="406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63" s="2" customFormat="1" ht="7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63" s="2" customFormat="1" ht="12" customHeight="1">
      <c r="A74" s="36"/>
      <c r="B74" s="37"/>
      <c r="C74" s="31" t="s">
        <v>22</v>
      </c>
      <c r="D74" s="38"/>
      <c r="E74" s="38"/>
      <c r="F74" s="29" t="str">
        <f>F12</f>
        <v>PZS v km 18,628</v>
      </c>
      <c r="G74" s="38"/>
      <c r="H74" s="38"/>
      <c r="I74" s="31" t="s">
        <v>24</v>
      </c>
      <c r="J74" s="61">
        <f>IF(J12="","",J12)</f>
        <v>0</v>
      </c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63" s="2" customFormat="1" ht="7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63" s="2" customFormat="1" ht="15.15" customHeight="1">
      <c r="A76" s="36"/>
      <c r="B76" s="37"/>
      <c r="C76" s="31" t="s">
        <v>25</v>
      </c>
      <c r="D76" s="38"/>
      <c r="E76" s="38"/>
      <c r="F76" s="29" t="str">
        <f>E15</f>
        <v>Správa železnic, státní organizace</v>
      </c>
      <c r="G76" s="38"/>
      <c r="H76" s="38"/>
      <c r="I76" s="31" t="s">
        <v>31</v>
      </c>
      <c r="J76" s="34" t="str">
        <f>E21</f>
        <v xml:space="preserve"> </v>
      </c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63" s="2" customFormat="1" ht="15.15" customHeight="1">
      <c r="A77" s="36"/>
      <c r="B77" s="37"/>
      <c r="C77" s="31" t="s">
        <v>29</v>
      </c>
      <c r="D77" s="38"/>
      <c r="E77" s="38"/>
      <c r="F77" s="29" t="str">
        <f>IF(E18="","",E18)</f>
        <v>Vyplň údaj</v>
      </c>
      <c r="G77" s="38"/>
      <c r="H77" s="38"/>
      <c r="I77" s="31" t="s">
        <v>33</v>
      </c>
      <c r="J77" s="34" t="str">
        <f>E24</f>
        <v>Jana Kotasková</v>
      </c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63" s="2" customFormat="1" ht="10.2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63" s="11" customFormat="1" ht="29.25" customHeight="1">
      <c r="A79" s="153"/>
      <c r="B79" s="154"/>
      <c r="C79" s="155" t="s">
        <v>114</v>
      </c>
      <c r="D79" s="156" t="s">
        <v>56</v>
      </c>
      <c r="E79" s="156" t="s">
        <v>52</v>
      </c>
      <c r="F79" s="156" t="s">
        <v>53</v>
      </c>
      <c r="G79" s="156" t="s">
        <v>115</v>
      </c>
      <c r="H79" s="156" t="s">
        <v>116</v>
      </c>
      <c r="I79" s="156" t="s">
        <v>117</v>
      </c>
      <c r="J79" s="156" t="s">
        <v>100</v>
      </c>
      <c r="K79" s="157" t="s">
        <v>118</v>
      </c>
      <c r="L79" s="158"/>
      <c r="M79" s="70" t="s">
        <v>21</v>
      </c>
      <c r="N79" s="71" t="s">
        <v>41</v>
      </c>
      <c r="O79" s="71" t="s">
        <v>119</v>
      </c>
      <c r="P79" s="71" t="s">
        <v>120</v>
      </c>
      <c r="Q79" s="71" t="s">
        <v>121</v>
      </c>
      <c r="R79" s="71" t="s">
        <v>122</v>
      </c>
      <c r="S79" s="71" t="s">
        <v>123</v>
      </c>
      <c r="T79" s="72" t="s">
        <v>124</v>
      </c>
      <c r="U79" s="153"/>
      <c r="V79" s="153"/>
      <c r="W79" s="153"/>
      <c r="X79" s="153"/>
      <c r="Y79" s="153"/>
      <c r="Z79" s="153"/>
      <c r="AA79" s="153"/>
      <c r="AB79" s="153"/>
      <c r="AC79" s="153"/>
      <c r="AD79" s="153"/>
      <c r="AE79" s="153"/>
    </row>
    <row r="80" spans="1:63" s="2" customFormat="1" ht="22.75" customHeight="1">
      <c r="A80" s="36"/>
      <c r="B80" s="37"/>
      <c r="C80" s="77" t="s">
        <v>125</v>
      </c>
      <c r="D80" s="38"/>
      <c r="E80" s="38"/>
      <c r="F80" s="38"/>
      <c r="G80" s="38"/>
      <c r="H80" s="38"/>
      <c r="I80" s="38"/>
      <c r="J80" s="159">
        <f>BK80</f>
        <v>0</v>
      </c>
      <c r="K80" s="38"/>
      <c r="L80" s="41"/>
      <c r="M80" s="73"/>
      <c r="N80" s="160"/>
      <c r="O80" s="74"/>
      <c r="P80" s="161">
        <f>P81</f>
        <v>0</v>
      </c>
      <c r="Q80" s="74"/>
      <c r="R80" s="161">
        <f>R81</f>
        <v>0</v>
      </c>
      <c r="S80" s="74"/>
      <c r="T80" s="162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9" t="s">
        <v>70</v>
      </c>
      <c r="AU80" s="19" t="s">
        <v>101</v>
      </c>
      <c r="BK80" s="163">
        <f>BK81</f>
        <v>0</v>
      </c>
    </row>
    <row r="81" spans="1:65" s="12" customFormat="1" ht="25.9" customHeight="1">
      <c r="B81" s="164"/>
      <c r="C81" s="165"/>
      <c r="D81" s="166" t="s">
        <v>70</v>
      </c>
      <c r="E81" s="167" t="s">
        <v>754</v>
      </c>
      <c r="F81" s="167" t="s">
        <v>755</v>
      </c>
      <c r="G81" s="165"/>
      <c r="H81" s="165"/>
      <c r="I81" s="168"/>
      <c r="J81" s="169">
        <f>BK81</f>
        <v>0</v>
      </c>
      <c r="K81" s="165"/>
      <c r="L81" s="170"/>
      <c r="M81" s="171"/>
      <c r="N81" s="172"/>
      <c r="O81" s="172"/>
      <c r="P81" s="173">
        <f>SUM(P82:P101)</f>
        <v>0</v>
      </c>
      <c r="Q81" s="172"/>
      <c r="R81" s="173">
        <f>SUM(R82:R101)</f>
        <v>0</v>
      </c>
      <c r="S81" s="172"/>
      <c r="T81" s="174">
        <f>SUM(T82:T101)</f>
        <v>0</v>
      </c>
      <c r="AR81" s="175" t="s">
        <v>157</v>
      </c>
      <c r="AT81" s="176" t="s">
        <v>70</v>
      </c>
      <c r="AU81" s="176" t="s">
        <v>71</v>
      </c>
      <c r="AY81" s="175" t="s">
        <v>127</v>
      </c>
      <c r="BK81" s="177">
        <f>SUM(BK82:BK101)</f>
        <v>0</v>
      </c>
    </row>
    <row r="82" spans="1:65" s="2" customFormat="1" ht="24.15" customHeight="1">
      <c r="A82" s="36"/>
      <c r="B82" s="37"/>
      <c r="C82" s="178" t="s">
        <v>78</v>
      </c>
      <c r="D82" s="178" t="s">
        <v>128</v>
      </c>
      <c r="E82" s="179" t="s">
        <v>756</v>
      </c>
      <c r="F82" s="180" t="s">
        <v>757</v>
      </c>
      <c r="G82" s="181" t="s">
        <v>758</v>
      </c>
      <c r="H82" s="250"/>
      <c r="I82" s="183"/>
      <c r="J82" s="184">
        <f>ROUND(I82*H82,2)</f>
        <v>0</v>
      </c>
      <c r="K82" s="180" t="s">
        <v>132</v>
      </c>
      <c r="L82" s="41"/>
      <c r="M82" s="185" t="s">
        <v>21</v>
      </c>
      <c r="N82" s="186" t="s">
        <v>42</v>
      </c>
      <c r="O82" s="66"/>
      <c r="P82" s="187">
        <f>O82*H82</f>
        <v>0</v>
      </c>
      <c r="Q82" s="187">
        <v>0</v>
      </c>
      <c r="R82" s="187">
        <f>Q82*H82</f>
        <v>0</v>
      </c>
      <c r="S82" s="187">
        <v>0</v>
      </c>
      <c r="T82" s="188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89" t="s">
        <v>759</v>
      </c>
      <c r="AT82" s="189" t="s">
        <v>128</v>
      </c>
      <c r="AU82" s="189" t="s">
        <v>78</v>
      </c>
      <c r="AY82" s="19" t="s">
        <v>127</v>
      </c>
      <c r="BE82" s="190">
        <f>IF(N82="základní",J82,0)</f>
        <v>0</v>
      </c>
      <c r="BF82" s="190">
        <f>IF(N82="snížená",J82,0)</f>
        <v>0</v>
      </c>
      <c r="BG82" s="190">
        <f>IF(N82="zákl. přenesená",J82,0)</f>
        <v>0</v>
      </c>
      <c r="BH82" s="190">
        <f>IF(N82="sníž. přenesená",J82,0)</f>
        <v>0</v>
      </c>
      <c r="BI82" s="190">
        <f>IF(N82="nulová",J82,0)</f>
        <v>0</v>
      </c>
      <c r="BJ82" s="19" t="s">
        <v>78</v>
      </c>
      <c r="BK82" s="190">
        <f>ROUND(I82*H82,2)</f>
        <v>0</v>
      </c>
      <c r="BL82" s="19" t="s">
        <v>759</v>
      </c>
      <c r="BM82" s="189" t="s">
        <v>760</v>
      </c>
    </row>
    <row r="83" spans="1:65" s="14" customFormat="1" ht="10">
      <c r="B83" s="202"/>
      <c r="C83" s="203"/>
      <c r="D83" s="193" t="s">
        <v>135</v>
      </c>
      <c r="E83" s="204" t="s">
        <v>21</v>
      </c>
      <c r="F83" s="205" t="s">
        <v>761</v>
      </c>
      <c r="G83" s="203"/>
      <c r="H83" s="206">
        <v>0.01</v>
      </c>
      <c r="I83" s="207"/>
      <c r="J83" s="203"/>
      <c r="K83" s="203"/>
      <c r="L83" s="208"/>
      <c r="M83" s="209"/>
      <c r="N83" s="210"/>
      <c r="O83" s="210"/>
      <c r="P83" s="210"/>
      <c r="Q83" s="210"/>
      <c r="R83" s="210"/>
      <c r="S83" s="210"/>
      <c r="T83" s="211"/>
      <c r="AT83" s="212" t="s">
        <v>135</v>
      </c>
      <c r="AU83" s="212" t="s">
        <v>78</v>
      </c>
      <c r="AV83" s="14" t="s">
        <v>80</v>
      </c>
      <c r="AW83" s="14" t="s">
        <v>32</v>
      </c>
      <c r="AX83" s="14" t="s">
        <v>71</v>
      </c>
      <c r="AY83" s="212" t="s">
        <v>127</v>
      </c>
    </row>
    <row r="84" spans="1:65" s="15" customFormat="1" ht="10">
      <c r="B84" s="213"/>
      <c r="C84" s="214"/>
      <c r="D84" s="193" t="s">
        <v>135</v>
      </c>
      <c r="E84" s="215" t="s">
        <v>21</v>
      </c>
      <c r="F84" s="216" t="s">
        <v>141</v>
      </c>
      <c r="G84" s="214"/>
      <c r="H84" s="217">
        <v>0.01</v>
      </c>
      <c r="I84" s="218"/>
      <c r="J84" s="214"/>
      <c r="K84" s="214"/>
      <c r="L84" s="219"/>
      <c r="M84" s="220"/>
      <c r="N84" s="221"/>
      <c r="O84" s="221"/>
      <c r="P84" s="221"/>
      <c r="Q84" s="221"/>
      <c r="R84" s="221"/>
      <c r="S84" s="221"/>
      <c r="T84" s="222"/>
      <c r="AT84" s="223" t="s">
        <v>135</v>
      </c>
      <c r="AU84" s="223" t="s">
        <v>78</v>
      </c>
      <c r="AV84" s="15" t="s">
        <v>133</v>
      </c>
      <c r="AW84" s="15" t="s">
        <v>32</v>
      </c>
      <c r="AX84" s="15" t="s">
        <v>78</v>
      </c>
      <c r="AY84" s="223" t="s">
        <v>127</v>
      </c>
    </row>
    <row r="85" spans="1:65" s="2" customFormat="1" ht="78" customHeight="1">
      <c r="A85" s="36"/>
      <c r="B85" s="37"/>
      <c r="C85" s="178" t="s">
        <v>80</v>
      </c>
      <c r="D85" s="178" t="s">
        <v>128</v>
      </c>
      <c r="E85" s="179" t="s">
        <v>762</v>
      </c>
      <c r="F85" s="180" t="s">
        <v>763</v>
      </c>
      <c r="G85" s="181" t="s">
        <v>758</v>
      </c>
      <c r="H85" s="250"/>
      <c r="I85" s="183"/>
      <c r="J85" s="184">
        <f>ROUND(I85*H85,2)</f>
        <v>0</v>
      </c>
      <c r="K85" s="180" t="s">
        <v>132</v>
      </c>
      <c r="L85" s="41"/>
      <c r="M85" s="185" t="s">
        <v>21</v>
      </c>
      <c r="N85" s="186" t="s">
        <v>42</v>
      </c>
      <c r="O85" s="66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9" t="s">
        <v>759</v>
      </c>
      <c r="AT85" s="189" t="s">
        <v>128</v>
      </c>
      <c r="AU85" s="189" t="s">
        <v>78</v>
      </c>
      <c r="AY85" s="19" t="s">
        <v>127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9" t="s">
        <v>78</v>
      </c>
      <c r="BK85" s="190">
        <f>ROUND(I85*H85,2)</f>
        <v>0</v>
      </c>
      <c r="BL85" s="19" t="s">
        <v>759</v>
      </c>
      <c r="BM85" s="189" t="s">
        <v>764</v>
      </c>
    </row>
    <row r="86" spans="1:65" s="14" customFormat="1" ht="10">
      <c r="B86" s="202"/>
      <c r="C86" s="203"/>
      <c r="D86" s="193" t="s">
        <v>135</v>
      </c>
      <c r="E86" s="204" t="s">
        <v>21</v>
      </c>
      <c r="F86" s="205" t="s">
        <v>765</v>
      </c>
      <c r="G86" s="203"/>
      <c r="H86" s="206">
        <v>0.01</v>
      </c>
      <c r="I86" s="207"/>
      <c r="J86" s="203"/>
      <c r="K86" s="203"/>
      <c r="L86" s="208"/>
      <c r="M86" s="209"/>
      <c r="N86" s="210"/>
      <c r="O86" s="210"/>
      <c r="P86" s="210"/>
      <c r="Q86" s="210"/>
      <c r="R86" s="210"/>
      <c r="S86" s="210"/>
      <c r="T86" s="211"/>
      <c r="AT86" s="212" t="s">
        <v>135</v>
      </c>
      <c r="AU86" s="212" t="s">
        <v>78</v>
      </c>
      <c r="AV86" s="14" t="s">
        <v>80</v>
      </c>
      <c r="AW86" s="14" t="s">
        <v>32</v>
      </c>
      <c r="AX86" s="14" t="s">
        <v>71</v>
      </c>
      <c r="AY86" s="212" t="s">
        <v>127</v>
      </c>
    </row>
    <row r="87" spans="1:65" s="15" customFormat="1" ht="10">
      <c r="B87" s="213"/>
      <c r="C87" s="214"/>
      <c r="D87" s="193" t="s">
        <v>135</v>
      </c>
      <c r="E87" s="215" t="s">
        <v>21</v>
      </c>
      <c r="F87" s="216" t="s">
        <v>141</v>
      </c>
      <c r="G87" s="214"/>
      <c r="H87" s="217">
        <v>0.01</v>
      </c>
      <c r="I87" s="218"/>
      <c r="J87" s="214"/>
      <c r="K87" s="214"/>
      <c r="L87" s="219"/>
      <c r="M87" s="220"/>
      <c r="N87" s="221"/>
      <c r="O87" s="221"/>
      <c r="P87" s="221"/>
      <c r="Q87" s="221"/>
      <c r="R87" s="221"/>
      <c r="S87" s="221"/>
      <c r="T87" s="222"/>
      <c r="AT87" s="223" t="s">
        <v>135</v>
      </c>
      <c r="AU87" s="223" t="s">
        <v>78</v>
      </c>
      <c r="AV87" s="15" t="s">
        <v>133</v>
      </c>
      <c r="AW87" s="15" t="s">
        <v>32</v>
      </c>
      <c r="AX87" s="15" t="s">
        <v>78</v>
      </c>
      <c r="AY87" s="223" t="s">
        <v>127</v>
      </c>
    </row>
    <row r="88" spans="1:65" s="2" customFormat="1" ht="33" customHeight="1">
      <c r="A88" s="36"/>
      <c r="B88" s="37"/>
      <c r="C88" s="178" t="s">
        <v>147</v>
      </c>
      <c r="D88" s="178" t="s">
        <v>128</v>
      </c>
      <c r="E88" s="179" t="s">
        <v>766</v>
      </c>
      <c r="F88" s="180" t="s">
        <v>767</v>
      </c>
      <c r="G88" s="181" t="s">
        <v>758</v>
      </c>
      <c r="H88" s="250"/>
      <c r="I88" s="183"/>
      <c r="J88" s="184">
        <f>ROUND(I88*H88,2)</f>
        <v>0</v>
      </c>
      <c r="K88" s="180" t="s">
        <v>132</v>
      </c>
      <c r="L88" s="41"/>
      <c r="M88" s="185" t="s">
        <v>21</v>
      </c>
      <c r="N88" s="186" t="s">
        <v>42</v>
      </c>
      <c r="O88" s="66"/>
      <c r="P88" s="187">
        <f>O88*H88</f>
        <v>0</v>
      </c>
      <c r="Q88" s="187">
        <v>0</v>
      </c>
      <c r="R88" s="187">
        <f>Q88*H88</f>
        <v>0</v>
      </c>
      <c r="S88" s="187">
        <v>0</v>
      </c>
      <c r="T88" s="188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9" t="s">
        <v>759</v>
      </c>
      <c r="AT88" s="189" t="s">
        <v>128</v>
      </c>
      <c r="AU88" s="189" t="s">
        <v>78</v>
      </c>
      <c r="AY88" s="19" t="s">
        <v>127</v>
      </c>
      <c r="BE88" s="190">
        <f>IF(N88="základní",J88,0)</f>
        <v>0</v>
      </c>
      <c r="BF88" s="190">
        <f>IF(N88="snížená",J88,0)</f>
        <v>0</v>
      </c>
      <c r="BG88" s="190">
        <f>IF(N88="zákl. přenesená",J88,0)</f>
        <v>0</v>
      </c>
      <c r="BH88" s="190">
        <f>IF(N88="sníž. přenesená",J88,0)</f>
        <v>0</v>
      </c>
      <c r="BI88" s="190">
        <f>IF(N88="nulová",J88,0)</f>
        <v>0</v>
      </c>
      <c r="BJ88" s="19" t="s">
        <v>78</v>
      </c>
      <c r="BK88" s="190">
        <f>ROUND(I88*H88,2)</f>
        <v>0</v>
      </c>
      <c r="BL88" s="19" t="s">
        <v>759</v>
      </c>
      <c r="BM88" s="189" t="s">
        <v>768</v>
      </c>
    </row>
    <row r="89" spans="1:65" s="14" customFormat="1" ht="10">
      <c r="B89" s="202"/>
      <c r="C89" s="203"/>
      <c r="D89" s="193" t="s">
        <v>135</v>
      </c>
      <c r="E89" s="204" t="s">
        <v>21</v>
      </c>
      <c r="F89" s="205" t="s">
        <v>769</v>
      </c>
      <c r="G89" s="203"/>
      <c r="H89" s="206">
        <v>4.2999999999999997E-2</v>
      </c>
      <c r="I89" s="207"/>
      <c r="J89" s="203"/>
      <c r="K89" s="203"/>
      <c r="L89" s="208"/>
      <c r="M89" s="209"/>
      <c r="N89" s="210"/>
      <c r="O89" s="210"/>
      <c r="P89" s="210"/>
      <c r="Q89" s="210"/>
      <c r="R89" s="210"/>
      <c r="S89" s="210"/>
      <c r="T89" s="211"/>
      <c r="AT89" s="212" t="s">
        <v>135</v>
      </c>
      <c r="AU89" s="212" t="s">
        <v>78</v>
      </c>
      <c r="AV89" s="14" t="s">
        <v>80</v>
      </c>
      <c r="AW89" s="14" t="s">
        <v>32</v>
      </c>
      <c r="AX89" s="14" t="s">
        <v>71</v>
      </c>
      <c r="AY89" s="212" t="s">
        <v>127</v>
      </c>
    </row>
    <row r="90" spans="1:65" s="15" customFormat="1" ht="10">
      <c r="B90" s="213"/>
      <c r="C90" s="214"/>
      <c r="D90" s="193" t="s">
        <v>135</v>
      </c>
      <c r="E90" s="215" t="s">
        <v>21</v>
      </c>
      <c r="F90" s="216" t="s">
        <v>141</v>
      </c>
      <c r="G90" s="214"/>
      <c r="H90" s="217">
        <v>4.2999999999999997E-2</v>
      </c>
      <c r="I90" s="218"/>
      <c r="J90" s="214"/>
      <c r="K90" s="214"/>
      <c r="L90" s="219"/>
      <c r="M90" s="220"/>
      <c r="N90" s="221"/>
      <c r="O90" s="221"/>
      <c r="P90" s="221"/>
      <c r="Q90" s="221"/>
      <c r="R90" s="221"/>
      <c r="S90" s="221"/>
      <c r="T90" s="222"/>
      <c r="AT90" s="223" t="s">
        <v>135</v>
      </c>
      <c r="AU90" s="223" t="s">
        <v>78</v>
      </c>
      <c r="AV90" s="15" t="s">
        <v>133</v>
      </c>
      <c r="AW90" s="15" t="s">
        <v>32</v>
      </c>
      <c r="AX90" s="15" t="s">
        <v>78</v>
      </c>
      <c r="AY90" s="223" t="s">
        <v>127</v>
      </c>
    </row>
    <row r="91" spans="1:65" s="2" customFormat="1" ht="21.75" customHeight="1">
      <c r="A91" s="36"/>
      <c r="B91" s="37"/>
      <c r="C91" s="178" t="s">
        <v>133</v>
      </c>
      <c r="D91" s="178" t="s">
        <v>128</v>
      </c>
      <c r="E91" s="179" t="s">
        <v>770</v>
      </c>
      <c r="F91" s="180" t="s">
        <v>771</v>
      </c>
      <c r="G91" s="181" t="s">
        <v>758</v>
      </c>
      <c r="H91" s="250"/>
      <c r="I91" s="183"/>
      <c r="J91" s="184">
        <f>ROUND(I91*H91,2)</f>
        <v>0</v>
      </c>
      <c r="K91" s="180" t="s">
        <v>132</v>
      </c>
      <c r="L91" s="41"/>
      <c r="M91" s="185" t="s">
        <v>21</v>
      </c>
      <c r="N91" s="186" t="s">
        <v>42</v>
      </c>
      <c r="O91" s="66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9" t="s">
        <v>759</v>
      </c>
      <c r="AT91" s="189" t="s">
        <v>128</v>
      </c>
      <c r="AU91" s="189" t="s">
        <v>78</v>
      </c>
      <c r="AY91" s="19" t="s">
        <v>127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9" t="s">
        <v>78</v>
      </c>
      <c r="BK91" s="190">
        <f>ROUND(I91*H91,2)</f>
        <v>0</v>
      </c>
      <c r="BL91" s="19" t="s">
        <v>759</v>
      </c>
      <c r="BM91" s="189" t="s">
        <v>772</v>
      </c>
    </row>
    <row r="92" spans="1:65" s="14" customFormat="1" ht="10">
      <c r="B92" s="202"/>
      <c r="C92" s="203"/>
      <c r="D92" s="193" t="s">
        <v>135</v>
      </c>
      <c r="E92" s="204" t="s">
        <v>21</v>
      </c>
      <c r="F92" s="205" t="s">
        <v>773</v>
      </c>
      <c r="G92" s="203"/>
      <c r="H92" s="206">
        <v>0.01</v>
      </c>
      <c r="I92" s="207"/>
      <c r="J92" s="203"/>
      <c r="K92" s="203"/>
      <c r="L92" s="208"/>
      <c r="M92" s="209"/>
      <c r="N92" s="210"/>
      <c r="O92" s="210"/>
      <c r="P92" s="210"/>
      <c r="Q92" s="210"/>
      <c r="R92" s="210"/>
      <c r="S92" s="210"/>
      <c r="T92" s="211"/>
      <c r="AT92" s="212" t="s">
        <v>135</v>
      </c>
      <c r="AU92" s="212" t="s">
        <v>78</v>
      </c>
      <c r="AV92" s="14" t="s">
        <v>80</v>
      </c>
      <c r="AW92" s="14" t="s">
        <v>32</v>
      </c>
      <c r="AX92" s="14" t="s">
        <v>71</v>
      </c>
      <c r="AY92" s="212" t="s">
        <v>127</v>
      </c>
    </row>
    <row r="93" spans="1:65" s="15" customFormat="1" ht="10">
      <c r="B93" s="213"/>
      <c r="C93" s="214"/>
      <c r="D93" s="193" t="s">
        <v>135</v>
      </c>
      <c r="E93" s="215" t="s">
        <v>21</v>
      </c>
      <c r="F93" s="216" t="s">
        <v>141</v>
      </c>
      <c r="G93" s="214"/>
      <c r="H93" s="217">
        <v>0.01</v>
      </c>
      <c r="I93" s="218"/>
      <c r="J93" s="214"/>
      <c r="K93" s="214"/>
      <c r="L93" s="219"/>
      <c r="M93" s="220"/>
      <c r="N93" s="221"/>
      <c r="O93" s="221"/>
      <c r="P93" s="221"/>
      <c r="Q93" s="221"/>
      <c r="R93" s="221"/>
      <c r="S93" s="221"/>
      <c r="T93" s="222"/>
      <c r="AT93" s="223" t="s">
        <v>135</v>
      </c>
      <c r="AU93" s="223" t="s">
        <v>78</v>
      </c>
      <c r="AV93" s="15" t="s">
        <v>133</v>
      </c>
      <c r="AW93" s="15" t="s">
        <v>32</v>
      </c>
      <c r="AX93" s="15" t="s">
        <v>78</v>
      </c>
      <c r="AY93" s="223" t="s">
        <v>127</v>
      </c>
    </row>
    <row r="94" spans="1:65" s="2" customFormat="1" ht="44.25" customHeight="1">
      <c r="A94" s="36"/>
      <c r="B94" s="37"/>
      <c r="C94" s="178" t="s">
        <v>157</v>
      </c>
      <c r="D94" s="178" t="s">
        <v>128</v>
      </c>
      <c r="E94" s="179" t="s">
        <v>774</v>
      </c>
      <c r="F94" s="180" t="s">
        <v>775</v>
      </c>
      <c r="G94" s="181" t="s">
        <v>758</v>
      </c>
      <c r="H94" s="250"/>
      <c r="I94" s="183"/>
      <c r="J94" s="184">
        <f>ROUND(I94*H94,2)</f>
        <v>0</v>
      </c>
      <c r="K94" s="180" t="s">
        <v>132</v>
      </c>
      <c r="L94" s="41"/>
      <c r="M94" s="185" t="s">
        <v>21</v>
      </c>
      <c r="N94" s="186" t="s">
        <v>42</v>
      </c>
      <c r="O94" s="66"/>
      <c r="P94" s="187">
        <f>O94*H94</f>
        <v>0</v>
      </c>
      <c r="Q94" s="187">
        <v>0</v>
      </c>
      <c r="R94" s="187">
        <f>Q94*H94</f>
        <v>0</v>
      </c>
      <c r="S94" s="187">
        <v>0</v>
      </c>
      <c r="T94" s="188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9" t="s">
        <v>759</v>
      </c>
      <c r="AT94" s="189" t="s">
        <v>128</v>
      </c>
      <c r="AU94" s="189" t="s">
        <v>78</v>
      </c>
      <c r="AY94" s="19" t="s">
        <v>127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19" t="s">
        <v>78</v>
      </c>
      <c r="BK94" s="190">
        <f>ROUND(I94*H94,2)</f>
        <v>0</v>
      </c>
      <c r="BL94" s="19" t="s">
        <v>759</v>
      </c>
      <c r="BM94" s="189" t="s">
        <v>776</v>
      </c>
    </row>
    <row r="95" spans="1:65" s="14" customFormat="1" ht="10">
      <c r="B95" s="202"/>
      <c r="C95" s="203"/>
      <c r="D95" s="193" t="s">
        <v>135</v>
      </c>
      <c r="E95" s="204" t="s">
        <v>21</v>
      </c>
      <c r="F95" s="205" t="s">
        <v>777</v>
      </c>
      <c r="G95" s="203"/>
      <c r="H95" s="206">
        <v>4.5999999999999999E-2</v>
      </c>
      <c r="I95" s="207"/>
      <c r="J95" s="203"/>
      <c r="K95" s="203"/>
      <c r="L95" s="208"/>
      <c r="M95" s="209"/>
      <c r="N95" s="210"/>
      <c r="O95" s="210"/>
      <c r="P95" s="210"/>
      <c r="Q95" s="210"/>
      <c r="R95" s="210"/>
      <c r="S95" s="210"/>
      <c r="T95" s="211"/>
      <c r="AT95" s="212" t="s">
        <v>135</v>
      </c>
      <c r="AU95" s="212" t="s">
        <v>78</v>
      </c>
      <c r="AV95" s="14" t="s">
        <v>80</v>
      </c>
      <c r="AW95" s="14" t="s">
        <v>32</v>
      </c>
      <c r="AX95" s="14" t="s">
        <v>71</v>
      </c>
      <c r="AY95" s="212" t="s">
        <v>127</v>
      </c>
    </row>
    <row r="96" spans="1:65" s="15" customFormat="1" ht="10">
      <c r="B96" s="213"/>
      <c r="C96" s="214"/>
      <c r="D96" s="193" t="s">
        <v>135</v>
      </c>
      <c r="E96" s="215" t="s">
        <v>21</v>
      </c>
      <c r="F96" s="216" t="s">
        <v>141</v>
      </c>
      <c r="G96" s="214"/>
      <c r="H96" s="217">
        <v>4.5999999999999999E-2</v>
      </c>
      <c r="I96" s="218"/>
      <c r="J96" s="214"/>
      <c r="K96" s="214"/>
      <c r="L96" s="219"/>
      <c r="M96" s="220"/>
      <c r="N96" s="221"/>
      <c r="O96" s="221"/>
      <c r="P96" s="221"/>
      <c r="Q96" s="221"/>
      <c r="R96" s="221"/>
      <c r="S96" s="221"/>
      <c r="T96" s="222"/>
      <c r="AT96" s="223" t="s">
        <v>135</v>
      </c>
      <c r="AU96" s="223" t="s">
        <v>78</v>
      </c>
      <c r="AV96" s="15" t="s">
        <v>133</v>
      </c>
      <c r="AW96" s="15" t="s">
        <v>32</v>
      </c>
      <c r="AX96" s="15" t="s">
        <v>78</v>
      </c>
      <c r="AY96" s="223" t="s">
        <v>127</v>
      </c>
    </row>
    <row r="97" spans="1:65" s="2" customFormat="1" ht="90" customHeight="1">
      <c r="A97" s="36"/>
      <c r="B97" s="37"/>
      <c r="C97" s="178" t="s">
        <v>161</v>
      </c>
      <c r="D97" s="178" t="s">
        <v>128</v>
      </c>
      <c r="E97" s="179" t="s">
        <v>778</v>
      </c>
      <c r="F97" s="180" t="s">
        <v>779</v>
      </c>
      <c r="G97" s="181" t="s">
        <v>168</v>
      </c>
      <c r="H97" s="182">
        <v>1</v>
      </c>
      <c r="I97" s="183"/>
      <c r="J97" s="184">
        <f>ROUND(I97*H97,2)</f>
        <v>0</v>
      </c>
      <c r="K97" s="180" t="s">
        <v>132</v>
      </c>
      <c r="L97" s="41"/>
      <c r="M97" s="185" t="s">
        <v>21</v>
      </c>
      <c r="N97" s="186" t="s">
        <v>42</v>
      </c>
      <c r="O97" s="66"/>
      <c r="P97" s="187">
        <f>O97*H97</f>
        <v>0</v>
      </c>
      <c r="Q97" s="187">
        <v>0</v>
      </c>
      <c r="R97" s="187">
        <f>Q97*H97</f>
        <v>0</v>
      </c>
      <c r="S97" s="187">
        <v>0</v>
      </c>
      <c r="T97" s="188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9" t="s">
        <v>759</v>
      </c>
      <c r="AT97" s="189" t="s">
        <v>128</v>
      </c>
      <c r="AU97" s="189" t="s">
        <v>78</v>
      </c>
      <c r="AY97" s="19" t="s">
        <v>127</v>
      </c>
      <c r="BE97" s="190">
        <f>IF(N97="základní",J97,0)</f>
        <v>0</v>
      </c>
      <c r="BF97" s="190">
        <f>IF(N97="snížená",J97,0)</f>
        <v>0</v>
      </c>
      <c r="BG97" s="190">
        <f>IF(N97="zákl. přenesená",J97,0)</f>
        <v>0</v>
      </c>
      <c r="BH97" s="190">
        <f>IF(N97="sníž. přenesená",J97,0)</f>
        <v>0</v>
      </c>
      <c r="BI97" s="190">
        <f>IF(N97="nulová",J97,0)</f>
        <v>0</v>
      </c>
      <c r="BJ97" s="19" t="s">
        <v>78</v>
      </c>
      <c r="BK97" s="190">
        <f>ROUND(I97*H97,2)</f>
        <v>0</v>
      </c>
      <c r="BL97" s="19" t="s">
        <v>759</v>
      </c>
      <c r="BM97" s="189" t="s">
        <v>780</v>
      </c>
    </row>
    <row r="98" spans="1:65" s="2" customFormat="1" ht="101.25" customHeight="1">
      <c r="A98" s="36"/>
      <c r="B98" s="37"/>
      <c r="C98" s="178" t="s">
        <v>165</v>
      </c>
      <c r="D98" s="178" t="s">
        <v>128</v>
      </c>
      <c r="E98" s="179" t="s">
        <v>781</v>
      </c>
      <c r="F98" s="180" t="s">
        <v>782</v>
      </c>
      <c r="G98" s="181" t="s">
        <v>168</v>
      </c>
      <c r="H98" s="182">
        <v>4</v>
      </c>
      <c r="I98" s="183"/>
      <c r="J98" s="184">
        <f>ROUND(I98*H98,2)</f>
        <v>0</v>
      </c>
      <c r="K98" s="180" t="s">
        <v>132</v>
      </c>
      <c r="L98" s="41"/>
      <c r="M98" s="185" t="s">
        <v>21</v>
      </c>
      <c r="N98" s="186" t="s">
        <v>42</v>
      </c>
      <c r="O98" s="66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9" t="s">
        <v>759</v>
      </c>
      <c r="AT98" s="189" t="s">
        <v>128</v>
      </c>
      <c r="AU98" s="189" t="s">
        <v>78</v>
      </c>
      <c r="AY98" s="19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9" t="s">
        <v>78</v>
      </c>
      <c r="BK98" s="190">
        <f>ROUND(I98*H98,2)</f>
        <v>0</v>
      </c>
      <c r="BL98" s="19" t="s">
        <v>759</v>
      </c>
      <c r="BM98" s="189" t="s">
        <v>783</v>
      </c>
    </row>
    <row r="99" spans="1:65" s="2" customFormat="1" ht="90" customHeight="1">
      <c r="A99" s="36"/>
      <c r="B99" s="37"/>
      <c r="C99" s="178" t="s">
        <v>170</v>
      </c>
      <c r="D99" s="178" t="s">
        <v>128</v>
      </c>
      <c r="E99" s="179" t="s">
        <v>784</v>
      </c>
      <c r="F99" s="180" t="s">
        <v>785</v>
      </c>
      <c r="G99" s="181" t="s">
        <v>786</v>
      </c>
      <c r="H99" s="182">
        <v>0.47</v>
      </c>
      <c r="I99" s="183"/>
      <c r="J99" s="184">
        <f>ROUND(I99*H99,2)</f>
        <v>0</v>
      </c>
      <c r="K99" s="180" t="s">
        <v>132</v>
      </c>
      <c r="L99" s="41"/>
      <c r="M99" s="185" t="s">
        <v>21</v>
      </c>
      <c r="N99" s="186" t="s">
        <v>42</v>
      </c>
      <c r="O99" s="66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9" t="s">
        <v>759</v>
      </c>
      <c r="AT99" s="189" t="s">
        <v>128</v>
      </c>
      <c r="AU99" s="189" t="s">
        <v>78</v>
      </c>
      <c r="AY99" s="19" t="s">
        <v>127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9" t="s">
        <v>78</v>
      </c>
      <c r="BK99" s="190">
        <f>ROUND(I99*H99,2)</f>
        <v>0</v>
      </c>
      <c r="BL99" s="19" t="s">
        <v>759</v>
      </c>
      <c r="BM99" s="189" t="s">
        <v>787</v>
      </c>
    </row>
    <row r="100" spans="1:65" s="2" customFormat="1" ht="100.5" customHeight="1">
      <c r="A100" s="36"/>
      <c r="B100" s="37"/>
      <c r="C100" s="178" t="s">
        <v>174</v>
      </c>
      <c r="D100" s="178" t="s">
        <v>128</v>
      </c>
      <c r="E100" s="179" t="s">
        <v>788</v>
      </c>
      <c r="F100" s="180" t="s">
        <v>789</v>
      </c>
      <c r="G100" s="181" t="s">
        <v>786</v>
      </c>
      <c r="H100" s="182">
        <v>0.5</v>
      </c>
      <c r="I100" s="183"/>
      <c r="J100" s="184">
        <f>ROUND(I100*H100,2)</f>
        <v>0</v>
      </c>
      <c r="K100" s="180" t="s">
        <v>132</v>
      </c>
      <c r="L100" s="41"/>
      <c r="M100" s="185" t="s">
        <v>21</v>
      </c>
      <c r="N100" s="186" t="s">
        <v>42</v>
      </c>
      <c r="O100" s="66"/>
      <c r="P100" s="187">
        <f>O100*H100</f>
        <v>0</v>
      </c>
      <c r="Q100" s="187">
        <v>0</v>
      </c>
      <c r="R100" s="187">
        <f>Q100*H100</f>
        <v>0</v>
      </c>
      <c r="S100" s="187">
        <v>0</v>
      </c>
      <c r="T100" s="188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9" t="s">
        <v>759</v>
      </c>
      <c r="AT100" s="189" t="s">
        <v>128</v>
      </c>
      <c r="AU100" s="189" t="s">
        <v>78</v>
      </c>
      <c r="AY100" s="19" t="s">
        <v>127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19" t="s">
        <v>78</v>
      </c>
      <c r="BK100" s="190">
        <f>ROUND(I100*H100,2)</f>
        <v>0</v>
      </c>
      <c r="BL100" s="19" t="s">
        <v>759</v>
      </c>
      <c r="BM100" s="189" t="s">
        <v>790</v>
      </c>
    </row>
    <row r="101" spans="1:65" s="2" customFormat="1" ht="101.25" customHeight="1">
      <c r="A101" s="36"/>
      <c r="B101" s="37"/>
      <c r="C101" s="178" t="s">
        <v>178</v>
      </c>
      <c r="D101" s="178" t="s">
        <v>128</v>
      </c>
      <c r="E101" s="179" t="s">
        <v>791</v>
      </c>
      <c r="F101" s="180" t="s">
        <v>792</v>
      </c>
      <c r="G101" s="181" t="s">
        <v>786</v>
      </c>
      <c r="H101" s="182">
        <v>0.5</v>
      </c>
      <c r="I101" s="183"/>
      <c r="J101" s="184">
        <f>ROUND(I101*H101,2)</f>
        <v>0</v>
      </c>
      <c r="K101" s="180" t="s">
        <v>132</v>
      </c>
      <c r="L101" s="41"/>
      <c r="M101" s="236" t="s">
        <v>21</v>
      </c>
      <c r="N101" s="237" t="s">
        <v>42</v>
      </c>
      <c r="O101" s="238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89" t="s">
        <v>759</v>
      </c>
      <c r="AT101" s="189" t="s">
        <v>128</v>
      </c>
      <c r="AU101" s="189" t="s">
        <v>78</v>
      </c>
      <c r="AY101" s="19" t="s">
        <v>127</v>
      </c>
      <c r="BE101" s="190">
        <f>IF(N101="základní",J101,0)</f>
        <v>0</v>
      </c>
      <c r="BF101" s="190">
        <f>IF(N101="snížená",J101,0)</f>
        <v>0</v>
      </c>
      <c r="BG101" s="190">
        <f>IF(N101="zákl. přenesená",J101,0)</f>
        <v>0</v>
      </c>
      <c r="BH101" s="190">
        <f>IF(N101="sníž. přenesená",J101,0)</f>
        <v>0</v>
      </c>
      <c r="BI101" s="190">
        <f>IF(N101="nulová",J101,0)</f>
        <v>0</v>
      </c>
      <c r="BJ101" s="19" t="s">
        <v>78</v>
      </c>
      <c r="BK101" s="190">
        <f>ROUND(I101*H101,2)</f>
        <v>0</v>
      </c>
      <c r="BL101" s="19" t="s">
        <v>759</v>
      </c>
      <c r="BM101" s="189" t="s">
        <v>793</v>
      </c>
    </row>
    <row r="102" spans="1:65" s="2" customFormat="1" ht="7" customHeight="1">
      <c r="A102" s="36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1"/>
      <c r="M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</sheetData>
  <sheetProtection algorithmName="SHA-512" hashValue="okFsq2WOkVBiVgtWLkv15jPuHu64kG1+W614o5DKtl8bQ+C4134Gmg41s5IemQeiVi2s3qsv35tzrYx619M1ew==" saltValue="MQ1ErVRXqhkZ5uRd/oEV0Bw1XQrZdu6/0PBWTKxQ7OXVnIQWj9XNHkNrIFgYqbHmLqbc0Erv9W3LZhzxaAce1w==" spinCount="100000" sheet="1" objects="1" scenarios="1" formatColumns="0" formatRows="0" autoFilter="0"/>
  <autoFilter ref="C79:K101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8"/>
  <sheetViews>
    <sheetView showGridLines="0" workbookViewId="0"/>
  </sheetViews>
  <sheetFormatPr defaultRowHeight="13.5"/>
  <cols>
    <col min="1" max="1" width="8.33203125" style="1" customWidth="1"/>
    <col min="2" max="2" width="1.6640625" style="1" customWidth="1"/>
    <col min="3" max="3" width="25" style="1" customWidth="1"/>
    <col min="4" max="4" width="75.7773437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7" customHeight="1"/>
    <row r="3" spans="1:8" s="1" customFormat="1" ht="7" customHeight="1">
      <c r="B3" s="110"/>
      <c r="C3" s="111"/>
      <c r="D3" s="111"/>
      <c r="E3" s="111"/>
      <c r="F3" s="111"/>
      <c r="G3" s="111"/>
      <c r="H3" s="22"/>
    </row>
    <row r="4" spans="1:8" s="1" customFormat="1" ht="25" customHeight="1">
      <c r="B4" s="22"/>
      <c r="C4" s="112" t="s">
        <v>794</v>
      </c>
      <c r="H4" s="22"/>
    </row>
    <row r="5" spans="1:8" s="1" customFormat="1" ht="12" customHeight="1">
      <c r="B5" s="22"/>
      <c r="C5" s="251" t="s">
        <v>13</v>
      </c>
      <c r="D5" s="403" t="s">
        <v>14</v>
      </c>
      <c r="E5" s="396"/>
      <c r="F5" s="396"/>
      <c r="H5" s="22"/>
    </row>
    <row r="6" spans="1:8" s="1" customFormat="1" ht="37" customHeight="1">
      <c r="B6" s="22"/>
      <c r="C6" s="252" t="s">
        <v>16</v>
      </c>
      <c r="D6" s="407" t="s">
        <v>17</v>
      </c>
      <c r="E6" s="396"/>
      <c r="F6" s="396"/>
      <c r="H6" s="22"/>
    </row>
    <row r="7" spans="1:8" s="1" customFormat="1" ht="16.5" customHeight="1">
      <c r="B7" s="22"/>
      <c r="C7" s="114" t="s">
        <v>24</v>
      </c>
      <c r="D7" s="116">
        <f>'Rekapitulace zakázky'!AN8</f>
        <v>0</v>
      </c>
      <c r="H7" s="22"/>
    </row>
    <row r="8" spans="1:8" s="2" customFormat="1" ht="10.75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3"/>
      <c r="B9" s="253"/>
      <c r="C9" s="254" t="s">
        <v>52</v>
      </c>
      <c r="D9" s="255" t="s">
        <v>53</v>
      </c>
      <c r="E9" s="255" t="s">
        <v>115</v>
      </c>
      <c r="F9" s="256" t="s">
        <v>795</v>
      </c>
      <c r="G9" s="153"/>
      <c r="H9" s="253"/>
    </row>
    <row r="10" spans="1:8" s="2" customFormat="1" ht="26.4" customHeight="1">
      <c r="A10" s="36"/>
      <c r="B10" s="41"/>
      <c r="C10" s="257" t="s">
        <v>796</v>
      </c>
      <c r="D10" s="257" t="s">
        <v>87</v>
      </c>
      <c r="E10" s="36"/>
      <c r="F10" s="36"/>
      <c r="G10" s="36"/>
      <c r="H10" s="41"/>
    </row>
    <row r="11" spans="1:8" s="2" customFormat="1" ht="16.75" customHeight="1">
      <c r="A11" s="36"/>
      <c r="B11" s="41"/>
      <c r="C11" s="258" t="s">
        <v>686</v>
      </c>
      <c r="D11" s="259" t="s">
        <v>687</v>
      </c>
      <c r="E11" s="260" t="s">
        <v>688</v>
      </c>
      <c r="F11" s="261">
        <v>2</v>
      </c>
      <c r="G11" s="36"/>
      <c r="H11" s="41"/>
    </row>
    <row r="12" spans="1:8" s="2" customFormat="1" ht="16.75" customHeight="1">
      <c r="A12" s="36"/>
      <c r="B12" s="41"/>
      <c r="C12" s="262" t="s">
        <v>21</v>
      </c>
      <c r="D12" s="262" t="s">
        <v>703</v>
      </c>
      <c r="E12" s="19" t="s">
        <v>21</v>
      </c>
      <c r="F12" s="263">
        <v>0</v>
      </c>
      <c r="G12" s="36"/>
      <c r="H12" s="41"/>
    </row>
    <row r="13" spans="1:8" s="2" customFormat="1" ht="16.75" customHeight="1">
      <c r="A13" s="36"/>
      <c r="B13" s="41"/>
      <c r="C13" s="262" t="s">
        <v>21</v>
      </c>
      <c r="D13" s="262" t="s">
        <v>704</v>
      </c>
      <c r="E13" s="19" t="s">
        <v>21</v>
      </c>
      <c r="F13" s="263">
        <v>2</v>
      </c>
      <c r="G13" s="36"/>
      <c r="H13" s="41"/>
    </row>
    <row r="14" spans="1:8" s="2" customFormat="1" ht="16.75" customHeight="1">
      <c r="A14" s="36"/>
      <c r="B14" s="41"/>
      <c r="C14" s="262" t="s">
        <v>686</v>
      </c>
      <c r="D14" s="262" t="s">
        <v>141</v>
      </c>
      <c r="E14" s="19" t="s">
        <v>21</v>
      </c>
      <c r="F14" s="263">
        <v>2</v>
      </c>
      <c r="G14" s="36"/>
      <c r="H14" s="41"/>
    </row>
    <row r="15" spans="1:8" s="2" customFormat="1" ht="16.75" customHeight="1">
      <c r="A15" s="36"/>
      <c r="B15" s="41"/>
      <c r="C15" s="264" t="s">
        <v>797</v>
      </c>
      <c r="D15" s="36"/>
      <c r="E15" s="36"/>
      <c r="F15" s="36"/>
      <c r="G15" s="36"/>
      <c r="H15" s="41"/>
    </row>
    <row r="16" spans="1:8" s="2" customFormat="1" ht="16.75" customHeight="1">
      <c r="A16" s="36"/>
      <c r="B16" s="41"/>
      <c r="C16" s="262" t="s">
        <v>697</v>
      </c>
      <c r="D16" s="262" t="s">
        <v>798</v>
      </c>
      <c r="E16" s="19" t="s">
        <v>688</v>
      </c>
      <c r="F16" s="263">
        <v>2</v>
      </c>
      <c r="G16" s="36"/>
      <c r="H16" s="41"/>
    </row>
    <row r="17" spans="1:8" s="2" customFormat="1" ht="16.75" customHeight="1">
      <c r="A17" s="36"/>
      <c r="B17" s="41"/>
      <c r="C17" s="262" t="s">
        <v>705</v>
      </c>
      <c r="D17" s="262" t="s">
        <v>799</v>
      </c>
      <c r="E17" s="19" t="s">
        <v>688</v>
      </c>
      <c r="F17" s="263">
        <v>2</v>
      </c>
      <c r="G17" s="36"/>
      <c r="H17" s="41"/>
    </row>
    <row r="18" spans="1:8" s="2" customFormat="1" ht="16.75" customHeight="1">
      <c r="A18" s="36"/>
      <c r="B18" s="41"/>
      <c r="C18" s="258" t="s">
        <v>689</v>
      </c>
      <c r="D18" s="259" t="s">
        <v>690</v>
      </c>
      <c r="E18" s="260" t="s">
        <v>131</v>
      </c>
      <c r="F18" s="261">
        <v>116</v>
      </c>
      <c r="G18" s="36"/>
      <c r="H18" s="41"/>
    </row>
    <row r="19" spans="1:8" s="2" customFormat="1" ht="16.75" customHeight="1">
      <c r="A19" s="36"/>
      <c r="B19" s="41"/>
      <c r="C19" s="262" t="s">
        <v>21</v>
      </c>
      <c r="D19" s="262" t="s">
        <v>713</v>
      </c>
      <c r="E19" s="19" t="s">
        <v>21</v>
      </c>
      <c r="F19" s="263">
        <v>0</v>
      </c>
      <c r="G19" s="36"/>
      <c r="H19" s="41"/>
    </row>
    <row r="20" spans="1:8" s="2" customFormat="1" ht="16.75" customHeight="1">
      <c r="A20" s="36"/>
      <c r="B20" s="41"/>
      <c r="C20" s="262" t="s">
        <v>21</v>
      </c>
      <c r="D20" s="262" t="s">
        <v>714</v>
      </c>
      <c r="E20" s="19" t="s">
        <v>21</v>
      </c>
      <c r="F20" s="263">
        <v>66</v>
      </c>
      <c r="G20" s="36"/>
      <c r="H20" s="41"/>
    </row>
    <row r="21" spans="1:8" s="2" customFormat="1" ht="16.75" customHeight="1">
      <c r="A21" s="36"/>
      <c r="B21" s="41"/>
      <c r="C21" s="262" t="s">
        <v>21</v>
      </c>
      <c r="D21" s="262" t="s">
        <v>715</v>
      </c>
      <c r="E21" s="19" t="s">
        <v>21</v>
      </c>
      <c r="F21" s="263">
        <v>0</v>
      </c>
      <c r="G21" s="36"/>
      <c r="H21" s="41"/>
    </row>
    <row r="22" spans="1:8" s="2" customFormat="1" ht="16.75" customHeight="1">
      <c r="A22" s="36"/>
      <c r="B22" s="41"/>
      <c r="C22" s="262" t="s">
        <v>21</v>
      </c>
      <c r="D22" s="262" t="s">
        <v>155</v>
      </c>
      <c r="E22" s="19" t="s">
        <v>21</v>
      </c>
      <c r="F22" s="263">
        <v>50</v>
      </c>
      <c r="G22" s="36"/>
      <c r="H22" s="41"/>
    </row>
    <row r="23" spans="1:8" s="2" customFormat="1" ht="16.75" customHeight="1">
      <c r="A23" s="36"/>
      <c r="B23" s="41"/>
      <c r="C23" s="262" t="s">
        <v>689</v>
      </c>
      <c r="D23" s="262" t="s">
        <v>141</v>
      </c>
      <c r="E23" s="19" t="s">
        <v>21</v>
      </c>
      <c r="F23" s="263">
        <v>116</v>
      </c>
      <c r="G23" s="36"/>
      <c r="H23" s="41"/>
    </row>
    <row r="24" spans="1:8" s="2" customFormat="1" ht="16.75" customHeight="1">
      <c r="A24" s="36"/>
      <c r="B24" s="41"/>
      <c r="C24" s="264" t="s">
        <v>797</v>
      </c>
      <c r="D24" s="36"/>
      <c r="E24" s="36"/>
      <c r="F24" s="36"/>
      <c r="G24" s="36"/>
      <c r="H24" s="41"/>
    </row>
    <row r="25" spans="1:8" s="2" customFormat="1" ht="16.75" customHeight="1">
      <c r="A25" s="36"/>
      <c r="B25" s="41"/>
      <c r="C25" s="262" t="s">
        <v>709</v>
      </c>
      <c r="D25" s="262" t="s">
        <v>800</v>
      </c>
      <c r="E25" s="19" t="s">
        <v>131</v>
      </c>
      <c r="F25" s="263">
        <v>116</v>
      </c>
      <c r="G25" s="36"/>
      <c r="H25" s="41"/>
    </row>
    <row r="26" spans="1:8" s="2" customFormat="1" ht="16.75" customHeight="1">
      <c r="A26" s="36"/>
      <c r="B26" s="41"/>
      <c r="C26" s="262" t="s">
        <v>716</v>
      </c>
      <c r="D26" s="262" t="s">
        <v>801</v>
      </c>
      <c r="E26" s="19" t="s">
        <v>131</v>
      </c>
      <c r="F26" s="263">
        <v>116</v>
      </c>
      <c r="G26" s="36"/>
      <c r="H26" s="41"/>
    </row>
    <row r="27" spans="1:8" s="2" customFormat="1" ht="7.4" customHeight="1">
      <c r="A27" s="36"/>
      <c r="B27" s="134"/>
      <c r="C27" s="135"/>
      <c r="D27" s="135"/>
      <c r="E27" s="135"/>
      <c r="F27" s="135"/>
      <c r="G27" s="135"/>
      <c r="H27" s="41"/>
    </row>
    <row r="28" spans="1:8" s="2" customFormat="1" ht="10">
      <c r="A28" s="36"/>
      <c r="B28" s="36"/>
      <c r="C28" s="36"/>
      <c r="D28" s="36"/>
      <c r="E28" s="36"/>
      <c r="F28" s="36"/>
      <c r="G28" s="36"/>
      <c r="H28" s="36"/>
    </row>
  </sheetData>
  <sheetProtection algorithmName="SHA-512" hashValue="4OQg+sFtTnybL3Y8TwtIKPq4ye6B4TcCD63zejyftfW4tDeM+gD4/0XnXneL8l40O7S+v9r9rTALqAjVVQv65w==" saltValue="bYRitbld5WbivOyleTEk3GLnpVFmOox1mgHuywVgf077pUY6Ft9NMvwspRyRQFma/07F/T65BXyiPDWdL1UJR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24"/>
  <sheetViews>
    <sheetView showGridLines="0" topLeftCell="A202" workbookViewId="0"/>
  </sheetViews>
  <sheetFormatPr defaultRowHeight="13.5"/>
  <cols>
    <col min="1" max="1" width="8.33203125" style="265" customWidth="1"/>
    <col min="2" max="2" width="1.6640625" style="265" customWidth="1"/>
    <col min="3" max="4" width="5" style="265" customWidth="1"/>
    <col min="5" max="5" width="11.6640625" style="265" customWidth="1"/>
    <col min="6" max="6" width="9.109375" style="265" customWidth="1"/>
    <col min="7" max="7" width="5" style="265" customWidth="1"/>
    <col min="8" max="8" width="77.77734375" style="265" customWidth="1"/>
    <col min="9" max="10" width="20" style="265" customWidth="1"/>
    <col min="11" max="11" width="1.6640625" style="265" customWidth="1"/>
  </cols>
  <sheetData>
    <row r="1" spans="2:11" s="1" customFormat="1" ht="37.5" customHeight="1"/>
    <row r="2" spans="2:11" s="1" customFormat="1" ht="7.5" customHeight="1">
      <c r="B2" s="266"/>
      <c r="C2" s="267"/>
      <c r="D2" s="267"/>
      <c r="E2" s="267"/>
      <c r="F2" s="267"/>
      <c r="G2" s="267"/>
      <c r="H2" s="267"/>
      <c r="I2" s="267"/>
      <c r="J2" s="267"/>
      <c r="K2" s="268"/>
    </row>
    <row r="3" spans="2:11" s="16" customFormat="1" ht="45" customHeight="1">
      <c r="B3" s="269"/>
      <c r="C3" s="410" t="s">
        <v>802</v>
      </c>
      <c r="D3" s="410"/>
      <c r="E3" s="410"/>
      <c r="F3" s="410"/>
      <c r="G3" s="410"/>
      <c r="H3" s="410"/>
      <c r="I3" s="410"/>
      <c r="J3" s="410"/>
      <c r="K3" s="270"/>
    </row>
    <row r="4" spans="2:11" s="1" customFormat="1" ht="25.5" customHeight="1">
      <c r="B4" s="271"/>
      <c r="C4" s="409" t="s">
        <v>803</v>
      </c>
      <c r="D4" s="409"/>
      <c r="E4" s="409"/>
      <c r="F4" s="409"/>
      <c r="G4" s="409"/>
      <c r="H4" s="409"/>
      <c r="I4" s="409"/>
      <c r="J4" s="409"/>
      <c r="K4" s="272"/>
    </row>
    <row r="5" spans="2:11" s="1" customFormat="1" ht="5.25" customHeight="1">
      <c r="B5" s="271"/>
      <c r="C5" s="273"/>
      <c r="D5" s="273"/>
      <c r="E5" s="273"/>
      <c r="F5" s="273"/>
      <c r="G5" s="273"/>
      <c r="H5" s="273"/>
      <c r="I5" s="273"/>
      <c r="J5" s="273"/>
      <c r="K5" s="272"/>
    </row>
    <row r="6" spans="2:11" s="1" customFormat="1" ht="15" customHeight="1">
      <c r="B6" s="271"/>
      <c r="C6" s="408" t="s">
        <v>804</v>
      </c>
      <c r="D6" s="408"/>
      <c r="E6" s="408"/>
      <c r="F6" s="408"/>
      <c r="G6" s="408"/>
      <c r="H6" s="408"/>
      <c r="I6" s="408"/>
      <c r="J6" s="408"/>
      <c r="K6" s="272"/>
    </row>
    <row r="7" spans="2:11" s="1" customFormat="1" ht="15" customHeight="1">
      <c r="B7" s="275"/>
      <c r="C7" s="408" t="s">
        <v>805</v>
      </c>
      <c r="D7" s="408"/>
      <c r="E7" s="408"/>
      <c r="F7" s="408"/>
      <c r="G7" s="408"/>
      <c r="H7" s="408"/>
      <c r="I7" s="408"/>
      <c r="J7" s="408"/>
      <c r="K7" s="272"/>
    </row>
    <row r="8" spans="2:11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pans="2:11" s="1" customFormat="1" ht="15" customHeight="1">
      <c r="B9" s="275"/>
      <c r="C9" s="408" t="s">
        <v>806</v>
      </c>
      <c r="D9" s="408"/>
      <c r="E9" s="408"/>
      <c r="F9" s="408"/>
      <c r="G9" s="408"/>
      <c r="H9" s="408"/>
      <c r="I9" s="408"/>
      <c r="J9" s="408"/>
      <c r="K9" s="272"/>
    </row>
    <row r="10" spans="2:11" s="1" customFormat="1" ht="15" customHeight="1">
      <c r="B10" s="275"/>
      <c r="C10" s="274"/>
      <c r="D10" s="408" t="s">
        <v>807</v>
      </c>
      <c r="E10" s="408"/>
      <c r="F10" s="408"/>
      <c r="G10" s="408"/>
      <c r="H10" s="408"/>
      <c r="I10" s="408"/>
      <c r="J10" s="408"/>
      <c r="K10" s="272"/>
    </row>
    <row r="11" spans="2:11" s="1" customFormat="1" ht="15" customHeight="1">
      <c r="B11" s="275"/>
      <c r="C11" s="276"/>
      <c r="D11" s="408" t="s">
        <v>808</v>
      </c>
      <c r="E11" s="408"/>
      <c r="F11" s="408"/>
      <c r="G11" s="408"/>
      <c r="H11" s="408"/>
      <c r="I11" s="408"/>
      <c r="J11" s="408"/>
      <c r="K11" s="272"/>
    </row>
    <row r="12" spans="2:11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pans="2:11" s="1" customFormat="1" ht="15" customHeight="1">
      <c r="B13" s="275"/>
      <c r="C13" s="276"/>
      <c r="D13" s="277" t="s">
        <v>809</v>
      </c>
      <c r="E13" s="274"/>
      <c r="F13" s="274"/>
      <c r="G13" s="274"/>
      <c r="H13" s="274"/>
      <c r="I13" s="274"/>
      <c r="J13" s="274"/>
      <c r="K13" s="272"/>
    </row>
    <row r="14" spans="2:11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pans="2:11" s="1" customFormat="1" ht="15" customHeight="1">
      <c r="B15" s="275"/>
      <c r="C15" s="276"/>
      <c r="D15" s="408" t="s">
        <v>810</v>
      </c>
      <c r="E15" s="408"/>
      <c r="F15" s="408"/>
      <c r="G15" s="408"/>
      <c r="H15" s="408"/>
      <c r="I15" s="408"/>
      <c r="J15" s="408"/>
      <c r="K15" s="272"/>
    </row>
    <row r="16" spans="2:11" s="1" customFormat="1" ht="15" customHeight="1">
      <c r="B16" s="275"/>
      <c r="C16" s="276"/>
      <c r="D16" s="408" t="s">
        <v>811</v>
      </c>
      <c r="E16" s="408"/>
      <c r="F16" s="408"/>
      <c r="G16" s="408"/>
      <c r="H16" s="408"/>
      <c r="I16" s="408"/>
      <c r="J16" s="408"/>
      <c r="K16" s="272"/>
    </row>
    <row r="17" spans="2:11" s="1" customFormat="1" ht="15" customHeight="1">
      <c r="B17" s="275"/>
      <c r="C17" s="276"/>
      <c r="D17" s="408" t="s">
        <v>812</v>
      </c>
      <c r="E17" s="408"/>
      <c r="F17" s="408"/>
      <c r="G17" s="408"/>
      <c r="H17" s="408"/>
      <c r="I17" s="408"/>
      <c r="J17" s="408"/>
      <c r="K17" s="272"/>
    </row>
    <row r="18" spans="2:11" s="1" customFormat="1" ht="15" customHeight="1">
      <c r="B18" s="275"/>
      <c r="C18" s="276"/>
      <c r="D18" s="276"/>
      <c r="E18" s="278" t="s">
        <v>813</v>
      </c>
      <c r="F18" s="408" t="s">
        <v>814</v>
      </c>
      <c r="G18" s="408"/>
      <c r="H18" s="408"/>
      <c r="I18" s="408"/>
      <c r="J18" s="408"/>
      <c r="K18" s="272"/>
    </row>
    <row r="19" spans="2:11" s="1" customFormat="1" ht="15" customHeight="1">
      <c r="B19" s="275"/>
      <c r="C19" s="276"/>
      <c r="D19" s="276"/>
      <c r="E19" s="278" t="s">
        <v>815</v>
      </c>
      <c r="F19" s="408" t="s">
        <v>816</v>
      </c>
      <c r="G19" s="408"/>
      <c r="H19" s="408"/>
      <c r="I19" s="408"/>
      <c r="J19" s="408"/>
      <c r="K19" s="272"/>
    </row>
    <row r="20" spans="2:11" s="1" customFormat="1" ht="15" customHeight="1">
      <c r="B20" s="275"/>
      <c r="C20" s="276"/>
      <c r="D20" s="276"/>
      <c r="E20" s="278" t="s">
        <v>77</v>
      </c>
      <c r="F20" s="408" t="s">
        <v>817</v>
      </c>
      <c r="G20" s="408"/>
      <c r="H20" s="408"/>
      <c r="I20" s="408"/>
      <c r="J20" s="408"/>
      <c r="K20" s="272"/>
    </row>
    <row r="21" spans="2:11" s="1" customFormat="1" ht="15" customHeight="1">
      <c r="B21" s="275"/>
      <c r="C21" s="276"/>
      <c r="D21" s="276"/>
      <c r="E21" s="278" t="s">
        <v>89</v>
      </c>
      <c r="F21" s="408" t="s">
        <v>818</v>
      </c>
      <c r="G21" s="408"/>
      <c r="H21" s="408"/>
      <c r="I21" s="408"/>
      <c r="J21" s="408"/>
      <c r="K21" s="272"/>
    </row>
    <row r="22" spans="2:11" s="1" customFormat="1" ht="15" customHeight="1">
      <c r="B22" s="275"/>
      <c r="C22" s="276"/>
      <c r="D22" s="276"/>
      <c r="E22" s="278" t="s">
        <v>819</v>
      </c>
      <c r="F22" s="408" t="s">
        <v>820</v>
      </c>
      <c r="G22" s="408"/>
      <c r="H22" s="408"/>
      <c r="I22" s="408"/>
      <c r="J22" s="408"/>
      <c r="K22" s="272"/>
    </row>
    <row r="23" spans="2:11" s="1" customFormat="1" ht="15" customHeight="1">
      <c r="B23" s="275"/>
      <c r="C23" s="276"/>
      <c r="D23" s="276"/>
      <c r="E23" s="278" t="s">
        <v>84</v>
      </c>
      <c r="F23" s="408" t="s">
        <v>821</v>
      </c>
      <c r="G23" s="408"/>
      <c r="H23" s="408"/>
      <c r="I23" s="408"/>
      <c r="J23" s="408"/>
      <c r="K23" s="272"/>
    </row>
    <row r="24" spans="2:11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pans="2:11" s="1" customFormat="1" ht="15" customHeight="1">
      <c r="B25" s="275"/>
      <c r="C25" s="408" t="s">
        <v>822</v>
      </c>
      <c r="D25" s="408"/>
      <c r="E25" s="408"/>
      <c r="F25" s="408"/>
      <c r="G25" s="408"/>
      <c r="H25" s="408"/>
      <c r="I25" s="408"/>
      <c r="J25" s="408"/>
      <c r="K25" s="272"/>
    </row>
    <row r="26" spans="2:11" s="1" customFormat="1" ht="15" customHeight="1">
      <c r="B26" s="275"/>
      <c r="C26" s="408" t="s">
        <v>823</v>
      </c>
      <c r="D26" s="408"/>
      <c r="E26" s="408"/>
      <c r="F26" s="408"/>
      <c r="G26" s="408"/>
      <c r="H26" s="408"/>
      <c r="I26" s="408"/>
      <c r="J26" s="408"/>
      <c r="K26" s="272"/>
    </row>
    <row r="27" spans="2:11" s="1" customFormat="1" ht="15" customHeight="1">
      <c r="B27" s="275"/>
      <c r="C27" s="274"/>
      <c r="D27" s="408" t="s">
        <v>824</v>
      </c>
      <c r="E27" s="408"/>
      <c r="F27" s="408"/>
      <c r="G27" s="408"/>
      <c r="H27" s="408"/>
      <c r="I27" s="408"/>
      <c r="J27" s="408"/>
      <c r="K27" s="272"/>
    </row>
    <row r="28" spans="2:11" s="1" customFormat="1" ht="15" customHeight="1">
      <c r="B28" s="275"/>
      <c r="C28" s="276"/>
      <c r="D28" s="408" t="s">
        <v>825</v>
      </c>
      <c r="E28" s="408"/>
      <c r="F28" s="408"/>
      <c r="G28" s="408"/>
      <c r="H28" s="408"/>
      <c r="I28" s="408"/>
      <c r="J28" s="408"/>
      <c r="K28" s="272"/>
    </row>
    <row r="29" spans="2:11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pans="2:11" s="1" customFormat="1" ht="15" customHeight="1">
      <c r="B30" s="275"/>
      <c r="C30" s="276"/>
      <c r="D30" s="408" t="s">
        <v>826</v>
      </c>
      <c r="E30" s="408"/>
      <c r="F30" s="408"/>
      <c r="G30" s="408"/>
      <c r="H30" s="408"/>
      <c r="I30" s="408"/>
      <c r="J30" s="408"/>
      <c r="K30" s="272"/>
    </row>
    <row r="31" spans="2:11" s="1" customFormat="1" ht="15" customHeight="1">
      <c r="B31" s="275"/>
      <c r="C31" s="276"/>
      <c r="D31" s="408" t="s">
        <v>827</v>
      </c>
      <c r="E31" s="408"/>
      <c r="F31" s="408"/>
      <c r="G31" s="408"/>
      <c r="H31" s="408"/>
      <c r="I31" s="408"/>
      <c r="J31" s="408"/>
      <c r="K31" s="272"/>
    </row>
    <row r="32" spans="2:11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pans="2:11" s="1" customFormat="1" ht="15" customHeight="1">
      <c r="B33" s="275"/>
      <c r="C33" s="276"/>
      <c r="D33" s="408" t="s">
        <v>828</v>
      </c>
      <c r="E33" s="408"/>
      <c r="F33" s="408"/>
      <c r="G33" s="408"/>
      <c r="H33" s="408"/>
      <c r="I33" s="408"/>
      <c r="J33" s="408"/>
      <c r="K33" s="272"/>
    </row>
    <row r="34" spans="2:11" s="1" customFormat="1" ht="15" customHeight="1">
      <c r="B34" s="275"/>
      <c r="C34" s="276"/>
      <c r="D34" s="408" t="s">
        <v>829</v>
      </c>
      <c r="E34" s="408"/>
      <c r="F34" s="408"/>
      <c r="G34" s="408"/>
      <c r="H34" s="408"/>
      <c r="I34" s="408"/>
      <c r="J34" s="408"/>
      <c r="K34" s="272"/>
    </row>
    <row r="35" spans="2:11" s="1" customFormat="1" ht="15" customHeight="1">
      <c r="B35" s="275"/>
      <c r="C35" s="276"/>
      <c r="D35" s="408" t="s">
        <v>830</v>
      </c>
      <c r="E35" s="408"/>
      <c r="F35" s="408"/>
      <c r="G35" s="408"/>
      <c r="H35" s="408"/>
      <c r="I35" s="408"/>
      <c r="J35" s="408"/>
      <c r="K35" s="272"/>
    </row>
    <row r="36" spans="2:11" s="1" customFormat="1" ht="15" customHeight="1">
      <c r="B36" s="275"/>
      <c r="C36" s="276"/>
      <c r="D36" s="274"/>
      <c r="E36" s="277" t="s">
        <v>114</v>
      </c>
      <c r="F36" s="274"/>
      <c r="G36" s="408" t="s">
        <v>831</v>
      </c>
      <c r="H36" s="408"/>
      <c r="I36" s="408"/>
      <c r="J36" s="408"/>
      <c r="K36" s="272"/>
    </row>
    <row r="37" spans="2:11" s="1" customFormat="1" ht="30.75" customHeight="1">
      <c r="B37" s="275"/>
      <c r="C37" s="276"/>
      <c r="D37" s="274"/>
      <c r="E37" s="277" t="s">
        <v>832</v>
      </c>
      <c r="F37" s="274"/>
      <c r="G37" s="408" t="s">
        <v>833</v>
      </c>
      <c r="H37" s="408"/>
      <c r="I37" s="408"/>
      <c r="J37" s="408"/>
      <c r="K37" s="272"/>
    </row>
    <row r="38" spans="2:11" s="1" customFormat="1" ht="15" customHeight="1">
      <c r="B38" s="275"/>
      <c r="C38" s="276"/>
      <c r="D38" s="274"/>
      <c r="E38" s="277" t="s">
        <v>52</v>
      </c>
      <c r="F38" s="274"/>
      <c r="G38" s="408" t="s">
        <v>834</v>
      </c>
      <c r="H38" s="408"/>
      <c r="I38" s="408"/>
      <c r="J38" s="408"/>
      <c r="K38" s="272"/>
    </row>
    <row r="39" spans="2:11" s="1" customFormat="1" ht="15" customHeight="1">
      <c r="B39" s="275"/>
      <c r="C39" s="276"/>
      <c r="D39" s="274"/>
      <c r="E39" s="277" t="s">
        <v>53</v>
      </c>
      <c r="F39" s="274"/>
      <c r="G39" s="408" t="s">
        <v>835</v>
      </c>
      <c r="H39" s="408"/>
      <c r="I39" s="408"/>
      <c r="J39" s="408"/>
      <c r="K39" s="272"/>
    </row>
    <row r="40" spans="2:11" s="1" customFormat="1" ht="15" customHeight="1">
      <c r="B40" s="275"/>
      <c r="C40" s="276"/>
      <c r="D40" s="274"/>
      <c r="E40" s="277" t="s">
        <v>115</v>
      </c>
      <c r="F40" s="274"/>
      <c r="G40" s="408" t="s">
        <v>836</v>
      </c>
      <c r="H40" s="408"/>
      <c r="I40" s="408"/>
      <c r="J40" s="408"/>
      <c r="K40" s="272"/>
    </row>
    <row r="41" spans="2:11" s="1" customFormat="1" ht="15" customHeight="1">
      <c r="B41" s="275"/>
      <c r="C41" s="276"/>
      <c r="D41" s="274"/>
      <c r="E41" s="277" t="s">
        <v>116</v>
      </c>
      <c r="F41" s="274"/>
      <c r="G41" s="408" t="s">
        <v>837</v>
      </c>
      <c r="H41" s="408"/>
      <c r="I41" s="408"/>
      <c r="J41" s="408"/>
      <c r="K41" s="272"/>
    </row>
    <row r="42" spans="2:11" s="1" customFormat="1" ht="15" customHeight="1">
      <c r="B42" s="275"/>
      <c r="C42" s="276"/>
      <c r="D42" s="274"/>
      <c r="E42" s="277" t="s">
        <v>838</v>
      </c>
      <c r="F42" s="274"/>
      <c r="G42" s="408" t="s">
        <v>839</v>
      </c>
      <c r="H42" s="408"/>
      <c r="I42" s="408"/>
      <c r="J42" s="408"/>
      <c r="K42" s="272"/>
    </row>
    <row r="43" spans="2:11" s="1" customFormat="1" ht="15" customHeight="1">
      <c r="B43" s="275"/>
      <c r="C43" s="276"/>
      <c r="D43" s="274"/>
      <c r="E43" s="277"/>
      <c r="F43" s="274"/>
      <c r="G43" s="408" t="s">
        <v>840</v>
      </c>
      <c r="H43" s="408"/>
      <c r="I43" s="408"/>
      <c r="J43" s="408"/>
      <c r="K43" s="272"/>
    </row>
    <row r="44" spans="2:11" s="1" customFormat="1" ht="15" customHeight="1">
      <c r="B44" s="275"/>
      <c r="C44" s="276"/>
      <c r="D44" s="274"/>
      <c r="E44" s="277" t="s">
        <v>841</v>
      </c>
      <c r="F44" s="274"/>
      <c r="G44" s="408" t="s">
        <v>842</v>
      </c>
      <c r="H44" s="408"/>
      <c r="I44" s="408"/>
      <c r="J44" s="408"/>
      <c r="K44" s="272"/>
    </row>
    <row r="45" spans="2:11" s="1" customFormat="1" ht="15" customHeight="1">
      <c r="B45" s="275"/>
      <c r="C45" s="276"/>
      <c r="D45" s="274"/>
      <c r="E45" s="277" t="s">
        <v>118</v>
      </c>
      <c r="F45" s="274"/>
      <c r="G45" s="408" t="s">
        <v>843</v>
      </c>
      <c r="H45" s="408"/>
      <c r="I45" s="408"/>
      <c r="J45" s="408"/>
      <c r="K45" s="272"/>
    </row>
    <row r="46" spans="2:11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pans="2:11" s="1" customFormat="1" ht="15" customHeight="1">
      <c r="B47" s="275"/>
      <c r="C47" s="276"/>
      <c r="D47" s="408" t="s">
        <v>844</v>
      </c>
      <c r="E47" s="408"/>
      <c r="F47" s="408"/>
      <c r="G47" s="408"/>
      <c r="H47" s="408"/>
      <c r="I47" s="408"/>
      <c r="J47" s="408"/>
      <c r="K47" s="272"/>
    </row>
    <row r="48" spans="2:11" s="1" customFormat="1" ht="15" customHeight="1">
      <c r="B48" s="275"/>
      <c r="C48" s="276"/>
      <c r="D48" s="276"/>
      <c r="E48" s="408" t="s">
        <v>845</v>
      </c>
      <c r="F48" s="408"/>
      <c r="G48" s="408"/>
      <c r="H48" s="408"/>
      <c r="I48" s="408"/>
      <c r="J48" s="408"/>
      <c r="K48" s="272"/>
    </row>
    <row r="49" spans="2:11" s="1" customFormat="1" ht="15" customHeight="1">
      <c r="B49" s="275"/>
      <c r="C49" s="276"/>
      <c r="D49" s="276"/>
      <c r="E49" s="408" t="s">
        <v>846</v>
      </c>
      <c r="F49" s="408"/>
      <c r="G49" s="408"/>
      <c r="H49" s="408"/>
      <c r="I49" s="408"/>
      <c r="J49" s="408"/>
      <c r="K49" s="272"/>
    </row>
    <row r="50" spans="2:11" s="1" customFormat="1" ht="15" customHeight="1">
      <c r="B50" s="275"/>
      <c r="C50" s="276"/>
      <c r="D50" s="276"/>
      <c r="E50" s="408" t="s">
        <v>847</v>
      </c>
      <c r="F50" s="408"/>
      <c r="G50" s="408"/>
      <c r="H50" s="408"/>
      <c r="I50" s="408"/>
      <c r="J50" s="408"/>
      <c r="K50" s="272"/>
    </row>
    <row r="51" spans="2:11" s="1" customFormat="1" ht="15" customHeight="1">
      <c r="B51" s="275"/>
      <c r="C51" s="276"/>
      <c r="D51" s="408" t="s">
        <v>848</v>
      </c>
      <c r="E51" s="408"/>
      <c r="F51" s="408"/>
      <c r="G51" s="408"/>
      <c r="H51" s="408"/>
      <c r="I51" s="408"/>
      <c r="J51" s="408"/>
      <c r="K51" s="272"/>
    </row>
    <row r="52" spans="2:11" s="1" customFormat="1" ht="25.5" customHeight="1">
      <c r="B52" s="271"/>
      <c r="C52" s="409" t="s">
        <v>849</v>
      </c>
      <c r="D52" s="409"/>
      <c r="E52" s="409"/>
      <c r="F52" s="409"/>
      <c r="G52" s="409"/>
      <c r="H52" s="409"/>
      <c r="I52" s="409"/>
      <c r="J52" s="409"/>
      <c r="K52" s="272"/>
    </row>
    <row r="53" spans="2:11" s="1" customFormat="1" ht="5.25" customHeight="1">
      <c r="B53" s="271"/>
      <c r="C53" s="273"/>
      <c r="D53" s="273"/>
      <c r="E53" s="273"/>
      <c r="F53" s="273"/>
      <c r="G53" s="273"/>
      <c r="H53" s="273"/>
      <c r="I53" s="273"/>
      <c r="J53" s="273"/>
      <c r="K53" s="272"/>
    </row>
    <row r="54" spans="2:11" s="1" customFormat="1" ht="15" customHeight="1">
      <c r="B54" s="271"/>
      <c r="C54" s="408" t="s">
        <v>850</v>
      </c>
      <c r="D54" s="408"/>
      <c r="E54" s="408"/>
      <c r="F54" s="408"/>
      <c r="G54" s="408"/>
      <c r="H54" s="408"/>
      <c r="I54" s="408"/>
      <c r="J54" s="408"/>
      <c r="K54" s="272"/>
    </row>
    <row r="55" spans="2:11" s="1" customFormat="1" ht="15" customHeight="1">
      <c r="B55" s="271"/>
      <c r="C55" s="408" t="s">
        <v>851</v>
      </c>
      <c r="D55" s="408"/>
      <c r="E55" s="408"/>
      <c r="F55" s="408"/>
      <c r="G55" s="408"/>
      <c r="H55" s="408"/>
      <c r="I55" s="408"/>
      <c r="J55" s="408"/>
      <c r="K55" s="272"/>
    </row>
    <row r="56" spans="2:11" s="1" customFormat="1" ht="12.75" customHeight="1">
      <c r="B56" s="271"/>
      <c r="C56" s="274"/>
      <c r="D56" s="274"/>
      <c r="E56" s="274"/>
      <c r="F56" s="274"/>
      <c r="G56" s="274"/>
      <c r="H56" s="274"/>
      <c r="I56" s="274"/>
      <c r="J56" s="274"/>
      <c r="K56" s="272"/>
    </row>
    <row r="57" spans="2:11" s="1" customFormat="1" ht="15" customHeight="1">
      <c r="B57" s="271"/>
      <c r="C57" s="408" t="s">
        <v>852</v>
      </c>
      <c r="D57" s="408"/>
      <c r="E57" s="408"/>
      <c r="F57" s="408"/>
      <c r="G57" s="408"/>
      <c r="H57" s="408"/>
      <c r="I57" s="408"/>
      <c r="J57" s="408"/>
      <c r="K57" s="272"/>
    </row>
    <row r="58" spans="2:11" s="1" customFormat="1" ht="15" customHeight="1">
      <c r="B58" s="271"/>
      <c r="C58" s="276"/>
      <c r="D58" s="408" t="s">
        <v>853</v>
      </c>
      <c r="E58" s="408"/>
      <c r="F58" s="408"/>
      <c r="G58" s="408"/>
      <c r="H58" s="408"/>
      <c r="I58" s="408"/>
      <c r="J58" s="408"/>
      <c r="K58" s="272"/>
    </row>
    <row r="59" spans="2:11" s="1" customFormat="1" ht="15" customHeight="1">
      <c r="B59" s="271"/>
      <c r="C59" s="276"/>
      <c r="D59" s="408" t="s">
        <v>854</v>
      </c>
      <c r="E59" s="408"/>
      <c r="F59" s="408"/>
      <c r="G59" s="408"/>
      <c r="H59" s="408"/>
      <c r="I59" s="408"/>
      <c r="J59" s="408"/>
      <c r="K59" s="272"/>
    </row>
    <row r="60" spans="2:11" s="1" customFormat="1" ht="15" customHeight="1">
      <c r="B60" s="271"/>
      <c r="C60" s="276"/>
      <c r="D60" s="408" t="s">
        <v>855</v>
      </c>
      <c r="E60" s="408"/>
      <c r="F60" s="408"/>
      <c r="G60" s="408"/>
      <c r="H60" s="408"/>
      <c r="I60" s="408"/>
      <c r="J60" s="408"/>
      <c r="K60" s="272"/>
    </row>
    <row r="61" spans="2:11" s="1" customFormat="1" ht="15" customHeight="1">
      <c r="B61" s="271"/>
      <c r="C61" s="276"/>
      <c r="D61" s="408" t="s">
        <v>856</v>
      </c>
      <c r="E61" s="408"/>
      <c r="F61" s="408"/>
      <c r="G61" s="408"/>
      <c r="H61" s="408"/>
      <c r="I61" s="408"/>
      <c r="J61" s="408"/>
      <c r="K61" s="272"/>
    </row>
    <row r="62" spans="2:11" s="1" customFormat="1" ht="15" customHeight="1">
      <c r="B62" s="271"/>
      <c r="C62" s="276"/>
      <c r="D62" s="411" t="s">
        <v>857</v>
      </c>
      <c r="E62" s="411"/>
      <c r="F62" s="411"/>
      <c r="G62" s="411"/>
      <c r="H62" s="411"/>
      <c r="I62" s="411"/>
      <c r="J62" s="411"/>
      <c r="K62" s="272"/>
    </row>
    <row r="63" spans="2:11" s="1" customFormat="1" ht="15" customHeight="1">
      <c r="B63" s="271"/>
      <c r="C63" s="276"/>
      <c r="D63" s="408" t="s">
        <v>858</v>
      </c>
      <c r="E63" s="408"/>
      <c r="F63" s="408"/>
      <c r="G63" s="408"/>
      <c r="H63" s="408"/>
      <c r="I63" s="408"/>
      <c r="J63" s="408"/>
      <c r="K63" s="272"/>
    </row>
    <row r="64" spans="2:11" s="1" customFormat="1" ht="12.75" customHeight="1">
      <c r="B64" s="271"/>
      <c r="C64" s="276"/>
      <c r="D64" s="276"/>
      <c r="E64" s="279"/>
      <c r="F64" s="276"/>
      <c r="G64" s="276"/>
      <c r="H64" s="276"/>
      <c r="I64" s="276"/>
      <c r="J64" s="276"/>
      <c r="K64" s="272"/>
    </row>
    <row r="65" spans="2:11" s="1" customFormat="1" ht="15" customHeight="1">
      <c r="B65" s="271"/>
      <c r="C65" s="276"/>
      <c r="D65" s="408" t="s">
        <v>859</v>
      </c>
      <c r="E65" s="408"/>
      <c r="F65" s="408"/>
      <c r="G65" s="408"/>
      <c r="H65" s="408"/>
      <c r="I65" s="408"/>
      <c r="J65" s="408"/>
      <c r="K65" s="272"/>
    </row>
    <row r="66" spans="2:11" s="1" customFormat="1" ht="15" customHeight="1">
      <c r="B66" s="271"/>
      <c r="C66" s="276"/>
      <c r="D66" s="411" t="s">
        <v>860</v>
      </c>
      <c r="E66" s="411"/>
      <c r="F66" s="411"/>
      <c r="G66" s="411"/>
      <c r="H66" s="411"/>
      <c r="I66" s="411"/>
      <c r="J66" s="411"/>
      <c r="K66" s="272"/>
    </row>
    <row r="67" spans="2:11" s="1" customFormat="1" ht="15" customHeight="1">
      <c r="B67" s="271"/>
      <c r="C67" s="276"/>
      <c r="D67" s="408" t="s">
        <v>861</v>
      </c>
      <c r="E67" s="408"/>
      <c r="F67" s="408"/>
      <c r="G67" s="408"/>
      <c r="H67" s="408"/>
      <c r="I67" s="408"/>
      <c r="J67" s="408"/>
      <c r="K67" s="272"/>
    </row>
    <row r="68" spans="2:11" s="1" customFormat="1" ht="15" customHeight="1">
      <c r="B68" s="271"/>
      <c r="C68" s="276"/>
      <c r="D68" s="408" t="s">
        <v>862</v>
      </c>
      <c r="E68" s="408"/>
      <c r="F68" s="408"/>
      <c r="G68" s="408"/>
      <c r="H68" s="408"/>
      <c r="I68" s="408"/>
      <c r="J68" s="408"/>
      <c r="K68" s="272"/>
    </row>
    <row r="69" spans="2:11" s="1" customFormat="1" ht="15" customHeight="1">
      <c r="B69" s="271"/>
      <c r="C69" s="276"/>
      <c r="D69" s="408" t="s">
        <v>863</v>
      </c>
      <c r="E69" s="408"/>
      <c r="F69" s="408"/>
      <c r="G69" s="408"/>
      <c r="H69" s="408"/>
      <c r="I69" s="408"/>
      <c r="J69" s="408"/>
      <c r="K69" s="272"/>
    </row>
    <row r="70" spans="2:11" s="1" customFormat="1" ht="15" customHeight="1">
      <c r="B70" s="271"/>
      <c r="C70" s="276"/>
      <c r="D70" s="408" t="s">
        <v>864</v>
      </c>
      <c r="E70" s="408"/>
      <c r="F70" s="408"/>
      <c r="G70" s="408"/>
      <c r="H70" s="408"/>
      <c r="I70" s="408"/>
      <c r="J70" s="408"/>
      <c r="K70" s="272"/>
    </row>
    <row r="71" spans="2:1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pans="2:11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pans="2:11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pans="2:11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pans="2:11" s="1" customFormat="1" ht="45" customHeight="1">
      <c r="B75" s="288"/>
      <c r="C75" s="412" t="s">
        <v>865</v>
      </c>
      <c r="D75" s="412"/>
      <c r="E75" s="412"/>
      <c r="F75" s="412"/>
      <c r="G75" s="412"/>
      <c r="H75" s="412"/>
      <c r="I75" s="412"/>
      <c r="J75" s="412"/>
      <c r="K75" s="289"/>
    </row>
    <row r="76" spans="2:11" s="1" customFormat="1" ht="17.25" customHeight="1">
      <c r="B76" s="288"/>
      <c r="C76" s="290" t="s">
        <v>866</v>
      </c>
      <c r="D76" s="290"/>
      <c r="E76" s="290"/>
      <c r="F76" s="290" t="s">
        <v>867</v>
      </c>
      <c r="G76" s="291"/>
      <c r="H76" s="290" t="s">
        <v>53</v>
      </c>
      <c r="I76" s="290" t="s">
        <v>56</v>
      </c>
      <c r="J76" s="290" t="s">
        <v>868</v>
      </c>
      <c r="K76" s="289"/>
    </row>
    <row r="77" spans="2:11" s="1" customFormat="1" ht="17.25" customHeight="1">
      <c r="B77" s="288"/>
      <c r="C77" s="292" t="s">
        <v>869</v>
      </c>
      <c r="D77" s="292"/>
      <c r="E77" s="292"/>
      <c r="F77" s="293" t="s">
        <v>870</v>
      </c>
      <c r="G77" s="294"/>
      <c r="H77" s="292"/>
      <c r="I77" s="292"/>
      <c r="J77" s="292" t="s">
        <v>871</v>
      </c>
      <c r="K77" s="289"/>
    </row>
    <row r="78" spans="2:11" s="1" customFormat="1" ht="5.25" customHeight="1">
      <c r="B78" s="288"/>
      <c r="C78" s="295"/>
      <c r="D78" s="295"/>
      <c r="E78" s="295"/>
      <c r="F78" s="295"/>
      <c r="G78" s="296"/>
      <c r="H78" s="295"/>
      <c r="I78" s="295"/>
      <c r="J78" s="295"/>
      <c r="K78" s="289"/>
    </row>
    <row r="79" spans="2:11" s="1" customFormat="1" ht="15" customHeight="1">
      <c r="B79" s="288"/>
      <c r="C79" s="277" t="s">
        <v>52</v>
      </c>
      <c r="D79" s="297"/>
      <c r="E79" s="297"/>
      <c r="F79" s="298" t="s">
        <v>872</v>
      </c>
      <c r="G79" s="299"/>
      <c r="H79" s="277" t="s">
        <v>873</v>
      </c>
      <c r="I79" s="277" t="s">
        <v>874</v>
      </c>
      <c r="J79" s="277">
        <v>20</v>
      </c>
      <c r="K79" s="289"/>
    </row>
    <row r="80" spans="2:11" s="1" customFormat="1" ht="15" customHeight="1">
      <c r="B80" s="288"/>
      <c r="C80" s="277" t="s">
        <v>875</v>
      </c>
      <c r="D80" s="277"/>
      <c r="E80" s="277"/>
      <c r="F80" s="298" t="s">
        <v>872</v>
      </c>
      <c r="G80" s="299"/>
      <c r="H80" s="277" t="s">
        <v>876</v>
      </c>
      <c r="I80" s="277" t="s">
        <v>874</v>
      </c>
      <c r="J80" s="277">
        <v>120</v>
      </c>
      <c r="K80" s="289"/>
    </row>
    <row r="81" spans="2:11" s="1" customFormat="1" ht="15" customHeight="1">
      <c r="B81" s="300"/>
      <c r="C81" s="277" t="s">
        <v>877</v>
      </c>
      <c r="D81" s="277"/>
      <c r="E81" s="277"/>
      <c r="F81" s="298" t="s">
        <v>878</v>
      </c>
      <c r="G81" s="299"/>
      <c r="H81" s="277" t="s">
        <v>879</v>
      </c>
      <c r="I81" s="277" t="s">
        <v>874</v>
      </c>
      <c r="J81" s="277">
        <v>50</v>
      </c>
      <c r="K81" s="289"/>
    </row>
    <row r="82" spans="2:11" s="1" customFormat="1" ht="15" customHeight="1">
      <c r="B82" s="300"/>
      <c r="C82" s="277" t="s">
        <v>880</v>
      </c>
      <c r="D82" s="277"/>
      <c r="E82" s="277"/>
      <c r="F82" s="298" t="s">
        <v>872</v>
      </c>
      <c r="G82" s="299"/>
      <c r="H82" s="277" t="s">
        <v>881</v>
      </c>
      <c r="I82" s="277" t="s">
        <v>882</v>
      </c>
      <c r="J82" s="277"/>
      <c r="K82" s="289"/>
    </row>
    <row r="83" spans="2:11" s="1" customFormat="1" ht="15" customHeight="1">
      <c r="B83" s="300"/>
      <c r="C83" s="301" t="s">
        <v>883</v>
      </c>
      <c r="D83" s="301"/>
      <c r="E83" s="301"/>
      <c r="F83" s="302" t="s">
        <v>878</v>
      </c>
      <c r="G83" s="301"/>
      <c r="H83" s="301" t="s">
        <v>884</v>
      </c>
      <c r="I83" s="301" t="s">
        <v>874</v>
      </c>
      <c r="J83" s="301">
        <v>15</v>
      </c>
      <c r="K83" s="289"/>
    </row>
    <row r="84" spans="2:11" s="1" customFormat="1" ht="15" customHeight="1">
      <c r="B84" s="300"/>
      <c r="C84" s="301" t="s">
        <v>885</v>
      </c>
      <c r="D84" s="301"/>
      <c r="E84" s="301"/>
      <c r="F84" s="302" t="s">
        <v>878</v>
      </c>
      <c r="G84" s="301"/>
      <c r="H84" s="301" t="s">
        <v>886</v>
      </c>
      <c r="I84" s="301" t="s">
        <v>874</v>
      </c>
      <c r="J84" s="301">
        <v>15</v>
      </c>
      <c r="K84" s="289"/>
    </row>
    <row r="85" spans="2:11" s="1" customFormat="1" ht="15" customHeight="1">
      <c r="B85" s="300"/>
      <c r="C85" s="301" t="s">
        <v>887</v>
      </c>
      <c r="D85" s="301"/>
      <c r="E85" s="301"/>
      <c r="F85" s="302" t="s">
        <v>878</v>
      </c>
      <c r="G85" s="301"/>
      <c r="H85" s="301" t="s">
        <v>888</v>
      </c>
      <c r="I85" s="301" t="s">
        <v>874</v>
      </c>
      <c r="J85" s="301">
        <v>20</v>
      </c>
      <c r="K85" s="289"/>
    </row>
    <row r="86" spans="2:11" s="1" customFormat="1" ht="15" customHeight="1">
      <c r="B86" s="300"/>
      <c r="C86" s="301" t="s">
        <v>889</v>
      </c>
      <c r="D86" s="301"/>
      <c r="E86" s="301"/>
      <c r="F86" s="302" t="s">
        <v>878</v>
      </c>
      <c r="G86" s="301"/>
      <c r="H86" s="301" t="s">
        <v>890</v>
      </c>
      <c r="I86" s="301" t="s">
        <v>874</v>
      </c>
      <c r="J86" s="301">
        <v>20</v>
      </c>
      <c r="K86" s="289"/>
    </row>
    <row r="87" spans="2:11" s="1" customFormat="1" ht="15" customHeight="1">
      <c r="B87" s="300"/>
      <c r="C87" s="277" t="s">
        <v>891</v>
      </c>
      <c r="D87" s="277"/>
      <c r="E87" s="277"/>
      <c r="F87" s="298" t="s">
        <v>878</v>
      </c>
      <c r="G87" s="299"/>
      <c r="H87" s="277" t="s">
        <v>892</v>
      </c>
      <c r="I87" s="277" t="s">
        <v>874</v>
      </c>
      <c r="J87" s="277">
        <v>50</v>
      </c>
      <c r="K87" s="289"/>
    </row>
    <row r="88" spans="2:11" s="1" customFormat="1" ht="15" customHeight="1">
      <c r="B88" s="300"/>
      <c r="C88" s="277" t="s">
        <v>893</v>
      </c>
      <c r="D88" s="277"/>
      <c r="E88" s="277"/>
      <c r="F88" s="298" t="s">
        <v>878</v>
      </c>
      <c r="G88" s="299"/>
      <c r="H88" s="277" t="s">
        <v>894</v>
      </c>
      <c r="I88" s="277" t="s">
        <v>874</v>
      </c>
      <c r="J88" s="277">
        <v>20</v>
      </c>
      <c r="K88" s="289"/>
    </row>
    <row r="89" spans="2:11" s="1" customFormat="1" ht="15" customHeight="1">
      <c r="B89" s="300"/>
      <c r="C89" s="277" t="s">
        <v>895</v>
      </c>
      <c r="D89" s="277"/>
      <c r="E89" s="277"/>
      <c r="F89" s="298" t="s">
        <v>878</v>
      </c>
      <c r="G89" s="299"/>
      <c r="H89" s="277" t="s">
        <v>896</v>
      </c>
      <c r="I89" s="277" t="s">
        <v>874</v>
      </c>
      <c r="J89" s="277">
        <v>20</v>
      </c>
      <c r="K89" s="289"/>
    </row>
    <row r="90" spans="2:11" s="1" customFormat="1" ht="15" customHeight="1">
      <c r="B90" s="300"/>
      <c r="C90" s="277" t="s">
        <v>897</v>
      </c>
      <c r="D90" s="277"/>
      <c r="E90" s="277"/>
      <c r="F90" s="298" t="s">
        <v>878</v>
      </c>
      <c r="G90" s="299"/>
      <c r="H90" s="277" t="s">
        <v>898</v>
      </c>
      <c r="I90" s="277" t="s">
        <v>874</v>
      </c>
      <c r="J90" s="277">
        <v>50</v>
      </c>
      <c r="K90" s="289"/>
    </row>
    <row r="91" spans="2:11" s="1" customFormat="1" ht="15" customHeight="1">
      <c r="B91" s="300"/>
      <c r="C91" s="277" t="s">
        <v>899</v>
      </c>
      <c r="D91" s="277"/>
      <c r="E91" s="277"/>
      <c r="F91" s="298" t="s">
        <v>878</v>
      </c>
      <c r="G91" s="299"/>
      <c r="H91" s="277" t="s">
        <v>899</v>
      </c>
      <c r="I91" s="277" t="s">
        <v>874</v>
      </c>
      <c r="J91" s="277">
        <v>50</v>
      </c>
      <c r="K91" s="289"/>
    </row>
    <row r="92" spans="2:11" s="1" customFormat="1" ht="15" customHeight="1">
      <c r="B92" s="300"/>
      <c r="C92" s="277" t="s">
        <v>900</v>
      </c>
      <c r="D92" s="277"/>
      <c r="E92" s="277"/>
      <c r="F92" s="298" t="s">
        <v>878</v>
      </c>
      <c r="G92" s="299"/>
      <c r="H92" s="277" t="s">
        <v>901</v>
      </c>
      <c r="I92" s="277" t="s">
        <v>874</v>
      </c>
      <c r="J92" s="277">
        <v>255</v>
      </c>
      <c r="K92" s="289"/>
    </row>
    <row r="93" spans="2:11" s="1" customFormat="1" ht="15" customHeight="1">
      <c r="B93" s="300"/>
      <c r="C93" s="277" t="s">
        <v>902</v>
      </c>
      <c r="D93" s="277"/>
      <c r="E93" s="277"/>
      <c r="F93" s="298" t="s">
        <v>872</v>
      </c>
      <c r="G93" s="299"/>
      <c r="H93" s="277" t="s">
        <v>903</v>
      </c>
      <c r="I93" s="277" t="s">
        <v>904</v>
      </c>
      <c r="J93" s="277"/>
      <c r="K93" s="289"/>
    </row>
    <row r="94" spans="2:11" s="1" customFormat="1" ht="15" customHeight="1">
      <c r="B94" s="300"/>
      <c r="C94" s="277" t="s">
        <v>905</v>
      </c>
      <c r="D94" s="277"/>
      <c r="E94" s="277"/>
      <c r="F94" s="298" t="s">
        <v>872</v>
      </c>
      <c r="G94" s="299"/>
      <c r="H94" s="277" t="s">
        <v>906</v>
      </c>
      <c r="I94" s="277" t="s">
        <v>907</v>
      </c>
      <c r="J94" s="277"/>
      <c r="K94" s="289"/>
    </row>
    <row r="95" spans="2:11" s="1" customFormat="1" ht="15" customHeight="1">
      <c r="B95" s="300"/>
      <c r="C95" s="277" t="s">
        <v>908</v>
      </c>
      <c r="D95" s="277"/>
      <c r="E95" s="277"/>
      <c r="F95" s="298" t="s">
        <v>872</v>
      </c>
      <c r="G95" s="299"/>
      <c r="H95" s="277" t="s">
        <v>908</v>
      </c>
      <c r="I95" s="277" t="s">
        <v>907</v>
      </c>
      <c r="J95" s="277"/>
      <c r="K95" s="289"/>
    </row>
    <row r="96" spans="2:11" s="1" customFormat="1" ht="15" customHeight="1">
      <c r="B96" s="300"/>
      <c r="C96" s="277" t="s">
        <v>37</v>
      </c>
      <c r="D96" s="277"/>
      <c r="E96" s="277"/>
      <c r="F96" s="298" t="s">
        <v>872</v>
      </c>
      <c r="G96" s="299"/>
      <c r="H96" s="277" t="s">
        <v>909</v>
      </c>
      <c r="I96" s="277" t="s">
        <v>907</v>
      </c>
      <c r="J96" s="277"/>
      <c r="K96" s="289"/>
    </row>
    <row r="97" spans="2:11" s="1" customFormat="1" ht="15" customHeight="1">
      <c r="B97" s="300"/>
      <c r="C97" s="277" t="s">
        <v>47</v>
      </c>
      <c r="D97" s="277"/>
      <c r="E97" s="277"/>
      <c r="F97" s="298" t="s">
        <v>872</v>
      </c>
      <c r="G97" s="299"/>
      <c r="H97" s="277" t="s">
        <v>910</v>
      </c>
      <c r="I97" s="277" t="s">
        <v>907</v>
      </c>
      <c r="J97" s="277"/>
      <c r="K97" s="289"/>
    </row>
    <row r="98" spans="2:11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pans="2:11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pans="2:11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pans="2:1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pans="2:11" s="1" customFormat="1" ht="45" customHeight="1">
      <c r="B102" s="288"/>
      <c r="C102" s="412" t="s">
        <v>911</v>
      </c>
      <c r="D102" s="412"/>
      <c r="E102" s="412"/>
      <c r="F102" s="412"/>
      <c r="G102" s="412"/>
      <c r="H102" s="412"/>
      <c r="I102" s="412"/>
      <c r="J102" s="412"/>
      <c r="K102" s="289"/>
    </row>
    <row r="103" spans="2:11" s="1" customFormat="1" ht="17.25" customHeight="1">
      <c r="B103" s="288"/>
      <c r="C103" s="290" t="s">
        <v>866</v>
      </c>
      <c r="D103" s="290"/>
      <c r="E103" s="290"/>
      <c r="F103" s="290" t="s">
        <v>867</v>
      </c>
      <c r="G103" s="291"/>
      <c r="H103" s="290" t="s">
        <v>53</v>
      </c>
      <c r="I103" s="290" t="s">
        <v>56</v>
      </c>
      <c r="J103" s="290" t="s">
        <v>868</v>
      </c>
      <c r="K103" s="289"/>
    </row>
    <row r="104" spans="2:11" s="1" customFormat="1" ht="17.25" customHeight="1">
      <c r="B104" s="288"/>
      <c r="C104" s="292" t="s">
        <v>869</v>
      </c>
      <c r="D104" s="292"/>
      <c r="E104" s="292"/>
      <c r="F104" s="293" t="s">
        <v>870</v>
      </c>
      <c r="G104" s="294"/>
      <c r="H104" s="292"/>
      <c r="I104" s="292"/>
      <c r="J104" s="292" t="s">
        <v>871</v>
      </c>
      <c r="K104" s="289"/>
    </row>
    <row r="105" spans="2:11" s="1" customFormat="1" ht="5.25" customHeight="1">
      <c r="B105" s="288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pans="2:11" s="1" customFormat="1" ht="15" customHeight="1">
      <c r="B106" s="288"/>
      <c r="C106" s="277" t="s">
        <v>52</v>
      </c>
      <c r="D106" s="297"/>
      <c r="E106" s="297"/>
      <c r="F106" s="298" t="s">
        <v>872</v>
      </c>
      <c r="G106" s="277"/>
      <c r="H106" s="277" t="s">
        <v>912</v>
      </c>
      <c r="I106" s="277" t="s">
        <v>874</v>
      </c>
      <c r="J106" s="277">
        <v>20</v>
      </c>
      <c r="K106" s="289"/>
    </row>
    <row r="107" spans="2:11" s="1" customFormat="1" ht="15" customHeight="1">
      <c r="B107" s="288"/>
      <c r="C107" s="277" t="s">
        <v>875</v>
      </c>
      <c r="D107" s="277"/>
      <c r="E107" s="277"/>
      <c r="F107" s="298" t="s">
        <v>872</v>
      </c>
      <c r="G107" s="277"/>
      <c r="H107" s="277" t="s">
        <v>912</v>
      </c>
      <c r="I107" s="277" t="s">
        <v>874</v>
      </c>
      <c r="J107" s="277">
        <v>120</v>
      </c>
      <c r="K107" s="289"/>
    </row>
    <row r="108" spans="2:11" s="1" customFormat="1" ht="15" customHeight="1">
      <c r="B108" s="300"/>
      <c r="C108" s="277" t="s">
        <v>877</v>
      </c>
      <c r="D108" s="277"/>
      <c r="E108" s="277"/>
      <c r="F108" s="298" t="s">
        <v>878</v>
      </c>
      <c r="G108" s="277"/>
      <c r="H108" s="277" t="s">
        <v>912</v>
      </c>
      <c r="I108" s="277" t="s">
        <v>874</v>
      </c>
      <c r="J108" s="277">
        <v>50</v>
      </c>
      <c r="K108" s="289"/>
    </row>
    <row r="109" spans="2:11" s="1" customFormat="1" ht="15" customHeight="1">
      <c r="B109" s="300"/>
      <c r="C109" s="277" t="s">
        <v>880</v>
      </c>
      <c r="D109" s="277"/>
      <c r="E109" s="277"/>
      <c r="F109" s="298" t="s">
        <v>872</v>
      </c>
      <c r="G109" s="277"/>
      <c r="H109" s="277" t="s">
        <v>912</v>
      </c>
      <c r="I109" s="277" t="s">
        <v>882</v>
      </c>
      <c r="J109" s="277"/>
      <c r="K109" s="289"/>
    </row>
    <row r="110" spans="2:11" s="1" customFormat="1" ht="15" customHeight="1">
      <c r="B110" s="300"/>
      <c r="C110" s="277" t="s">
        <v>891</v>
      </c>
      <c r="D110" s="277"/>
      <c r="E110" s="277"/>
      <c r="F110" s="298" t="s">
        <v>878</v>
      </c>
      <c r="G110" s="277"/>
      <c r="H110" s="277" t="s">
        <v>912</v>
      </c>
      <c r="I110" s="277" t="s">
        <v>874</v>
      </c>
      <c r="J110" s="277">
        <v>50</v>
      </c>
      <c r="K110" s="289"/>
    </row>
    <row r="111" spans="2:11" s="1" customFormat="1" ht="15" customHeight="1">
      <c r="B111" s="300"/>
      <c r="C111" s="277" t="s">
        <v>899</v>
      </c>
      <c r="D111" s="277"/>
      <c r="E111" s="277"/>
      <c r="F111" s="298" t="s">
        <v>878</v>
      </c>
      <c r="G111" s="277"/>
      <c r="H111" s="277" t="s">
        <v>912</v>
      </c>
      <c r="I111" s="277" t="s">
        <v>874</v>
      </c>
      <c r="J111" s="277">
        <v>50</v>
      </c>
      <c r="K111" s="289"/>
    </row>
    <row r="112" spans="2:11" s="1" customFormat="1" ht="15" customHeight="1">
      <c r="B112" s="300"/>
      <c r="C112" s="277" t="s">
        <v>897</v>
      </c>
      <c r="D112" s="277"/>
      <c r="E112" s="277"/>
      <c r="F112" s="298" t="s">
        <v>878</v>
      </c>
      <c r="G112" s="277"/>
      <c r="H112" s="277" t="s">
        <v>912</v>
      </c>
      <c r="I112" s="277" t="s">
        <v>874</v>
      </c>
      <c r="J112" s="277">
        <v>50</v>
      </c>
      <c r="K112" s="289"/>
    </row>
    <row r="113" spans="2:11" s="1" customFormat="1" ht="15" customHeight="1">
      <c r="B113" s="300"/>
      <c r="C113" s="277" t="s">
        <v>52</v>
      </c>
      <c r="D113" s="277"/>
      <c r="E113" s="277"/>
      <c r="F113" s="298" t="s">
        <v>872</v>
      </c>
      <c r="G113" s="277"/>
      <c r="H113" s="277" t="s">
        <v>913</v>
      </c>
      <c r="I113" s="277" t="s">
        <v>874</v>
      </c>
      <c r="J113" s="277">
        <v>20</v>
      </c>
      <c r="K113" s="289"/>
    </row>
    <row r="114" spans="2:11" s="1" customFormat="1" ht="15" customHeight="1">
      <c r="B114" s="300"/>
      <c r="C114" s="277" t="s">
        <v>914</v>
      </c>
      <c r="D114" s="277"/>
      <c r="E114" s="277"/>
      <c r="F114" s="298" t="s">
        <v>872</v>
      </c>
      <c r="G114" s="277"/>
      <c r="H114" s="277" t="s">
        <v>915</v>
      </c>
      <c r="I114" s="277" t="s">
        <v>874</v>
      </c>
      <c r="J114" s="277">
        <v>120</v>
      </c>
      <c r="K114" s="289"/>
    </row>
    <row r="115" spans="2:11" s="1" customFormat="1" ht="15" customHeight="1">
      <c r="B115" s="300"/>
      <c r="C115" s="277" t="s">
        <v>37</v>
      </c>
      <c r="D115" s="277"/>
      <c r="E115" s="277"/>
      <c r="F115" s="298" t="s">
        <v>872</v>
      </c>
      <c r="G115" s="277"/>
      <c r="H115" s="277" t="s">
        <v>916</v>
      </c>
      <c r="I115" s="277" t="s">
        <v>907</v>
      </c>
      <c r="J115" s="277"/>
      <c r="K115" s="289"/>
    </row>
    <row r="116" spans="2:11" s="1" customFormat="1" ht="15" customHeight="1">
      <c r="B116" s="300"/>
      <c r="C116" s="277" t="s">
        <v>47</v>
      </c>
      <c r="D116" s="277"/>
      <c r="E116" s="277"/>
      <c r="F116" s="298" t="s">
        <v>872</v>
      </c>
      <c r="G116" s="277"/>
      <c r="H116" s="277" t="s">
        <v>917</v>
      </c>
      <c r="I116" s="277" t="s">
        <v>907</v>
      </c>
      <c r="J116" s="277"/>
      <c r="K116" s="289"/>
    </row>
    <row r="117" spans="2:11" s="1" customFormat="1" ht="15" customHeight="1">
      <c r="B117" s="300"/>
      <c r="C117" s="277" t="s">
        <v>56</v>
      </c>
      <c r="D117" s="277"/>
      <c r="E117" s="277"/>
      <c r="F117" s="298" t="s">
        <v>872</v>
      </c>
      <c r="G117" s="277"/>
      <c r="H117" s="277" t="s">
        <v>918</v>
      </c>
      <c r="I117" s="277" t="s">
        <v>919</v>
      </c>
      <c r="J117" s="277"/>
      <c r="K117" s="289"/>
    </row>
    <row r="118" spans="2:11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pans="2:11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pans="2:11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pans="2:1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pans="2:11" s="1" customFormat="1" ht="45" customHeight="1">
      <c r="B122" s="316"/>
      <c r="C122" s="410" t="s">
        <v>920</v>
      </c>
      <c r="D122" s="410"/>
      <c r="E122" s="410"/>
      <c r="F122" s="410"/>
      <c r="G122" s="410"/>
      <c r="H122" s="410"/>
      <c r="I122" s="410"/>
      <c r="J122" s="410"/>
      <c r="K122" s="317"/>
    </row>
    <row r="123" spans="2:11" s="1" customFormat="1" ht="17.25" customHeight="1">
      <c r="B123" s="318"/>
      <c r="C123" s="290" t="s">
        <v>866</v>
      </c>
      <c r="D123" s="290"/>
      <c r="E123" s="290"/>
      <c r="F123" s="290" t="s">
        <v>867</v>
      </c>
      <c r="G123" s="291"/>
      <c r="H123" s="290" t="s">
        <v>53</v>
      </c>
      <c r="I123" s="290" t="s">
        <v>56</v>
      </c>
      <c r="J123" s="290" t="s">
        <v>868</v>
      </c>
      <c r="K123" s="319"/>
    </row>
    <row r="124" spans="2:11" s="1" customFormat="1" ht="17.25" customHeight="1">
      <c r="B124" s="318"/>
      <c r="C124" s="292" t="s">
        <v>869</v>
      </c>
      <c r="D124" s="292"/>
      <c r="E124" s="292"/>
      <c r="F124" s="293" t="s">
        <v>870</v>
      </c>
      <c r="G124" s="294"/>
      <c r="H124" s="292"/>
      <c r="I124" s="292"/>
      <c r="J124" s="292" t="s">
        <v>871</v>
      </c>
      <c r="K124" s="319"/>
    </row>
    <row r="125" spans="2:11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pans="2:11" s="1" customFormat="1" ht="15" customHeight="1">
      <c r="B126" s="320"/>
      <c r="C126" s="277" t="s">
        <v>875</v>
      </c>
      <c r="D126" s="297"/>
      <c r="E126" s="297"/>
      <c r="F126" s="298" t="s">
        <v>872</v>
      </c>
      <c r="G126" s="277"/>
      <c r="H126" s="277" t="s">
        <v>912</v>
      </c>
      <c r="I126" s="277" t="s">
        <v>874</v>
      </c>
      <c r="J126" s="277">
        <v>120</v>
      </c>
      <c r="K126" s="323"/>
    </row>
    <row r="127" spans="2:11" s="1" customFormat="1" ht="15" customHeight="1">
      <c r="B127" s="320"/>
      <c r="C127" s="277" t="s">
        <v>921</v>
      </c>
      <c r="D127" s="277"/>
      <c r="E127" s="277"/>
      <c r="F127" s="298" t="s">
        <v>872</v>
      </c>
      <c r="G127" s="277"/>
      <c r="H127" s="277" t="s">
        <v>922</v>
      </c>
      <c r="I127" s="277" t="s">
        <v>874</v>
      </c>
      <c r="J127" s="277" t="s">
        <v>923</v>
      </c>
      <c r="K127" s="323"/>
    </row>
    <row r="128" spans="2:11" s="1" customFormat="1" ht="15" customHeight="1">
      <c r="B128" s="320"/>
      <c r="C128" s="277" t="s">
        <v>84</v>
      </c>
      <c r="D128" s="277"/>
      <c r="E128" s="277"/>
      <c r="F128" s="298" t="s">
        <v>872</v>
      </c>
      <c r="G128" s="277"/>
      <c r="H128" s="277" t="s">
        <v>924</v>
      </c>
      <c r="I128" s="277" t="s">
        <v>874</v>
      </c>
      <c r="J128" s="277" t="s">
        <v>923</v>
      </c>
      <c r="K128" s="323"/>
    </row>
    <row r="129" spans="2:11" s="1" customFormat="1" ht="15" customHeight="1">
      <c r="B129" s="320"/>
      <c r="C129" s="277" t="s">
        <v>883</v>
      </c>
      <c r="D129" s="277"/>
      <c r="E129" s="277"/>
      <c r="F129" s="298" t="s">
        <v>878</v>
      </c>
      <c r="G129" s="277"/>
      <c r="H129" s="277" t="s">
        <v>884</v>
      </c>
      <c r="I129" s="277" t="s">
        <v>874</v>
      </c>
      <c r="J129" s="277">
        <v>15</v>
      </c>
      <c r="K129" s="323"/>
    </row>
    <row r="130" spans="2:11" s="1" customFormat="1" ht="15" customHeight="1">
      <c r="B130" s="320"/>
      <c r="C130" s="301" t="s">
        <v>885</v>
      </c>
      <c r="D130" s="301"/>
      <c r="E130" s="301"/>
      <c r="F130" s="302" t="s">
        <v>878</v>
      </c>
      <c r="G130" s="301"/>
      <c r="H130" s="301" t="s">
        <v>886</v>
      </c>
      <c r="I130" s="301" t="s">
        <v>874</v>
      </c>
      <c r="J130" s="301">
        <v>15</v>
      </c>
      <c r="K130" s="323"/>
    </row>
    <row r="131" spans="2:11" s="1" customFormat="1" ht="15" customHeight="1">
      <c r="B131" s="320"/>
      <c r="C131" s="301" t="s">
        <v>887</v>
      </c>
      <c r="D131" s="301"/>
      <c r="E131" s="301"/>
      <c r="F131" s="302" t="s">
        <v>878</v>
      </c>
      <c r="G131" s="301"/>
      <c r="H131" s="301" t="s">
        <v>888</v>
      </c>
      <c r="I131" s="301" t="s">
        <v>874</v>
      </c>
      <c r="J131" s="301">
        <v>20</v>
      </c>
      <c r="K131" s="323"/>
    </row>
    <row r="132" spans="2:11" s="1" customFormat="1" ht="15" customHeight="1">
      <c r="B132" s="320"/>
      <c r="C132" s="301" t="s">
        <v>889</v>
      </c>
      <c r="D132" s="301"/>
      <c r="E132" s="301"/>
      <c r="F132" s="302" t="s">
        <v>878</v>
      </c>
      <c r="G132" s="301"/>
      <c r="H132" s="301" t="s">
        <v>890</v>
      </c>
      <c r="I132" s="301" t="s">
        <v>874</v>
      </c>
      <c r="J132" s="301">
        <v>20</v>
      </c>
      <c r="K132" s="323"/>
    </row>
    <row r="133" spans="2:11" s="1" customFormat="1" ht="15" customHeight="1">
      <c r="B133" s="320"/>
      <c r="C133" s="277" t="s">
        <v>877</v>
      </c>
      <c r="D133" s="277"/>
      <c r="E133" s="277"/>
      <c r="F133" s="298" t="s">
        <v>878</v>
      </c>
      <c r="G133" s="277"/>
      <c r="H133" s="277" t="s">
        <v>912</v>
      </c>
      <c r="I133" s="277" t="s">
        <v>874</v>
      </c>
      <c r="J133" s="277">
        <v>50</v>
      </c>
      <c r="K133" s="323"/>
    </row>
    <row r="134" spans="2:11" s="1" customFormat="1" ht="15" customHeight="1">
      <c r="B134" s="320"/>
      <c r="C134" s="277" t="s">
        <v>891</v>
      </c>
      <c r="D134" s="277"/>
      <c r="E134" s="277"/>
      <c r="F134" s="298" t="s">
        <v>878</v>
      </c>
      <c r="G134" s="277"/>
      <c r="H134" s="277" t="s">
        <v>912</v>
      </c>
      <c r="I134" s="277" t="s">
        <v>874</v>
      </c>
      <c r="J134" s="277">
        <v>50</v>
      </c>
      <c r="K134" s="323"/>
    </row>
    <row r="135" spans="2:11" s="1" customFormat="1" ht="15" customHeight="1">
      <c r="B135" s="320"/>
      <c r="C135" s="277" t="s">
        <v>897</v>
      </c>
      <c r="D135" s="277"/>
      <c r="E135" s="277"/>
      <c r="F135" s="298" t="s">
        <v>878</v>
      </c>
      <c r="G135" s="277"/>
      <c r="H135" s="277" t="s">
        <v>912</v>
      </c>
      <c r="I135" s="277" t="s">
        <v>874</v>
      </c>
      <c r="J135" s="277">
        <v>50</v>
      </c>
      <c r="K135" s="323"/>
    </row>
    <row r="136" spans="2:11" s="1" customFormat="1" ht="15" customHeight="1">
      <c r="B136" s="320"/>
      <c r="C136" s="277" t="s">
        <v>899</v>
      </c>
      <c r="D136" s="277"/>
      <c r="E136" s="277"/>
      <c r="F136" s="298" t="s">
        <v>878</v>
      </c>
      <c r="G136" s="277"/>
      <c r="H136" s="277" t="s">
        <v>912</v>
      </c>
      <c r="I136" s="277" t="s">
        <v>874</v>
      </c>
      <c r="J136" s="277">
        <v>50</v>
      </c>
      <c r="K136" s="323"/>
    </row>
    <row r="137" spans="2:11" s="1" customFormat="1" ht="15" customHeight="1">
      <c r="B137" s="320"/>
      <c r="C137" s="277" t="s">
        <v>900</v>
      </c>
      <c r="D137" s="277"/>
      <c r="E137" s="277"/>
      <c r="F137" s="298" t="s">
        <v>878</v>
      </c>
      <c r="G137" s="277"/>
      <c r="H137" s="277" t="s">
        <v>925</v>
      </c>
      <c r="I137" s="277" t="s">
        <v>874</v>
      </c>
      <c r="J137" s="277">
        <v>255</v>
      </c>
      <c r="K137" s="323"/>
    </row>
    <row r="138" spans="2:11" s="1" customFormat="1" ht="15" customHeight="1">
      <c r="B138" s="320"/>
      <c r="C138" s="277" t="s">
        <v>902</v>
      </c>
      <c r="D138" s="277"/>
      <c r="E138" s="277"/>
      <c r="F138" s="298" t="s">
        <v>872</v>
      </c>
      <c r="G138" s="277"/>
      <c r="H138" s="277" t="s">
        <v>926</v>
      </c>
      <c r="I138" s="277" t="s">
        <v>904</v>
      </c>
      <c r="J138" s="277"/>
      <c r="K138" s="323"/>
    </row>
    <row r="139" spans="2:11" s="1" customFormat="1" ht="15" customHeight="1">
      <c r="B139" s="320"/>
      <c r="C139" s="277" t="s">
        <v>905</v>
      </c>
      <c r="D139" s="277"/>
      <c r="E139" s="277"/>
      <c r="F139" s="298" t="s">
        <v>872</v>
      </c>
      <c r="G139" s="277"/>
      <c r="H139" s="277" t="s">
        <v>927</v>
      </c>
      <c r="I139" s="277" t="s">
        <v>907</v>
      </c>
      <c r="J139" s="277"/>
      <c r="K139" s="323"/>
    </row>
    <row r="140" spans="2:11" s="1" customFormat="1" ht="15" customHeight="1">
      <c r="B140" s="320"/>
      <c r="C140" s="277" t="s">
        <v>908</v>
      </c>
      <c r="D140" s="277"/>
      <c r="E140" s="277"/>
      <c r="F140" s="298" t="s">
        <v>872</v>
      </c>
      <c r="G140" s="277"/>
      <c r="H140" s="277" t="s">
        <v>908</v>
      </c>
      <c r="I140" s="277" t="s">
        <v>907</v>
      </c>
      <c r="J140" s="277"/>
      <c r="K140" s="323"/>
    </row>
    <row r="141" spans="2:11" s="1" customFormat="1" ht="15" customHeight="1">
      <c r="B141" s="320"/>
      <c r="C141" s="277" t="s">
        <v>37</v>
      </c>
      <c r="D141" s="277"/>
      <c r="E141" s="277"/>
      <c r="F141" s="298" t="s">
        <v>872</v>
      </c>
      <c r="G141" s="277"/>
      <c r="H141" s="277" t="s">
        <v>928</v>
      </c>
      <c r="I141" s="277" t="s">
        <v>907</v>
      </c>
      <c r="J141" s="277"/>
      <c r="K141" s="323"/>
    </row>
    <row r="142" spans="2:11" s="1" customFormat="1" ht="15" customHeight="1">
      <c r="B142" s="320"/>
      <c r="C142" s="277" t="s">
        <v>929</v>
      </c>
      <c r="D142" s="277"/>
      <c r="E142" s="277"/>
      <c r="F142" s="298" t="s">
        <v>872</v>
      </c>
      <c r="G142" s="277"/>
      <c r="H142" s="277" t="s">
        <v>930</v>
      </c>
      <c r="I142" s="277" t="s">
        <v>907</v>
      </c>
      <c r="J142" s="277"/>
      <c r="K142" s="323"/>
    </row>
    <row r="143" spans="2:11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pans="2:11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pans="2:11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pans="2:11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pans="2:11" s="1" customFormat="1" ht="45" customHeight="1">
      <c r="B147" s="288"/>
      <c r="C147" s="412" t="s">
        <v>931</v>
      </c>
      <c r="D147" s="412"/>
      <c r="E147" s="412"/>
      <c r="F147" s="412"/>
      <c r="G147" s="412"/>
      <c r="H147" s="412"/>
      <c r="I147" s="412"/>
      <c r="J147" s="412"/>
      <c r="K147" s="289"/>
    </row>
    <row r="148" spans="2:11" s="1" customFormat="1" ht="17.25" customHeight="1">
      <c r="B148" s="288"/>
      <c r="C148" s="290" t="s">
        <v>866</v>
      </c>
      <c r="D148" s="290"/>
      <c r="E148" s="290"/>
      <c r="F148" s="290" t="s">
        <v>867</v>
      </c>
      <c r="G148" s="291"/>
      <c r="H148" s="290" t="s">
        <v>53</v>
      </c>
      <c r="I148" s="290" t="s">
        <v>56</v>
      </c>
      <c r="J148" s="290" t="s">
        <v>868</v>
      </c>
      <c r="K148" s="289"/>
    </row>
    <row r="149" spans="2:11" s="1" customFormat="1" ht="17.25" customHeight="1">
      <c r="B149" s="288"/>
      <c r="C149" s="292" t="s">
        <v>869</v>
      </c>
      <c r="D149" s="292"/>
      <c r="E149" s="292"/>
      <c r="F149" s="293" t="s">
        <v>870</v>
      </c>
      <c r="G149" s="294"/>
      <c r="H149" s="292"/>
      <c r="I149" s="292"/>
      <c r="J149" s="292" t="s">
        <v>871</v>
      </c>
      <c r="K149" s="289"/>
    </row>
    <row r="150" spans="2:11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pans="2:11" s="1" customFormat="1" ht="15" customHeight="1">
      <c r="B151" s="300"/>
      <c r="C151" s="327" t="s">
        <v>875</v>
      </c>
      <c r="D151" s="277"/>
      <c r="E151" s="277"/>
      <c r="F151" s="328" t="s">
        <v>872</v>
      </c>
      <c r="G151" s="277"/>
      <c r="H151" s="327" t="s">
        <v>912</v>
      </c>
      <c r="I151" s="327" t="s">
        <v>874</v>
      </c>
      <c r="J151" s="327">
        <v>120</v>
      </c>
      <c r="K151" s="323"/>
    </row>
    <row r="152" spans="2:11" s="1" customFormat="1" ht="15" customHeight="1">
      <c r="B152" s="300"/>
      <c r="C152" s="327" t="s">
        <v>921</v>
      </c>
      <c r="D152" s="277"/>
      <c r="E152" s="277"/>
      <c r="F152" s="328" t="s">
        <v>872</v>
      </c>
      <c r="G152" s="277"/>
      <c r="H152" s="327" t="s">
        <v>932</v>
      </c>
      <c r="I152" s="327" t="s">
        <v>874</v>
      </c>
      <c r="J152" s="327" t="s">
        <v>923</v>
      </c>
      <c r="K152" s="323"/>
    </row>
    <row r="153" spans="2:11" s="1" customFormat="1" ht="15" customHeight="1">
      <c r="B153" s="300"/>
      <c r="C153" s="327" t="s">
        <v>84</v>
      </c>
      <c r="D153" s="277"/>
      <c r="E153" s="277"/>
      <c r="F153" s="328" t="s">
        <v>872</v>
      </c>
      <c r="G153" s="277"/>
      <c r="H153" s="327" t="s">
        <v>933</v>
      </c>
      <c r="I153" s="327" t="s">
        <v>874</v>
      </c>
      <c r="J153" s="327" t="s">
        <v>923</v>
      </c>
      <c r="K153" s="323"/>
    </row>
    <row r="154" spans="2:11" s="1" customFormat="1" ht="15" customHeight="1">
      <c r="B154" s="300"/>
      <c r="C154" s="327" t="s">
        <v>877</v>
      </c>
      <c r="D154" s="277"/>
      <c r="E154" s="277"/>
      <c r="F154" s="328" t="s">
        <v>878</v>
      </c>
      <c r="G154" s="277"/>
      <c r="H154" s="327" t="s">
        <v>912</v>
      </c>
      <c r="I154" s="327" t="s">
        <v>874</v>
      </c>
      <c r="J154" s="327">
        <v>50</v>
      </c>
      <c r="K154" s="323"/>
    </row>
    <row r="155" spans="2:11" s="1" customFormat="1" ht="15" customHeight="1">
      <c r="B155" s="300"/>
      <c r="C155" s="327" t="s">
        <v>880</v>
      </c>
      <c r="D155" s="277"/>
      <c r="E155" s="277"/>
      <c r="F155" s="328" t="s">
        <v>872</v>
      </c>
      <c r="G155" s="277"/>
      <c r="H155" s="327" t="s">
        <v>912</v>
      </c>
      <c r="I155" s="327" t="s">
        <v>882</v>
      </c>
      <c r="J155" s="327"/>
      <c r="K155" s="323"/>
    </row>
    <row r="156" spans="2:11" s="1" customFormat="1" ht="15" customHeight="1">
      <c r="B156" s="300"/>
      <c r="C156" s="327" t="s">
        <v>891</v>
      </c>
      <c r="D156" s="277"/>
      <c r="E156" s="277"/>
      <c r="F156" s="328" t="s">
        <v>878</v>
      </c>
      <c r="G156" s="277"/>
      <c r="H156" s="327" t="s">
        <v>912</v>
      </c>
      <c r="I156" s="327" t="s">
        <v>874</v>
      </c>
      <c r="J156" s="327">
        <v>50</v>
      </c>
      <c r="K156" s="323"/>
    </row>
    <row r="157" spans="2:11" s="1" customFormat="1" ht="15" customHeight="1">
      <c r="B157" s="300"/>
      <c r="C157" s="327" t="s">
        <v>899</v>
      </c>
      <c r="D157" s="277"/>
      <c r="E157" s="277"/>
      <c r="F157" s="328" t="s">
        <v>878</v>
      </c>
      <c r="G157" s="277"/>
      <c r="H157" s="327" t="s">
        <v>912</v>
      </c>
      <c r="I157" s="327" t="s">
        <v>874</v>
      </c>
      <c r="J157" s="327">
        <v>50</v>
      </c>
      <c r="K157" s="323"/>
    </row>
    <row r="158" spans="2:11" s="1" customFormat="1" ht="15" customHeight="1">
      <c r="B158" s="300"/>
      <c r="C158" s="327" t="s">
        <v>897</v>
      </c>
      <c r="D158" s="277"/>
      <c r="E158" s="277"/>
      <c r="F158" s="328" t="s">
        <v>878</v>
      </c>
      <c r="G158" s="277"/>
      <c r="H158" s="327" t="s">
        <v>912</v>
      </c>
      <c r="I158" s="327" t="s">
        <v>874</v>
      </c>
      <c r="J158" s="327">
        <v>50</v>
      </c>
      <c r="K158" s="323"/>
    </row>
    <row r="159" spans="2:11" s="1" customFormat="1" ht="15" customHeight="1">
      <c r="B159" s="300"/>
      <c r="C159" s="327" t="s">
        <v>99</v>
      </c>
      <c r="D159" s="277"/>
      <c r="E159" s="277"/>
      <c r="F159" s="328" t="s">
        <v>872</v>
      </c>
      <c r="G159" s="277"/>
      <c r="H159" s="327" t="s">
        <v>934</v>
      </c>
      <c r="I159" s="327" t="s">
        <v>874</v>
      </c>
      <c r="J159" s="327" t="s">
        <v>935</v>
      </c>
      <c r="K159" s="323"/>
    </row>
    <row r="160" spans="2:11" s="1" customFormat="1" ht="15" customHeight="1">
      <c r="B160" s="300"/>
      <c r="C160" s="327" t="s">
        <v>936</v>
      </c>
      <c r="D160" s="277"/>
      <c r="E160" s="277"/>
      <c r="F160" s="328" t="s">
        <v>872</v>
      </c>
      <c r="G160" s="277"/>
      <c r="H160" s="327" t="s">
        <v>937</v>
      </c>
      <c r="I160" s="327" t="s">
        <v>907</v>
      </c>
      <c r="J160" s="327"/>
      <c r="K160" s="323"/>
    </row>
    <row r="161" spans="2:11" s="1" customFormat="1" ht="15" customHeight="1">
      <c r="B161" s="329"/>
      <c r="C161" s="330"/>
      <c r="D161" s="330"/>
      <c r="E161" s="330"/>
      <c r="F161" s="330"/>
      <c r="G161" s="330"/>
      <c r="H161" s="330"/>
      <c r="I161" s="330"/>
      <c r="J161" s="330"/>
      <c r="K161" s="331"/>
    </row>
    <row r="162" spans="2:11" s="1" customFormat="1" ht="18.75" customHeight="1">
      <c r="B162" s="311"/>
      <c r="C162" s="321"/>
      <c r="D162" s="321"/>
      <c r="E162" s="321"/>
      <c r="F162" s="332"/>
      <c r="G162" s="321"/>
      <c r="H162" s="321"/>
      <c r="I162" s="321"/>
      <c r="J162" s="321"/>
      <c r="K162" s="311"/>
    </row>
    <row r="163" spans="2:11" s="1" customFormat="1" ht="18.75" customHeight="1">
      <c r="B163" s="311"/>
      <c r="C163" s="321"/>
      <c r="D163" s="321"/>
      <c r="E163" s="321"/>
      <c r="F163" s="332"/>
      <c r="G163" s="321"/>
      <c r="H163" s="321"/>
      <c r="I163" s="321"/>
      <c r="J163" s="321"/>
      <c r="K163" s="311"/>
    </row>
    <row r="164" spans="2:11" s="1" customFormat="1" ht="18.75" customHeight="1">
      <c r="B164" s="311"/>
      <c r="C164" s="321"/>
      <c r="D164" s="321"/>
      <c r="E164" s="321"/>
      <c r="F164" s="332"/>
      <c r="G164" s="321"/>
      <c r="H164" s="321"/>
      <c r="I164" s="321"/>
      <c r="J164" s="321"/>
      <c r="K164" s="311"/>
    </row>
    <row r="165" spans="2:11" s="1" customFormat="1" ht="18.75" customHeight="1">
      <c r="B165" s="311"/>
      <c r="C165" s="321"/>
      <c r="D165" s="321"/>
      <c r="E165" s="321"/>
      <c r="F165" s="332"/>
      <c r="G165" s="321"/>
      <c r="H165" s="321"/>
      <c r="I165" s="321"/>
      <c r="J165" s="321"/>
      <c r="K165" s="311"/>
    </row>
    <row r="166" spans="2:11" s="1" customFormat="1" ht="18.75" customHeight="1">
      <c r="B166" s="311"/>
      <c r="C166" s="321"/>
      <c r="D166" s="321"/>
      <c r="E166" s="321"/>
      <c r="F166" s="332"/>
      <c r="G166" s="321"/>
      <c r="H166" s="321"/>
      <c r="I166" s="321"/>
      <c r="J166" s="321"/>
      <c r="K166" s="311"/>
    </row>
    <row r="167" spans="2:11" s="1" customFormat="1" ht="18.75" customHeight="1">
      <c r="B167" s="311"/>
      <c r="C167" s="321"/>
      <c r="D167" s="321"/>
      <c r="E167" s="321"/>
      <c r="F167" s="332"/>
      <c r="G167" s="321"/>
      <c r="H167" s="321"/>
      <c r="I167" s="321"/>
      <c r="J167" s="321"/>
      <c r="K167" s="311"/>
    </row>
    <row r="168" spans="2:11" s="1" customFormat="1" ht="18.75" customHeight="1">
      <c r="B168" s="311"/>
      <c r="C168" s="321"/>
      <c r="D168" s="321"/>
      <c r="E168" s="321"/>
      <c r="F168" s="332"/>
      <c r="G168" s="321"/>
      <c r="H168" s="321"/>
      <c r="I168" s="321"/>
      <c r="J168" s="321"/>
      <c r="K168" s="311"/>
    </row>
    <row r="169" spans="2:11" s="1" customFormat="1" ht="18.75" customHeight="1">
      <c r="B169" s="284"/>
      <c r="C169" s="284"/>
      <c r="D169" s="284"/>
      <c r="E169" s="284"/>
      <c r="F169" s="284"/>
      <c r="G169" s="284"/>
      <c r="H169" s="284"/>
      <c r="I169" s="284"/>
      <c r="J169" s="284"/>
      <c r="K169" s="284"/>
    </row>
    <row r="170" spans="2:11" s="1" customFormat="1" ht="7.5" customHeight="1">
      <c r="B170" s="266"/>
      <c r="C170" s="267"/>
      <c r="D170" s="267"/>
      <c r="E170" s="267"/>
      <c r="F170" s="267"/>
      <c r="G170" s="267"/>
      <c r="H170" s="267"/>
      <c r="I170" s="267"/>
      <c r="J170" s="267"/>
      <c r="K170" s="268"/>
    </row>
    <row r="171" spans="2:11" s="1" customFormat="1" ht="45" customHeight="1">
      <c r="B171" s="269"/>
      <c r="C171" s="410" t="s">
        <v>938</v>
      </c>
      <c r="D171" s="410"/>
      <c r="E171" s="410"/>
      <c r="F171" s="410"/>
      <c r="G171" s="410"/>
      <c r="H171" s="410"/>
      <c r="I171" s="410"/>
      <c r="J171" s="410"/>
      <c r="K171" s="270"/>
    </row>
    <row r="172" spans="2:11" s="1" customFormat="1" ht="17.25" customHeight="1">
      <c r="B172" s="269"/>
      <c r="C172" s="290" t="s">
        <v>866</v>
      </c>
      <c r="D172" s="290"/>
      <c r="E172" s="290"/>
      <c r="F172" s="290" t="s">
        <v>867</v>
      </c>
      <c r="G172" s="333"/>
      <c r="H172" s="334" t="s">
        <v>53</v>
      </c>
      <c r="I172" s="334" t="s">
        <v>56</v>
      </c>
      <c r="J172" s="290" t="s">
        <v>868</v>
      </c>
      <c r="K172" s="270"/>
    </row>
    <row r="173" spans="2:11" s="1" customFormat="1" ht="17.25" customHeight="1">
      <c r="B173" s="271"/>
      <c r="C173" s="292" t="s">
        <v>869</v>
      </c>
      <c r="D173" s="292"/>
      <c r="E173" s="292"/>
      <c r="F173" s="293" t="s">
        <v>870</v>
      </c>
      <c r="G173" s="335"/>
      <c r="H173" s="336"/>
      <c r="I173" s="336"/>
      <c r="J173" s="292" t="s">
        <v>871</v>
      </c>
      <c r="K173" s="272"/>
    </row>
    <row r="174" spans="2:11" s="1" customFormat="1" ht="5.25" customHeight="1">
      <c r="B174" s="300"/>
      <c r="C174" s="295"/>
      <c r="D174" s="295"/>
      <c r="E174" s="295"/>
      <c r="F174" s="295"/>
      <c r="G174" s="296"/>
      <c r="H174" s="295"/>
      <c r="I174" s="295"/>
      <c r="J174" s="295"/>
      <c r="K174" s="323"/>
    </row>
    <row r="175" spans="2:11" s="1" customFormat="1" ht="15" customHeight="1">
      <c r="B175" s="300"/>
      <c r="C175" s="277" t="s">
        <v>875</v>
      </c>
      <c r="D175" s="277"/>
      <c r="E175" s="277"/>
      <c r="F175" s="298" t="s">
        <v>872</v>
      </c>
      <c r="G175" s="277"/>
      <c r="H175" s="277" t="s">
        <v>912</v>
      </c>
      <c r="I175" s="277" t="s">
        <v>874</v>
      </c>
      <c r="J175" s="277">
        <v>120</v>
      </c>
      <c r="K175" s="323"/>
    </row>
    <row r="176" spans="2:11" s="1" customFormat="1" ht="15" customHeight="1">
      <c r="B176" s="300"/>
      <c r="C176" s="277" t="s">
        <v>921</v>
      </c>
      <c r="D176" s="277"/>
      <c r="E176" s="277"/>
      <c r="F176" s="298" t="s">
        <v>872</v>
      </c>
      <c r="G176" s="277"/>
      <c r="H176" s="277" t="s">
        <v>922</v>
      </c>
      <c r="I176" s="277" t="s">
        <v>874</v>
      </c>
      <c r="J176" s="277" t="s">
        <v>923</v>
      </c>
      <c r="K176" s="323"/>
    </row>
    <row r="177" spans="2:11" s="1" customFormat="1" ht="15" customHeight="1">
      <c r="B177" s="300"/>
      <c r="C177" s="277" t="s">
        <v>84</v>
      </c>
      <c r="D177" s="277"/>
      <c r="E177" s="277"/>
      <c r="F177" s="298" t="s">
        <v>872</v>
      </c>
      <c r="G177" s="277"/>
      <c r="H177" s="277" t="s">
        <v>939</v>
      </c>
      <c r="I177" s="277" t="s">
        <v>874</v>
      </c>
      <c r="J177" s="277" t="s">
        <v>923</v>
      </c>
      <c r="K177" s="323"/>
    </row>
    <row r="178" spans="2:11" s="1" customFormat="1" ht="15" customHeight="1">
      <c r="B178" s="300"/>
      <c r="C178" s="277" t="s">
        <v>877</v>
      </c>
      <c r="D178" s="277"/>
      <c r="E178" s="277"/>
      <c r="F178" s="298" t="s">
        <v>878</v>
      </c>
      <c r="G178" s="277"/>
      <c r="H178" s="277" t="s">
        <v>939</v>
      </c>
      <c r="I178" s="277" t="s">
        <v>874</v>
      </c>
      <c r="J178" s="277">
        <v>50</v>
      </c>
      <c r="K178" s="323"/>
    </row>
    <row r="179" spans="2:11" s="1" customFormat="1" ht="15" customHeight="1">
      <c r="B179" s="300"/>
      <c r="C179" s="277" t="s">
        <v>880</v>
      </c>
      <c r="D179" s="277"/>
      <c r="E179" s="277"/>
      <c r="F179" s="298" t="s">
        <v>872</v>
      </c>
      <c r="G179" s="277"/>
      <c r="H179" s="277" t="s">
        <v>939</v>
      </c>
      <c r="I179" s="277" t="s">
        <v>882</v>
      </c>
      <c r="J179" s="277"/>
      <c r="K179" s="323"/>
    </row>
    <row r="180" spans="2:11" s="1" customFormat="1" ht="15" customHeight="1">
      <c r="B180" s="300"/>
      <c r="C180" s="277" t="s">
        <v>891</v>
      </c>
      <c r="D180" s="277"/>
      <c r="E180" s="277"/>
      <c r="F180" s="298" t="s">
        <v>878</v>
      </c>
      <c r="G180" s="277"/>
      <c r="H180" s="277" t="s">
        <v>939</v>
      </c>
      <c r="I180" s="277" t="s">
        <v>874</v>
      </c>
      <c r="J180" s="277">
        <v>50</v>
      </c>
      <c r="K180" s="323"/>
    </row>
    <row r="181" spans="2:11" s="1" customFormat="1" ht="15" customHeight="1">
      <c r="B181" s="300"/>
      <c r="C181" s="277" t="s">
        <v>899</v>
      </c>
      <c r="D181" s="277"/>
      <c r="E181" s="277"/>
      <c r="F181" s="298" t="s">
        <v>878</v>
      </c>
      <c r="G181" s="277"/>
      <c r="H181" s="277" t="s">
        <v>939</v>
      </c>
      <c r="I181" s="277" t="s">
        <v>874</v>
      </c>
      <c r="J181" s="277">
        <v>50</v>
      </c>
      <c r="K181" s="323"/>
    </row>
    <row r="182" spans="2:11" s="1" customFormat="1" ht="15" customHeight="1">
      <c r="B182" s="300"/>
      <c r="C182" s="277" t="s">
        <v>897</v>
      </c>
      <c r="D182" s="277"/>
      <c r="E182" s="277"/>
      <c r="F182" s="298" t="s">
        <v>878</v>
      </c>
      <c r="G182" s="277"/>
      <c r="H182" s="277" t="s">
        <v>939</v>
      </c>
      <c r="I182" s="277" t="s">
        <v>874</v>
      </c>
      <c r="J182" s="277">
        <v>50</v>
      </c>
      <c r="K182" s="323"/>
    </row>
    <row r="183" spans="2:11" s="1" customFormat="1" ht="15" customHeight="1">
      <c r="B183" s="300"/>
      <c r="C183" s="277" t="s">
        <v>114</v>
      </c>
      <c r="D183" s="277"/>
      <c r="E183" s="277"/>
      <c r="F183" s="298" t="s">
        <v>872</v>
      </c>
      <c r="G183" s="277"/>
      <c r="H183" s="277" t="s">
        <v>940</v>
      </c>
      <c r="I183" s="277" t="s">
        <v>941</v>
      </c>
      <c r="J183" s="277"/>
      <c r="K183" s="323"/>
    </row>
    <row r="184" spans="2:11" s="1" customFormat="1" ht="15" customHeight="1">
      <c r="B184" s="300"/>
      <c r="C184" s="277" t="s">
        <v>56</v>
      </c>
      <c r="D184" s="277"/>
      <c r="E184" s="277"/>
      <c r="F184" s="298" t="s">
        <v>872</v>
      </c>
      <c r="G184" s="277"/>
      <c r="H184" s="277" t="s">
        <v>942</v>
      </c>
      <c r="I184" s="277" t="s">
        <v>943</v>
      </c>
      <c r="J184" s="277">
        <v>1</v>
      </c>
      <c r="K184" s="323"/>
    </row>
    <row r="185" spans="2:11" s="1" customFormat="1" ht="15" customHeight="1">
      <c r="B185" s="300"/>
      <c r="C185" s="277" t="s">
        <v>52</v>
      </c>
      <c r="D185" s="277"/>
      <c r="E185" s="277"/>
      <c r="F185" s="298" t="s">
        <v>872</v>
      </c>
      <c r="G185" s="277"/>
      <c r="H185" s="277" t="s">
        <v>944</v>
      </c>
      <c r="I185" s="277" t="s">
        <v>874</v>
      </c>
      <c r="J185" s="277">
        <v>20</v>
      </c>
      <c r="K185" s="323"/>
    </row>
    <row r="186" spans="2:11" s="1" customFormat="1" ht="15" customHeight="1">
      <c r="B186" s="300"/>
      <c r="C186" s="277" t="s">
        <v>53</v>
      </c>
      <c r="D186" s="277"/>
      <c r="E186" s="277"/>
      <c r="F186" s="298" t="s">
        <v>872</v>
      </c>
      <c r="G186" s="277"/>
      <c r="H186" s="277" t="s">
        <v>945</v>
      </c>
      <c r="I186" s="277" t="s">
        <v>874</v>
      </c>
      <c r="J186" s="277">
        <v>255</v>
      </c>
      <c r="K186" s="323"/>
    </row>
    <row r="187" spans="2:11" s="1" customFormat="1" ht="15" customHeight="1">
      <c r="B187" s="300"/>
      <c r="C187" s="277" t="s">
        <v>115</v>
      </c>
      <c r="D187" s="277"/>
      <c r="E187" s="277"/>
      <c r="F187" s="298" t="s">
        <v>872</v>
      </c>
      <c r="G187" s="277"/>
      <c r="H187" s="277" t="s">
        <v>836</v>
      </c>
      <c r="I187" s="277" t="s">
        <v>874</v>
      </c>
      <c r="J187" s="277">
        <v>10</v>
      </c>
      <c r="K187" s="323"/>
    </row>
    <row r="188" spans="2:11" s="1" customFormat="1" ht="15" customHeight="1">
      <c r="B188" s="300"/>
      <c r="C188" s="277" t="s">
        <v>116</v>
      </c>
      <c r="D188" s="277"/>
      <c r="E188" s="277"/>
      <c r="F188" s="298" t="s">
        <v>872</v>
      </c>
      <c r="G188" s="277"/>
      <c r="H188" s="277" t="s">
        <v>946</v>
      </c>
      <c r="I188" s="277" t="s">
        <v>907</v>
      </c>
      <c r="J188" s="277"/>
      <c r="K188" s="323"/>
    </row>
    <row r="189" spans="2:11" s="1" customFormat="1" ht="15" customHeight="1">
      <c r="B189" s="300"/>
      <c r="C189" s="277" t="s">
        <v>947</v>
      </c>
      <c r="D189" s="277"/>
      <c r="E189" s="277"/>
      <c r="F189" s="298" t="s">
        <v>872</v>
      </c>
      <c r="G189" s="277"/>
      <c r="H189" s="277" t="s">
        <v>948</v>
      </c>
      <c r="I189" s="277" t="s">
        <v>907</v>
      </c>
      <c r="J189" s="277"/>
      <c r="K189" s="323"/>
    </row>
    <row r="190" spans="2:11" s="1" customFormat="1" ht="15" customHeight="1">
      <c r="B190" s="300"/>
      <c r="C190" s="277" t="s">
        <v>936</v>
      </c>
      <c r="D190" s="277"/>
      <c r="E190" s="277"/>
      <c r="F190" s="298" t="s">
        <v>872</v>
      </c>
      <c r="G190" s="277"/>
      <c r="H190" s="277" t="s">
        <v>949</v>
      </c>
      <c r="I190" s="277" t="s">
        <v>907</v>
      </c>
      <c r="J190" s="277"/>
      <c r="K190" s="323"/>
    </row>
    <row r="191" spans="2:11" s="1" customFormat="1" ht="15" customHeight="1">
      <c r="B191" s="300"/>
      <c r="C191" s="277" t="s">
        <v>118</v>
      </c>
      <c r="D191" s="277"/>
      <c r="E191" s="277"/>
      <c r="F191" s="298" t="s">
        <v>878</v>
      </c>
      <c r="G191" s="277"/>
      <c r="H191" s="277" t="s">
        <v>950</v>
      </c>
      <c r="I191" s="277" t="s">
        <v>874</v>
      </c>
      <c r="J191" s="277">
        <v>50</v>
      </c>
      <c r="K191" s="323"/>
    </row>
    <row r="192" spans="2:11" s="1" customFormat="1" ht="15" customHeight="1">
      <c r="B192" s="300"/>
      <c r="C192" s="277" t="s">
        <v>951</v>
      </c>
      <c r="D192" s="277"/>
      <c r="E192" s="277"/>
      <c r="F192" s="298" t="s">
        <v>878</v>
      </c>
      <c r="G192" s="277"/>
      <c r="H192" s="277" t="s">
        <v>952</v>
      </c>
      <c r="I192" s="277" t="s">
        <v>953</v>
      </c>
      <c r="J192" s="277"/>
      <c r="K192" s="323"/>
    </row>
    <row r="193" spans="2:11" s="1" customFormat="1" ht="15" customHeight="1">
      <c r="B193" s="300"/>
      <c r="C193" s="277" t="s">
        <v>954</v>
      </c>
      <c r="D193" s="277"/>
      <c r="E193" s="277"/>
      <c r="F193" s="298" t="s">
        <v>878</v>
      </c>
      <c r="G193" s="277"/>
      <c r="H193" s="277" t="s">
        <v>955</v>
      </c>
      <c r="I193" s="277" t="s">
        <v>953</v>
      </c>
      <c r="J193" s="277"/>
      <c r="K193" s="323"/>
    </row>
    <row r="194" spans="2:11" s="1" customFormat="1" ht="15" customHeight="1">
      <c r="B194" s="300"/>
      <c r="C194" s="277" t="s">
        <v>956</v>
      </c>
      <c r="D194" s="277"/>
      <c r="E194" s="277"/>
      <c r="F194" s="298" t="s">
        <v>878</v>
      </c>
      <c r="G194" s="277"/>
      <c r="H194" s="277" t="s">
        <v>957</v>
      </c>
      <c r="I194" s="277" t="s">
        <v>953</v>
      </c>
      <c r="J194" s="277"/>
      <c r="K194" s="323"/>
    </row>
    <row r="195" spans="2:11" s="1" customFormat="1" ht="15" customHeight="1">
      <c r="B195" s="300"/>
      <c r="C195" s="337" t="s">
        <v>958</v>
      </c>
      <c r="D195" s="277"/>
      <c r="E195" s="277"/>
      <c r="F195" s="298" t="s">
        <v>878</v>
      </c>
      <c r="G195" s="277"/>
      <c r="H195" s="277" t="s">
        <v>959</v>
      </c>
      <c r="I195" s="277" t="s">
        <v>960</v>
      </c>
      <c r="J195" s="338" t="s">
        <v>961</v>
      </c>
      <c r="K195" s="323"/>
    </row>
    <row r="196" spans="2:11" s="17" customFormat="1" ht="15" customHeight="1">
      <c r="B196" s="339"/>
      <c r="C196" s="340" t="s">
        <v>962</v>
      </c>
      <c r="D196" s="341"/>
      <c r="E196" s="341"/>
      <c r="F196" s="342" t="s">
        <v>878</v>
      </c>
      <c r="G196" s="341"/>
      <c r="H196" s="341" t="s">
        <v>963</v>
      </c>
      <c r="I196" s="341" t="s">
        <v>960</v>
      </c>
      <c r="J196" s="343" t="s">
        <v>961</v>
      </c>
      <c r="K196" s="344"/>
    </row>
    <row r="197" spans="2:11" s="1" customFormat="1" ht="15" customHeight="1">
      <c r="B197" s="300"/>
      <c r="C197" s="337" t="s">
        <v>41</v>
      </c>
      <c r="D197" s="277"/>
      <c r="E197" s="277"/>
      <c r="F197" s="298" t="s">
        <v>872</v>
      </c>
      <c r="G197" s="277"/>
      <c r="H197" s="274" t="s">
        <v>964</v>
      </c>
      <c r="I197" s="277" t="s">
        <v>965</v>
      </c>
      <c r="J197" s="277"/>
      <c r="K197" s="323"/>
    </row>
    <row r="198" spans="2:11" s="1" customFormat="1" ht="15" customHeight="1">
      <c r="B198" s="300"/>
      <c r="C198" s="337" t="s">
        <v>966</v>
      </c>
      <c r="D198" s="277"/>
      <c r="E198" s="277"/>
      <c r="F198" s="298" t="s">
        <v>872</v>
      </c>
      <c r="G198" s="277"/>
      <c r="H198" s="277" t="s">
        <v>967</v>
      </c>
      <c r="I198" s="277" t="s">
        <v>907</v>
      </c>
      <c r="J198" s="277"/>
      <c r="K198" s="323"/>
    </row>
    <row r="199" spans="2:11" s="1" customFormat="1" ht="15" customHeight="1">
      <c r="B199" s="300"/>
      <c r="C199" s="337" t="s">
        <v>968</v>
      </c>
      <c r="D199" s="277"/>
      <c r="E199" s="277"/>
      <c r="F199" s="298" t="s">
        <v>872</v>
      </c>
      <c r="G199" s="277"/>
      <c r="H199" s="277" t="s">
        <v>969</v>
      </c>
      <c r="I199" s="277" t="s">
        <v>907</v>
      </c>
      <c r="J199" s="277"/>
      <c r="K199" s="323"/>
    </row>
    <row r="200" spans="2:11" s="1" customFormat="1" ht="15" customHeight="1">
      <c r="B200" s="300"/>
      <c r="C200" s="337" t="s">
        <v>970</v>
      </c>
      <c r="D200" s="277"/>
      <c r="E200" s="277"/>
      <c r="F200" s="298" t="s">
        <v>878</v>
      </c>
      <c r="G200" s="277"/>
      <c r="H200" s="277" t="s">
        <v>971</v>
      </c>
      <c r="I200" s="277" t="s">
        <v>907</v>
      </c>
      <c r="J200" s="277"/>
      <c r="K200" s="323"/>
    </row>
    <row r="201" spans="2:11" s="1" customFormat="1" ht="15" customHeight="1">
      <c r="B201" s="329"/>
      <c r="C201" s="345"/>
      <c r="D201" s="330"/>
      <c r="E201" s="330"/>
      <c r="F201" s="330"/>
      <c r="G201" s="330"/>
      <c r="H201" s="330"/>
      <c r="I201" s="330"/>
      <c r="J201" s="330"/>
      <c r="K201" s="331"/>
    </row>
    <row r="202" spans="2:11" s="1" customFormat="1" ht="18.75" customHeight="1">
      <c r="B202" s="311"/>
      <c r="C202" s="321"/>
      <c r="D202" s="321"/>
      <c r="E202" s="321"/>
      <c r="F202" s="332"/>
      <c r="G202" s="321"/>
      <c r="H202" s="321"/>
      <c r="I202" s="321"/>
      <c r="J202" s="321"/>
      <c r="K202" s="311"/>
    </row>
    <row r="203" spans="2:11" s="1" customFormat="1" ht="18.75" customHeight="1">
      <c r="B203" s="284"/>
      <c r="C203" s="284"/>
      <c r="D203" s="284"/>
      <c r="E203" s="284"/>
      <c r="F203" s="284"/>
      <c r="G203" s="284"/>
      <c r="H203" s="284"/>
      <c r="I203" s="284"/>
      <c r="J203" s="284"/>
      <c r="K203" s="284"/>
    </row>
    <row r="204" spans="2:11" s="1" customFormat="1" ht="12">
      <c r="B204" s="266"/>
      <c r="C204" s="267"/>
      <c r="D204" s="267"/>
      <c r="E204" s="267"/>
      <c r="F204" s="267"/>
      <c r="G204" s="267"/>
      <c r="H204" s="267"/>
      <c r="I204" s="267"/>
      <c r="J204" s="267"/>
      <c r="K204" s="268"/>
    </row>
    <row r="205" spans="2:11" s="1" customFormat="1" ht="21" customHeight="1">
      <c r="B205" s="269"/>
      <c r="C205" s="410" t="s">
        <v>972</v>
      </c>
      <c r="D205" s="410"/>
      <c r="E205" s="410"/>
      <c r="F205" s="410"/>
      <c r="G205" s="410"/>
      <c r="H205" s="410"/>
      <c r="I205" s="410"/>
      <c r="J205" s="410"/>
      <c r="K205" s="270"/>
    </row>
    <row r="206" spans="2:11" s="1" customFormat="1" ht="25.5" customHeight="1">
      <c r="B206" s="269"/>
      <c r="C206" s="346" t="s">
        <v>973</v>
      </c>
      <c r="D206" s="346"/>
      <c r="E206" s="346"/>
      <c r="F206" s="346" t="s">
        <v>974</v>
      </c>
      <c r="G206" s="347"/>
      <c r="H206" s="413" t="s">
        <v>975</v>
      </c>
      <c r="I206" s="413"/>
      <c r="J206" s="413"/>
      <c r="K206" s="270"/>
    </row>
    <row r="207" spans="2:11" s="1" customFormat="1" ht="5.25" customHeight="1">
      <c r="B207" s="300"/>
      <c r="C207" s="295"/>
      <c r="D207" s="295"/>
      <c r="E207" s="295"/>
      <c r="F207" s="295"/>
      <c r="G207" s="321"/>
      <c r="H207" s="295"/>
      <c r="I207" s="295"/>
      <c r="J207" s="295"/>
      <c r="K207" s="323"/>
    </row>
    <row r="208" spans="2:11" s="1" customFormat="1" ht="15" customHeight="1">
      <c r="B208" s="300"/>
      <c r="C208" s="277" t="s">
        <v>965</v>
      </c>
      <c r="D208" s="277"/>
      <c r="E208" s="277"/>
      <c r="F208" s="298" t="s">
        <v>42</v>
      </c>
      <c r="G208" s="277"/>
      <c r="H208" s="414" t="s">
        <v>976</v>
      </c>
      <c r="I208" s="414"/>
      <c r="J208" s="414"/>
      <c r="K208" s="323"/>
    </row>
    <row r="209" spans="2:11" s="1" customFormat="1" ht="15" customHeight="1">
      <c r="B209" s="300"/>
      <c r="C209" s="277"/>
      <c r="D209" s="277"/>
      <c r="E209" s="277"/>
      <c r="F209" s="298" t="s">
        <v>43</v>
      </c>
      <c r="G209" s="277"/>
      <c r="H209" s="414" t="s">
        <v>977</v>
      </c>
      <c r="I209" s="414"/>
      <c r="J209" s="414"/>
      <c r="K209" s="323"/>
    </row>
    <row r="210" spans="2:11" s="1" customFormat="1" ht="15" customHeight="1">
      <c r="B210" s="300"/>
      <c r="C210" s="277"/>
      <c r="D210" s="277"/>
      <c r="E210" s="277"/>
      <c r="F210" s="298" t="s">
        <v>46</v>
      </c>
      <c r="G210" s="277"/>
      <c r="H210" s="414" t="s">
        <v>978</v>
      </c>
      <c r="I210" s="414"/>
      <c r="J210" s="414"/>
      <c r="K210" s="323"/>
    </row>
    <row r="211" spans="2:11" s="1" customFormat="1" ht="15" customHeight="1">
      <c r="B211" s="300"/>
      <c r="C211" s="277"/>
      <c r="D211" s="277"/>
      <c r="E211" s="277"/>
      <c r="F211" s="298" t="s">
        <v>44</v>
      </c>
      <c r="G211" s="277"/>
      <c r="H211" s="414" t="s">
        <v>979</v>
      </c>
      <c r="I211" s="414"/>
      <c r="J211" s="414"/>
      <c r="K211" s="323"/>
    </row>
    <row r="212" spans="2:11" s="1" customFormat="1" ht="15" customHeight="1">
      <c r="B212" s="300"/>
      <c r="C212" s="277"/>
      <c r="D212" s="277"/>
      <c r="E212" s="277"/>
      <c r="F212" s="298" t="s">
        <v>45</v>
      </c>
      <c r="G212" s="277"/>
      <c r="H212" s="414" t="s">
        <v>980</v>
      </c>
      <c r="I212" s="414"/>
      <c r="J212" s="414"/>
      <c r="K212" s="323"/>
    </row>
    <row r="213" spans="2:11" s="1" customFormat="1" ht="15" customHeight="1">
      <c r="B213" s="300"/>
      <c r="C213" s="277"/>
      <c r="D213" s="277"/>
      <c r="E213" s="277"/>
      <c r="F213" s="298"/>
      <c r="G213" s="277"/>
      <c r="H213" s="277"/>
      <c r="I213" s="277"/>
      <c r="J213" s="277"/>
      <c r="K213" s="323"/>
    </row>
    <row r="214" spans="2:11" s="1" customFormat="1" ht="15" customHeight="1">
      <c r="B214" s="300"/>
      <c r="C214" s="277" t="s">
        <v>919</v>
      </c>
      <c r="D214" s="277"/>
      <c r="E214" s="277"/>
      <c r="F214" s="298" t="s">
        <v>813</v>
      </c>
      <c r="G214" s="277"/>
      <c r="H214" s="414" t="s">
        <v>981</v>
      </c>
      <c r="I214" s="414"/>
      <c r="J214" s="414"/>
      <c r="K214" s="323"/>
    </row>
    <row r="215" spans="2:11" s="1" customFormat="1" ht="15" customHeight="1">
      <c r="B215" s="300"/>
      <c r="C215" s="277"/>
      <c r="D215" s="277"/>
      <c r="E215" s="277"/>
      <c r="F215" s="298" t="s">
        <v>77</v>
      </c>
      <c r="G215" s="277"/>
      <c r="H215" s="414" t="s">
        <v>817</v>
      </c>
      <c r="I215" s="414"/>
      <c r="J215" s="414"/>
      <c r="K215" s="323"/>
    </row>
    <row r="216" spans="2:11" s="1" customFormat="1" ht="15" customHeight="1">
      <c r="B216" s="300"/>
      <c r="C216" s="277"/>
      <c r="D216" s="277"/>
      <c r="E216" s="277"/>
      <c r="F216" s="298" t="s">
        <v>815</v>
      </c>
      <c r="G216" s="277"/>
      <c r="H216" s="414" t="s">
        <v>982</v>
      </c>
      <c r="I216" s="414"/>
      <c r="J216" s="414"/>
      <c r="K216" s="323"/>
    </row>
    <row r="217" spans="2:11" s="1" customFormat="1" ht="15" customHeight="1">
      <c r="B217" s="348"/>
      <c r="C217" s="277"/>
      <c r="D217" s="277"/>
      <c r="E217" s="277"/>
      <c r="F217" s="298" t="s">
        <v>89</v>
      </c>
      <c r="G217" s="337"/>
      <c r="H217" s="415" t="s">
        <v>818</v>
      </c>
      <c r="I217" s="415"/>
      <c r="J217" s="415"/>
      <c r="K217" s="349"/>
    </row>
    <row r="218" spans="2:11" s="1" customFormat="1" ht="15" customHeight="1">
      <c r="B218" s="348"/>
      <c r="C218" s="277"/>
      <c r="D218" s="277"/>
      <c r="E218" s="277"/>
      <c r="F218" s="298" t="s">
        <v>819</v>
      </c>
      <c r="G218" s="337"/>
      <c r="H218" s="415" t="s">
        <v>983</v>
      </c>
      <c r="I218" s="415"/>
      <c r="J218" s="415"/>
      <c r="K218" s="349"/>
    </row>
    <row r="219" spans="2:11" s="1" customFormat="1" ht="15" customHeight="1">
      <c r="B219" s="348"/>
      <c r="C219" s="277"/>
      <c r="D219" s="277"/>
      <c r="E219" s="277"/>
      <c r="F219" s="298"/>
      <c r="G219" s="337"/>
      <c r="H219" s="327"/>
      <c r="I219" s="327"/>
      <c r="J219" s="327"/>
      <c r="K219" s="349"/>
    </row>
    <row r="220" spans="2:11" s="1" customFormat="1" ht="15" customHeight="1">
      <c r="B220" s="348"/>
      <c r="C220" s="277" t="s">
        <v>943</v>
      </c>
      <c r="D220" s="277"/>
      <c r="E220" s="277"/>
      <c r="F220" s="298">
        <v>1</v>
      </c>
      <c r="G220" s="337"/>
      <c r="H220" s="415" t="s">
        <v>984</v>
      </c>
      <c r="I220" s="415"/>
      <c r="J220" s="415"/>
      <c r="K220" s="349"/>
    </row>
    <row r="221" spans="2:11" s="1" customFormat="1" ht="15" customHeight="1">
      <c r="B221" s="348"/>
      <c r="C221" s="277"/>
      <c r="D221" s="277"/>
      <c r="E221" s="277"/>
      <c r="F221" s="298">
        <v>2</v>
      </c>
      <c r="G221" s="337"/>
      <c r="H221" s="415" t="s">
        <v>985</v>
      </c>
      <c r="I221" s="415"/>
      <c r="J221" s="415"/>
      <c r="K221" s="349"/>
    </row>
    <row r="222" spans="2:11" s="1" customFormat="1" ht="15" customHeight="1">
      <c r="B222" s="348"/>
      <c r="C222" s="277"/>
      <c r="D222" s="277"/>
      <c r="E222" s="277"/>
      <c r="F222" s="298">
        <v>3</v>
      </c>
      <c r="G222" s="337"/>
      <c r="H222" s="415" t="s">
        <v>986</v>
      </c>
      <c r="I222" s="415"/>
      <c r="J222" s="415"/>
      <c r="K222" s="349"/>
    </row>
    <row r="223" spans="2:11" s="1" customFormat="1" ht="15" customHeight="1">
      <c r="B223" s="348"/>
      <c r="C223" s="277"/>
      <c r="D223" s="277"/>
      <c r="E223" s="277"/>
      <c r="F223" s="298">
        <v>4</v>
      </c>
      <c r="G223" s="337"/>
      <c r="H223" s="415" t="s">
        <v>987</v>
      </c>
      <c r="I223" s="415"/>
      <c r="J223" s="415"/>
      <c r="K223" s="349"/>
    </row>
    <row r="224" spans="2:11" s="1" customFormat="1" ht="12.75" customHeight="1">
      <c r="B224" s="350"/>
      <c r="C224" s="351"/>
      <c r="D224" s="351"/>
      <c r="E224" s="351"/>
      <c r="F224" s="351"/>
      <c r="G224" s="351"/>
      <c r="H224" s="351"/>
      <c r="I224" s="351"/>
      <c r="J224" s="351"/>
      <c r="K224" s="352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Rekapitulace zakázky</vt:lpstr>
      <vt:lpstr>01 - Sborníku ÚOŽI 2024</vt:lpstr>
      <vt:lpstr>02 - ÚRS 2024</vt:lpstr>
      <vt:lpstr>VON - -</vt:lpstr>
      <vt:lpstr>Seznam figur</vt:lpstr>
      <vt:lpstr>Pokyny pro vyplnění</vt:lpstr>
      <vt:lpstr>'01 - Sborníku ÚOŽI 2024'!Názvy_tisku</vt:lpstr>
      <vt:lpstr>'02 - ÚRS 2024'!Názvy_tisku</vt:lpstr>
      <vt:lpstr>'Rekapitulace zakázky'!Názvy_tisku</vt:lpstr>
      <vt:lpstr>'Seznam figur'!Názvy_tisku</vt:lpstr>
      <vt:lpstr>'VON - -'!Názvy_tisku</vt:lpstr>
      <vt:lpstr>'01 - Sborníku ÚOŽI 2024'!Oblast_tisku</vt:lpstr>
      <vt:lpstr>'02 - ÚRS 2024'!Oblast_tisku</vt:lpstr>
      <vt:lpstr>'Rekapitulace zakázky'!Oblast_tisku</vt:lpstr>
      <vt:lpstr>'Seznam figur'!Oblast_tisku</vt:lpstr>
      <vt:lpstr>'VON - -'!Oblast_tisku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Duda Vlastimil, Ing.</cp:lastModifiedBy>
  <dcterms:created xsi:type="dcterms:W3CDTF">2024-08-14T11:09:49Z</dcterms:created>
  <dcterms:modified xsi:type="dcterms:W3CDTF">2024-08-26T18:10:25Z</dcterms:modified>
</cp:coreProperties>
</file>