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kamlar\Desktop\ASPE\Soutěže Esticon\VZ Rekonstrukce mostu v km 138,187 TÚ 1201 na trati Znojmo – Okříšky\ZM02\do soutěže\"/>
    </mc:Choice>
  </mc:AlternateContent>
  <bookViews>
    <workbookView xWindow="0" yWindow="0" windowWidth="0" windowHeight="0"/>
  </bookViews>
  <sheets>
    <sheet name="Rekapitulace" sheetId="15" r:id="rId1"/>
    <sheet name="PS 11-01-11" sheetId="2" r:id="rId2"/>
    <sheet name="PS 11-02-51" sheetId="3" r:id="rId3"/>
    <sheet name="SO 11-10-01" sheetId="4" r:id="rId4"/>
    <sheet name="SO 11-11-01" sheetId="5" r:id="rId5"/>
    <sheet name="SO 11-20-01" sheetId="6" r:id="rId6"/>
    <sheet name="SO 11-21-01" sheetId="7" r:id="rId7"/>
    <sheet name="SO 11-50-01" sheetId="8" r:id="rId8"/>
    <sheet name="SO 11-50-02" sheetId="9" r:id="rId9"/>
    <sheet name="SO 11-84-01" sheetId="10" r:id="rId10"/>
    <sheet name="SO 11-86-01" sheetId="11" r:id="rId11"/>
    <sheet name="SO 11-86-02" sheetId="12" r:id="rId12"/>
    <sheet name="SO 90-90" sheetId="13" r:id="rId13"/>
    <sheet name="SO 98-98" sheetId="14" r:id="rId14"/>
  </sheets>
  <calcPr/>
</workbook>
</file>

<file path=xl/calcChain.xml><?xml version="1.0" encoding="utf-8"?>
<calcChain xmlns="http://schemas.openxmlformats.org/spreadsheetml/2006/main">
  <c i="14" l="1" r="M3"/>
  <c i="13" r="M3"/>
  <c i="12" r="M3"/>
  <c i="11" r="M3"/>
  <c i="10" r="M3"/>
  <c i="9" r="M3"/>
  <c i="8" r="M3"/>
  <c i="7" r="M3"/>
  <c i="6" r="M3"/>
  <c i="5" r="M3"/>
  <c i="4" r="M3"/>
  <c i="3" r="M3"/>
  <c i="2" r="M3"/>
  <c i="15" r="C7"/>
  <c r="C6"/>
  <c r="F28"/>
  <c r="D28"/>
  <c r="C28"/>
  <c r="E30"/>
  <c r="F30"/>
  <c r="D30"/>
  <c r="C30"/>
  <c r="E29"/>
  <c r="F29"/>
  <c r="D29"/>
  <c r="C29"/>
  <c r="E28"/>
  <c r="F25"/>
  <c r="D25"/>
  <c r="C25"/>
  <c r="E27"/>
  <c r="F27"/>
  <c r="D27"/>
  <c r="C27"/>
  <c r="E26"/>
  <c r="F26"/>
  <c r="D26"/>
  <c r="C26"/>
  <c r="E25"/>
  <c r="F23"/>
  <c r="D23"/>
  <c r="C23"/>
  <c r="E24"/>
  <c r="F24"/>
  <c r="D24"/>
  <c r="C24"/>
  <c r="E23"/>
  <c r="F20"/>
  <c r="D20"/>
  <c r="C20"/>
  <c r="E22"/>
  <c r="F22"/>
  <c r="D22"/>
  <c r="C22"/>
  <c r="E21"/>
  <c r="F21"/>
  <c r="D21"/>
  <c r="C21"/>
  <c r="E20"/>
  <c r="F17"/>
  <c r="D17"/>
  <c r="C17"/>
  <c r="E19"/>
  <c r="F19"/>
  <c r="D19"/>
  <c r="C19"/>
  <c r="E18"/>
  <c r="F18"/>
  <c r="D18"/>
  <c r="C18"/>
  <c r="E17"/>
  <c r="F14"/>
  <c r="D14"/>
  <c r="C14"/>
  <c r="E16"/>
  <c r="F16"/>
  <c r="D16"/>
  <c r="C16"/>
  <c r="E15"/>
  <c r="F15"/>
  <c r="D15"/>
  <c r="C15"/>
  <c r="E14"/>
  <c r="F12"/>
  <c r="D12"/>
  <c r="C12"/>
  <c r="E13"/>
  <c r="F13"/>
  <c r="D13"/>
  <c r="C13"/>
  <c r="E12"/>
  <c r="F10"/>
  <c r="D10"/>
  <c r="C10"/>
  <c r="E11"/>
  <c r="F11"/>
  <c r="D11"/>
  <c r="C11"/>
  <c r="E10"/>
  <c i="14" r="T7"/>
  <c r="M8"/>
  <c r="L8"/>
  <c r="M22"/>
  <c r="L22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M9"/>
  <c r="L9"/>
  <c r="AA18"/>
  <c r="O18"/>
  <c r="M18"/>
  <c r="I18"/>
  <c r="AA14"/>
  <c r="O14"/>
  <c r="M14"/>
  <c r="I14"/>
  <c r="AA10"/>
  <c r="O10"/>
  <c r="M10"/>
  <c r="I10"/>
  <c i="13" r="T7"/>
  <c r="M8"/>
  <c r="L8"/>
  <c r="M9"/>
  <c r="L9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AA66"/>
  <c r="O66"/>
  <c r="M66"/>
  <c r="I66"/>
  <c r="AA62"/>
  <c r="O62"/>
  <c r="M62"/>
  <c r="I62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2" r="T7"/>
  <c r="M8"/>
  <c r="L8"/>
  <c r="M157"/>
  <c r="L157"/>
  <c r="AA166"/>
  <c r="O166"/>
  <c r="M166"/>
  <c r="I166"/>
  <c r="AA162"/>
  <c r="O162"/>
  <c r="M162"/>
  <c r="I162"/>
  <c r="AA158"/>
  <c r="O158"/>
  <c r="M158"/>
  <c r="I158"/>
  <c r="M68"/>
  <c r="L68"/>
  <c r="AA153"/>
  <c r="O153"/>
  <c r="M153"/>
  <c r="I153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AA129"/>
  <c r="O129"/>
  <c r="M129"/>
  <c r="I129"/>
  <c r="AA125"/>
  <c r="O125"/>
  <c r="M125"/>
  <c r="I125"/>
  <c r="AA121"/>
  <c r="O121"/>
  <c r="M121"/>
  <c r="I121"/>
  <c r="AA117"/>
  <c r="O117"/>
  <c r="M117"/>
  <c r="I117"/>
  <c r="AA113"/>
  <c r="O113"/>
  <c r="M113"/>
  <c r="I113"/>
  <c r="AA109"/>
  <c r="O109"/>
  <c r="M109"/>
  <c r="I109"/>
  <c r="AA105"/>
  <c r="O105"/>
  <c r="M105"/>
  <c r="I105"/>
  <c r="AA101"/>
  <c r="O101"/>
  <c r="M101"/>
  <c r="I101"/>
  <c r="AA97"/>
  <c r="O97"/>
  <c r="M97"/>
  <c r="I97"/>
  <c r="AA93"/>
  <c r="O93"/>
  <c r="M93"/>
  <c r="I93"/>
  <c r="AA89"/>
  <c r="O89"/>
  <c r="M89"/>
  <c r="I89"/>
  <c r="AA85"/>
  <c r="O85"/>
  <c r="M85"/>
  <c r="I85"/>
  <c r="AA81"/>
  <c r="O81"/>
  <c r="M81"/>
  <c r="I81"/>
  <c r="AA77"/>
  <c r="O77"/>
  <c r="M77"/>
  <c r="I77"/>
  <c r="AA73"/>
  <c r="O73"/>
  <c r="M73"/>
  <c r="I73"/>
  <c r="AA69"/>
  <c r="O69"/>
  <c r="M69"/>
  <c r="I69"/>
  <c r="M43"/>
  <c r="L43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M30"/>
  <c r="L30"/>
  <c r="AA39"/>
  <c r="O39"/>
  <c r="M39"/>
  <c r="I39"/>
  <c r="AA35"/>
  <c r="O35"/>
  <c r="M35"/>
  <c r="I35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1" r="T7"/>
  <c r="M8"/>
  <c r="L8"/>
  <c r="M179"/>
  <c r="L179"/>
  <c r="AA184"/>
  <c r="O184"/>
  <c r="M184"/>
  <c r="I184"/>
  <c r="AA180"/>
  <c r="O180"/>
  <c r="M180"/>
  <c r="I180"/>
  <c r="M154"/>
  <c r="L154"/>
  <c r="AA175"/>
  <c r="O175"/>
  <c r="M175"/>
  <c r="I175"/>
  <c r="AA171"/>
  <c r="O171"/>
  <c r="M171"/>
  <c r="I171"/>
  <c r="AA167"/>
  <c r="O167"/>
  <c r="M167"/>
  <c r="I167"/>
  <c r="AA163"/>
  <c r="O163"/>
  <c r="M163"/>
  <c r="I163"/>
  <c r="AA159"/>
  <c r="O159"/>
  <c r="M159"/>
  <c r="I159"/>
  <c r="AA155"/>
  <c r="O155"/>
  <c r="M155"/>
  <c r="I155"/>
  <c r="M85"/>
  <c r="L85"/>
  <c r="AA150"/>
  <c r="O150"/>
  <c r="M150"/>
  <c r="I150"/>
  <c r="AA146"/>
  <c r="O146"/>
  <c r="M146"/>
  <c r="I146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M56"/>
  <c r="L56"/>
  <c r="AA81"/>
  <c r="O81"/>
  <c r="M81"/>
  <c r="I81"/>
  <c r="AA77"/>
  <c r="O77"/>
  <c r="M77"/>
  <c r="I77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M51"/>
  <c r="L51"/>
  <c r="AA52"/>
  <c r="O52"/>
  <c r="M52"/>
  <c r="I52"/>
  <c r="M42"/>
  <c r="L42"/>
  <c r="AA47"/>
  <c r="O47"/>
  <c r="M47"/>
  <c r="I47"/>
  <c r="AA43"/>
  <c r="O43"/>
  <c r="M43"/>
  <c r="I43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10" r="T7"/>
  <c r="M8"/>
  <c r="L8"/>
  <c r="M124"/>
  <c r="L124"/>
  <c r="AA125"/>
  <c r="O125"/>
  <c r="M125"/>
  <c r="I125"/>
  <c r="M59"/>
  <c r="L59"/>
  <c r="AA120"/>
  <c r="O120"/>
  <c r="M120"/>
  <c r="I120"/>
  <c r="AA116"/>
  <c r="O116"/>
  <c r="M116"/>
  <c r="I116"/>
  <c r="AA112"/>
  <c r="O112"/>
  <c r="M112"/>
  <c r="I112"/>
  <c r="AA108"/>
  <c r="O108"/>
  <c r="M108"/>
  <c r="I108"/>
  <c r="AA104"/>
  <c r="O104"/>
  <c r="M104"/>
  <c r="I104"/>
  <c r="AA100"/>
  <c r="O100"/>
  <c r="M100"/>
  <c r="I100"/>
  <c r="AA96"/>
  <c r="O96"/>
  <c r="M96"/>
  <c r="I96"/>
  <c r="AA92"/>
  <c r="O92"/>
  <c r="M92"/>
  <c r="I92"/>
  <c r="AA88"/>
  <c r="O88"/>
  <c r="M88"/>
  <c r="I88"/>
  <c r="AA84"/>
  <c r="O84"/>
  <c r="M84"/>
  <c r="I84"/>
  <c r="AA80"/>
  <c r="O80"/>
  <c r="M80"/>
  <c r="I80"/>
  <c r="AA76"/>
  <c r="O76"/>
  <c r="M76"/>
  <c r="I76"/>
  <c r="AA72"/>
  <c r="O72"/>
  <c r="M72"/>
  <c r="I72"/>
  <c r="AA68"/>
  <c r="O68"/>
  <c r="M68"/>
  <c r="I68"/>
  <c r="AA64"/>
  <c r="O64"/>
  <c r="M64"/>
  <c r="I64"/>
  <c r="AA60"/>
  <c r="O60"/>
  <c r="M60"/>
  <c r="I60"/>
  <c r="M34"/>
  <c r="L34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9" r="T7"/>
  <c r="M8"/>
  <c r="L8"/>
  <c r="M103"/>
  <c r="L103"/>
  <c r="AA116"/>
  <c r="O116"/>
  <c r="M116"/>
  <c r="I116"/>
  <c r="AA112"/>
  <c r="O112"/>
  <c r="M112"/>
  <c r="I112"/>
  <c r="AA108"/>
  <c r="O108"/>
  <c r="M108"/>
  <c r="I108"/>
  <c r="AA104"/>
  <c r="O104"/>
  <c r="M104"/>
  <c r="I104"/>
  <c r="M90"/>
  <c r="L90"/>
  <c r="AA99"/>
  <c r="O99"/>
  <c r="M99"/>
  <c r="I99"/>
  <c r="AA95"/>
  <c r="O95"/>
  <c r="M95"/>
  <c r="I95"/>
  <c r="AA91"/>
  <c r="O91"/>
  <c r="M91"/>
  <c r="I91"/>
  <c r="M69"/>
  <c r="L69"/>
  <c r="AA86"/>
  <c r="O86"/>
  <c r="M86"/>
  <c r="I86"/>
  <c r="AA82"/>
  <c r="O82"/>
  <c r="M82"/>
  <c r="I82"/>
  <c r="AA78"/>
  <c r="O78"/>
  <c r="M78"/>
  <c r="I78"/>
  <c r="AA74"/>
  <c r="O74"/>
  <c r="M74"/>
  <c r="I74"/>
  <c r="AA70"/>
  <c r="O70"/>
  <c r="M70"/>
  <c r="I70"/>
  <c r="M64"/>
  <c r="L64"/>
  <c r="AA65"/>
  <c r="O65"/>
  <c r="M65"/>
  <c r="I65"/>
  <c r="M59"/>
  <c r="L59"/>
  <c r="AA60"/>
  <c r="O60"/>
  <c r="M60"/>
  <c r="I60"/>
  <c r="M30"/>
  <c r="L30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M9"/>
  <c r="L9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8" r="T7"/>
  <c r="M8"/>
  <c r="L8"/>
  <c r="M176"/>
  <c r="L176"/>
  <c r="AA189"/>
  <c r="O189"/>
  <c r="M189"/>
  <c r="I189"/>
  <c r="AA185"/>
  <c r="O185"/>
  <c r="M185"/>
  <c r="I185"/>
  <c r="AA181"/>
  <c r="O181"/>
  <c r="M181"/>
  <c r="I181"/>
  <c r="AA177"/>
  <c r="O177"/>
  <c r="M177"/>
  <c r="I177"/>
  <c r="M127"/>
  <c r="L127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M114"/>
  <c r="L114"/>
  <c r="AA123"/>
  <c r="O123"/>
  <c r="M123"/>
  <c r="I123"/>
  <c r="AA119"/>
  <c r="O119"/>
  <c r="M119"/>
  <c r="I119"/>
  <c r="AA115"/>
  <c r="O115"/>
  <c r="M115"/>
  <c r="I115"/>
  <c r="M81"/>
  <c r="L81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M76"/>
  <c r="L76"/>
  <c r="AA77"/>
  <c r="O77"/>
  <c r="M77"/>
  <c r="I77"/>
  <c r="M63"/>
  <c r="L63"/>
  <c r="AA72"/>
  <c r="O72"/>
  <c r="M72"/>
  <c r="I72"/>
  <c r="AA68"/>
  <c r="O68"/>
  <c r="M68"/>
  <c r="I68"/>
  <c r="AA64"/>
  <c r="O64"/>
  <c r="M64"/>
  <c r="I64"/>
  <c r="M34"/>
  <c r="L34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7" r="T7"/>
  <c r="M8"/>
  <c r="L8"/>
  <c r="M132"/>
  <c r="L132"/>
  <c r="AA149"/>
  <c r="O149"/>
  <c r="M149"/>
  <c r="I149"/>
  <c r="AA145"/>
  <c r="O145"/>
  <c r="M145"/>
  <c r="I145"/>
  <c r="AA141"/>
  <c r="O141"/>
  <c r="M141"/>
  <c r="I141"/>
  <c r="AA137"/>
  <c r="O137"/>
  <c r="M137"/>
  <c r="I137"/>
  <c r="AA133"/>
  <c r="O133"/>
  <c r="M133"/>
  <c r="I133"/>
  <c r="M107"/>
  <c r="L107"/>
  <c r="AA128"/>
  <c r="O128"/>
  <c r="M128"/>
  <c r="I128"/>
  <c r="AA124"/>
  <c r="O124"/>
  <c r="M124"/>
  <c r="I124"/>
  <c r="AA120"/>
  <c r="O120"/>
  <c r="M120"/>
  <c r="I120"/>
  <c r="AA116"/>
  <c r="O116"/>
  <c r="M116"/>
  <c r="I116"/>
  <c r="AA112"/>
  <c r="O112"/>
  <c r="M112"/>
  <c r="I112"/>
  <c r="AA108"/>
  <c r="O108"/>
  <c r="M108"/>
  <c r="I108"/>
  <c r="M102"/>
  <c r="L102"/>
  <c r="AA103"/>
  <c r="O103"/>
  <c r="M103"/>
  <c r="I103"/>
  <c r="M89"/>
  <c r="L89"/>
  <c r="AA98"/>
  <c r="O98"/>
  <c r="M98"/>
  <c r="I98"/>
  <c r="AA94"/>
  <c r="O94"/>
  <c r="M94"/>
  <c r="I94"/>
  <c r="AA90"/>
  <c r="O90"/>
  <c r="M90"/>
  <c r="I90"/>
  <c r="M72"/>
  <c r="L72"/>
  <c r="AA85"/>
  <c r="O85"/>
  <c r="M85"/>
  <c r="I85"/>
  <c r="AA81"/>
  <c r="O81"/>
  <c r="M81"/>
  <c r="I81"/>
  <c r="AA77"/>
  <c r="O77"/>
  <c r="M77"/>
  <c r="I77"/>
  <c r="AA73"/>
  <c r="O73"/>
  <c r="M73"/>
  <c r="I73"/>
  <c r="M43"/>
  <c r="L43"/>
  <c r="AA68"/>
  <c r="O68"/>
  <c r="M68"/>
  <c r="I68"/>
  <c r="AA64"/>
  <c r="O64"/>
  <c r="M64"/>
  <c r="I64"/>
  <c r="AA60"/>
  <c r="O60"/>
  <c r="M60"/>
  <c r="I60"/>
  <c r="AA56"/>
  <c r="O56"/>
  <c r="M56"/>
  <c r="I56"/>
  <c r="AA52"/>
  <c r="O52"/>
  <c r="M52"/>
  <c r="I52"/>
  <c r="AA48"/>
  <c r="O48"/>
  <c r="M48"/>
  <c r="I48"/>
  <c r="AA44"/>
  <c r="O44"/>
  <c r="M44"/>
  <c r="I44"/>
  <c r="M34"/>
  <c r="L34"/>
  <c r="AA39"/>
  <c r="O39"/>
  <c r="M39"/>
  <c r="I39"/>
  <c r="AA35"/>
  <c r="O35"/>
  <c r="M35"/>
  <c r="I35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6" r="T7"/>
  <c r="M8"/>
  <c r="L8"/>
  <c r="M200"/>
  <c r="L200"/>
  <c r="AA213"/>
  <c r="O213"/>
  <c r="M213"/>
  <c r="I213"/>
  <c r="AA209"/>
  <c r="O209"/>
  <c r="M209"/>
  <c r="I209"/>
  <c r="AA205"/>
  <c r="O205"/>
  <c r="M205"/>
  <c r="I205"/>
  <c r="AA201"/>
  <c r="O201"/>
  <c r="M201"/>
  <c r="I201"/>
  <c r="M147"/>
  <c r="L147"/>
  <c r="AA196"/>
  <c r="O196"/>
  <c r="M196"/>
  <c r="I196"/>
  <c r="AA192"/>
  <c r="O192"/>
  <c r="M192"/>
  <c r="I192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M122"/>
  <c r="L122"/>
  <c r="AA143"/>
  <c r="O143"/>
  <c r="M143"/>
  <c r="I143"/>
  <c r="AA139"/>
  <c r="O139"/>
  <c r="M139"/>
  <c r="I139"/>
  <c r="AA135"/>
  <c r="O135"/>
  <c r="M135"/>
  <c r="I135"/>
  <c r="AA131"/>
  <c r="O131"/>
  <c r="M131"/>
  <c r="I131"/>
  <c r="AA127"/>
  <c r="O127"/>
  <c r="M127"/>
  <c r="I127"/>
  <c r="AA123"/>
  <c r="O123"/>
  <c r="M123"/>
  <c r="I123"/>
  <c r="M77"/>
  <c r="L77"/>
  <c r="AA118"/>
  <c r="O118"/>
  <c r="M118"/>
  <c r="I118"/>
  <c r="AA114"/>
  <c r="O114"/>
  <c r="M114"/>
  <c r="I114"/>
  <c r="AA110"/>
  <c r="O110"/>
  <c r="M110"/>
  <c r="I110"/>
  <c r="AA106"/>
  <c r="O106"/>
  <c r="M106"/>
  <c r="I106"/>
  <c r="AA102"/>
  <c r="O102"/>
  <c r="M102"/>
  <c r="I102"/>
  <c r="AA98"/>
  <c r="O98"/>
  <c r="M98"/>
  <c r="I98"/>
  <c r="AA94"/>
  <c r="O94"/>
  <c r="M94"/>
  <c r="I94"/>
  <c r="AA90"/>
  <c r="O90"/>
  <c r="M90"/>
  <c r="I90"/>
  <c r="AA86"/>
  <c r="O86"/>
  <c r="M86"/>
  <c r="I86"/>
  <c r="AA82"/>
  <c r="O82"/>
  <c r="M82"/>
  <c r="I82"/>
  <c r="AA78"/>
  <c r="O78"/>
  <c r="M78"/>
  <c r="I78"/>
  <c r="M56"/>
  <c r="L56"/>
  <c r="AA73"/>
  <c r="O73"/>
  <c r="M73"/>
  <c r="I73"/>
  <c r="AA69"/>
  <c r="O69"/>
  <c r="M69"/>
  <c r="I69"/>
  <c r="AA65"/>
  <c r="O65"/>
  <c r="M65"/>
  <c r="I65"/>
  <c r="AA61"/>
  <c r="O61"/>
  <c r="M61"/>
  <c r="I61"/>
  <c r="AA57"/>
  <c r="O57"/>
  <c r="M57"/>
  <c r="I57"/>
  <c r="M35"/>
  <c r="L35"/>
  <c r="AA52"/>
  <c r="O52"/>
  <c r="M52"/>
  <c r="I52"/>
  <c r="AA48"/>
  <c r="O48"/>
  <c r="M48"/>
  <c r="I48"/>
  <c r="AA44"/>
  <c r="O44"/>
  <c r="M44"/>
  <c r="I44"/>
  <c r="AA40"/>
  <c r="O40"/>
  <c r="M40"/>
  <c r="I40"/>
  <c r="AA36"/>
  <c r="O36"/>
  <c r="M36"/>
  <c r="I36"/>
  <c r="M18"/>
  <c r="L18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5" r="T7"/>
  <c r="M8"/>
  <c r="L8"/>
  <c r="M172"/>
  <c r="L172"/>
  <c r="AA181"/>
  <c r="O181"/>
  <c r="M181"/>
  <c r="I181"/>
  <c r="AA177"/>
  <c r="O177"/>
  <c r="M177"/>
  <c r="I177"/>
  <c r="AA173"/>
  <c r="O173"/>
  <c r="M173"/>
  <c r="I173"/>
  <c r="M147"/>
  <c r="L147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M138"/>
  <c r="L138"/>
  <c r="AA143"/>
  <c r="O143"/>
  <c r="M143"/>
  <c r="I143"/>
  <c r="AA139"/>
  <c r="O139"/>
  <c r="M139"/>
  <c r="I139"/>
  <c r="M109"/>
  <c r="L109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AA110"/>
  <c r="O110"/>
  <c r="M110"/>
  <c r="I110"/>
  <c r="M100"/>
  <c r="L100"/>
  <c r="AA105"/>
  <c r="O105"/>
  <c r="M105"/>
  <c r="I105"/>
  <c r="AA101"/>
  <c r="O101"/>
  <c r="M101"/>
  <c r="I101"/>
  <c r="M87"/>
  <c r="L87"/>
  <c r="AA96"/>
  <c r="O96"/>
  <c r="M96"/>
  <c r="I96"/>
  <c r="AA92"/>
  <c r="O92"/>
  <c r="M92"/>
  <c r="I92"/>
  <c r="AA88"/>
  <c r="O88"/>
  <c r="M88"/>
  <c r="I88"/>
  <c r="M42"/>
  <c r="L42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M9"/>
  <c r="L9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4" r="T7"/>
  <c r="M8"/>
  <c r="L8"/>
  <c r="M192"/>
  <c r="L192"/>
  <c r="AA217"/>
  <c r="O217"/>
  <c r="M217"/>
  <c r="I217"/>
  <c r="AA213"/>
  <c r="O213"/>
  <c r="M213"/>
  <c r="I213"/>
  <c r="AA209"/>
  <c r="O209"/>
  <c r="M209"/>
  <c r="I209"/>
  <c r="AA205"/>
  <c r="O205"/>
  <c r="M205"/>
  <c r="I205"/>
  <c r="AA201"/>
  <c r="O201"/>
  <c r="M201"/>
  <c r="I201"/>
  <c r="AA197"/>
  <c r="O197"/>
  <c r="M197"/>
  <c r="I197"/>
  <c r="AA193"/>
  <c r="O193"/>
  <c r="M193"/>
  <c r="I193"/>
  <c r="M115"/>
  <c r="L115"/>
  <c r="AA188"/>
  <c r="O188"/>
  <c r="M188"/>
  <c r="I188"/>
  <c r="AA184"/>
  <c r="O184"/>
  <c r="M184"/>
  <c r="I184"/>
  <c r="AA180"/>
  <c r="O180"/>
  <c r="M180"/>
  <c r="I180"/>
  <c r="AA176"/>
  <c r="O176"/>
  <c r="M176"/>
  <c r="I176"/>
  <c r="AA172"/>
  <c r="O172"/>
  <c r="M172"/>
  <c r="I172"/>
  <c r="AA168"/>
  <c r="O168"/>
  <c r="M168"/>
  <c r="I168"/>
  <c r="AA164"/>
  <c r="O164"/>
  <c r="M164"/>
  <c r="I164"/>
  <c r="AA160"/>
  <c r="O160"/>
  <c r="M160"/>
  <c r="I160"/>
  <c r="AA156"/>
  <c r="O156"/>
  <c r="M156"/>
  <c r="I156"/>
  <c r="AA152"/>
  <c r="O152"/>
  <c r="M152"/>
  <c r="I152"/>
  <c r="AA148"/>
  <c r="O148"/>
  <c r="M148"/>
  <c r="I148"/>
  <c r="AA144"/>
  <c r="O144"/>
  <c r="M144"/>
  <c r="I144"/>
  <c r="AA140"/>
  <c r="O140"/>
  <c r="M140"/>
  <c r="I140"/>
  <c r="AA136"/>
  <c r="O136"/>
  <c r="M136"/>
  <c r="I136"/>
  <c r="AA132"/>
  <c r="O132"/>
  <c r="M132"/>
  <c r="I132"/>
  <c r="AA128"/>
  <c r="O128"/>
  <c r="M128"/>
  <c r="I128"/>
  <c r="AA124"/>
  <c r="O124"/>
  <c r="M124"/>
  <c r="I124"/>
  <c r="AA120"/>
  <c r="O120"/>
  <c r="M120"/>
  <c r="I120"/>
  <c r="AA116"/>
  <c r="O116"/>
  <c r="M116"/>
  <c r="I116"/>
  <c r="M34"/>
  <c r="L34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M9"/>
  <c r="L9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  <c i="3" r="T7"/>
  <c r="M8"/>
  <c r="L8"/>
  <c r="M123"/>
  <c r="L123"/>
  <c r="AA128"/>
  <c r="O128"/>
  <c r="M128"/>
  <c r="I128"/>
  <c r="AA124"/>
  <c r="O124"/>
  <c r="M124"/>
  <c r="I124"/>
  <c r="M18"/>
  <c r="L18"/>
  <c r="AA119"/>
  <c r="O119"/>
  <c r="M119"/>
  <c r="I119"/>
  <c r="AA115"/>
  <c r="O115"/>
  <c r="M115"/>
  <c r="I115"/>
  <c r="AA111"/>
  <c r="O111"/>
  <c r="M111"/>
  <c r="I111"/>
  <c r="AA107"/>
  <c r="O107"/>
  <c r="M107"/>
  <c r="I107"/>
  <c r="AA103"/>
  <c r="O103"/>
  <c r="M103"/>
  <c r="I103"/>
  <c r="AA99"/>
  <c r="O99"/>
  <c r="M99"/>
  <c r="I99"/>
  <c r="AA95"/>
  <c r="O95"/>
  <c r="M95"/>
  <c r="I95"/>
  <c r="AA91"/>
  <c r="O91"/>
  <c r="M91"/>
  <c r="I91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AA59"/>
  <c r="O59"/>
  <c r="M59"/>
  <c r="I59"/>
  <c r="AA55"/>
  <c r="O55"/>
  <c r="M55"/>
  <c r="I55"/>
  <c r="AA51"/>
  <c r="O51"/>
  <c r="M51"/>
  <c r="I51"/>
  <c r="AA47"/>
  <c r="O47"/>
  <c r="M47"/>
  <c r="I47"/>
  <c r="AA43"/>
  <c r="O43"/>
  <c r="M43"/>
  <c r="I43"/>
  <c r="AA39"/>
  <c r="O39"/>
  <c r="M39"/>
  <c r="I39"/>
  <c r="AA35"/>
  <c r="O35"/>
  <c r="M35"/>
  <c r="I35"/>
  <c r="AA31"/>
  <c r="O31"/>
  <c r="M31"/>
  <c r="I31"/>
  <c r="AA27"/>
  <c r="O27"/>
  <c r="M27"/>
  <c r="I27"/>
  <c r="AA23"/>
  <c r="O23"/>
  <c r="M23"/>
  <c r="I23"/>
  <c r="AA19"/>
  <c r="O19"/>
  <c r="M19"/>
  <c r="I19"/>
  <c r="M9"/>
  <c r="L9"/>
  <c r="AA14"/>
  <c r="O14"/>
  <c r="M14"/>
  <c r="I14"/>
  <c r="AA10"/>
  <c r="O10"/>
  <c r="M10"/>
  <c r="I10"/>
  <c i="2" r="T7"/>
  <c r="M8"/>
  <c r="L8"/>
  <c r="M163"/>
  <c r="L163"/>
  <c r="AA168"/>
  <c r="O168"/>
  <c r="M168"/>
  <c r="I168"/>
  <c r="AA164"/>
  <c r="O164"/>
  <c r="M164"/>
  <c r="I164"/>
  <c r="M146"/>
  <c r="L146"/>
  <c r="AA159"/>
  <c r="O159"/>
  <c r="M159"/>
  <c r="I159"/>
  <c r="AA155"/>
  <c r="O155"/>
  <c r="M155"/>
  <c r="I155"/>
  <c r="AA151"/>
  <c r="O151"/>
  <c r="M151"/>
  <c r="I151"/>
  <c r="AA147"/>
  <c r="O147"/>
  <c r="M147"/>
  <c r="I147"/>
  <c r="M113"/>
  <c r="L113"/>
  <c r="AA142"/>
  <c r="O142"/>
  <c r="M142"/>
  <c r="I142"/>
  <c r="AA138"/>
  <c r="O138"/>
  <c r="M138"/>
  <c r="I138"/>
  <c r="AA134"/>
  <c r="O134"/>
  <c r="M134"/>
  <c r="I134"/>
  <c r="AA130"/>
  <c r="O130"/>
  <c r="M130"/>
  <c r="I130"/>
  <c r="AA126"/>
  <c r="O126"/>
  <c r="M126"/>
  <c r="I126"/>
  <c r="AA122"/>
  <c r="O122"/>
  <c r="M122"/>
  <c r="I122"/>
  <c r="AA118"/>
  <c r="O118"/>
  <c r="M118"/>
  <c r="I118"/>
  <c r="AA114"/>
  <c r="O114"/>
  <c r="M114"/>
  <c r="I114"/>
  <c r="M108"/>
  <c r="L108"/>
  <c r="AA109"/>
  <c r="O109"/>
  <c r="M109"/>
  <c r="I109"/>
  <c r="M91"/>
  <c r="L91"/>
  <c r="AA104"/>
  <c r="O104"/>
  <c r="M104"/>
  <c r="I104"/>
  <c r="AA100"/>
  <c r="O100"/>
  <c r="M100"/>
  <c r="I100"/>
  <c r="AA96"/>
  <c r="O96"/>
  <c r="M96"/>
  <c r="I96"/>
  <c r="AA92"/>
  <c r="O92"/>
  <c r="M92"/>
  <c r="I92"/>
  <c r="M62"/>
  <c r="L62"/>
  <c r="AA87"/>
  <c r="O87"/>
  <c r="M87"/>
  <c r="I87"/>
  <c r="AA83"/>
  <c r="O83"/>
  <c r="M83"/>
  <c r="I83"/>
  <c r="AA79"/>
  <c r="O79"/>
  <c r="M79"/>
  <c r="I79"/>
  <c r="AA75"/>
  <c r="O75"/>
  <c r="M75"/>
  <c r="I75"/>
  <c r="AA71"/>
  <c r="O71"/>
  <c r="M71"/>
  <c r="I71"/>
  <c r="AA67"/>
  <c r="O67"/>
  <c r="M67"/>
  <c r="I67"/>
  <c r="AA63"/>
  <c r="O63"/>
  <c r="M63"/>
  <c r="I63"/>
  <c r="M9"/>
  <c r="L9"/>
  <c r="AA58"/>
  <c r="O58"/>
  <c r="M58"/>
  <c r="I58"/>
  <c r="AA54"/>
  <c r="O54"/>
  <c r="M54"/>
  <c r="I54"/>
  <c r="AA50"/>
  <c r="O50"/>
  <c r="M50"/>
  <c r="I50"/>
  <c r="AA46"/>
  <c r="O46"/>
  <c r="M46"/>
  <c r="I46"/>
  <c r="AA42"/>
  <c r="O42"/>
  <c r="M42"/>
  <c r="I42"/>
  <c r="AA38"/>
  <c r="O38"/>
  <c r="M38"/>
  <c r="I38"/>
  <c r="AA34"/>
  <c r="O34"/>
  <c r="M34"/>
  <c r="I34"/>
  <c r="AA30"/>
  <c r="O30"/>
  <c r="M30"/>
  <c r="I30"/>
  <c r="AA26"/>
  <c r="O26"/>
  <c r="M26"/>
  <c r="I26"/>
  <c r="AA22"/>
  <c r="O22"/>
  <c r="M22"/>
  <c r="I22"/>
  <c r="AA18"/>
  <c r="O18"/>
  <c r="M18"/>
  <c r="I18"/>
  <c r="AA14"/>
  <c r="O14"/>
  <c r="M14"/>
  <c r="I14"/>
  <c r="AA10"/>
  <c r="O10"/>
  <c r="M10"/>
  <c r="I10"/>
</calcChain>
</file>

<file path=xl/sharedStrings.xml><?xml version="1.0" encoding="utf-8"?>
<sst xmlns="http://schemas.openxmlformats.org/spreadsheetml/2006/main">
  <si>
    <t>Rekapitulace ceny</t>
  </si>
  <si>
    <t>22046 SŽ</t>
  </si>
  <si>
    <t>Rekonstrukce mostu v km 138,187 TÚ 1201 na trati Znojmo - Okříšky_zm02</t>
  </si>
  <si>
    <t>AspeEsticon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</si>
  <si>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</si>
  <si>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</si>
  <si>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</si>
  <si>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</si>
  <si>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</si>
  <si>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</si>
  <si>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</si>
  <si>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</si>
  <si>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</si>
  <si>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Zabezpečovací zařízení</t>
  </si>
  <si>
    <t xml:space="preserve">  PS 11-01-11</t>
  </si>
  <si>
    <t>Staniční zabezpečovací zařízení</t>
  </si>
  <si>
    <t>D.1.2</t>
  </si>
  <si>
    <t>Sdělovací zařízení</t>
  </si>
  <si>
    <t xml:space="preserve">  PS 11-02-51</t>
  </si>
  <si>
    <t>Dálkový kabel, optický kabel, závěsný optický kabel</t>
  </si>
  <si>
    <t>D.2.1.1</t>
  </si>
  <si>
    <t>Železniční sršek a spodek</t>
  </si>
  <si>
    <t xml:space="preserve">  SO 11-10-01</t>
  </si>
  <si>
    <t>Železniční svršek</t>
  </si>
  <si>
    <t xml:space="preserve">  SO 11-11-01</t>
  </si>
  <si>
    <t>Železniční spodek</t>
  </si>
  <si>
    <t>D.2.1.4</t>
  </si>
  <si>
    <t>Mosty, propustky</t>
  </si>
  <si>
    <t xml:space="preserve">  SO 11-20-01</t>
  </si>
  <si>
    <t>Most</t>
  </si>
  <si>
    <t xml:space="preserve">  SO 11-21-01</t>
  </si>
  <si>
    <t>Propustek</t>
  </si>
  <si>
    <t>D.2.1.8</t>
  </si>
  <si>
    <t>Pozemní komunikace</t>
  </si>
  <si>
    <t xml:space="preserve">  SO 11-50-01</t>
  </si>
  <si>
    <t xml:space="preserve">  SO 11-50-02</t>
  </si>
  <si>
    <t>Chodník</t>
  </si>
  <si>
    <t>D.2.3.4</t>
  </si>
  <si>
    <t>Ohřev výměn</t>
  </si>
  <si>
    <t xml:space="preserve">  SO 11-84-01</t>
  </si>
  <si>
    <t>EOV</t>
  </si>
  <si>
    <t>D.2.3.6</t>
  </si>
  <si>
    <t>Napájení NN</t>
  </si>
  <si>
    <t xml:space="preserve">  SO 11-86-01</t>
  </si>
  <si>
    <t>Veřejné osvětlení</t>
  </si>
  <si>
    <t xml:space="preserve">  SO 11-86-02</t>
  </si>
  <si>
    <t>Rozvody NN, VN, osvětlení</t>
  </si>
  <si>
    <t>D.9.9</t>
  </si>
  <si>
    <t>Ostatní</t>
  </si>
  <si>
    <t xml:space="preserve">  SO 90-90</t>
  </si>
  <si>
    <t>Odpady</t>
  </si>
  <si>
    <t xml:space="preserve">  SO 98-98</t>
  </si>
  <si>
    <t>Všeobecný objekt</t>
  </si>
  <si>
    <t>SŽDC05</t>
  </si>
  <si>
    <t>S</t>
  </si>
  <si>
    <t>Stavba:</t>
  </si>
  <si>
    <t>O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</si>
  <si>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</si>
  <si>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</si>
  <si>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</si>
  <si>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</si>
  <si>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</si>
  <si>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</si>
  <si>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</si>
  <si>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</si>
  <si>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</si>
  <si>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</si>
  <si>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</si>
  <si>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Cenové soustavy</t>
  </si>
  <si>
    <t>Dodávka</t>
  </si>
  <si>
    <t>Jednotková</t>
  </si>
  <si>
    <t>Celkem</t>
  </si>
  <si>
    <t>Počet položek s nulovou cenou</t>
  </si>
  <si>
    <t>O1</t>
  </si>
  <si>
    <t>PS 11-01-11</t>
  </si>
  <si>
    <t>SD</t>
  </si>
  <si>
    <t>001</t>
  </si>
  <si>
    <t>Provizorní zab. zař</t>
  </si>
  <si>
    <t>P</t>
  </si>
  <si>
    <t>132738</t>
  </si>
  <si>
    <t>1</t>
  </si>
  <si>
    <t>HLOUBENÍ RÝH ŠÍŘ DO 2M PAŽ I NEPAŽ TŘ. I, ODVOZ DO 20KM</t>
  </si>
  <si>
    <t>M3</t>
  </si>
  <si>
    <t>2024_OTSKP</t>
  </si>
  <si>
    <t>PP</t>
  </si>
  <si>
    <t/>
  </si>
  <si>
    <t>VV</t>
  </si>
  <si>
    <t xml:space="preserve"> 31.500000 = 31,500 [A]_x000d_</t>
  </si>
  <si>
    <t>TS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</si>
  <si>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</si>
  <si>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17411</t>
  </si>
  <si>
    <t>ZÁSYP JAM A RÝH ZEMINOU SE ZHUTNĚNÍM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</si>
  <si>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</si>
  <si>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702112</t>
  </si>
  <si>
    <t>KABELOVÝ ŽLAB ZEMNÍ VČETNĚ KRYTU SVĚTLÉ ŠÍŘKY PŘES 120 DO 250 MM</t>
  </si>
  <si>
    <t>M</t>
  </si>
  <si>
    <t xml:space="preserve"> 100.000000 = 100,000 [A]_x000d_</t>
  </si>
  <si>
    <t>1. Položka obsahuje:
 – přípravu podkladu pro osazení
2. Položka neobsahuje:
 X
3. Způsob měření:
Měří se metr délkový.</t>
  </si>
  <si>
    <t>75A131</t>
  </si>
  <si>
    <t>KABEL METALICKÝ DVOUPLÁŠŤOVÝ DO 12 PÁRŮ - DODÁVKA</t>
  </si>
  <si>
    <t>KMPÁR</t>
  </si>
  <si>
    <t xml:space="preserve"> 1.750000 = 1,750 [A]_x000d_</t>
  </si>
  <si>
    <t>1. Položka obsahuje:
 – dodání kabelů podle typu od výrobců včetně mimostaveništní dopravy
2. Položka neobsahuje:
 X
3. Způsob měření:
Měří se n-násobky páru vodičů na kilometr.</t>
  </si>
  <si>
    <t>75A141</t>
  </si>
  <si>
    <t>KABEL METALICKÝ DVOUPLÁŠŤOVÝ PŘES 12 PÁRŮ - DODÁVKA</t>
  </si>
  <si>
    <t xml:space="preserve"> 1.200000 = 1,200 [A]_x000d_</t>
  </si>
  <si>
    <t>75A217</t>
  </si>
  <si>
    <t>ZATAŽENÍ A SPOJKOVÁNÍ KABELŮ DO 12 PÁRŮ - MONTÁŽ</t>
  </si>
  <si>
    <t xml:space="preserve"> 7.000000 = 7,000 [A]_x000d_</t>
  </si>
  <si>
    <t>1. Položka obsahuje: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
 – kontrolní a závěrečné měření na kabelu pro rozvod signalizace, zapojení po měření
 – dodávka štítku průběhu v počtu 2 ks na 1 km kabelu včetně montáže, montáž označovacího štítku kabelové spojky a kabelové formy, dodávka a montáž kabelových objímek
 – veškeré potřebné mechanizmy, jejich obsluhu a pořízení všech potřebných materiálů, přesun hmot
2. Položka neobsahuje:
 X
3. Způsob měření:
Měří se n-násobky páru vodičů na kilometr.</t>
  </si>
  <si>
    <t>75A218</t>
  </si>
  <si>
    <t>ZATAŽENÍ A SPOJKOVÁNÍ KABELŮ DO 12 PÁRŮ - DEMONTÁŽ</t>
  </si>
  <si>
    <t>1. Položka obsahuje:
 – demontáž kabelu, plastové spojky v počtu 3 kusy na 1 km kabelu, štítku průběhu v počtu 2 ks na 1 km kabelu, označovacího štítku kabelové spojky a kabelové formy
 – veškeré potřebné mechanizmy, jejich obsluhu a přesun hmot.
 – naložení vybouraného materiálu na dopravní prostředek
 – odvoz vybouraného materiálu do skladu nebo na likvidaci
2. Položka neobsahuje:
 – poplatek za likvidaci odpadů (nacení se dle SSD 0)
3. Způsob měření:
Měří se n-násobky páru vodičů na kilometr.</t>
  </si>
  <si>
    <t>75A227</t>
  </si>
  <si>
    <t>ZATAŽENÍ A SPOJKOVÁNÍ KABELŮ PŘES 12 PÁRŮ - MONTÁŽ</t>
  </si>
  <si>
    <t xml:space="preserve"> 4.800000 = 4,800 [A]_x000d_</t>
  </si>
  <si>
    <t>75A228</t>
  </si>
  <si>
    <t>ZATAŽENÍ A SPOJKOVÁNÍ KABELŮ PŘES 12 PÁRŮ - DEMONTÁŽ</t>
  </si>
  <si>
    <t>75A312</t>
  </si>
  <si>
    <t>KABELOVÁ FORMA (UKONČENÍ KABELŮ) PRO KABELY ZABEZPEČOVACÍ PŘES 12 PÁRŮ</t>
  </si>
  <si>
    <t>KUS</t>
  </si>
  <si>
    <t xml:space="preserve"> 2.000000 = 2,000 [A]_x000d_</t>
  </si>
  <si>
    <t>1. Položka obsahuje:
 – odstranění pláště kabelu, odstranění izolace z konců žil na svorkovnici, zhotovení vodní zábrany, zformování a konečná úprava kabelu
 – kontrolní a závěrečné měření na kabelu pro rozvod signalizace, zapojení po měření, montáž příchytky a štítku
2. Položka neobsahuje:
 X
3. Způsob měření:
Udává se počet kusů kompletní konstrukce nebo práce.</t>
  </si>
  <si>
    <t>75A321</t>
  </si>
  <si>
    <t>SPOJKA ROVNÁ PRO PLASTOVÉ KABELY S JÁDRY O PRŮMĚRU 1 MM2 DO 12 PÁRŮ</t>
  </si>
  <si>
    <t xml:space="preserve"> 5.000000 = 5,000 [A]_x000d_</t>
  </si>
  <si>
    <t>1. Položka obsahuje:
 – dodávku spojky
 – úplná montáž plastové spojky, příprava spojovacího přípravku, spojení žil kabelu, kontrola správnosti spojení žil, vysušení, zajištění přívodu el.energie, zatavení konců kabelu a svaření středu spojky
 – veškeré potřebné mechanizmy, jejich obsluhu a pořízení všech potřebných materiálů i vlastní spojky, přesun hmot
2. Položka neobsahuje:
 X
3. Způsob měření:
Udává se počet kusů kompletní konstrukce nebo práce.</t>
  </si>
  <si>
    <t>R2</t>
  </si>
  <si>
    <t>Zapanelování kabelové trasy (dodávka, montáž a demontáž panelů)</t>
  </si>
  <si>
    <t>R4</t>
  </si>
  <si>
    <t>MONTÁŽ A DEMONTÁŽ PLASTOVÉHO KABELOVÉHO ŽLABU</t>
  </si>
  <si>
    <t>Zemní práce</t>
  </si>
  <si>
    <t>13183</t>
  </si>
  <si>
    <t>HLOUBENÍ JAM ZAPAŽ I NEPAŽ TŘ II</t>
  </si>
  <si>
    <t xml:space="preserve"> 8.000000 = 8,000 [A]_x000d_</t>
  </si>
  <si>
    <t xml:space="preserve"> 55.135000 = 55,135 [A]_x000d_</t>
  </si>
  <si>
    <t>141733</t>
  </si>
  <si>
    <t>PROTLAČOVÁNÍ POTRUBÍ Z PLAST HMOT DN DO 150MM</t>
  </si>
  <si>
    <t xml:space="preserve"> 88.000000 = 88,000 [A]_x000d_</t>
  </si>
  <si>
    <t>Položka zahrnuje:
- dodávku protlačovaného potrubí 
- veškeré pomocné práce (startovací zařízení, startovací a cílová jáma, opěrné a vodící bloky a pod.)
Položka nezahrnuje:
- x</t>
  </si>
  <si>
    <t xml:space="preserve"> 63.135000 = 63,135 [A]_x000d_</t>
  </si>
  <si>
    <t>702111</t>
  </si>
  <si>
    <t>KABELOVÝ ŽLAB ZEMNÍ VČETNĚ KRYTU SVĚTLÉ ŠÍŘKY DO 120 MM</t>
  </si>
  <si>
    <t xml:space="preserve"> 36.000000 = 36,000 [A]_x000d_</t>
  </si>
  <si>
    <t xml:space="preserve"> 210.000000 = 210,000 [A]_x000d_</t>
  </si>
  <si>
    <t>702212</t>
  </si>
  <si>
    <t>KABELOVÁ CHRÁNIČKA ZEMNÍ DN PŘES 100 DO 200 MM</t>
  </si>
  <si>
    <t>75A</t>
  </si>
  <si>
    <t>Kabelizace</t>
  </si>
  <si>
    <t xml:space="preserve"> 17.987000 = 17,987 [A]_x000d_</t>
  </si>
  <si>
    <t xml:space="preserve"> 4.304000 = 4,304 [A]_x000d_</t>
  </si>
  <si>
    <t>75B</t>
  </si>
  <si>
    <t>Vnitřní zabezpečovací zařízení</t>
  </si>
  <si>
    <t>R5</t>
  </si>
  <si>
    <t>Úprava vnitřního zab. zař.</t>
  </si>
  <si>
    <t xml:space="preserve"> 1.000000 = 1,000 [A]_x000d_</t>
  </si>
  <si>
    <t>75C</t>
  </si>
  <si>
    <t>Venkovní zabezpečovací zařízení</t>
  </si>
  <si>
    <t>75C111</t>
  </si>
  <si>
    <t>PŘESTAVNÍK ELEKTROMOTORICKÝ - DODÁVKA</t>
  </si>
  <si>
    <t>1. Položka obsahuje:
 – dodání elektromotorického přestavníku podle typu výhybky včetně potřebného pomocného materiálu a jeho dopravy do staveništního skladu
 – dodání elektromotorického přestavníku podle typu výhybky včetně pomocného materiálu, na dopravu do staveništního skladu
2. Položka neobsahuje:
 X
3. Způsob měření:
Udává se počet kusů kompletní konstrukce nebo práce.</t>
  </si>
  <si>
    <t>75C117</t>
  </si>
  <si>
    <t>PŘESTAVNÍK ELEKTROMOTORICKÝ - MONTÁŽ</t>
  </si>
  <si>
    <t>1. Položka obsahuje:
 – vyměření místa připevnění upevňovací soupravy přestavníku a její montáž, připevnění přestavníku na upevňovací soupravu, připevnění kabelového závěru, zapojení dvou kabelových forem (včetně měření a zapojení po měření)
 – přezkoušení a regulace přestavníku
 – montáž přestavníku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</si>
  <si>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75C178</t>
  </si>
  <si>
    <t>PŘESTAVNÍK ELEKTROMOTORICKÝ - DEMONTÁŽ</t>
  </si>
  <si>
    <t>1. Položka obsahuje:
 – demontáž připevnění upevňovací soupravy přestavníku a přestavníku, demontáž kabelového závěru, odpojení kabelových forem
 – demontáž přestavníku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</si>
  <si>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75C517</t>
  </si>
  <si>
    <t>STOŽÁROVÉ NÁVĚSTIDLO DO DVOU SVĚTEL - MONTÁŽ</t>
  </si>
  <si>
    <t>1. Položka obsahuje:
 – výkop jámy pro BETONOVÝ základ návěstidla
 – usazení betonového základu, sestavení návěstidla, označení označovacími štítky, zapojení kabelových forem (včetně měření a zapojení po měření)
 – montáž stožárového návěstidla do dvou světel včetně transformátorové skříně na základ
 – montáž stožárového návěstidla do dvou světel se všemi pomocnými a doplňujícími pracemi a součástmi a ukolejnění, případné použití mechanizmů, včetně dopravy ze skladu k místu montáže
2. Položka neobsahuje:
 X
3. Způsob měření:
Udává se počet kusů kompletní konstrukce nebo práce.</t>
  </si>
  <si>
    <t>75C518</t>
  </si>
  <si>
    <t>STOŽÁROVÉ NÁVĚSTIDLO DO DVOU SVĚTEL - DEMONTÁŽ</t>
  </si>
  <si>
    <t>1. Položka obsahuje:
 – demontáž betonového základu, demontáž stožárového návěstidla do dvou světel, zasypání jámy po základu návěstidla
 – demontáž stožárového návěstidla do dvou světel se všemi pomocnými a doplňujícími pracemi a součástmi a ukolejnění, případné použití mechanizmů, včetně dopravy z místa demontáže do skladu. 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</si>
  <si>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75C917</t>
  </si>
  <si>
    <t>SNÍMAČ POČÍTAČE NÁPRAV - MONTÁŽ</t>
  </si>
  <si>
    <t>1. Položka obsahuje:
 – montáž snímače počítače náprav včetně zapojení kabelových forem (včetně měření a zapojení po měření), přezkoušení
 – montáž snímače počítače náprav se všemi pomocnými a doplňujícími pracemi a součástmi, případné použití mechanizmů, včetně dopravy ze skladu k místu montáže
2. Položka neobsahuje:
 X
3. Způsob měření:
Udává se počet kusů kompletní konstrukce nebo práce.</t>
  </si>
  <si>
    <t>75C918</t>
  </si>
  <si>
    <t>SNÍMAČ POČÍTAČE NÁPRAV - DEMONTÁŽ</t>
  </si>
  <si>
    <t>1. Položka obsahuje:
 – demontáž snímače počítače náprav včetně odpojení kabelových přívodů
 – demontáž snímače počítače náprav se všemi pomocnými a doplňujícími pracemi a součástmi, případné použití mechanizmů, včetně dopravy z místa demontáže do skladu
 – naložení vybouraného materiálu na dopravní prostředek
 – odvoz vybouraného materiálu do skladu nebo na likvidaci
2. Položka neobsahuje:
 – poplatek za likvidaci odpadů (nacení se dle SSD 0)
3. Způsob měření:
Udává se počet kusů kompletní konstrukce nebo práce.</t>
  </si>
  <si>
    <t>R1</t>
  </si>
  <si>
    <t>Tabulka k návěstidlu č. 5</t>
  </si>
  <si>
    <t>75E</t>
  </si>
  <si>
    <t>Zkoušky, revize a dokumentace</t>
  </si>
  <si>
    <t>75E127</t>
  </si>
  <si>
    <t>CELKOVÁ PROHLÍDKA ZAŘÍZENÍ A VYHOTOVENÍ REVIZNÍ ZPRÁVY</t>
  </si>
  <si>
    <t>HOD</t>
  </si>
  <si>
    <t xml:space="preserve"> 10.000000 = 10,000 [A]_x000d_</t>
  </si>
  <si>
    <t>1. Položka obsahuje:
 – kontrola zařízení, zda odpovídá podmínkám pro bezpečný provoz, včetně potřebných měření a vyhotovení revizní zprávy odpovědným pracovníkem
 – vlastní kontrolu, příslušná měření a zpracování revizní zprávy
2. Položka neobsahuje:
 X
3. Způsob měření:
Udává se počet hodin provádění dozoru, revize nebo práce.</t>
  </si>
  <si>
    <t>75E157</t>
  </si>
  <si>
    <t>PŘEZKOUŠENÍ A REGULACE NÁVĚSTIDEL</t>
  </si>
  <si>
    <t>1. Položka obsahuje:
 – přezkoušení správné činnosti relé, přezkoušení všech návěstních znaků
 – přeměření a regulace napětí na žárovkách
 – případné odstranění zaclonění žárovek
 – kompletní přezkoušení a regulaci
2. Položka neobsahuje:
 X
3. Způsob měření:
Udává se počet kusů kompletní konstrukce nebo práce.</t>
  </si>
  <si>
    <t>75E1B7</t>
  </si>
  <si>
    <t>REGULACE A ZKOUŠENÍ ZABEZPEČOVACÍHO ZAŘÍZENÍ</t>
  </si>
  <si>
    <t xml:space="preserve"> 24.000000 = 24,000 [A]_x000d_</t>
  </si>
  <si>
    <t>1. Položka obsahuje:
 – zajištění a provedení čiností určenných položkou včetně dodávky potřebného pomocného materiálu a dopravy na místo určení
 – provedení zkušebního provozu se všemi pomocnými a doplňujícími pracemi a součástmi, případné použití mechanizmů
2. Položka neobsahuje:
 X
3. Způsob měření:
Udává se počet hodin provádění dozoru, revize nebo práce.</t>
  </si>
  <si>
    <t>75E1C7</t>
  </si>
  <si>
    <t>PROTOKOL UTZ</t>
  </si>
  <si>
    <t>1. Položka obsahuje:
 – protokol autorizovanou osobou podle požadavku ČSN, včetně hodnocení
2. Položka neobsahuje:
 X
3. Způsob měření:
Udává se počet kusů kompletní konstrukce nebo práce.</t>
  </si>
  <si>
    <t>R015240</t>
  </si>
  <si>
    <t xml:space="preserve">NEOCEŇOVAT - POPLATKY ZA LIKVIDACI ODPADŮ NEKONTAMINOVANÝCH - 20 03 99  ODPAD PODOBNÝ KOMUNÁLNÍMU ODPADU VČETNĚ DOPRAVY</t>
  </si>
  <si>
    <t>T</t>
  </si>
  <si>
    <t>2024_ODPADY</t>
  </si>
  <si>
    <t>Položku NENACEŇOVAT v rámci výběrového řízení na zhotovení stavby, viz SO 90-90.</t>
  </si>
  <si>
    <t>1. Položka obsahuje:
- veškeré poplatky provozovateli skládky, recyklační linky nebo jiného zařízení na zpracování nebo likvidaci odpadů související s převzetím, uložením, zpracováním nebo likvidací odpadu
- náklady spojené s dopravou odpadu z místa stavby na místo převzetí provozovatelem skládky, recyklační linky nebo jiného zařízení na zpracování nebo likvidaci odpadů
- náklady spojené s vyložením a manipulací s materiálem v místě skládky
2. Položka neobsahuje:
- náklady spojené s naložením a manipulací s materiálem
3. Způsob měření:
Tunou se rozumí hmotnost odpadu vytříděného v souladu se zákonem č. 185/2001 Sb., o nakládání s odpady, v platném znění.</t>
  </si>
  <si>
    <t>R015450</t>
  </si>
  <si>
    <t xml:space="preserve">NEOCEŇOVAT - POPLATKY ZA LIKVIDACI ODPADŮ NEKONTAMINOVANÝCH - 17 04 11  ZBYTKY KABELŮ A VODIČŮ VČETNĚ DOPRAVY</t>
  </si>
  <si>
    <t>PS 11-02-51</t>
  </si>
  <si>
    <t>12283</t>
  </si>
  <si>
    <t>ODKOPÁVKY A PROKOPÁVKY OBECNÉ TŘ. II</t>
  </si>
  <si>
    <t xml:space="preserve"> 246.000000 = 246,000 [A]_x000d_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</si>
  <si>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</si>
  <si>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14173</t>
  </si>
  <si>
    <t>PROTLAČOVÁNÍ POTRUBÍ Z PLAST HMOT DN DO 200MM</t>
  </si>
  <si>
    <t xml:space="preserve"> 22.000000 = 22,000 [A]_x000d_</t>
  </si>
  <si>
    <t>7</t>
  </si>
  <si>
    <t>Přidružená stavební výroba</t>
  </si>
  <si>
    <t>701003</t>
  </si>
  <si>
    <t>BETONOVÝ OZNAČNÍK</t>
  </si>
  <si>
    <t>1. Položka obsahuje:
 – veškeré práce a materiál obsažený v názvu položky
2. Položka neobsahuje:
 X
3. Způsob měření:
Udává se počet kusů kompletní konstrukce nebo práce.</t>
  </si>
  <si>
    <t>701005</t>
  </si>
  <si>
    <t>VYHLEDÁVACÍ MARKER ZEMNÍ S MOŽNOSTÍ ZÁPISU</t>
  </si>
  <si>
    <t>702620</t>
  </si>
  <si>
    <t>ODKRYTÍ A ZAKRYTÍ KABELŮ KRYTÝCH FÓLIÍ, PÁSEM NEBO DESKOU</t>
  </si>
  <si>
    <t xml:space="preserve"> 640.000000 = 640,000 [A]_x000d_</t>
  </si>
  <si>
    <t>1. Položka obsahuje:
 – pomocné mechanismy
2. Položka neobsahuje:
 – obnovu a výměnu poškozených krytů
3. Způsob měření:
Měří se metr délkový.</t>
  </si>
  <si>
    <t>703761</t>
  </si>
  <si>
    <t>KABELOVÁ UCPÁVKA VODĚ ODOLNÁ PRO VNITŘNÍ PRŮMĚR OTVORU DO 60 MM</t>
  </si>
  <si>
    <t>Položka obsahuje: Dodávku a montáž kabelové ucpávky vč. příslušenství ( utěsňovací spony apod. ) a pomocného materiálu, vyhotovení a dodání atestu. Dále obsahuje cenu za pom. mechanismy včetně všech ostatních vedlejších nákladů.</t>
  </si>
  <si>
    <t>742J35</t>
  </si>
  <si>
    <t>TCEPKPFLE DO 15XN0,8, KABEL SDĚLOVACÍ ČTYŘKOVANÝ, IZOLACE PVC</t>
  </si>
  <si>
    <t xml:space="preserve"> 1577.000000 = 1577,000 [A]_x000d_</t>
  </si>
  <si>
    <t>Položka obsahuje : Dodávku a montáž kabelu včetně dovozu, manipulace a uložení kabelu (do chráničky, do země, na rošty a pod. ). Dále obsahuje cenu za pom. mechanismy včetně všech ostatních vedlejších nákladů</t>
  </si>
  <si>
    <t>74A350</t>
  </si>
  <si>
    <t>KORUGOVANÁ ROURA PRO ZÁKLAD TV</t>
  </si>
  <si>
    <t xml:space="preserve"> 57.000000 = 57,000 [A]_x000d_</t>
  </si>
  <si>
    <t xml:space="preserve">1. Položka obsahuje:
 –  materiál, dopravu a montáž korugované PVC roury, včetně zálivky a hlavičky základu
2. Položka neobsahuje:
 X
3. Způsob měření:
Měří se metr délkový.</t>
  </si>
  <si>
    <t>75I11Y</t>
  </si>
  <si>
    <t>KABEL ZEMNÍ JEDNOPLÁŠŤOVÝ BEZ PANCÍŘE PRŮMĚRU ŽÍLY 0,6 MM - DEMONTÁŽ</t>
  </si>
  <si>
    <t xml:space="preserve"> 327.000000 = 327,000 [A]_x000d_</t>
  </si>
  <si>
    <t xml:space="preserve">1. Položka obsahuje:
 – demontáž (pro další využití/do šrotu) specifikované kabelizace včetně potřebného drobného pomocného materiálu
 – veškeré potřebné mechanizmy, včetně obsluhy, náklady na mzdy a přibližné (průměrné) náklady na pořízení potřebných materiálů včetně všech ostatních vedlejších nákladů
 – odvoz demontované kabelizace a skladování, případně ekologické likvidace bloku/zařízení/kabelizace
2. Položka neobsahuje:
 X
3. Způsob měření:
 –  Udává se počet metrů kompletní konstrukce nebo práce.</t>
  </si>
  <si>
    <t>75I12Y</t>
  </si>
  <si>
    <t>KABEL ZEMNÍ JEDNOPLÁŠŤOVÝ BEZ PANCÍŘE PRŮMĚRU ŽÍLY 0,8 MM - DEMONTÁŽ</t>
  </si>
  <si>
    <t xml:space="preserve"> 1250.000000 = 1250,000 [A]_x000d_</t>
  </si>
  <si>
    <t>75I813</t>
  </si>
  <si>
    <t>KABEL OPTICKÝ SINGLEMODE DO 72 VLÁKEN</t>
  </si>
  <si>
    <t>KMVLÁKNO</t>
  </si>
  <si>
    <t xml:space="preserve"> 350.000000 = 350,000 [A]_x000d_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</si>
  <si>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kmvláknech.</t>
  </si>
  <si>
    <t>75I81X</t>
  </si>
  <si>
    <t>KABEL OPTICKÝ SINGLEMODE - MONTÁŽ</t>
  </si>
  <si>
    <t xml:space="preserve"> 7277.000000 = 7277,000 [A]_x000d_</t>
  </si>
  <si>
    <t>1. Položka obsahuje:
 – práce spojené s montáží specifikované kabelizace specifikovaným způsobem (uložení na konstrukci, uložení, zatažení, zafouknutí)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</si>
  <si>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75I81Y</t>
  </si>
  <si>
    <t>KABEL OPTICKÝ SINGLEMODE - DEMONTÁŽ</t>
  </si>
  <si>
    <t xml:space="preserve"> 14924.000000 = 14924,000 [A]_x000d_</t>
  </si>
  <si>
    <t>75I911</t>
  </si>
  <si>
    <t>OPTOTRUBKA HDPE PRŮMĚRU DO 40 MM</t>
  </si>
  <si>
    <t xml:space="preserve"> 1542.000000 = 1542,000 [A]_x000d_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</si>
  <si>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metrech.</t>
  </si>
  <si>
    <t>75I91X</t>
  </si>
  <si>
    <t>OPTOTRUBKA HDPE - MONTÁŽ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</si>
  <si>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</si>
  <si>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75I91Y</t>
  </si>
  <si>
    <t>OPTOTRUBKA HDPE - DEMONTÁŽ</t>
  </si>
  <si>
    <t xml:space="preserve"> 1520.000000 = 1520,000 [A]_x000d_</t>
  </si>
  <si>
    <t>75IA11</t>
  </si>
  <si>
    <t xml:space="preserve">OPTOTRUBKOVÁ SPOJKA  PRŮMĚRU DO 40 MM - DODÁVKA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</si>
  <si>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a práce.</t>
  </si>
  <si>
    <t>75IA1X</t>
  </si>
  <si>
    <t xml:space="preserve">OPTOTRUBKOVÁ SPOJKA  - MONTÁŽ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</si>
  <si>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</si>
  <si>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75IA51</t>
  </si>
  <si>
    <t>OPTOTRUBKOVÁ KONCOVKA PRŮMĚRU DO 40 MM - DODÁVKA</t>
  </si>
  <si>
    <t xml:space="preserve"> 6.000000 = 6,000 [A]_x000d_</t>
  </si>
  <si>
    <t>75IA5X</t>
  </si>
  <si>
    <t>OPTOTRUBKOVÁ KONCOVKA - MONTÁŽ</t>
  </si>
  <si>
    <t>75IA5Y</t>
  </si>
  <si>
    <t>OPTOTRUBKOVÁ KONCOVKA - DEMONTÁŽ</t>
  </si>
  <si>
    <t>1. Položka obsahuje:
 – demontáž (pro další využití/do šrotu) specifikovaného bloku/zařízení včetně potřebného drobného pomocného materiálu
 – veškeré potřebné mechanizmy, včetně obsluhy, náklady na mzdy a přibližné (průměrné) náklady na pořízení potřebných materiálů včetně všech ostatních vedlejších nákladů
 – odvoz demontovaného bloku/zařízení a skladování, případně ekologické likvidace bloku/zařízení
2. Položka neobsahuje:
 X
3. Způsob měření:
 – Udává se počet kusů kompletní konstrukce nebo práce.</t>
  </si>
  <si>
    <t>75ID11</t>
  </si>
  <si>
    <t>PLASTOVÁ ZEMNÍ KOMORA PRO ULOŽENÍ REZERVY - DODÁVKA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</si>
  <si>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</si>
  <si>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75ID1X</t>
  </si>
  <si>
    <t>PLASTOVÁ ZEMNÍ KOMORA PRO ULOŽENÍ REZERVY - MONTÁŽ</t>
  </si>
  <si>
    <t>75II11</t>
  </si>
  <si>
    <t>SPOJKA PRO CELOPLASTOVÉ KABELY BEZ PANCÍŘE DO 100 ŽIL - DODÁVKA</t>
  </si>
  <si>
    <t>75II1X</t>
  </si>
  <si>
    <t>SPOJKA PRO CELOPLASTOVÉ KABELY BEZ PANCÍŘE - MONTÁŽ</t>
  </si>
  <si>
    <t>75IJ12</t>
  </si>
  <si>
    <t>MĚŘENÍ JEDNOSMĚRNÉ NA SDĚLOVACÍM KABELU</t>
  </si>
  <si>
    <t xml:space="preserve"> 4.000000 = 4,000 [A]_x000d_</t>
  </si>
  <si>
    <t>1. Položka obsahuje:
 – kompletní zřízení vývodu pro měření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</si>
  <si>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75IJ14</t>
  </si>
  <si>
    <t>MĚŘENÍ ÚTLUMU PŘESLECHU NA BLÍZKÉM KONCI NA MÍSTNÍM SDĚL. KABELU ZA 1 ČTYŘKU XN A 1 MĚŘENÝ ÚSEK</t>
  </si>
  <si>
    <t xml:space="preserve"> 26.000000 = 26,000 [A]_x000d_</t>
  </si>
  <si>
    <t>1. Položka obsahuje:
 – práce spojené s měřením specifikované kabelizace specifikovaným způsobem včetně potřebného drobného montážního materiálu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Měřící práce se udávají počtem kusů.</t>
  </si>
  <si>
    <t>75IK21</t>
  </si>
  <si>
    <t>MĚŘENÍ KOMPLEXNÍ OPTICKÉHO KABELU</t>
  </si>
  <si>
    <t>VLÁKNO</t>
  </si>
  <si>
    <t xml:space="preserve"> 96.000000 = 96,000 [A]_x000d_</t>
  </si>
  <si>
    <t>1. Položka obsahuje:
 – práce spojené s kontrolním měřením stávající optické kabelizace ke zjištění technických parametrů optického kabelu před manipulací včetně potřebného drobného montážního materiálu
 – měření metodou OTDR na třech vlnových délkách 1310/1550/1625nm v obou směrech dle ČSN EN 61280-4-2 a dle TS v platném znění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Měřící práce se udávají počtem optických vláken.</t>
  </si>
  <si>
    <t>R015190_01</t>
  </si>
  <si>
    <t xml:space="preserve">NEOCEŇOVAT - POPLATKY ZA LIKVIDACI ODPADŮ NEKONTAMINOVANÝCH - 17 02 03  HDPE TRUBKY VČETNĚ DOPRAVY</t>
  </si>
  <si>
    <t>1. Položka obsahuje:
- veškeré poplatky provozovateli skládky, recyklační linky nebo jiného zařízení na zpracování nebo likvidaci odpadů související s převzetím, uložením, zpracováním nebo likvidací odpadu
- náklady spojené s dopravou odpadu z místa stavby na místo převzetí provozovatelem skládky, recyklační linky nebo jiného zařízení na zpracování nebo likvidaci odpadů
- náklady spojené s vyložením a manipulací s materiálem v místě skládky
2. Položka neobsahuje:
- náklady spojené s naložením a manipulací s materiálem
3. Způsob měření:
Tunou se rozumí hmotnost odpadu vytříděného v souladu se zákonem č. 185/2001 Sb., o nakládání s odpady, v platném znění</t>
  </si>
  <si>
    <t>R015621</t>
  </si>
  <si>
    <t>NEOCEŇOVAT - POPLATKY ZA LIKVIDACI ODPADŮ NEBEZPEČNÝCH - 17 04 10* KABELY S PLASTOVOU IZOLACÍ VČETNĚ DOPRAVY</t>
  </si>
  <si>
    <t>SO 11-10-01</t>
  </si>
  <si>
    <t>0</t>
  </si>
  <si>
    <t>Všeobecné konstrukce a práce</t>
  </si>
  <si>
    <t>R02510</t>
  </si>
  <si>
    <t>DMC</t>
  </si>
  <si>
    <t>ZKOUŠENÍ MATERIÁLŮ ZKUŠEBNOU ZHOTOVITELE - VZORKOVÁNÍ</t>
  </si>
  <si>
    <t>Vzorkování vytěžené zeminy dle vyhlášky č. 273/2021 Sb., s předpokladem 1ks / 1000 t</t>
  </si>
  <si>
    <t xml:space="preserve"> Počet: 4 = 4,000 [A]_x000d_</t>
  </si>
  <si>
    <t>zahrnuje veškeré náklady spojené s objednatelem požadovanými zkouškami</t>
  </si>
  <si>
    <t>R02730.1</t>
  </si>
  <si>
    <t>POMOC PRÁCE ZŘÍZ NEBO ZAJIŠŤ OCHRANU INŽENÝRSKÝCH SÍTÍ</t>
  </si>
  <si>
    <t>KPL</t>
  </si>
  <si>
    <t>Vytyčení směrové a výškové polohy inženýrských sítí</t>
  </si>
  <si>
    <t xml:space="preserve"> Počet: 1 = 1,000 [A]_x000d_</t>
  </si>
  <si>
    <t>zahrnuje veškeré náklady spojené s objednatelem požadovanými zařízeními</t>
  </si>
  <si>
    <t>R02911</t>
  </si>
  <si>
    <t>OSTATNÍ POŽADAVKY - GEODETICKÉ ZAMĚŘENÍ</t>
  </si>
  <si>
    <t>zahrnuje veškeré náklady spojené s objednatelem požadovanými pracemi</t>
  </si>
  <si>
    <t>R02940.1</t>
  </si>
  <si>
    <t>OSTATNÍ POŽADAVKY - VYPRACOVÁNÍ DOKUMENTACE PPK</t>
  </si>
  <si>
    <t>R02940.2</t>
  </si>
  <si>
    <t>OSTATNÍ POŽADAVKY - VYPRACOVÁNÍ DOKUMENTACE - Práce SŽG</t>
  </si>
  <si>
    <t>Nezadatelné práce při měření PPK - práce prováděné SŽ SŽG</t>
  </si>
  <si>
    <t>R02940.3</t>
  </si>
  <si>
    <t>OSTATNÍ POŽADAVKY - VYPRACOVÁNÍ DOKUMENTACE BK</t>
  </si>
  <si>
    <t>5</t>
  </si>
  <si>
    <t>Komunikace</t>
  </si>
  <si>
    <t>512550</t>
  </si>
  <si>
    <t>KOLEJOVÉ LOŽE - ZŘÍZENÍ Z KAMENIVA HRUBÉHO DRCENÉHO (ŠTĚRK)</t>
  </si>
  <si>
    <t xml:space="preserve"> Nové KL: 1257,98 = 1257,980 [A]_x000d_</t>
  </si>
  <si>
    <t>1. Položka obsahuje:
 – dodávku, dopravu a uložení kameniva předepsané specifikace a frakce v požadované míře zhutnění
2. Položka neobsahuje:
 X
3. Způsob měření:
Měří se objem kolejového lože v projektovaném profilu.</t>
  </si>
  <si>
    <t>513550</t>
  </si>
  <si>
    <t>KOLEJOVÉ LOŽE - DOPLNĚNÍ Z KAMENIVA HRUBÉHO DRCENÉHO (ŠTĚRK)</t>
  </si>
  <si>
    <t xml:space="preserve"> Doplnění KL: 362,32 = 362,320 [A]_x000d_</t>
  </si>
  <si>
    <t>514000</t>
  </si>
  <si>
    <t>KOLEJOVÉ LOŽE - PROČIŠTĚNÍ</t>
  </si>
  <si>
    <t>Pročištění odtěženého KL.</t>
  </si>
  <si>
    <t xml:space="preserve"> KL: 732 = 732,000 [A]_x000d_
 KL znečištěné: 125 = 125,000 [B]_x000d_
 A-B = 607,000 [C]_x000d_</t>
  </si>
  <si>
    <t>1. Položka obsahuje:
 – veškeré práce a materiál obsažený v názvu položky
2. Položka neobsahuje:
 – případné doplnění lože, vykazuje se položkami 5135x0
 – poplatek za likvidaci odpadů (nacení se dle SSD 0)
3. Způsob měření:
Měří se metr krychlový kolejového lože ve stavu před pročištěním, tj. před odečtením odpadního materiálu.</t>
  </si>
  <si>
    <t>528252</t>
  </si>
  <si>
    <t>KOLEJ 49 E1, ROZD. "D", BEZSTYKOVÁ, PR. BET. BEZPODKLADNICOVÝ, UP. PRUŽNÉ</t>
  </si>
  <si>
    <t xml:space="preserve"> Kolej č.1: 218+6+9,782 = 233,782 [A]_x000d_
 Kolej č.3: 95,401+45,868 = 141,269 [B]_x000d_
 A+B = 375,051 [C]_x000d_</t>
  </si>
  <si>
    <t xml:space="preserve">1. Položka obsahuje:
 – defektoskopické zkoušky kolejnic, jsou-li vyžadovány
 – dodávku uvedeného typu kolejnic, pražců (popř. mostnic), upevňovadel a drobného kolejiva v uvedeném rozdělení koleje pro normální rozchod kolejí (1435 mm)
 – montáž kolejových polí ze součástí železničního svršku uvedených typů na montážní základně, popř. přímo na staveništi nebo strojní linkou
 – dopravu smontovaných kolejových polí nebo součástí z montážní základny na místo určení, pokud si to zvolená technologie pokládky vyžaduje
 – zřízení koleje pomocí kolejových polí za použití vhodného kladecího prostředku
 – sespojkování kolejových polí bez jejich svaření
  – směrovou a výškovou úpravu koleje do předepsané polohy včetně stabilizace kolejového lože
 – očištění a naolejování spojkových a svěrkových šroubů před zahájením provozu
 – pomocné a dokončovací práce
 – případné ztížení práce při překážách na jedné nebo obou stranách, v tunelu i při rekonstrukcích
2. Položka neobsahuje:
 – zřízení kolejového lože
 – svařování kolejnic do bezstykové koleje
 – broušení koleje
 – případnou dodávku a montáž pražcových kotev
 – následnou úpravu směrového a výškového uspořádání koleje
3. Způsob měření:
Měří se délka koleje ve smyslu ČSN 73 6360, tj. v ose koleje.</t>
  </si>
  <si>
    <t>533273</t>
  </si>
  <si>
    <t>J 49 1:9-300, PR. BET., UP. PRUŽNÉ</t>
  </si>
  <si>
    <t xml:space="preserve"> Výhybka č.1 a 2: 1+1 = 2,000 [A]_x000d_</t>
  </si>
  <si>
    <t xml:space="preserve">1. Položka obsahuje:
 – defektoskopické zkoušky kolejnic, jsou-li vyžadovány
 – dodávku uvedeného typu výhybky nebo jiné výhybkové konstrukce včetně pražců, upevňovadel a drobného kolejiva v uvedeném rozdělení koleje pro normální rozchod kolejí (1435 mm)
 – montáž výhybky z předmontovaných polí nebo ze součástí železničního svršku uvedených typů na montážní základně nebo přímo na staveništi
 – dopravu předmontovaných nebo smontovaných výhybkových polí nebo součástí z montážní základny na místo určení, pokud si to zvolená technologie pokládky vyžaduje
 – pokládku výhybky nebo jiné výhybkové konstrukce pomocí vhodného kladecího prostředku
 – sespojkování jednotlivých předmontovaných výhybkových polí bez jejich svaření
 – směrovou a výškovou úpravu koleje do předepsané polohy včetně stabilizace kolejového lože
 – konečnou výškovou a směrovou úpravu výhybkové konstrukce do předepsané polohy projektem nebo jiným zadáním včetně stabilizace kolejového lože
 – očištění a naolejování spojkových a svěrkových šroubů před zahájením provozu
 – základní výhybkové propojky namontované (výrobcem výhybkové konstrukce)
 – pomocné a dokončovací práce
 – případné ztížení práce při překážách na jedné nebo obou stranách, v tunelu i při rekonstrukcích
2. Položka neobsahuje:
 – zřízení kolejového lože
 – kompletní kolejový rošt na atypických výhybkových (krátkých) pražcích (naceňuje se položkami ve sd 52)
 – kompletní kolejový rošt na společných výhybkových (dlouhých) pražcích (naceňuje se položkami ve sd 52)
 – montážní a závěrné svary, svařování kolejnic do bezstykové koleje
 – žlabové pražce
 – izolované styky
 – tepelně opracované jazyky a opornice
 – válečkové (nadzvedávací) stoličky
 – přechodové kolejnice
 – broušení koleje
 – nadstandardní srdcovky
 – omezovač polohy jazyka
 – snímače jazyka včetně prodloužení stoliček pro snímač jazyka
 – závěry a přestavníky včetně výměnových těles
 – ohřev výhybek
 – dodatečné výhybkové propojky, naceňují se položkami ve sd 75C
 – následnou úpravu směrového a výškového uspořádání koleje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Způsob měření:
Kusem se rozumí kompletní výhybka nebo výhybková konstrukce.</t>
  </si>
  <si>
    <t>539102</t>
  </si>
  <si>
    <t>ZVLÁŠTNÍ VYBAVENÍ VÝHYBEK, PRAŽCE ŽLABOVÉ, SESTAVA 2 KS</t>
  </si>
  <si>
    <t>(Položka je příplatkovou k položkám výhybek a nelze ji použít samostatně.)
1. Položka obsahuje:
 – žlabové provedení výhybkových pražců včetně veškerých nákladů s tímto spojených
2. Položka neobsahuje:
 – stavěcí a přestavné zařízení včetně táhel
3. Způsob měření:
Udává se počet sad, které se skládají z předepsaných dílů, jež tvoří požadovaný celek.</t>
  </si>
  <si>
    <t>539407</t>
  </si>
  <si>
    <t>ZVLÁŠTNÍ VYBAVENÍ VÝHYBEK, VÁLEČKOVÉ STOLIČKY NADZVEDÁVACÍ (BEZ ROZLIŠENÍ PROFILU KOLEJNIC) PRO TVAR 1:9-300</t>
  </si>
  <si>
    <t xml:space="preserve"> Výhybky č.1 a 2: 1+1 = 2,000 [A]_x000d_</t>
  </si>
  <si>
    <t>1. Položka obsahuje:
 – dodání a montáž počtu a typu válečkových stoliček odpovídající dané výhybkové konstrukci dle platných předpisů SŽDC
2. Položka neobsahuje:
 X
3. Způsob měření:
Udává se počet sad, které se skládají z předepsaných dílů, jež tvoří požadovaný celek.</t>
  </si>
  <si>
    <t>539511</t>
  </si>
  <si>
    <t>ZVLÁŠTNÍ VYBAVENÍ VÝHYBEK, VÁLEČKOVÁ STOLIČKA DOTLAČOVACÍ</t>
  </si>
  <si>
    <t xml:space="preserve"> Výhybka č.1 a 2: 2+2 = 4,000 [A]_x000d_</t>
  </si>
  <si>
    <t>1. Položka obsahuje:
 – dodání a montáž válečkové dotlačovací stoličky
2. Položka neobsahuje:
 X
3. Způsob měření:
Udává se počet kusů kompletní konstrukce nebo práce.</t>
  </si>
  <si>
    <t>539540</t>
  </si>
  <si>
    <t>ZVLÁŠTNÍ VYBAVENÍ VÝHYBEK, ČELISŤOVÝ ZÁVĚR</t>
  </si>
  <si>
    <t xml:space="preserve"> Výhybka č.1 a 2: 2 = 2,000 [A]_x000d_</t>
  </si>
  <si>
    <t>1. Položka obsahuje:
 – dodání a montáž čelisťového závěru
2. Položka neobsahuje:
 X
3. Způsob měření:
Udává se počet kusů kompletní konstrukce nebo práce.</t>
  </si>
  <si>
    <t>542121</t>
  </si>
  <si>
    <t>SMĚROVÉ A VÝŠKOVÉ VYROVNÁNÍ KOLEJE NA PRAŽCÍCH BETONOVÝCH DO 0,05 M</t>
  </si>
  <si>
    <t xml:space="preserve"> Kolej č.1: 380 = 380,000 [A]_x000d_
 Kolej č.3: 210 = 210,000 [B]_x000d_
 A+B = 590,000 [C]_x000d_</t>
  </si>
  <si>
    <t>1. Položka obsahuje:
 – podbíjení pražců, vyrovnání nivelety stávající koleje nebo výhybkové konstrukce do 50 mm při zapojování na novostavbu (přechodový úsek)
 – příplatky za ztížené podmínky při práci v koleji, např. překážky po stranách koleje, práci v tunelu apod.
2. Položka neobsahuje:
 – případné doplnění štěrkového lože
3. Způsob měření:
Měří se délka koleje ve smyslu ČSN 73 6360, tj. v ose koleje.</t>
  </si>
  <si>
    <t>542312</t>
  </si>
  <si>
    <t>NÁSLEDNÁ ÚPRAVA SMĚROVÉHO A VÝŠKOVÉHO USPOŘÁDÁNÍ KOLEJE - PRAŽCE BETONOVÉ</t>
  </si>
  <si>
    <t xml:space="preserve"> Kolej č.1: 467,236-33,231 = 434,005 [A]_x000d_
 Kolej č.1-3: 9,782 = 9,782 [B]_x000d_
 Kolej č.3: 553,936-33,231 = 520,705 [C]_x000d_
 A+B+C = 964,492 [D]_x000d_</t>
  </si>
  <si>
    <t xml:space="preserve">1.Položka obsahuje:
- geodetické měření koleje pro následnou směrovou a výškovou úpravu koleje do předepsané polohy
- následnou směrovou a výškovou úpravu koleje do předepsané polohy
- kontrolní geodetické měření koleje a posouzení odchylek od předepsané polohy vzhledem k příslušným technickým normám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
- případné ztížení práce při překážkách na jedné nebo obou stranách (např. u nástupišť), v tunelu i při rekonstrukcích
2. Položka neobsahuje: případně nutné doplnění kolejového lože, které se řeší vždy jako reklamace nedodaného materiálu původních položek  řady 51
3. Měrná jednotka: metr
4. Způsob měření:v koleji se měří délka koleje ve smyslu ČSN 73 6360, tj. v ose koleje, u kolejových konstrukcí tzv. rozvinutá délka ve smyslu předpisu SR103/7</t>
  </si>
  <si>
    <t>542322</t>
  </si>
  <si>
    <t>NÁSLEDNÁ ÚPRAVA SMĚROVÉHO A VÝŠKOVÉHO USPOŘÁDÁNÍ VÝHYBKOVÉ KONSTRUKCE - PRAŽCE BETONOVÉ</t>
  </si>
  <si>
    <t xml:space="preserve"> Výhybky č.1 a 2: 33,231*4 = 132,924 [A]_x000d_</t>
  </si>
  <si>
    <t>543331</t>
  </si>
  <si>
    <t>VÝMĚNA KOLEJNICE 49 E1 JEDNOTLIVĚ</t>
  </si>
  <si>
    <t xml:space="preserve"> 50 = 50,000 [A]_x000d_</t>
  </si>
  <si>
    <t>1. Položka obsahuje:
 – dodávku a uložení vyměňovaného materiálu, ať nového, regenerovaného nebo vyzískaného
 – doplnění podložek, spojkových šroubů, svěrkových šroubů, matic a dvojitých pružných kroužků apod.
 – naložení a odvoz demontovaného materiálu do skladu nebo na likvidaci
 – příplatky za ztížené podmínky při práci v koleji, např. překážky po stranách koleje, práci v tunelu ap.
2. Položka neobsahuje:
 X
3. Způsob měření:
Měří se délka kolejnice v metech délkových.</t>
  </si>
  <si>
    <t>543411</t>
  </si>
  <si>
    <t>VÝMĚNA UPEVNĚNÍ (ŠROUBŮ, SPON, SVĚREK, KROUŽKŮ) TUHÉHO</t>
  </si>
  <si>
    <t>PÁR</t>
  </si>
  <si>
    <t xml:space="preserve"> Počet pražců: 344+356 = 700,000 [A]_x000d_
 Počet párů na pražec: 2 = 2,000 [B]_x000d_
 A*B = 1400,000 [C]_x000d_</t>
  </si>
  <si>
    <t>1. Položka obsahuje:
 – dodávku a uložení vyměňovaného materiálu, ať nového, regenerovaného nebo vyzískaného
 – případné doplnění ostatního drobného kolejiva
 – naložení a odvoz demontovaného materiálu do skladu nebo na likvidaci
 – příplatky za ztížené podmínky při práci v koleji, např. překážky po stranách koleje, práci v tunelu ap.
2. Položka neobsahuje:
 X
3. Způsob měření:
Udává se vždy pár, tj. po dvou kusech úložných ploch kolejnice na každém pražci.</t>
  </si>
  <si>
    <t>543430</t>
  </si>
  <si>
    <t>VÝMĚNA PODLOŽEK POD KOLEJNICEMI</t>
  </si>
  <si>
    <t xml:space="preserve"> Podložky - Výměna ŽS4: 344+356 = 700,000 [A]_x000d_</t>
  </si>
  <si>
    <t>1. Položka obsahuje:
 – dodávku a uložení vyměňovaného materiálu, ať nového, regenerovaného nebo vyzískaného
 – případné doplnění ostatního drobného kolejiva
 – naložení a odvoz demontovaného materiálu do skladu nebo na likvidaci
 – příplatky za ztížené podmínky při práci v koleji, např. překážky po stranách koleje, práci v tunelu ap.
2. Položka neobsahuje:
 – poplatek za likvidaci odpadů (nacení se dle SSD 0)
3. Způsob měření:
Udává se vždy pár, tj. po dvou kusech úložných ploch kolejnice na každém pražci.</t>
  </si>
  <si>
    <t>545122</t>
  </si>
  <si>
    <t>SVAR KOLEJNIC (STEJNÉHO TVARU) 49 E1, T SPOJITĚ</t>
  </si>
  <si>
    <t xml:space="preserve"> Výhybky č.1 a 2: 14+14 = 28,000 [A]_x000d_
 Kolej č.1: 2+6+8+2 = 18,000 [B]_x000d_
 Kolej č.3: 2+4+8+2 = 16,000 [C]_x000d_
 A+B+C = 62,000 [D]_x000d_</t>
  </si>
  <si>
    <t xml:space="preserve">Jednotlivým svarem se rozumí svar, který splňuje některé z následujících kriterií:
–  počet svarů v jednom objektu je menší než 20 ks
–  při vevařování lepených izolovaných styků a dilatačních zařízení do kolejí
–  závěrný svar při zřizování bezstykové koleje ve smyslu předpisu S3/2
Svar, který nesplňuje ani jedno z výše uvedených kriterií, je svar průběžný
1. Položka obsahuje: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
–  úpravu kolejového lože pro nasazení formy, zpětnou úprava do profilu
 – svaření kolejnic nebo části výhybek, opracování a obroušení svaru
 – úprava koleje nebo výhybkové konstrukce do stavu před svařováním
 – příplatky za ztížené podmínky při práci v koleji, např. překážky po stranách koleje, práci v tunelu ap.
2. Položka neobsahuje:
 – případné řezání koleje
3. Způsob měření:
Udává se počet kusů kompletní konstrukce nebo práce.</t>
  </si>
  <si>
    <t>549210</t>
  </si>
  <si>
    <t>PRAŽCOVÁ KOTVA V NOVĚ ZŘIZOVANÉ KOLEJI</t>
  </si>
  <si>
    <t xml:space="preserve"> Počet kotev: 255 = 255,000 [A]_x000d_</t>
  </si>
  <si>
    <t>1. Položka obsahuje:
 – dodávku a montáž pražcové kotvy
 – případné odhrabání štěrku v místě zabudování pražcové kotvy bez ohledu na ulehlost
 – po dokončení montáže navrácení štěrku na původní místo a uvedení koleje do normového stavu
 – příplatky za ztížené podmínky při práci v koleji, např. překážky po stranách koleje, práci v tunelu ap.
2. Položka neobsahuje:
 X
3. Způsob měření:
Udává se počet kusů kompletní konstrukce nebo práce.</t>
  </si>
  <si>
    <t>549311</t>
  </si>
  <si>
    <t>ZRUŠENÍ A ZNOVUZŘÍZENÍ BEZSTYKOVÉ KOLEJE NA NEDEMONTOVANÝCH ÚSECÍCH V KOLEJI</t>
  </si>
  <si>
    <t xml:space="preserve"> Kolej č.1: 210+75+75 = 360,000 [A]_x000d_
 Kolej č.3: 217,456+75+75 = 367,456 [B]_x000d_
 A+B = 727,456 [C]_x000d_</t>
  </si>
  <si>
    <t>1. Položka obsahuje:
 – povolení upevňovadel, úprava dilatačních spár a následné utažení upevňovadel
 – montážní přípravky na zajištění podmínek daných předpisem SŽDC S 3/2, zejména dodržení upínací teploty
 – směrovou a výškovou úpravu koleje
 – podbíjení pražců, vyrovnání nivelety koleje nebo výhybkové konstrukce do 50 mm při zapojování na novostavbu (přechodový úsek)
 – příplatky za ztížené podmínky při práci v koleji, např. překážky po stranách koleje, práci v tunelu ap.
2. Položka neobsahuje:
 – případné doplnění kolejového lože
 – svary
3. Způsob měření:
Měří se délka koleje ve smyslu ČSN 73 6360, tj. v ose koleje.</t>
  </si>
  <si>
    <t>549341</t>
  </si>
  <si>
    <t>ZŘÍZENÍ BEZSTYKOVÉ KOLEJE NA NOVÝCH ÚSECÍCH V KOLEJI</t>
  </si>
  <si>
    <t xml:space="preserve"> Kolej č.1: 257,236 = 257,236 [A]_x000d_
 Kolej č.3: 173,936 = 173,936 [B]_x000d_
 Spojka: 33,231+9,782+33,231 = 76,244 [C]_x000d_
 A+B+C = 507,416 [D]_x000d_</t>
  </si>
  <si>
    <t xml:space="preserve">1. Položka obsahuje:  – úprava dilatačních spár a následné utažení upevňovadel  – montážní přípravky na zajištění podmínek daných předpisem SŽDC S 3/2, zejména dodržení upínací teploty  – směrovou a výškovou úpravu koleje  – podbíjení pražců, vyrovnání nivelety koleje nebo výhybkové konstrukce do 50 mm při zapojování na novostavbu (přechodový úsek)  – příplatky za ztížené podmínky při práci v koleji, např. překážky po stranách koleje, práci v tunelu ap.  2. Položka neobsahuje:  – případné doplnění kolejového lože  – svary 3. Způsob měření: Měří se délka koleje ve smyslu ČSN 73 6360, tj. v ose koleje.</t>
  </si>
  <si>
    <t>549510</t>
  </si>
  <si>
    <t>ŘEZÁNÍ KOLEJNIC</t>
  </si>
  <si>
    <t xml:space="preserve"> Řezání kolejnic: 36+8 = 44,000 [A]_x000d_</t>
  </si>
  <si>
    <t>1. Položka obsahuje:
 – rozřezání kolejnic všech profilů
 – příplatky za ztížené podmínky při práci v koleji, např. překážky po stranách koleje, práci v tunelu ap.
2. Položka neobsahuje:
 X
3. Způsob měření:
Udává se počet kusů kompletní konstrukce nebo práce..</t>
  </si>
  <si>
    <t>9</t>
  </si>
  <si>
    <t>Ostatní konstrukce a práce</t>
  </si>
  <si>
    <t>914941</t>
  </si>
  <si>
    <t>SLOUPKY A STOJKY DOPRAVNÍCH ZNAČEK Z HLINÍK TRUBEK DO PATKY - DODÁVKA A MONTÁŽ</t>
  </si>
  <si>
    <t xml:space="preserve"> 2 = 2,000 [A]_x000d_</t>
  </si>
  <si>
    <t>Položka zahrnuje:
- sloupky
- upevňovací zařízení
- osazení (betonová patka, zemní práce)
Položka nezahrnuje:
- x</t>
  </si>
  <si>
    <t>923121</t>
  </si>
  <si>
    <t>HEKTOMETROVNÍK</t>
  </si>
  <si>
    <t xml:space="preserve"> Hektometr - Kolej č.1: 6 = 6,000 [A]_x000d_
 Hektometr - Kolej č.3: 2 = 2,000 [B]_x000d_
 A+B = 8,000 [C]_x000d_</t>
  </si>
  <si>
    <t>1. Položka obsahuje:
 – dodávku a osazení včetně nutných zemních prací a obetonování
 – odrazky nebo retroreflexní fólie
2. Položka neobsahuje:
 X
3. Způsob měření:
Udává se počet kusů kompletní konstrukce nebo práce.</t>
  </si>
  <si>
    <t>923131</t>
  </si>
  <si>
    <t>NÁMEZNÍK</t>
  </si>
  <si>
    <t xml:space="preserve"> Námezník: 2 = 2,000 [A]_x000d_</t>
  </si>
  <si>
    <t>923341</t>
  </si>
  <si>
    <t>RYCHLOSTNÍK N - TABULE</t>
  </si>
  <si>
    <t xml:space="preserve"> 1 = 1,000 [A]_x000d_</t>
  </si>
  <si>
    <t>1. Položka obsahuje:
 – dodávku a montáž návěsti v příslušném provedení na sloupek, popř. jinou podpůrnou konstrukci včetně upevňovacího a pomocného materiálu
 – protikorozní úpravu, není-li tato provedena již z výroby nebo daná vlastnostmi použitého materiálu
 – odrazky nebo retroreflexní fólie
2. Položka neobsahuje:
 – nosnou konstrukci, např. sloupek, konzolu apod. včetně základu a zemních prácí
3. Způsob měření:
Udává se počet kusů kompletní konstrukce nebo práce.</t>
  </si>
  <si>
    <t>923471</t>
  </si>
  <si>
    <t>SKLONOVNÍK</t>
  </si>
  <si>
    <t>925120</t>
  </si>
  <si>
    <t>DRÁŽNÍ STEZKY Z DRTI TL. PŘES 50 MM</t>
  </si>
  <si>
    <t>M2</t>
  </si>
  <si>
    <t xml:space="preserve"> Stezky: 1,35*2*104,4 = 281,880 [A]_x000d_</t>
  </si>
  <si>
    <t>1. Položka obsahuje:
 – kompletní provedení konstrukce s dodáním materiálu
 – urovnání povrchu do předepsaného tvaru, případně i ruční hutnění a výplň nerovností a prohlubní
 – zhutnění na předepsanou míru bez ohledu na způsob provádění
 – příplatky za ztížené podmínky vyskytující se při zřízení drážních stezek, např. za překážky na straně koleje ap.
2. Položka neobsahuje:
 – výplň pod drážní stezkou mezi kolejovým ložem sousedních kolejí, nacení se položkami ve sd 51
3. Způsob měření:
Měří se horní pochozí plocha bez ohledu na tvar dosypávek pod drážní stezkou.</t>
  </si>
  <si>
    <t>965010</t>
  </si>
  <si>
    <t>ODSTRANĚNÍ KOLEJOVÉHO LOŽE A DRAŽNÍCH STEZEK</t>
  </si>
  <si>
    <t xml:space="preserve"> Odtěžení KL: 732 = 732,000 [A]_x000d_</t>
  </si>
  <si>
    <t>1. Položka obsahuje:
 – odstranění kolejového lože ručně nebo mechanizací, a to po nebo bez sejmutí kolejového roštu
 – příplatky za ztížené podmínky při práci v kolejišti, např. za překážky na straně koleje apod.
 – naložení vybouraného materiálu na dopravní prostředek
2. Položka neobsahuje:
 – odvoz vybouraného materiálu do skladu nebo na likvidaci
 – poplatky za likvidaci odpadů, nacení se položkami ze ssd 0
3. Způsob měření:
Měří se metry krychlové odtěženého kolejového lože v ulehlém (původním) stavu.</t>
  </si>
  <si>
    <t>965022</t>
  </si>
  <si>
    <t>ODSTRANĚNÍ KOLEJOVÉHO LOŽE A DRÁŽNÍCH STEZEK - ODVOZ NA MEZIDEPONII</t>
  </si>
  <si>
    <t>M3KM</t>
  </si>
  <si>
    <t xml:space="preserve"> Odvoz recyklovaného KL zpět na stavbu: 288,89 = 288,890 [A]_x000d_
 Doprava: 10 = 10,000 [B]_x000d_
 A*B = 2888,900 [C]_x000d_</t>
  </si>
  <si>
    <t>1. Položka obsahuje:
 – odvoz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vytěženého v rostlém (původním) stavu nebo vybouraného materiálu a jednotlivých vzdáleností v kilometrech.</t>
  </si>
  <si>
    <t>965023</t>
  </si>
  <si>
    <t>ODSTRANĚNÍ KOLEJOVÉHO LOŽE A DRÁŽNÍCH STEZEK - ODVOZ NA RECYKLACI</t>
  </si>
  <si>
    <t xml:space="preserve"> Odvoz recyklovaného KL zpět na stavbu: 732-125 = 607,000 [A]_x000d_
 Doprava: 10 = 10,000 [B]_x000d_
 A*B = 6070,000 [C]_x000d_</t>
  </si>
  <si>
    <t>965114</t>
  </si>
  <si>
    <t>DEMONTÁŽ KOLEJE NA BETONOVÝCH PRAŽCÍCH ROZEBRÁNÍM DO SOUČÁSTÍ</t>
  </si>
  <si>
    <t xml:space="preserve"> Kolej č.1: 169 = 169,000 [A]_x000d_
 Kolej č.3: 46 = 46,000 [B]_x000d_
 A+B = 215,000 [C]_x000d_</t>
  </si>
  <si>
    <t>1. Položka obsahuje:
 – uvolnění kolejového roštu z kolejového lože
 – odstranění kolejnicových propojek, uzemnění a jiného vybavení
 – případné rozřezání kolejového roštu
 – úplné rozebrání koleje v místě demontáže do jednotlivých součástí a jejich hrubé očištění
 – naložení vybouraného materiálu na dopravní prostředek
 – příplatky za ztížené podmínky při práci v kolejišti, např. za překážky na straně koleje apod.
2. Položka neobsahuje:
 – odvoz vybouraného materiálu na montážní základnu nebo na likvidaci
 – poplatky za likvidaci odpadů, nacení se položkami ze ssd 0
3. Způsob měření:
Měří se délka koleje ve smyslu ČSN 73 6360, tj. v ose koleje.</t>
  </si>
  <si>
    <t>965115</t>
  </si>
  <si>
    <t>DEMONTÁŽ KOLEJE NA BETONOVÝCH PRAŽCÍCH - ODVOZ ROZEBRANÝCH SOUČÁSTÍ NA MONTÁŽNÍ ZÁKLADNU</t>
  </si>
  <si>
    <t>tkm</t>
  </si>
  <si>
    <t xml:space="preserve"> Demontáž KR: 215 = 215,000 [A]_x000d_
 Hmotnost: 0,600 = 0,600 [B]_x000d_
 Doprava: 10 = 10,000 [C]_x000d_
 A*B*C = 1290,000 [D]_x000d_</t>
  </si>
  <si>
    <t>1. Položka obsahuje:
 – odvoz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sumou součinů tun vybouraného materiálu v původním stavu a k nim příslušných jednotlivých odvozových vzdáleností v kilometrech.</t>
  </si>
  <si>
    <t>965124</t>
  </si>
  <si>
    <t>DEMONTÁŽ KOLEJE NA DŘEVĚNÝCH PRAŽCÍCH ROZEBRÁNÍM DO SOUČÁSTÍ</t>
  </si>
  <si>
    <t xml:space="preserve"> Kolej č.1: 30+18 = 48,000 [A]_x000d_
 Kolej č.3: 80+22 = 102,000 [B]_x000d_
 Spojky: 9,782 = 9,782 [C]_x000d_
 A+B+C = 159,782 [D]_x000d_</t>
  </si>
  <si>
    <t>965125</t>
  </si>
  <si>
    <t>DEMONTÁŽ KOLEJE NA DŘEVĚNÝCH PRAŽCÍCH - ODVOZ ROZEBRANÝCH SOUČÁSTÍ NA MONTÁŽNÍ ZÁKLADNU</t>
  </si>
  <si>
    <t xml:space="preserve"> Demontáž KR: 159,782 = 159,782 [A]_x000d_
 Hmotnost: 0,300 = 0,300 [B]_x000d_
 Doprava: 10 = 10,000 [C]_x000d_
 A*B*C = 479,346 [D]_x000d_</t>
  </si>
  <si>
    <t>965224</t>
  </si>
  <si>
    <t>DEMONTÁŽ VÝHYBKOVÉ KONSTRUKCE NA DŘEVĚNÝCH PRAŽCÍCH ROZEBRÁNÍM DO SOUČÁSTÍ</t>
  </si>
  <si>
    <t xml:space="preserve"> (27,128+27,128)*2 = 108,512 [A]_x000d_</t>
  </si>
  <si>
    <t>1. Položka obsahuje:
 – uvolnění kolejového roštu výhybkové konstrukce z kolejového lože
 – odstranění kolejnicových propojek, uzemnění a jiného vybavení
 – případné rozřezání kolejového roštu výhybkové konstrukce
 – úplné rozebrání výhybkové konstrukce v místě demontáže do jednotlivých součástí a jejich hrubé očištění
 – naložení vybouraného materiálu na dopravní prostředek
 – příplatky za ztížené podmínky při práci v kolejišti, např. za překážky na straně koleje apod.
2. Položka neobsahuje:
 – odvoz vybouraného materiálu na montážní základnu nebo na likvidaci
 – poplatky za likvidaci odpadů, nacení se položkami ze ssd 0
3. Způsob měření:
Měří se rozvinutá délka výhybkové konstrukce ve všech větvcích dle ČSN 73 6360, tj. v ose koleje.</t>
  </si>
  <si>
    <t>965225</t>
  </si>
  <si>
    <t>DEMONTÁŽ VÝHYBKOVÉ KONSTRUKCE NA DŘEVĚNÝCH PRAŽCÍCH - ODVOZ ROZEBRANÝCH SOUČÁSTÍ NA MONTÁŽNÍ ZÁKLADNU</t>
  </si>
  <si>
    <t xml:space="preserve"> (4,7+9,2)*10 = 139,000 [A]_x000d_</t>
  </si>
  <si>
    <t>965831</t>
  </si>
  <si>
    <t>DEMONTÁŽ NÁMEZNÍKU</t>
  </si>
  <si>
    <t>1. Položka obsahuje:
 – zahrnuje veškeré činnosti, zařízení a materiál nutných k odstranění konstrukce
 – naložení vybouraného materiálu na dopravní prostředek
 – příplatky za ztížené podmínky při práci v kolejišti, např. za překážky na straně koleje apod.
2. Položka neobsahuje:
 – odvoz vybouraného materiálu do skladu nebo na likvidaci
 – poplatky za likvidaci odpadů, nacení se položkami ze ssd 0
3. Způsob měření:
Udává se počet kusů kompletní konstrukce nebo práce.</t>
  </si>
  <si>
    <t>965832</t>
  </si>
  <si>
    <t>DEMONTÁŽ NÁMEZNÍKU - ODVOZ (NA LIKVIDACI ODPADŮ NEBO JINÉ URČENÉ MÍSTO)</t>
  </si>
  <si>
    <t xml:space="preserve"> 0,56*2*20 = 22,400 [A]_x000d_</t>
  </si>
  <si>
    <t>1. Položka obsahuje:
 – odvoz jakýmkoliv dopravním prostředkem a složení
 – případné překládky na trase
2. Položka neobsahuje:
 – naložení vybouraného materiálu na dopravní prostředek (je zahrnuto ve zdrojové položce)
 – poplatky za likvidaci odpadů, nacení se položkami ze ssd 0
3. Způsob měření:
Výměra je součtem součinů metrů krychlových tun vybouraného materiálu v původním stavu a jednotlivých vzdáleností v kilometrech.</t>
  </si>
  <si>
    <t>965841</t>
  </si>
  <si>
    <t>DEMONTÁŽ JAKÉKOLIV NÁVĚSTI</t>
  </si>
  <si>
    <t xml:space="preserve"> 6 = 6,000 [A]_x000d_</t>
  </si>
  <si>
    <t>965842</t>
  </si>
  <si>
    <t>DEMONTÁŽ JAKÉKOLIV NÁVĚSTI - ODVOZ (NA LIKVIDACI ODPADŮ NEBO JINÉ URČENÉ MÍSTO)</t>
  </si>
  <si>
    <t xml:space="preserve"> 0,25*20 = 5,000 [A]_x000d_</t>
  </si>
  <si>
    <t>R015150</t>
  </si>
  <si>
    <t xml:space="preserve">POPLATKY ZA LIKVIDACI ODPADŮ NEKONTAMINOVANÝCH - 17 05 08  ŠTĚRK Z KOLEJIŠTĚ (ODPAD PO RECYKLACI) VČETNĚ DOPRAVY</t>
  </si>
  <si>
    <t xml:space="preserve"> Odtěžení KL - Obyčený odpad: 607-288,89 = 318,110 [A]_x000d_
 Objemová hmotnost: 1,8 = 1,800 [B]_x000d_
 Celkem: A*B = 572,598 [C]_x000d_</t>
  </si>
  <si>
    <t>R015210</t>
  </si>
  <si>
    <t xml:space="preserve">POPLATKY ZA LIKVIDACI ODPADŮ NEKONTAMINOVANÝCH - 17 01 01  ŽELEZNIČNÍ PRAŽCE BETONOVÉ VČETNĚ DOPRAVY</t>
  </si>
  <si>
    <t xml:space="preserve"> Betonové pražce ks: 352 = 352,000 [A]_x000d_
 Hmotnost pražce: 0,270 = 0,270 [B]_x000d_
 A*B = 95,040 [C]_x000d_</t>
  </si>
  <si>
    <t>R015250</t>
  </si>
  <si>
    <t xml:space="preserve">POPLATKY ZA LIKVIDACI ODPADŮ NEKONTAMINOVANÝCH - 17 02 03  POLYETYLÉNOVÉ PODLOŽKY (ŽEL. SVRŠEK) VČETNĚ DOPRAVY</t>
  </si>
  <si>
    <t xml:space="preserve"> Podložky [ks] - Demontáž KR na betonových pražcích: 352*2 = 704,000 [A]_x000d_
 Podložky [ks] - Demontáž KR na dřevěných pražcích: 262*2 = 524,000 [B]_x000d_
 Hmotnost podložky [kg]: 0,160 = 0,160 [C]_x000d_
 (A+B)*C*0,001 = 0,196 [D]_x000d_</t>
  </si>
  <si>
    <t>R015260</t>
  </si>
  <si>
    <t xml:space="preserve">POPLATKY ZA LIKVIDACI ODPADŮ NEKONTAMINOVANÝCH - 07 02 99  PRYŽOVÉ PODLOŽKY (ŽEL. SVRŠEK) VČETNĚ DOPRAVY</t>
  </si>
  <si>
    <t xml:space="preserve"> Podložky [ks] - Demontáž KR na betonových pražcích: 352*2 = 704,000 [A]_x000d_
 Podložky [ks] - Demontáž KR na dřevěných pražcích: 262*2 = 524,000 [B]_x000d_
 Podložky [ks] - Výměna podložek pod patu kolejnice: (344+356)*2 = 1400,000 [C]_x000d_
 Hmotnost podložky [kg]: 0,160 = 0,160 [D]_x000d_
 (A+B+C)*D*0,001 = 0,420 [E]_x000d_</t>
  </si>
  <si>
    <t>R015510</t>
  </si>
  <si>
    <t xml:space="preserve">POPLATKY ZA LIKVIDACI ODPADŮ NEBEZPEČNÝCH - 17 05 07*  LOKÁLNĚ ZNEČIŠTĚNÝ ŠTĚRK A ZEMINA Z KOLEJIŠTĚ (VÝHYBKY) VČETNĚ DOPRAVY</t>
  </si>
  <si>
    <t xml:space="preserve"> Odtěžení KL - Nebezpečný odpad: 125 = 125,000 [A]_x000d_
 Objemová hmotnost: 1,8 = 1,800 [B]_x000d_
 Celkem: A*B = 225,000 [C]_x000d_</t>
  </si>
  <si>
    <t>R015520</t>
  </si>
  <si>
    <t xml:space="preserve">POPLATKY ZA LIKVIDACI ODPADŮ NEBEZPEČNÝCH - 17 02 04*  ŽELEZNIČNÍ PRAŽCE DŘEVĚNÉ VČETNĚ DOPRAVY</t>
  </si>
  <si>
    <t xml:space="preserve"> Dřevěné pražce ks: 262 = 262,000 [A]_x000d_
 Hmotnost pražce: 0,080 = 0,080 [B]_x000d_
 Dřevěné pražce z výhybky: 4,7 = 4,700 [C]_x000d_
 A*B+C = 25,660 [D]_x000d_</t>
  </si>
  <si>
    <t>R015780</t>
  </si>
  <si>
    <t xml:space="preserve">POPLATKY ZA LIKVIDACI ODPADŮ NEBEZPEČNÝCH - 17 04 09*  KOVOVÝ ODPAD ZNEČIŠTĚNÝ NEBEZPEČNÝMI LÁTKAMI VČETNĚ DOPRAVY</t>
  </si>
  <si>
    <t xml:space="preserve"> Výhybky znečištěný mazadly: 9,2 = 9,200 [A]_x000d_</t>
  </si>
  <si>
    <t>SO 11-11-01</t>
  </si>
  <si>
    <t>02914</t>
  </si>
  <si>
    <t>OSTATNÍ POŽADAVKY - BOD ZÁKLADNÍ VYTYČOVACÍ SÍTĚ</t>
  </si>
  <si>
    <t>Zahrnuje kompletní dodání bodu ŽBP č. 884 včetně všech souvisejících geodetických prací</t>
  </si>
  <si>
    <t>Položka zahrnuje:
-bod základní vytyčovací sítě
Položka nezahrnuje:
- x
Způsob stanovení: 
- oceněno jako celková částka ze samostatného soupisu prací jako nedílné součásti projektu základní vytyčovací sítě</t>
  </si>
  <si>
    <t xml:space="preserve"> Počet: 6 = 6,000 [A]_x000d_</t>
  </si>
  <si>
    <t>R02620</t>
  </si>
  <si>
    <t>ZKOUŠENÍ KONSTRUKCÍ A PRACÍ NEZÁVISLOU ZKUŠEBNOU - ZÁTĚŽOVÉ ZKOUŠKY</t>
  </si>
  <si>
    <t>Zátěžové zkoušky pláně</t>
  </si>
  <si>
    <t xml:space="preserve"> Počet: 8 = 8,000 [A]_x000d_</t>
  </si>
  <si>
    <t>R02710</t>
  </si>
  <si>
    <t>POMOC PRÁCE ZŘÍZ NEBO ZAJIŠŤ DOPR. INŽENÝRSKÝCH OPATŘENÍ</t>
  </si>
  <si>
    <t>Dopravní značení pro zajištení bezpečnosti silničního provozu na přilehlých komunikacích (výjezdy ze stavby apod.) a dopravní značení objízdných tras v souladu s požadavky DI PČR, SÚS, Odboru dopravy. Součástí je i provizorní dopravní značení pro chodce.</t>
  </si>
  <si>
    <t xml:space="preserve"> Během stavby: 1 = 1,000 [A]_x000d_</t>
  </si>
  <si>
    <t>R029611</t>
  </si>
  <si>
    <t>OSTATNÍ POŽADAVKY - ODBORNÝ DOZOR GEOTECHNIKA</t>
  </si>
  <si>
    <t>Konzultace a dozor geotechnika během stavby.</t>
  </si>
  <si>
    <t xml:space="preserve"> Hodin: 100 = 100,000 [A]_x000d_</t>
  </si>
  <si>
    <t>zahrnuje veškeré náklady spojené s objednatelem požadovaným dozorem</t>
  </si>
  <si>
    <t>V1</t>
  </si>
  <si>
    <t>ZIMNÍ ÚDRŽBA KOMUNIKACÍ DLE KSÚSV</t>
  </si>
  <si>
    <t>KM</t>
  </si>
  <si>
    <t>viz stanovisko KSÚSV</t>
  </si>
  <si>
    <t xml:space="preserve"> Vzdálenost: 1,44 = 1,440 [A]_x000d_
 Dní: 33 = 33,000 [B]_x000d_
 Denně: 12 = 12,000 [C]_x000d_
 A*B*C = 570,240 [D]_x000d_</t>
  </si>
  <si>
    <t>11332A</t>
  </si>
  <si>
    <t>V2</t>
  </si>
  <si>
    <t>ODSTRANĚNÍ PODKLADŮ ZPEVNĚNÝCH PLOCH Z KAMENIVA NESTMELENÉHO - BEZ DOPRAVY</t>
  </si>
  <si>
    <t xml:space="preserve"> Obchozí trasa: 175*0,15 = 26,250 [A]_x000d_
 Panelová cesta: 294*0,15 = 44,100 [B]_x000d_
 Najížděcí rampy: 294*1,5 = 441,000 [C]_x000d_
 A+B+C = 511,350 [D]_x000d_</t>
  </si>
  <si>
    <t xml:space="preserve">Položka zahrnuje:
- veškerou manipulaci s vybouranou sutí a s vybouranými hmotami, kromě vodorovné dopravy, vč. uložení na skládku. 
Položka nezahrnuje:
- vodorovnou dopravu
-  poplatek za skládku, který se vykazuje v položce 0141** (s výjimkou malého množství bouraného materiálu, kde je možné poplatek zahrnout do jednotkové ceny bourání – tento fakt musí být uveden v doplňujícím textu k položce).</t>
  </si>
  <si>
    <t>11346</t>
  </si>
  <si>
    <t>ODSTRANĚNÍ KRYTU ZPEVNĚNÝCH PLOCH ZE SILNIČ DÍLCŮ (PANELŮ) VČET PODKL</t>
  </si>
  <si>
    <t xml:space="preserve"> Provizorní komunikace z panelů - Demontáž: 294*0,150 = 44,100 [A]_x000d_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</si>
  <si>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</si>
  <si>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11372A</t>
  </si>
  <si>
    <t>FRÉZOVÁNÍ ZPEVNĚNÝCH PLOCH ASFALTOVÝCH - BEZ DOPRAVY</t>
  </si>
  <si>
    <t xml:space="preserve"> Frézování PK - oprava stávajících komunikací: 2000*0,04 = 80,000 [A]_x000d_</t>
  </si>
  <si>
    <t>12373A</t>
  </si>
  <si>
    <t>ODKOP PRO SPOD STAVBU SILNIC A ŽELEZNIC TŘ. I - BEZ DOPRAVY</t>
  </si>
  <si>
    <t>Odkop pro sanaci neúnosného podloží bude proveden na základě zatěžovacích zkoušek a odsouhlasen investorem</t>
  </si>
  <si>
    <t xml:space="preserve"> Kubatura: 2850,5 = 2850,500 [A]_x000d_</t>
  </si>
  <si>
    <t>Položka zahrnuje:
-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vodorovnou dopravu
- nezahrnuje uložení zeminy (na skládku, do násypu) ani poplatky za skládku, vykazují se v položce č.0141**</t>
  </si>
  <si>
    <t>13273</t>
  </si>
  <si>
    <t>HLOUBENÍ RÝH ŠÍŘ DO 2M PAŽ I NEPAŽ TŘ. I</t>
  </si>
  <si>
    <t xml:space="preserve"> Základ provizorního schodiště: 0,8*0,8*1,2*12*2 = 18,432 [A]_x000d_</t>
  </si>
  <si>
    <t>13273A</t>
  </si>
  <si>
    <t>HLOUBENÍ RÝH ŠÍŘ DO 2M PAŽ I NEPAŽ TŘ. I - BEZ DOPRAVY</t>
  </si>
  <si>
    <t xml:space="preserve"> Drenáž: 19,3*0,6*0,8 = 9,264 [A]_x000d_
 Šachta: 2*1*1*1,3 = 2,600 [B]_x000d_
 Vsak: (30+66)*0,4 = 38,400 [C]_x000d_
 Žlabovky: 14*0,4*0,4+8,8*1*0,4 = 5,760 [D]_x000d_
 A+B+C+D = 56,024 [E]_x000d_</t>
  </si>
  <si>
    <t>Položka zahrnuje:
-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vodorovnou dopravu
- uložení zeminy (na skládku, do násypu) ani poplatky za skládku, vykazují se v položce č.0141**</t>
  </si>
  <si>
    <t>17120</t>
  </si>
  <si>
    <t>ULOŽENÍ SYPANINY DO NÁSYPŮ A NA SKLÁDKY BEZ ZHUTNĚNÍ</t>
  </si>
  <si>
    <t xml:space="preserve"> Odkop: 2850,5 = 2850,500 [A]_x000d_
 Hloubení rýh: 56,024 = 56,024 [B]_x000d_
 A+B = 2906,524 [C]_x000d_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</si>
  <si>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</si>
  <si>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Zásyp rýhy po dočasném schodišti původní zeminou.</t>
  </si>
  <si>
    <t>18110</t>
  </si>
  <si>
    <t>ÚPRAVA PLÁNĚ SE ZHUTNĚNÍM V HORNINĚ TŘ. I</t>
  </si>
  <si>
    <t xml:space="preserve"> Plocha: 3974 = 3974,000 [A]_x000d_</t>
  </si>
  <si>
    <t>Položka zahrnuje:
- úpravu pláně včetně vyrovnání výškových rozdílů. Míru zhutnění určuje projekt.
Položka nezahrnuje:
- x</t>
  </si>
  <si>
    <t>18221</t>
  </si>
  <si>
    <t>ROZPROSTŘENÍ ORNICE VE SVAHU V TL DO 0,10M</t>
  </si>
  <si>
    <t xml:space="preserve"> Plocha: 60*5*2+50*4 = 800,000 [A]_x000d_</t>
  </si>
  <si>
    <t>Položka zahrnuje:
- nutné přemístění ornice z dočasných skládek vzdálených do 50m
- rozprostření ornice v předepsané tloušťce ve svahu přes 1:5
Položka nezahrnuje:
- x</t>
  </si>
  <si>
    <t>18241</t>
  </si>
  <si>
    <t>ZALOŽENÍ TRÁVNÍKU RUČNÍM VÝSEVEM</t>
  </si>
  <si>
    <t>Položka zahrnuje:
- dodání předepsané travní směsi, její výsev na ornici, zalévání, první pokosení, to vše bez ohledu na sklon terénu
Položka nezahrnuje:
- x</t>
  </si>
  <si>
    <t>2</t>
  </si>
  <si>
    <t>Základy</t>
  </si>
  <si>
    <t>21197</t>
  </si>
  <si>
    <t>OPLÁŠTĚNÍ ODVODŇOVACÍCH ŽEBER Z GEOTEXTILIE</t>
  </si>
  <si>
    <t xml:space="preserve"> Opláštění trativodního potrubí: 19,3*0,6+2*19,3*0,8+19,3*1 = 61,760 [A]_x000d_
 Přesahy: 1,1 = 1,100 [B]_x000d_
 A*B = 67,936 [C]_x000d_</t>
  </si>
  <si>
    <t>Položka zahrnuje:
- dodávku a uložení předepsané fólie včetně potřebných přesahů
- mimostaveništní a vnitrostaveništní dopravu 
Položka nezahrnuje:
- x
Způsob měření:
- přesahy se nezapočítávají do výměry</t>
  </si>
  <si>
    <t>21361</t>
  </si>
  <si>
    <t>DRENÁŽNÍ VRSTVY Z GEOTEXTILIE</t>
  </si>
  <si>
    <t xml:space="preserve"> Vsak 1: 82,32 = 82,320 [A]_x000d_
 Vsak 2: 47,2 = 47,200 [B]_x000d_
 Přesahy: 1,2 = 1,200 [C]_x000d_
 (A+B)*C = 155,424 [D]_x000d_</t>
  </si>
  <si>
    <t>Položka zahrnuje:
- dodávku předepsané geotextilie (včetně nutných přesahů) pro drenážní vrstvu, včetně mimostaveništní a vnitrostaveništní dopravy
- provedení drenážní vrstvy předepsaných rozměrů a předepsaného tvaru
Položka nezahrnuje:
- x</t>
  </si>
  <si>
    <t>27231A</t>
  </si>
  <si>
    <t>ZÁKLADY Z PROSTÉHO BETONU DO C20/25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</si>
  <si>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</si>
  <si>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</t>
  </si>
  <si>
    <t>Vodorovné konstrukce</t>
  </si>
  <si>
    <t>43117A</t>
  </si>
  <si>
    <t>SCHODIŠŤ KONSTR Z DÍLCŮ Z OCELI S 235</t>
  </si>
  <si>
    <t>Pozinkované provizorní schodiště</t>
  </si>
  <si>
    <t xml:space="preserve"> Provizorní schodiště: 2*1,7274 = 3,455 [A]_x000d_</t>
  </si>
  <si>
    <t xml:space="preserve">Položka zahrnuje:
- dílenskou dokumentaci,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
Položka nezahrnuje:
- x</t>
  </si>
  <si>
    <t>45152</t>
  </si>
  <si>
    <t>PODKLADNÍ A VÝPLŇOVÉ VRSTVY Z KAMENIVA DRCENÉHO</t>
  </si>
  <si>
    <t xml:space="preserve"> Drenáž: 11,264 = 11,264 [A]_x000d_
 Vsak: (30+66)*0,4 = 38,400 [B]_x000d_
 A+B = 49,664 [C]_x000d_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</si>
  <si>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</si>
  <si>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501101</t>
  </si>
  <si>
    <t>ZŘÍZENÍ KONSTRUKČNÍ VRSTVY TĚLESA ŽELEZNIČNÍHO SPODKU ZE ŠTĚRKODRTI NOVÉ</t>
  </si>
  <si>
    <t>ŠD - Spodek pro železnici</t>
  </si>
  <si>
    <t xml:space="preserve"> ŠD - Nová: 2667*0,3 = 800,100 [A]_x000d_
 ŠD - Recyklovaná: 288,89 = 288,890 [B]_x000d_
 A-B = 511,210 [C]_x000d_</t>
  </si>
  <si>
    <t>1. Položka obsahuje:
 – nákup a dodání štěrkodrtě v požadované kvalitě podle zadávací dokumentace
 – očištění podkladu, případně zřízení spojovací vrstvy
 – uložení štěrkodrtě dle předepsaného technologického předpisu
 – zřízení podkladní nebo konstrukční vrstvy ze štěrkodrtě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</si>
  <si>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ŠD - Konstrukce dočasné komunikace</t>
  </si>
  <si>
    <t>501102</t>
  </si>
  <si>
    <t>ZŘÍZENÍ KONSTRUKČNÍ VRSTVY TĚLESA ŽELEZNIČNÍHO SPODKU ZE ŠTĚRKODRTI RECYKLOVANÉ</t>
  </si>
  <si>
    <t xml:space="preserve"> ŠD - Recykovaná z KL: 288,89 = 288,890 [A]_x000d_</t>
  </si>
  <si>
    <t>1. Položka obsahuje:
 – recyklaci kameniva, popř. nákup a dodání recyklované štěrkodrtě v požadované kvalitě podle zadávací dokumentace
 – přezkoušení kvality recyklovaného materiálu
 – zřízení, provoz a demontáž recyklačního zařízení včetně dopravy
 – dopravu recyklovaného kameniva z recyklační základny na místo určení včetně případných překládek na jiný dopravní prostředek nebo meziskladování
 – očištění podkladu, případně zřízení spojovací vrstvy
 – uložení štěrkodrtě dle předepsaného technologického předpisu
 – zřízení podkladní nebo konstrukční vrstvy ze štěrkodrtě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</si>
  <si>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501410</t>
  </si>
  <si>
    <t>ZŘÍZENÍ KONSTRUKČNÍ VRSTVY TĚLESA ŽELEZNIČNÍHO SPODKU ZE ZEMINY ZLEPŠENÉ (STABILIZOVANÉ) CEMENTEM</t>
  </si>
  <si>
    <t xml:space="preserve"> SC: 967*0,3 = 290,100 [A]_x000d_</t>
  </si>
  <si>
    <t>1. Položka obsahuje:
 – nákup a dodání materiálů pro uvedenou stabilizaci v požadované kvalitě podle zadávací dokumentace, včetně pojiva
 – očištění podkladu případně zřízení spojovací vrstvy
 – uložení materiálů pro stabilizaci dle předepsaného technologického předpisu
 – zřízení vrstvy na místě nebo z dovezeného materiálu (z mísícího centra), bez rozlišení šířky, pokládání vrstvy po etapách, příp.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včetně klimatických opatření
 – ztížení v okolí vedení, konstrukcí a objektů a jejich dočasné zajištění
 – ztížení provádění vč. hutnění ve ztížených podmínkách a stísněných prostorech
 – úpravu povrchu vrstvy
2. Položka neobsahuje:
 X
3. Způsob měření:
Měří se metr krychlový.</t>
  </si>
  <si>
    <t>502941</t>
  </si>
  <si>
    <t>ZŘÍZENÍ KONSTRUKČNÍ VRSTVY TĚLESA ŽELEZNIČNÍHO SPODKU Z GEOTEXTILIE</t>
  </si>
  <si>
    <t xml:space="preserve"> GTX: 1950-249 = 1701,000 [A]_x000d_
 Překryv: 1,1 = 1,100 [B]_x000d_
 A*B = 1871,100 [C]_x000d_</t>
  </si>
  <si>
    <t>1. Položka obsahuje:
 – nákup a dodání geosyntetika v požadované kvalitě
 – očištění a urovnání podkladu
 – uložení geosyntetika dle předepsaného technologického předpisu
 – zřízení konstrukční vrstvy z geosyntetika bez rozlišení šířky, pokládání vrstvy po etapách, včetně pracovních spar a spojů
 – průkazní zkoušky, kontrolní zkoušky a kontrolní měření
 – úpravu napojení, ukončení a těsnění podél trativodů, vpustí, šachet a pod.
 – úpravu povrchu vrstvy
2. Položka neobsahuje:
 X
3. Způsob měření:
Měří se metr čtverečný projektované nebo skutečné plochy, přičemž do výměry je již zahrnuto ztratné, přesahy, prořezy.</t>
  </si>
  <si>
    <t>5774AE</t>
  </si>
  <si>
    <t>VRSTVY PRO OBNOVU A OPRAVY Z ASF BETONU ACO 11+</t>
  </si>
  <si>
    <t xml:space="preserve"> Oprava stávajících komunikací: 2000*0,04 = 80,000 [A]_x000d_</t>
  </si>
  <si>
    <t>Položka zahrnuje:
- drobné opravy a obnovu plošných rozpadů asfaltového krytu (vztahuje se na plochu jednotlivě do 10000m2)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souvislou obnovu asfaltového krytu (ta se vykáže položkami 574*** a 575***)
- výspravu výtluků (ta se vykáže položkami 5779**, vztahuje se na plochu jednotlivě do 10m2)
- postřiky, nátěry
- těsnění podél obrubníků, dilatačních zařízení, odvodňovacích proužků, odvodňovačů, vpustí, šachet a pod.
- očištění podkladu po veřejném provozu</t>
  </si>
  <si>
    <t>58301</t>
  </si>
  <si>
    <t>KRYT ZE SILNIČNÍCH DÍLCŮ (PANELŮ) TL 150MM</t>
  </si>
  <si>
    <t xml:space="preserve"> Provizorní komunikace z panelů - Montáž: 294 = 294,000 [A]_x000d_</t>
  </si>
  <si>
    <t>Položka zahrnuje:
- dodání dílců v požadované kvalitě, dodání materiálu pro předepsané lože v tloušťce předepsané dokumentací a pro předepsanou výplň spar
- očištění podkladu
- uložení dílců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</si>
  <si>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8</t>
  </si>
  <si>
    <t>Potrubí</t>
  </si>
  <si>
    <t>875342</t>
  </si>
  <si>
    <t>POTRUBÍ DREN Z TRUB PLAST DN DO 200MM DĚROVANÝCH</t>
  </si>
  <si>
    <t xml:space="preserve"> Trativod: 19,3 = 19,300 [A]_x000d_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</si>
  <si>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x</t>
  </si>
  <si>
    <t>894858</t>
  </si>
  <si>
    <t>ŠACHTY KANALIZAČNÍ PLASTOVÉ D 600MM</t>
  </si>
  <si>
    <t xml:space="preserve"> Nová kanalizační šachta Šv1: 1 = 1,000 [A]_x000d_
 Stávající kanalizační šachta Š1 - zřízení nového dna: 1 = 1,000 [B]_x000d_
 Celkem: A+B = 2,000 [C]_x000d_</t>
  </si>
  <si>
    <t>Položka zahrnuje:
- poklopy s rámem z předepsaného materiálu a tvaru
- předepsané plastové skruže, dno a není-li uvedeno jinak i podkladní vrstvu (z kameniva nebo betonu).
- výplň, těsnění a tmelení spár a spojů,
- očištění a ošetření úložných ploch,
- předepsané podkladní konstrukce
Položka nezahrnuje:
- x</t>
  </si>
  <si>
    <t>914161</t>
  </si>
  <si>
    <t>DOPRAVNÍ ZNAČKY ZÁKLADNÍ VELIKOSTI HLINÍKOVÉ FÓLIE TŘ 1 - DODÁVKA A MONTÁŽ</t>
  </si>
  <si>
    <t xml:space="preserve"> Značka A32b: 2 = 2,000 [A]_x000d_</t>
  </si>
  <si>
    <t>Položka zahrnuje:
- dodávku a montáž značek v požadovaném provedení
Položka nezahrnuje:
- x</t>
  </si>
  <si>
    <t>921332</t>
  </si>
  <si>
    <t>ŽELEZNIČNÍ PŘEJEZD A PŘECHOD ZE ZÁDLAŽBOVÝCH PANELŮ PRO KOLEJ NA BETONOVÝCHH PRAŽCÍCH</t>
  </si>
  <si>
    <t xml:space="preserve"> Provizorní přechod - vnitřní žb panely do koleje č.5 a kolej č.7 mezi výhybkami č.11 a 12.: (1,2*2,4)*2 = 5,760 [A]_x000d_</t>
  </si>
  <si>
    <t>1. Položka obsahuje:
 – úpravu a hutnění podloží přejezdové konstrukce
 – dodávku přejezdové konstrukce s veškerými prvky a částmi daného typu přejezdové konstrukce včetně závěrných zídek a jejich betonového základu dle odpovídajících vzorových listů a TKP
 – montáž přejezdové konstrukce z dílů a součástí na místě při přerušení železničního a silničního provozu
 – speciální montážní nářadí, závěsné zařízení
 – ochranné náběhy, koncové i mezilehlé zarážky, podélnou fixaci atd.
 – příplatky za ztížené podmínky vyskytující se při zřízení přejezdu, např. za překážky na straně koleje ap.
2. Položka neobsahuje:
 – zřízení, pronájem a odstranění dopravního značení objízdné trasy
 – úpravy koleje (např. posun pražců, doplnění kolejového lože, směrová a výšková úprava)
 – silniční panely v přechodu těles
 – prahovou vpusť
3. Způsob měření:
Měří se půdorysná plocha (pojízdná nebo pochozí) vlastní přejezdové konstrukce tvořené daným systémem. kolejnice a žlábky se z plochy neodečítají. Do plochy se nezapočítávají ochranné klíny, prahové vpusti apod.</t>
  </si>
  <si>
    <t>935232</t>
  </si>
  <si>
    <t>PŘÍKOPOVÉ ŽLABY Z BETON TVÁRNIC ŠÍŘ DO 1200MM DO BETONU TL 100MM</t>
  </si>
  <si>
    <t xml:space="preserve"> Svedení dešťové vody do povrchového vsaku - TZZ4a: 5,2+2,7+0,6+14,5 = 23,000 [A]_x000d_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</si>
  <si>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</si>
  <si>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96615</t>
  </si>
  <si>
    <t>BOURÁNÍ KONSTRUKCÍ Z PROSTÉHO BETONU</t>
  </si>
  <si>
    <t>Bourání základu provizorního schodiště.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</si>
  <si>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</si>
  <si>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96618</t>
  </si>
  <si>
    <t>BOURÁNÍ KONSTRUKCÍ KOVOVÝCH</t>
  </si>
  <si>
    <t>Položka zahrnuje:
- rozebrání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</si>
  <si>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R015111</t>
  </si>
  <si>
    <t xml:space="preserve">NEOCEŇOVAT - POPLATKY ZA LIKVIDACI ODPADŮ NEKONTAMINOVANÝCH - 17 05 04  VYTĚŽENÉ ZEMINY A HORNINY -  I. TŘÍDA TĚŽITELNOSTI VČETNĚ DOPRAVY</t>
  </si>
  <si>
    <t xml:space="preserve"> Odkop: 2850,5 = 2850,500 [A]_x000d_
 Hloubení rýh: 56,024 = 56,024 [B]_x000d_
 Obchozí trasa: 175*0,15 = 26,250 [C]_x000d_
 Panelová cesta: 294*0,15 = 44,100 [D]_x000d_
 Najížděcí rampy: 294*1,5 = 441,000 [E]_x000d_
 Objemová hmotnost: 2,1 = 2,100 [F]_x000d_
 (A+B+C+D+E)*F = 7177,535 [G]_x000d_</t>
  </si>
  <si>
    <t>R015130</t>
  </si>
  <si>
    <t xml:space="preserve">NEOCEŇOVAT - POPLATKY ZA LIKVIDACI ODPADŮ NEKONTAMINOVANÝCH - 17 03 02  VYBOURANÝ ASFALTOVÝ BETON BEZ DEHTU VČETNĚ DOPRAVY</t>
  </si>
  <si>
    <t xml:space="preserve"> Frézování PK - oprava stávajících komunikací: 2000*0,04 = 80,000 [A]_x000d_
 Objemová hmotnost: 2,4 = 2,400 [B]_x000d_
 Celkem: A*B = 192,000 [C]_x000d_</t>
  </si>
  <si>
    <t>R015140</t>
  </si>
  <si>
    <t xml:space="preserve">NEOCEŇOVAT - POPLATKY ZA LIKVIDACI ODPADŮ NEKONTAMINOVANÝCH - 17 01 01  BETON Z DEMOLIC OBJEKTŮ, ZÁKLADŮ TV VČETNĚ DOPRAVY</t>
  </si>
  <si>
    <t xml:space="preserve"> Základ provizorního schodiště: 0,8*0,8*1,2*12*2 = 18,432 [A]_x000d_
 Objemová hmotnost: 2,5 = 2,500 [B]_x000d_
 Celkem: A*B = 46,080 [C]_x000d_</t>
  </si>
  <si>
    <t>SO 11-20-01</t>
  </si>
  <si>
    <t>R_029511</t>
  </si>
  <si>
    <t>OSTATNÍ POŽADAVKY - POSUDKY A KONTROLY</t>
  </si>
  <si>
    <t xml:space="preserve"> "3*8=24,000 [A]"_x000d_</t>
  </si>
  <si>
    <t>R_03630</t>
  </si>
  <si>
    <t>DOPRAVNÍ ZAŘÍZENÍ - AUTOJEŘÁBY</t>
  </si>
  <si>
    <t>Nájem, doprava, výkon potřebného jeřábu/ů při demontáži původních částí mostu, montáži nových ocelových částí mostu a při montáži a demontáži provizorního podepření</t>
  </si>
  <si>
    <t>zahrnuje objednatelem povolené náklady na dopravní zařízení zhotovitele</t>
  </si>
  <si>
    <t>12573</t>
  </si>
  <si>
    <t>VYKOPÁVKY ZE ZEMNÍKŮ A SKLÁDEK TŘ. I</t>
  </si>
  <si>
    <t xml:space="preserve"> "287,231=287,231 [A]; zemina pro obsyp rovnoběžných křídel a opěrných zídek "_x000d_
 "9,96*13,5*2=268,920 [B]; zásyp předvýkopu pro hluché vrtání "_x000d_
 "Celkem: A+B=556,151 [C]"_x000d_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</si>
  <si>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pažení záporového 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</si>
  <si>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13173A</t>
  </si>
  <si>
    <t>HLOUBENÍ JAM ZAPAŽ I NEPAŽ TŘ. I - BEZ DOPRAVY</t>
  </si>
  <si>
    <t xml:space="preserve"> "základ po silnici (10,38+13,07)*19,61*2*1,2=1 103,651 [A] "_x000d_
 "zbývající plocha výkopu (31,78+31)*19,61*1,2=1 477,339 [B] "_x000d_
 "svahové kužely (8*201,062/5,6)*1,2=344,678 [C] "_x000d_
 "předvýkop pro vybourání základů stávajících opěr pro hluché vrtání (9,96*13,5*2)-(2*2*13*2)=164,920 [D] "_x000d_
 "Celkem: A+B+C+D=3 090,588 [E]"_x000d_</t>
  </si>
  <si>
    <t>171103</t>
  </si>
  <si>
    <t>ULOŽENÍ SYPANINY DO NÁSYPŮ SE ZHUTNĚNÍM DO 100% PS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</si>
  <si>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</si>
  <si>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21264</t>
  </si>
  <si>
    <t>TRATIVODY KOMPL Z TRUB Z PLAST HMOT DN DO 200MM</t>
  </si>
  <si>
    <t xml:space="preserve"> "14,25*2=28,500 [A]"_x000d_</t>
  </si>
  <si>
    <t>Položka zahrnuje:
 - platí pro kompletní konstrukce trativodů: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Položka nezahrnuje:
- opláštění z geotextilie, fólie</t>
  </si>
  <si>
    <t>224324</t>
  </si>
  <si>
    <t>PILOTY ZE ŽELEZOBETONU C25/30</t>
  </si>
  <si>
    <t xml:space="preserve"> "3,14*0,45*0,45*10*28=178,038 [A]"_x000d_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</si>
  <si>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
- zhotovení nepropustného, mrazuvzdorného betonu a betonu požadované trvanlivosti a vlastností
- zřízení pracovních a dilatačních spar, včetně potřebných úprav, výplně, vložek, opracování, očištění a ošetření
- bednění  požadovaných  konstr. (i ztracené) s úpravou  dle požadované  kvality povrchu betonu, včetně odbedňovacích a odskružovacích prostředků
- podpěrné  konstr. (skruže) a lešení všech druhů pro bednění, uložení čerstvého betonu, výztuže a doplňkových konstr., vč. požadovaných otvorů, ochranných a bezpečnostních opatření a základů těchto konstrukcí a lešení
- vytvoření kotevních čel, kapes, nálitků, sedel, zřízení  všech  požadovaných  otvorů, výklenků, prostupů, dutin, drážek a pod., vč. ztížení práce a úprav  kolem nich
- úpravy pro osazení výztuže, doplňkových konstrukcí a vybavení
- úpravy povrchu pro položení požadované izolace, povlaků a nátěrů, případně vyspravení
- upevnění kotevních prvků a doplňkových konstrukcí
- nátěry zabraňující soudržnost betonu a bednění
- výplň, těsnění  a tmelení spar a spojů
- opatření  povrchů  betonu  izolací  proti zemní vlhkosti v částech, kde přijdou do styku se zeminou nebo kamenivem
- případné zřízení spojovací vrstvy u základů
- úpravy pro osazení zařízení ochrany konstrukce proti vlivu bludných proudů
- ukončení piloty pod ústím vrtu a vyplnění zbývající části sypaninou nebo kamenivem, zřízení výplně piloty pod hladinou vody
- odbourání a odstranění znehodnocené části výplně a úprava hlavy piloty před výstavbou další konstrukční části
- veškerý materiál, výrobky a polotovary, včetně mimostaveništní a vnitrostaveništní dopravy
Položka nezahrnuje:
- dodání a osazení výztuže
- vrty
Způsob měření:
- objem betonu pro přebetonování a nadbetonování se nezapočítává</t>
  </si>
  <si>
    <t>224365</t>
  </si>
  <si>
    <t>VÝZTUŽ PILOT Z OCELI 10505, B500B</t>
  </si>
  <si>
    <t xml:space="preserve"> "0,32549*28=9,114 [A]; viz výkres č.2.102"_x000d_</t>
  </si>
  <si>
    <t>Položka zahrnuje:
- veškerý materiál, výrobky a polotovary, včetně mimostaveništní a vnitrostaveništní dopravy
- dodání betonářské výztuže v požadované kvalitě, stříhání, řezání, ohýbání a spojování do všech požadovaných tvarů (vč. armakošů) a uložení s požadovaným zajištěním polohy a krytí výztuže betonem
- veškeré svary nebo jiné spoje výztuže
- pomocné konstrukce a práce pro osazení a upevnění výztuže
- zednické výpomoci pro montáž betonářské výztuže
- úpravy výztuže pro osazení doplňkových konstrukcí
- ochranu výztuže do doby jejího zabetonování
- úpravy výztuže pro zřízení kotevních prvků, závěsných ok a doplňkových konstrukcí
- veškerá opatření pro zajištění soudržnosti výztuže a betonu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
- separaci výztuže
- osazení měřících zařízení a úpravy pro ně
- osazení měřících skříní nebo míst pro měření bludných proudů
Položka nezahrnuje:
- x</t>
  </si>
  <si>
    <t>264841</t>
  </si>
  <si>
    <t>VRTY PRO PILOTY TŘ III A IV D DO 1000MM</t>
  </si>
  <si>
    <t xml:space="preserve"> "(10+1,75)*28=329,000 [A]; vrty v třídě vrtatelnosti III a IV"_x000d_</t>
  </si>
  <si>
    <t xml:space="preserve">Položka zahrnuje:
- zřízení vrtu, svislou a vodorovnou dopravu zeminy bez uložení na skládku, vrtací práce zapaž. i nepaž. vrtu
- čerpání vody z vrtu, vyčištění vrtu
- zabezpečení vrtacích prací
- dopravu, nájem, provoz a přemístění, montáž a demontáž vrtacích zařízení a dalších mechanismů
- lešení a podpěrné konstrukce pro práci a manipulaci s vrtacím zařízení a dalších mechanismů
- vrtací plošiny vč. zemních prací, zpevnění, odvodnění a pod.
- v případě zapažení dočasnými pažnicemi jejich opotřebení
- v případě zapažení suspenzí veškeré hospodaření s ní
Položka nezahrnuje:
-  zapažení trvalými pažnicemi
-  uložení zeminy na skládku a poplatek za skládku
Způsob měření:
- do délky vrtu se nezapočítává  hluché vrtání</t>
  </si>
  <si>
    <t>272324</t>
  </si>
  <si>
    <t>ZÁKLADY ZE ŽELEZOBETONU DO C25/30</t>
  </si>
  <si>
    <t xml:space="preserve"> "(3*1,25*13,822*2)=103,665 [A]; objem základů opěr "_x000d_
 "((1,3*1,8*1,93*2)+(1,3*1,8*3,06*2))=23,353 [B]; objem základů křídel "_x000d_
 "Celkem: A+B=127,018 [C]"_x000d_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</si>
  <si>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</si>
  <si>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3</t>
  </si>
  <si>
    <t>Svislé konstrukce</t>
  </si>
  <si>
    <t>327325</t>
  </si>
  <si>
    <t>ZDI OPĚRNÉ, ZÁRUBNÍ, NÁBŘEŽNÍ ZE ŽELEZOVÉHO BETONU DO C30/37 (B37)</t>
  </si>
  <si>
    <t xml:space="preserve"> "13,145*2=26,290 [A]; viz výkres č. 2.203"_x000d_</t>
  </si>
  <si>
    <t>327365</t>
  </si>
  <si>
    <t>VÝZTUŽ ZDÍ OPĚRNÝCH, ZÁRUBNÍCH, NÁBŘEŽNÍCH Z OCELI 10505</t>
  </si>
  <si>
    <t xml:space="preserve"> "1,461=1,461 [A]; viz výkres č. 2.203"_x000d_</t>
  </si>
  <si>
    <t>Položka zahrnuje:
-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
Položka nezahrnuje:
- x</t>
  </si>
  <si>
    <t>333325</t>
  </si>
  <si>
    <t>MOSTNÍ OPĚRY A KŘÍDLA ZE ŽELEZOVÉHO BETONU DO C30/37</t>
  </si>
  <si>
    <t>vč. mostních říms na křídlech</t>
  </si>
  <si>
    <t xml:space="preserve"> "opěry (1*3,555*13,822*2)=98,274 [A] "_x000d_
 "plocha řezu založeným křídlem x délka střednic u jedné opěry (4,627*(3,43+3,933))*2=68,137 [B] "_x000d_
 "průměrná plocha řezu zavěšeným křídlem x délka (1,687*4,448)*4=30,015 [C] "_x000d_
 "a+b+c=196,426 [D]"_x000d_</t>
  </si>
  <si>
    <t>333365</t>
  </si>
  <si>
    <t>VÝZTUŽ MOSTNÍCH OPĚR A KŘÍDEL Z OCELI 10505, B500B</t>
  </si>
  <si>
    <t>Výztuž zahrnuje i výztuž základů a říms - viz výkres č.2.211</t>
  </si>
  <si>
    <t xml:space="preserve"> "41,552=41,552 [A]; viz výkres č.2.211"_x000d_</t>
  </si>
  <si>
    <t>348173</t>
  </si>
  <si>
    <t>ZÁBRADLÍ Z DÍLCŮ KOVOVÝCH ŽÁROVĚ ZINK PONOREM S NÁTĚREM</t>
  </si>
  <si>
    <t>KG</t>
  </si>
  <si>
    <t xml:space="preserve"> "1498,22+97,92=1 596,140 [A]; viz výkres č.2.401"_x000d_</t>
  </si>
  <si>
    <t xml:space="preserve">Položka zahrnuje:
- dílenská dokumentace,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
Položka nezahrnuje:
- x</t>
  </si>
  <si>
    <t>421325</t>
  </si>
  <si>
    <t>MOSTNÍ NOSNÉ DESKOVÉ KONSTRUKCE ZE ŽELEZOBETONU C30/37</t>
  </si>
  <si>
    <t>vč. mostních říms na NOK</t>
  </si>
  <si>
    <t xml:space="preserve"> "((7,17+6,33)/2)*15,755=106,346 [A]; průřez NK (průměr) x délka "_x000d_
 "1*1,36*13,822*2=37,596 [B]; část opěr nad pracovní spárou "_x000d_
 "Celkem: A+B=143,942 [C]"_x000d_</t>
  </si>
  <si>
    <t>421365</t>
  </si>
  <si>
    <t>VÝZTUŽ MOSTNÍ DESKOVÉ KONSTRUKCE Z OCELI 10505</t>
  </si>
  <si>
    <t xml:space="preserve"> "15,238=15,238 [A]; viz výkres č. 2.312"_x000d_</t>
  </si>
  <si>
    <t>421367</t>
  </si>
  <si>
    <t>VÝZTUŽ MOSTNÍ NOSNÉ DESKOVÉ KONSTR TUHÁ</t>
  </si>
  <si>
    <t>vč. provizorního podepření</t>
  </si>
  <si>
    <t xml:space="preserve"> "27,2725=27,273 [A]; viz výkres č. 2.303"_x000d_</t>
  </si>
  <si>
    <t xml:space="preserve">Položka zahrnuje:
- veškerý materiál, výrobky a polotovary, včetně mimostaveništní a vnitrostaveništní dopravy (rovněž přesuny), včetně naložení a složení, případně s uložením
- dodání předepsané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</si>
  <si>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451313</t>
  </si>
  <si>
    <t>PODKLADNÍ A VÝPLŇOVÉ VRSTVY Z PROSTÉHO BETONU C16/20</t>
  </si>
  <si>
    <t xml:space="preserve"> "podkladní beton pod opěrama a křídlama (3,944*14,222*0,15*2)+(((3,632+2,5)/2)*1,8*0,15*2)+(((2,5+1,368)/2)*1,8*0,15*2)=19,527 [A] "_x000d_
 "podkladní beton pod zídkama (8,15+1,75)*2,1*2*0,15=6,237 [B] "_x000d_
 "A+B=25,764 [C]"_x000d_</t>
  </si>
  <si>
    <t>451314</t>
  </si>
  <si>
    <t>PODKLADNÍ A VÝPLŇOVÉ VRSTVY Z PROSTÉHO BETONU C25/30</t>
  </si>
  <si>
    <t xml:space="preserve"> "plocha dvou větších kuželů (3,14*8*(8+9,5)/2)*0,1=21,980 [A] "_x000d_
 "plocha dvou menších kuželů (3,14*5,8*(5,8+7)/2)*0,1=11,656 [B] "_x000d_
 "průřez prahu x délka (0,3*0,5*(5,4+7,69+12,52+12,48+7,65+5,31))=7,658 [C] "_x000d_
 "a+b+c=41,294 [D]"_x000d_</t>
  </si>
  <si>
    <t>451366</t>
  </si>
  <si>
    <t>VÝZTUŽ PODKL VRSTEV Z KARI-SÍTÍ</t>
  </si>
  <si>
    <t xml:space="preserve"> "plocha sítí 6/100/100 x hmotnost na m2 206,1*0,0044=0,907 [A]"_x000d_</t>
  </si>
  <si>
    <t>457313</t>
  </si>
  <si>
    <t>VYROVNÁVACÍ A SPÁDOVÝ PROSTÝ BETON C16/20</t>
  </si>
  <si>
    <t xml:space="preserve"> "spádový beton za opěrou O01 - šířka x délka x tloušťka 6,25*11,93*0,15=11,184 [A] "_x000d_
 "spádový beton za opěrou O02 - šířka x délka x tloušťka 6,66*11,93*0,15=11,918 [B] "_x000d_
 "a+b=23,102 [C]"_x000d_</t>
  </si>
  <si>
    <t>45852</t>
  </si>
  <si>
    <t>VÝPLŇ ZA OPĚRAMI A ZDMI Z KAMENIVA DRCENÉHO</t>
  </si>
  <si>
    <t xml:space="preserve"> "plocha zásypu nad spádovým betonem za O01 x délka - objem drenážního betonu (16,18*11,93)-26,385=166,642 [A] "_x000d_
 "plocha zásypu nad spádovým betonem za O02 x délka - objem drenážního betonu (14,04*11,93)-26,385=141,112 [B] "_x000d_
 "a+b=307,754 [C]"_x000d_</t>
  </si>
  <si>
    <t>45860</t>
  </si>
  <si>
    <t>VÝPLŇ ZA OPĚRAMI A ZDMI Z MEZEROVITÉHO BETONU</t>
  </si>
  <si>
    <t xml:space="preserve"> "šířka x délka x průměrná výška x 2 (obě strany) (4,076+0,9)*5,05*2,1=52,770 [A]"_x000d_</t>
  </si>
  <si>
    <t>Položka zahrnuje:
 - dodávku mezerovitého betonu a jeho uložení se zhutněním
- včetně mimostaveništní a vnitrostaveništní dopravy (rovněž přesuny)
Položka nezahrnuje:
- x</t>
  </si>
  <si>
    <t>45861</t>
  </si>
  <si>
    <t>VÝPLŇ ZA OPĚRAMI A ZDMI ZE ZEMINY STABIL CEMENTEM</t>
  </si>
  <si>
    <t xml:space="preserve"> "za opěrou O01 14,66*11,93=174,894 [A] "_x000d_
 "za opěrou O02  19,63*11,93=234,186 [B] "_x000d_
 "A+B=409,080 [C]"_x000d_</t>
  </si>
  <si>
    <t xml:space="preserve">Položka zahrnuje:
-  dodávku zeminy stabilizované cementem a její uložení se zhutněním
-  včetně mimostaveništní a vnitrostaveništní dopravy (rovněž přesuny)
Položka nezahrnuje:
- x</t>
  </si>
  <si>
    <t>465512</t>
  </si>
  <si>
    <t>DLAŽBY Z LOMOVÉHO KAMENE NA MC</t>
  </si>
  <si>
    <t xml:space="preserve"> "(3,14*8*(8+9,5)/2)*0,2=43,960 [A] "_x000d_
 "(3,14*5,8*(5,8+7)/2)*0,2=23,311 [B] "_x000d_
 "A+B=67,271 [C]"_x000d_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</si>
  <si>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Položka nezahrnuje:
- podklad pod dlažbu, vykazuje se samostatně položkami SD 45</t>
  </si>
  <si>
    <t>702211</t>
  </si>
  <si>
    <t>KABELOVÁ CHRÁNIČKA ZEMNÍ DN DO 100 MM</t>
  </si>
  <si>
    <t xml:space="preserve"> "chránička d32mm do opěry pro VO 3,6*2=7,200 [A]"_x000d_</t>
  </si>
  <si>
    <t>711111</t>
  </si>
  <si>
    <t>IZOLACE BĚŽNÝCH KONSTRUKCÍ PROTI ZEMNÍ VLHKOSTI ASFALTOVÝMI NÁTĚRY</t>
  </si>
  <si>
    <t xml:space="preserve"> "křídla z líce 18,22+15,26+14,14+18,28=65,900 [A] "_x000d_
 "opěrné zdi 4,3*11*2=94,600 [B] "_x000d_
 "spádový beton 3,5*11,5*2=80,500 [C] "_x000d_
 "a+b+c=241,000 [D]"_x000d_</t>
  </si>
  <si>
    <t xml:space="preserve">Položka zahrnuje: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geotextilii</t>
  </si>
  <si>
    <t>711132</t>
  </si>
  <si>
    <t>IZOLACE BĚŽNÝCH KONSTRUKCÍ PROTI VOLNĚ STÉKAJÍCÍ VODĚ ASFALTOVÝMI PÁSY</t>
  </si>
  <si>
    <t xml:space="preserve"> "křídla (37,25+2,5)*4=159,000 [A] "_x000d_
 "opěry (10*13,8)*2=276,000 [B] "_x000d_
 "spádový beton (2,5*11,5)*2=57,500 [C] "_x000d_
 "A+B+C=492,500 [D]"_x000d_</t>
  </si>
  <si>
    <t>711412</t>
  </si>
  <si>
    <t>IZOLACE MOSTOVEK CELOPLOŠNÁ ASFALTOVÝMI PÁSY</t>
  </si>
  <si>
    <t xml:space="preserve"> "171,7=171,700 [A]"_x000d_</t>
  </si>
  <si>
    <t xml:space="preserve">Položka zahrnuje:
- izolace rámových konstrukcí (mosty, propusty, kolektory)
- dodání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Položka nezahrnuje:
- ochranné vrstvy, např. litý asfalt, asfaltový beton</t>
  </si>
  <si>
    <t>71150</t>
  </si>
  <si>
    <t>OCHRANA IZOLACE NA POVRCHU</t>
  </si>
  <si>
    <t xml:space="preserve"> "typ 1a - beton C25/30+KARI+separační PE fólie+geotextilie 171,7=171,700 [A] "_x000d_
 "typ 1b - plynosilikát+geotextilie (2,25*12,9)+(2,5*12,9)+(0,26*15,755*2)=69,468 [B] "_x000d_
 "typ 2 - XPS+geotextilie (opěry + křídla) (8*12,9*2)+(8,26*3,68*4)+(2,4*4,45*4)=370,707 [C] "_x000d_
 "a+b+c=611,875 [D]"_x000d_</t>
  </si>
  <si>
    <t>Položka zahrnuje:
- dodání předepsaného ochranného materiálu
- zřízení ochrany izolace
Položka nezahrnuje:
- x</t>
  </si>
  <si>
    <t>711509</t>
  </si>
  <si>
    <t>OCHRANA IZOLACE NA POVRCHU TEXTILIÍ</t>
  </si>
  <si>
    <t xml:space="preserve"> "křídla z líce 65,9=65,900 [A] "_x000d_
 "opěrné zdi 94,6=94,600 [B] "_x000d_
 "spádový beton 80,5=80,500 [C] "_x000d_
 "a+b+c=241,000 [D]"_x000d_</t>
  </si>
  <si>
    <t>91355</t>
  </si>
  <si>
    <t>EVIDENČNÍ ČÍSLO MOSTU</t>
  </si>
  <si>
    <t>Položka zahrnuje:
- štítek s evidenčním číslem mostu
- sloupek dopravní značky včetně osazení a nutných zemních prací a zabetonování
Položka nezahrnuje:
- x</t>
  </si>
  <si>
    <t>93261</t>
  </si>
  <si>
    <t>POCHOZÍ ROŠT Z KOMPOZITU - PŘEKRYTÍ ZRCADLA MOSTU</t>
  </si>
  <si>
    <t xml:space="preserve"> "kompozitní výpň zábradlí proti odletájicímu kamení 19,96+14,01+2,86=36,830 [A]"_x000d_</t>
  </si>
  <si>
    <t>Položka zahrnuje:
- dodání a uložení předepsané konstrukce z předepsaného materiálu
- vnitrostaveništní a mimostaveništní doprava
- veškeré potřebné pomocné práce
- veškerý pomocný a upevňovací materiál
Položka nezahrnuje:
- x</t>
  </si>
  <si>
    <t>933331</t>
  </si>
  <si>
    <t>ZKOUŠKA INTEGRITY ULTRAZVUKEM V TRUBKÁCH PILOT SYSTÉMOVÝCH</t>
  </si>
  <si>
    <t xml:space="preserve">Položka zahrnuje:
- kompletní dodávku se všemi pomocnými a doplňujícími pracemi a součástmi; 
- veškeré potřebné mechanismy; 
- podklady a dokumentaci zkoušky; 
- případné stavební práce spojené s přípravou a provedením zkoušky; 
- veškerá zkušební a měřící zařízení vč. opotřebení a nájmu; 
- výpomoce při vlastní zkoušce; 
- provedení vlastní zkoušky a její vyhodnocení, včetně všech měření a dalších potřebných činností; 
-  dodávka a montáž měřících trubek
Položka nezahrnuje:
- x</t>
  </si>
  <si>
    <t>933333</t>
  </si>
  <si>
    <t>ZKOUŠKA INTEGRITY ULTRAZVUKEM ODRAZ METOD PIT PILOT SYSTÉMOVÝCH</t>
  </si>
  <si>
    <t xml:space="preserve"> 28.000000 = 28,000 [A]_x000d_</t>
  </si>
  <si>
    <t>Položka zahrnuje:
- podklady a dokumentaci zkoušky; 
- případné stavební práce spojené s přípravou a provedením zkoušky; 
- veškerá zkušební a měřící zařízení vč. opotřebení a nájmu; 
- výpomoce při vlastní zkoušce; 
- provedení vlastní zkoušky a její vyhodnocení
Položka nezahrnuje:
- x</t>
  </si>
  <si>
    <t>935842</t>
  </si>
  <si>
    <t>ŽLABY A RIGOLY DLÁŽDĚNÉ Z BETONOVÝCH DLAŽDIC DO BETONU TL 100MM</t>
  </si>
  <si>
    <t xml:space="preserve"> "žlab na kuželu 12,8=12,800 [A] "_x000d_
 "žlab za zídkou 11,8=11,800 [B] "_x000d_
 "a+b=24,600 [C]"_x000d_</t>
  </si>
  <si>
    <t>Položka zahrnuje:
- dodání a uložení předepsaného dlažebního materiálu v požadované kvalitě do předepsaného tvaru a v předepsané šířce
- dodání a rozprostření lože z předepsaného materiálu v předepsané tloušťce a šířce
- úpravu napojení a ukončení
- vnitrostaveništní i mimostaveništní dopravu
- měří se vydlážděná plocha
Položka nezahrnuje:
- x</t>
  </si>
  <si>
    <t>936501</t>
  </si>
  <si>
    <t>DROBNÉ DOPLŇK KONSTR KOVOVÉ NEREZ</t>
  </si>
  <si>
    <t>Destičky pro měření bludných proudů většinově z nerezové oceli</t>
  </si>
  <si>
    <t xml:space="preserve"> "3,2=3,200 [A]; viz výkres č.2.301"_x000d_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</si>
  <si>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výplň, těsnění a tmelení spar a spojů
- čištění konstrukce a odstranění všech vrubů (vrypy, otlačeniny a pod.)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předepsanou protikorozní ochranu a nátěry konstrukcí
- osazení měřících zařízení a úpravy pro ně
- ochranná opatření před účinky bludných proudů
Položka nezahrnuje:
- x</t>
  </si>
  <si>
    <t>936541</t>
  </si>
  <si>
    <t>MOSTNÍ ODVODŇOVACÍ TRUBKA (POVRCHŮ IZOLACE) Z NEREZ OCELI</t>
  </si>
  <si>
    <t>Nerezová chránička pro prostup drenážní trubky křídly vč. příslušenství</t>
  </si>
  <si>
    <t xml:space="preserve">Položka zahrnuje:
- výrobní dokumentaci (včetně technologického předpisu)
- dodání kompletní odvodňovací soupravy z předepsaného materiálu, včetně všech montážních a přepravních úprav a zařízení
- dodání spojovacího, kotevního a těsnícího materiálu
- úprava a příprava úložného prostoru, včetně kotevních prvků, jejich očištění a ošetření
- zřízení kompletní odvodňovací soupravy, dle příslušného technologického předpisu, včetně všech výškových a směrových úprav
- zřízení odvodňovací soupravy po etapách, včetně pracovních spar a spojů
- prodloužení  odpadní trouby pod spodní líc nosné konstr. nebo zaústěním odvodňovače do dalšího odvodňovacího zařízení
- úprava odvod. soupravy na styku s ostatními konstrukcemi a zařízeními (u obrubníku, podél vozovek, napojení izolací a pod.)
- ochrana odvodňovací soupravy do doby provedení definitivního stavu, veškeré provizorní úpravy a opatření
- konečné  úpravy odvodňovací soupravy jako povrchové povlaky, zálivky, které  nejsou součástí jiných konstr., vyčištění, tmelení, těsnění, výplň spar a pod.
- úprava, očištění a ošetření prostoru kolem odvodňovací soupravy
- opatření odvodňovače znakem výrobce a typovým číslem
- provedení odborné prohlídky, je-li požadována
Položka nezahrnuje:
- x</t>
  </si>
  <si>
    <t>95327</t>
  </si>
  <si>
    <t>BEZPEČNOST ZNAČKY RETROREFLEX NÁTĚR</t>
  </si>
  <si>
    <t xml:space="preserve"> "15*0,45*2=13,500 [A]"_x000d_</t>
  </si>
  <si>
    <t>Položka zahrnuje:
- vlastní značky
- nosné prvky, připevňovací prvky a potřebný spojovací materiál
Položka nezahrnuje:
- x</t>
  </si>
  <si>
    <t>96613A</t>
  </si>
  <si>
    <t>BOURÁNÍ KONSTRUKCÍ Z KAMENE NA MC - BEZ DOPRAVY</t>
  </si>
  <si>
    <t xml:space="preserve"> "269=269,000 [A]"_x000d_</t>
  </si>
  <si>
    <t>Položka zahrnuje:
- rozbourání konstrukce bez ohledu na použitou technologii
- veškeré pomocné konstrukce (lešení a pod.)
- veškerou manipulaci s vybouranou sutí a hmotami, kromě vodorovné dopravy, včetně uložení na skládku
- veškeré další práce plynoucí z technologického předpisu a z platných předpisů
Položka nezahrnuje:
- vodorovnou dopravu
- poplatek za skládku, který se vykazuje v položce 0141** (s výjimkou malého množství bouraného materiálu, kde je možné poplatek zahrnout do jednotkové ceny bourání – tento fakt musí být uveden v doplňujícím textu k položce)</t>
  </si>
  <si>
    <t>96614A</t>
  </si>
  <si>
    <t>BOURÁNÍ KONSTRUKCÍ Z CIHEL A TVÁRNIC - BEZ DOPRAVY</t>
  </si>
  <si>
    <t xml:space="preserve"> "179,8=179,800 [A]"_x000d_</t>
  </si>
  <si>
    <t>96616A</t>
  </si>
  <si>
    <t>BOURÁNÍ KONSTRUKCÍ ZE ŽELEZOBETONU - BEZ DOPRAVY</t>
  </si>
  <si>
    <t xml:space="preserve"> "84,37=84,370 [A]"_x000d_</t>
  </si>
  <si>
    <t>966186</t>
  </si>
  <si>
    <t>DEMONTÁŽ KONSTRUKCÍ KOVOVÝCH S ODVOZEM DO 12KM</t>
  </si>
  <si>
    <t xml:space="preserve"> "6,055=6,055 [A]"_x000d_</t>
  </si>
  <si>
    <t>97817</t>
  </si>
  <si>
    <t>ODSTRANĚNÍ MOSTNÍ IZOLACE</t>
  </si>
  <si>
    <t xml:space="preserve"> "15,3*12=183,600 [A]"_x000d_</t>
  </si>
  <si>
    <t>Položka zahrnuje:
- veškeré práce plynoucí z technologického předpisu a z platných předpisů
- veškerou manipulaci s vybouranou sutí a hmotami včetně uložení na skládku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</si>
  <si>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 xml:space="preserve"> "Výkopová zemina - zpětné zásypy na kužely "_x000d_
 "3 090,588-287,231 =2 803,357 [A] "_x000d_
 "Vrty pro piloty "_x000d_
 "178,38 =178,380 [B] "_x000d_
 "(A+B)*1,8 =5 367,127 [C]"_x000d_</t>
  </si>
  <si>
    <t xml:space="preserve"> "84,371m3 * 2,5t/m3 =210,928 [A]"_x000d_</t>
  </si>
  <si>
    <t>R015440</t>
  </si>
  <si>
    <t xml:space="preserve">NEOCEŇOVAT - POPLATKY ZA LIKVIDACI ODPADŮ NEKONTAMINOVANÝCH - 17 01 07  STAVEBNÍ A DEMOLIČNÍ SUŤ (BETON, CIHLY, KERAMIKA) VČETNĚ DOPRAVY</t>
  </si>
  <si>
    <t xml:space="preserve"> "`kamenné zdivo z položky 96613A` 269*2,4=645,600 [A] "_x000d_
 "cihelné zdivo z položky 96614A 179,8*2,4=431,520 [B] "_x000d_
 "A+B=1 077,120 [C]"_x000d_</t>
  </si>
  <si>
    <t>R015770</t>
  </si>
  <si>
    <t xml:space="preserve">NEOCEŇOVAT - POPLATKY ZA LIKVIDACI ODPADŮ NEBEZPEČNÝCH - 17 03 01*  ASFALTOVÉ SMĚSI OBSAHUJÍCÍ DEHET (VOZOVKA, IZOLACE) VČETNĚ DOPRAVY</t>
  </si>
  <si>
    <t xml:space="preserve"> "15,3m*12m * 0,02m *2,4t/m3 =8,813 [A]"_x000d_</t>
  </si>
  <si>
    <t>SO 11-21-01</t>
  </si>
  <si>
    <t>11201</t>
  </si>
  <si>
    <t>KÁCENÍ STROMŮ D KMENE DO 0,5M S ODSTRANĚNÍM PAŘEZŮ</t>
  </si>
  <si>
    <t xml:space="preserve"> "3ks+2ks=5,000 [A]ks"_x000d_</t>
  </si>
  <si>
    <t xml:space="preserve">Položka  zahrnuje:
- poražení stromu a osekání větví
- spálení větví na hromadách nebo štěpkování
- dopravu a uložení kmenů, případné další práce s nimi dle pokynů zadávací dokumentace
- vytrhání nebo vykopání pařezů
- veškeré zemní práce spojené s odstraněním pařezů
- dopravu a uložení pařezů, případně další práce s nimi dle pokynů zadávací dokumentace
- zásyp jam po pařezech
Položka nezahrnuje:
- x
Způsob měření:
- kácení stromů se měří v [ks] poražených stromů (průměr stromů se měří ve výšce 1,3m nad terénem)</t>
  </si>
  <si>
    <t>11526</t>
  </si>
  <si>
    <t>PŘEVEDENÍ VODY POTRUBÍM DN 800 NEBO ŽLABY R.O. DO 2,8M</t>
  </si>
  <si>
    <t>dočasný obtok - PVC potrubí</t>
  </si>
  <si>
    <t xml:space="preserve"> "40m=40,000 [A]m"_x000d_</t>
  </si>
  <si>
    <t>Položka zahrnuje:
- převedení vody na povrchu
- zřízení, udržování a odstranění příslušného zařízení
Položka nezahrnuje:
- x
Způsob měření:
- převedení vody se uvádí buď průměrem potrubí (DN) nebo délkou rozvinutého obvodu žlabu (r.o.)</t>
  </si>
  <si>
    <t>zemina pro obsyp kuželů</t>
  </si>
  <si>
    <t xml:space="preserve"> "2*5=10,000 [A]m3"_x000d_</t>
  </si>
  <si>
    <t>výkop</t>
  </si>
  <si>
    <t xml:space="preserve"> "17,52m*61,50m2+0,5*61,50m2*(6,71+8,00)m=1 529,813 [A]m3"_x000d_</t>
  </si>
  <si>
    <t>272325</t>
  </si>
  <si>
    <t>ZÁKLADY ZE ŽELEZOBETONU DO C30/37</t>
  </si>
  <si>
    <t>ŽB základ propustku</t>
  </si>
  <si>
    <t xml:space="preserve"> "2,50m*0,25m*26,43m=16,519 [A]m3"_x000d_</t>
  </si>
  <si>
    <t>272368</t>
  </si>
  <si>
    <t>VÝZTUŽ ZÁKLADŮ ZE SVAŘ SÍTÍ</t>
  </si>
  <si>
    <t>výztuž ŽB základu propustku</t>
  </si>
  <si>
    <t xml:space="preserve"> "26,43m*2,50m*přesahy1,2*prostřih1,05*12,34kg/m2/1000=1,027 [A]t"_x000d_</t>
  </si>
  <si>
    <t>Položka:
-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
Položka nezahrnuje:
- x</t>
  </si>
  <si>
    <t>křídlo vlevo</t>
  </si>
  <si>
    <t xml:space="preserve"> "3,22m2*9,5m-4,0m2*(0,7+0,3)m*0,5=28,590 [A]"_x000d_</t>
  </si>
  <si>
    <t>křídlo vlevo - výztuž</t>
  </si>
  <si>
    <t xml:space="preserve"> "3614,69kg/1000=3,615 [A]t"_x000d_</t>
  </si>
  <si>
    <t xml:space="preserve"> "235,25+9,79=245,040 [A]"_x000d_</t>
  </si>
  <si>
    <t>386325</t>
  </si>
  <si>
    <t>KOMPLETNÍ KONSTRUKCE JÍMEK ZE ŽELEZOBETONU C30/37</t>
  </si>
  <si>
    <t>monolitická šachta na výtoku</t>
  </si>
  <si>
    <t xml:space="preserve"> "1,75m*3,40m*0,30m+2ks*2,42m*0,30m*3,40m+2ks*2,42m*0,30m*1,15m-(2,00m*2,00m*0,3m+2,10m*1,15m*0,30m)=6,467 [A]m3"_x000d_</t>
  </si>
  <si>
    <t>386365</t>
  </si>
  <si>
    <t>VÝZTUŽ KOMPLETNÍCH KONSTRUKCÍ JÍMEK Z OCELI 10505, B500B</t>
  </si>
  <si>
    <t>monolitická šachta na výtoku - výztuž</t>
  </si>
  <si>
    <t xml:space="preserve"> "463,63kg/1000=0,464 [A]t"_x000d_</t>
  </si>
  <si>
    <t>386368</t>
  </si>
  <si>
    <t>VÝZTUŽ KOMPL KONSTR JÍMEK ZE SVAŘ SÍTÍ</t>
  </si>
  <si>
    <t xml:space="preserve"> "975,9kg/1000=0,976 [A]t"_x000d_</t>
  </si>
  <si>
    <t>389126</t>
  </si>
  <si>
    <t>MOSTNÍ RÁMOVÉ KONSTR Z DÍLCŮ ŽELEZOBET DO C40/50</t>
  </si>
  <si>
    <t>rámový prefabrikovaná propustek světlosti 1,60mx1,60m</t>
  </si>
  <si>
    <t xml:space="preserve"> "(2,00*2,00-2,48)m2*(26+1,5)m=41,800 [A]"_x000d_</t>
  </si>
  <si>
    <t xml:space="preserve">Položka zahrnuje:
- dodání  dílce  požadovaného  tvaru  a  vlastností,  jeho  skladování,  doprava  a  osazení  do  definitivní polohy, včetně komplexní technologie výroby a montáže dílců, ošetření a ochrana dílců,
- u dílců železobetonových a předpjatých veškerá výztuž, případně i tuhé kovové prvky a závěsná oka,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pod.).
Položka nezahrnuje:
- x</t>
  </si>
  <si>
    <t>451312</t>
  </si>
  <si>
    <t>PODKLADNÍ A VÝPLŇOVÉ VRSTVY Z PROSTÉHO BETONU C12/15</t>
  </si>
  <si>
    <t>podkladní beton křídel 
podkladní beton šachty 
podkladní beton pod propustkem</t>
  </si>
  <si>
    <t xml:space="preserve"> "0,167m*1,545m*10,570m+(0,167+0,214)m*0,5*1,36m*10,570m+(0,214+0,500)m*0,5*0,400m*10,290m+0,100m*0,400m*10,000m=7,335 [A] m3 "_x000d_
 "1,95m*4,40m*0,10m=0,858 [B]m3 "_x000d_
 "24,46m*3,60m*0,10m+3,60m*(0,02+0,38)m2=10,246 [C] m3 "_x000d_
 "A+B+C=18,439 [D]m3"_x000d_</t>
  </si>
  <si>
    <t>opevnění svahu nad křídlem 
opevnění svahu kolem křídla 
opevněná koryta na vtoku 
opevnění dna šachty 
betonové prahy odláždění</t>
  </si>
  <si>
    <t xml:space="preserve"> "1,00m*9,50m*0,10m=0,950 [A]m3 "_x000d_
 "2*1,00m*4,50m*0,10m=0,900 [B]m3 "_x000d_
 "(2*0,85+1,20)*3,12m*0,10m=0,905 [C]m3 "_x000d_
 "1,15m*2,80m*0,10m=0,322 [D]m3 "_x000d_
 "(2,50+2,60+2,90+11,50+5,40)m*0,30m*0,40m=2,988 [E]m3 "_x000d_
 "A+B+C+D+E=6,065 [F]m3"_x000d_</t>
  </si>
  <si>
    <t xml:space="preserve"> "56,5m2*15,76m+0,5*56,5m2*(4,8+8,6)m=1 268,990 [A]"_x000d_</t>
  </si>
  <si>
    <t>opevnění svahu nad křídlem 
opevnění svahu kolem křídla 
opevněná koryta na vtoku 
opevnění dna šachty</t>
  </si>
  <si>
    <t xml:space="preserve"> "1,00m*9,50m*0,20m=1,900 [A]m3 "_x000d_
 "2*1,00m*4,50m*0,20m=1,800 [B]m3 "_x000d_
 "(2*0,85+1,20)m*3,12m*0,20m=1,810 [C]m3 "_x000d_
 "1,15m*2,80m*0,20m=0,644 [D]m3 "_x000d_
 "A+B+C+D=6,154 [E]m3"_x000d_</t>
  </si>
  <si>
    <t>typ 2 
křídlo 
prefabrikované rámy 
monolitická šachta</t>
  </si>
  <si>
    <t xml:space="preserve"> "7,0m2=7,000 [A]m2 "_x000d_
 "160,0m2=160,000 [B]m2 "_x000d_
 "23,0m2=23,000 [C]m2 "_x000d_
 "A+B+C=190,000 [D]m2"_x000d_</t>
  </si>
  <si>
    <t>711112</t>
  </si>
  <si>
    <t>IZOLACE BĚŽNÝCH KONSTRUKCÍ PROTI ZEMNÍ VLHKOSTI ASFALTOVÝMI PÁSY</t>
  </si>
  <si>
    <t>typ 1 
křídlo</t>
  </si>
  <si>
    <t xml:space="preserve"> "72m2=72,000 [A]m2 "_x000d_
 "A*1,2přesahy+prostřih=86,400 [B]m2"_x000d_</t>
  </si>
  <si>
    <t xml:space="preserve"> "72m2=72,000 [A]m2 "_x000d_
 "72m2*1,2přesahyprostřih=86,400 [B]m2"_x000d_</t>
  </si>
  <si>
    <t>89915</t>
  </si>
  <si>
    <t>STUPADLA (A POD)</t>
  </si>
  <si>
    <t>prefabriková stupadla šachty</t>
  </si>
  <si>
    <t xml:space="preserve"> " 7=7,000 [A]"_x000d_</t>
  </si>
  <si>
    <t>Položka zahrnuje:
- veškerý materiál, výrobky a polotovary
- mimostaveništní a vnitrostaveništní dopravy (rovněž přesuny), včetně naložení a složení,případně s uložením
Položka nezahrnuje:
- x</t>
  </si>
  <si>
    <t>tabulka s letopočtem</t>
  </si>
  <si>
    <t xml:space="preserve"> "2=2,000 [A]ks"_x000d_</t>
  </si>
  <si>
    <t>překrytí šachty pororoštěm</t>
  </si>
  <si>
    <t xml:space="preserve"> "1,14m*2,79m=3,181 [A]m2"_x000d_</t>
  </si>
  <si>
    <t>93650</t>
  </si>
  <si>
    <t>DROBNÉ DOPLŇK KONSTR KOVOVÉ</t>
  </si>
  <si>
    <t>rám z L profilu 
destičky pro měření bludných proudů</t>
  </si>
  <si>
    <t xml:space="preserve"> "(2,90+1,25)m*2=8,300 [A]m "_x000d_
 "A*3,9kg/m=32,370 [B]kg "_x000d_
 "3,2kg=3,200 [C]kg "_x000d_
 "B+C=35,570 [D]kg"_x000d_</t>
  </si>
  <si>
    <t xml:space="preserve">Položka zahrnuje:
- dílenská dokumentace, včetně technologického předpisu spojování
- dodání  materiálu  v požadované kvalitě a výroba konstrukce i dílenská (včetně  pomůcek,  přípravků a prostředků pro výrobu) bez ohledu na náročnost a její hmotnost, dílenská montáž
- dodání spojovacího materiálu
- zřízení  montážních  a  dilatačních  spojů,  spar, včetně potřebných úprav, vložek, opracování, očištění a ošetření
- podpěr. konstr. a lešení všech druhů pro montáž konstrukcí i doplňkových, včetně požadovaných otvorů, ochranných a bezpečnostních opatření a základů pro tyto konstrukce a lešení
- jakákoliv doprava a manipulace dílců  a  montážních  sestav,  včetně  dopravy konstrukce z výrobny na stavbu
- montáž konstrukce na staveništi, včetně montážních prostředků a pomůcek a zednických výpomocí
- montážní dokumentace včetně technologického předpisu montáže
- výplň, těsnění a tmelení spar a spojů
- čištění konstrukce a odstranění všech vrubů (vrypy, otlačeniny a pod.)
- veškeré druhy opracování povrchů, včetně úprav pod nátěry a pod izolaci
- veškeré druhy dílenských základů a základních nátěrů a povlaků
- všechny druhy ocelového kotvení
- dílenskou přejímku a montážní prohlídku, včetně požadovaných dokladů
- zřízení kotevních otvorů nebo jam, nejsou-li částí jiné konstrukce, jejich úpravy, očištění a ošetření
- osazení kotvení nebo přímo částí konstrukce do podpůrné konstrukce nebo do zeminy
- výplň kotevních otvorů  (příp.  podlití  patních  desek)  maltou,  betonem  nebo  jinou speciální hmotou, vyplnění jam zeminou
- ošetření kotevní oblasti proti vzniku trhlin, vlivu povětrnosti a pod.
- osazení nivelačních značek, včetně jejich zaměření, označení znakem výrobce a vyznačení letopočtu
- veškeré druhy protikorozní ochrany a nátěry konstrukcí (pokud je předepsáno v dokumentaci pro zadání stavby)
- žárové zinkování ponorem nebo žárové stříkání (metalizace) kovem (pokud je předepsáno v dokumentaci pro zadání stavby)
- zvláštní spojovací prostředky, rozebíratelnost konstrukce (pokud je předepsáno v dokumentaci pro zadání stavby)
- osazení měřících zařízení a úpravy pro ně (pokud je předepsáno v dokumentaci pro zadání stavby)
- ochranná opatření před účinky bludných proudů (pokud je předepsáno v dokumentaci pro zadání stavby)
- ochranu před přepětím (pokud je předepsáno v dokumentaci pro zadání stavby)
Položka nezahrnuje:
- x</t>
  </si>
  <si>
    <t>odbourání klenby z kamenného zdiva 
odbourání stávajícího kamenného čela na vtoku 
odbourání desky stávajícího kamenného deskového propustku 
odbourání opěr stávajícího kamenného deskového propustku 
odbourání základu stávajícího kamenného deskového propustku</t>
  </si>
  <si>
    <t xml:space="preserve"> "0,45m*3,06m*7,20m=9,914 [A]m3 "_x000d_
 "0,5*(0,7+1,37)m*(3,445m*6,34m-0,5*3,14*0,75m*0,75m-0,75m*1,50m-1,50m*0,25m-1,20m*0,79m)=19,158 [B] m3 "_x000d_
 "0,25m*1,50m*21,00m=7,875 [C]m3 "_x000d_
 "2ks*0,70m*0,70m*21,00m=20,580 [D]m3 "_x000d_
 "2,40m*0,20m*21,00m=10,080 [E]m3 "_x000d_
 "A+B+C+D+E=67,607 [F]m3"_x000d_</t>
  </si>
  <si>
    <t xml:space="preserve">odbourání zpevnění koryta na vtoku betonovými panely  
odbourání zpevnění koryta betonovými panely pod klenbou 
odbourání betonového věnce</t>
  </si>
  <si>
    <t xml:space="preserve"> "3,63m*(0,90+1,50+1,10)m*0,25m=3,176 [A] m3 "_x000d_
 "7,20m*0,25m*1,50m=2,700 [B] m3 "_x000d_
 "1,25m*0,90m*2,20m=2,475 [C] m3 "_x000d_
 "A+B+C=8,351 [D] m3"_x000d_</t>
  </si>
  <si>
    <t>odstranění stávající izolace - kamenná klenba</t>
  </si>
  <si>
    <t xml:space="preserve"> "3,32m*6,50m=21,580 [A]m2"_x000d_</t>
  </si>
  <si>
    <t xml:space="preserve"> "17,52m*61,50m2+0,5*61,50m2*(6,71+8,00)m=1 529,813 [A]m3 "_x000d_
 "2*5=10,000 [B]m3 "_x000d_
 "A-B=1 519,813 [C]m3 "_x000d_
 "Cm3*1,8t/m3=2 735,663 [D]"_x000d_</t>
  </si>
  <si>
    <t>R015112</t>
  </si>
  <si>
    <t xml:space="preserve">NEOCEŇOVAT - POPLATKY ZA LIKVIDACI ODPADŮ NEKONTAMINOVANÝCH - 17 05 04  VYTĚŽENÉ ZEMINY A HORNINY -  II. TŘÍDA TĚŽITELNOSTI VČETNĚ DOPRAVY</t>
  </si>
  <si>
    <t xml:space="preserve"> "0,45m*3,06m*7,20m=9,914 [A]m3 "_x000d_
 "0,5*(0,7+1,37)m*(3,445m*6,34m-0,5*3,14*0,75m*0,75m-0,75m*1,50m-1,50m*0,25m-1,20m*0,79m)=19,158 [B] m3 "_x000d_
 "0,25m*1,50m*21,00m=7,875 [C]m3 "_x000d_
 "2ks*0,70m*0,70m*21,00m=20,580 [D]m3 "_x000d_
 "2,40m*0,20m*21,00m=10,080 [E]m3 "_x000d_
 "A+B+C+D+E=67,607 [F]m3 "_x000d_
 "Fm3*2,4t/m3=162,257 [G]t"_x000d_</t>
  </si>
  <si>
    <t xml:space="preserve"> "3,63m*(0,90+1,50+1,10)m*0,25m=3,176 [A] m3 "_x000d_
 "7,20m*0,25m*1,50m=2,700 [B] m3 "_x000d_
 "1,25m*0,90m*2,20m=2,475 [C] m3 "_x000d_
 "A+B+C=8,351 [D] m3 "_x000d_
 "Dm3*2,5t/m3=20,878 [E]t"_x000d_</t>
  </si>
  <si>
    <t>R015160</t>
  </si>
  <si>
    <t xml:space="preserve">NEOCEŇOVAT - POPLATKY ZA LIKVIDACI ODPADŮ NEKONTAMINOVANÝCH - 02 01 03  SMÝCENÉ STROMY A KEŘE VČETNĚ DOPRAVY</t>
  </si>
  <si>
    <t xml:space="preserve"> "1=1,000 [A]"_x000d_</t>
  </si>
  <si>
    <t>R015570</t>
  </si>
  <si>
    <t xml:space="preserve">NEOCEŇOVAT - POPLATKY ZA LIKVIDACI ODPADŮ NEBEZPEČNÝCH - 17 03 03*  ASFALTOVÉ STAVEBNÍ NÁTĚRY VČETNĚ DOPRAVY</t>
  </si>
  <si>
    <t xml:space="preserve"> "3,32m*6,50m=21,580 [A]m2 "_x000d_
 "Am2*0,02m*2,4t/m3=1,036 [B]t"_x000d_</t>
  </si>
  <si>
    <t>SO 11-50-01</t>
  </si>
  <si>
    <t>POMOC PRÁCE ZŘÍZ NEBO ZAJIŠŤ OBJÍŽĎKY A PŘÍSTUP CESTY</t>
  </si>
  <si>
    <t>Dopravní značení pro zajištění bezpečnosti silničního provozu na přilehlých komunikacích (výjezdy stavby, apod.) a dopravní značení objízdných tras v souladu s požadavky DI PČR, SÚS, Odboru dopravy. Součástí je provizorní dopravní značení pro cestující viz TZ stavebního objektu.</t>
  </si>
  <si>
    <t>R02730.2</t>
  </si>
  <si>
    <t>POMOC PRÁCE ZŘÍZ NEBO ZAJIŠŤ OCHRANU INŽENÝRSKÝCH SÍTÍ - SONDY</t>
  </si>
  <si>
    <t>Sondy pro ověření výškové polohy inženýrských sítí</t>
  </si>
  <si>
    <t xml:space="preserve"> Frézování PK: 732*0,15 = 109,800 [A]_x000d_</t>
  </si>
  <si>
    <t xml:space="preserve"> Odkop - Pod PK (50%): (732*0,35)/2 = 128,100 [A]_x000d_
 Odkop - Sanace neúnosného podloží (50%) (732*0,5)/2 = 183,000 [B]_x000d_
 Celkem: A+B = 311,100 [C]_x000d_</t>
  </si>
  <si>
    <t>12383A</t>
  </si>
  <si>
    <t>ODKOP PRO SPOD STAVBU SILNIC A ŽELEZNIC TŘ. II - BEZ DOPRAVY</t>
  </si>
  <si>
    <t>Odkop pro sanaci neúnosného podloží bude proveden na základě zatěžovacích skoušek a odsouhlasen investorem</t>
  </si>
  <si>
    <t xml:space="preserve"> Odkop - Drenáž: (26+16+14+2,5+34+15+8,5+2,5)*0,270 = 31,995 [A]_x000d_
 Odkop - Přípojky: 30,7*0,5*0,5 = 7,675 [B]_x000d_
 A+B = 39,670 [C]_x000d_</t>
  </si>
  <si>
    <t xml:space="preserve"> Odkop - Pod PK: 732*0,35 = 256,200 [A]_x000d_
 Odkop - Sanace neúnosného podloží: 732*0,5 = 366,000 [B]_x000d_
 Odkop - Drenáž: (26+16+14+2,5+34+15+8,5+2,5)*0,270 = 31,995 [C]_x000d_
 Odkop - Přípojky: 30,7*0,5*0,5 = 7,675 [D]_x000d_
 A+B+C+D = 661,870 [E]_x000d_</t>
  </si>
  <si>
    <t xml:space="preserve"> Pláň pod PK (50%): (732*0,85)/2 = 311,100 [A]_x000d_</t>
  </si>
  <si>
    <t>18120</t>
  </si>
  <si>
    <t>ÚPRAVA PLÁNĚ SE ZHUTNĚNÍM V HORNINĚ TŘ. II</t>
  </si>
  <si>
    <t xml:space="preserve"> Geotextilie drenážního žebra: (26+16+14+2,5+34+15+8,5+2,5)*1,7 = 201,450 [A]_x000d_</t>
  </si>
  <si>
    <t>27232A</t>
  </si>
  <si>
    <t>ZÁKLADY ZE ŽELEZOBETONU DO C20/25</t>
  </si>
  <si>
    <t>Ochrana kanalizace a vodovodu - ŽB desky uložené na ŽB pasech</t>
  </si>
  <si>
    <t xml:space="preserve"> Základový pás pod ŽB desku - Ochrana kanalizace a vodovodu: 0,4*0,9*130 = 46,800 [A]_x000d_
 ŽB deska: 264*0,2 = 52,800 [B]_x000d_
 Celkem: A+B = 99,600 [C]_x000d_</t>
  </si>
  <si>
    <t>272365</t>
  </si>
  <si>
    <t>VÝZTUŽ ZÁKLADŮ Z OCELI 10505, B500B</t>
  </si>
  <si>
    <t xml:space="preserve"> Základový pás pod ŽB desku - Ochrana kanalizace a vodovodu: 0,4*0,9*130 = 46,800 [A]_x000d_
 ŽB deska: 264*0,2 = 52,800 [B]_x000d_
 Objemová hmotnost: 7850 = 7850,000 [C]_x000d_
 ((A+B)*C*0,04)/1000 = 31,274 [D]_x000d_</t>
  </si>
  <si>
    <t xml:space="preserve"> Drenážní žebro - Zásyp: (26+16+14+2,5+34+15+8,5+2,5)*0,270 = 31,995 [A]_x000d_
 Přípojky - Zásyp: 30,7*0,5*0,5 = 7,675 [B]_x000d_
 A+B = 39,670 [C]_x000d_</t>
  </si>
  <si>
    <t xml:space="preserve"> Podkladní vrstva - pod PK: 732*0,35 = 256,200 [A]_x000d_</t>
  </si>
  <si>
    <t>501201</t>
  </si>
  <si>
    <t>ZŘÍZENÍ KONSTRUKČNÍ VRSTVY TĚLESA ŽELEZNIČNÍHO SPODKU Z DRCENÉHO KAMENIVA NOVÉ</t>
  </si>
  <si>
    <t>Sanace neúnosného podloží bude provedena na základě zatěžovacích zkoušek a odsouhlasena investorem</t>
  </si>
  <si>
    <t xml:space="preserve"> Podkladní vrstva - Sanace neúnosného podloží (HDK frakce 0-125 tl. 0,2m + HDK frakce 100-300 tl 0,3m): 732*0,5 = 366,000 [A]_x000d_</t>
  </si>
  <si>
    <t>1. Položka obsahuje:
 – nákup a dodání drceného kameniva v požadované kvalitě podle zadávací dokumentace
 – očištění podkladu, případně zřízení spojovací vrstvy
 – uložení drceného kameniva dle předepsaného technologického předpisu
 – zřízení podkladní nebo konstrukční vrstvy z drceného kameniva bez rozlišení šířky, pokládání vrstvy po etapách, případně dílčích vrstvách, včetně pracovních spar a spojů
 – hutnění na předepsanou míru hutnění
 – průkazní zkoušky, kontrolní zkoušky a kontrolní měření
 – úpravu napojení, ukončení a těsnění podél odvodňovacích zařízení, vpustí, šachet apod.
 – těsnění, tmelení a výplň spar a otvorů
 – ošetření úložiště po celou dobu práce v něm vč. klimatických opatření
 – ztížení v okolí inženýrských vedení, konstrukcí a objektů a jejich dočasné zajištění
 – ztížení provádění včetně hutnění ve ztížených podmínkách a stísněných prostorech
 – úpravu povrchu vrstvy
2. Položka neobsahuje:
 X
3. Způsob měření:
Měří se metr krychlový.</t>
  </si>
  <si>
    <t>572121</t>
  </si>
  <si>
    <t>INFILTRAČNÍ POSTŘIK ASFALTOVÝ DO 1,0KG/M2</t>
  </si>
  <si>
    <t xml:space="preserve"> Plocha PK: 732 = 732,000 [A]_x000d_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</si>
  <si>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</si>
  <si>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572211</t>
  </si>
  <si>
    <t>SPOJOVACÍ POSTŘIK Z ASFALTU DO 0,5KG/M2</t>
  </si>
  <si>
    <t>574A04</t>
  </si>
  <si>
    <t>ASFALTOVÝ BETON PRO OBRUSNÉ VRSTVY ACO 11+</t>
  </si>
  <si>
    <t xml:space="preserve"> Vrstva vozovky: 732*0,04 = 29,280 [A]_x000d_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</si>
  <si>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</si>
  <si>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574C06</t>
  </si>
  <si>
    <t>ASFALTOVÝ BETON PRO LOŽNÍ VRSTVY ACL 16+, 16S</t>
  </si>
  <si>
    <t xml:space="preserve"> Vrstva vozovky: 732*0,06 = 43,920 [A]_x000d_</t>
  </si>
  <si>
    <t>574E06</t>
  </si>
  <si>
    <t>ASFALTOVÝ BETON PRO PODKLADNÍ VRSTVY ACP 16+, 16S</t>
  </si>
  <si>
    <t xml:space="preserve"> Vrstva vozovky: 732*0,05 = 36,600 [A]_x000d_</t>
  </si>
  <si>
    <t>58910</t>
  </si>
  <si>
    <t>VÝPLŇ SPAR ASFALTEM</t>
  </si>
  <si>
    <t xml:space="preserve"> Výplň spár zálivkou: 25,1 = 25,100 [A]_x000d_</t>
  </si>
  <si>
    <t>Položka zahrnuje: 
- dodávku předepsaného materiálu
- vyčištění a výplň spar tímto materiálem
Položka nezahrnuje:
- x</t>
  </si>
  <si>
    <t>87444</t>
  </si>
  <si>
    <t>POTRUBÍ Z TRUB PLASTOVÝCH ODPADNÍCH DN DO 250MM</t>
  </si>
  <si>
    <t xml:space="preserve"> Přípojky: 30,7 = 30,700 [A]_x000d_</t>
  </si>
  <si>
    <t xml:space="preserve">Položka zahrnuje:
- výrobní dokumentaci (včetně technologického předpisu)
- dodání veškerého trubního a pomocného materiálu (trouby, trubky, tvarovky, spojovací a těsnící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 (bez ohledu na sklon)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Položka nezahrnuje:
- tlakové zkoušky ani proplach a dezinfekci</t>
  </si>
  <si>
    <t>875332</t>
  </si>
  <si>
    <t>POTRUBÍ DREN Z TRUB PLAST DN DO 150MM DĚROVANÝCH</t>
  </si>
  <si>
    <t>Drenážní potrubí DN110.</t>
  </si>
  <si>
    <t xml:space="preserve"> Drenážní potrubí: 26+16+14+2,5+34+15+8,5+2,5 = 118,500 [A]_x000d_</t>
  </si>
  <si>
    <t>89712</t>
  </si>
  <si>
    <t>VPUSŤ KANALIZAČNÍ ULIČNÍ KOMPLETNÍ Z BETONOVÝCH DÍLCŮ</t>
  </si>
  <si>
    <t>Položka zahrnuje:
- dodávku a osazení předepsaných dílů včetně mříže
- výplň, těsnění a tmelení spar a spojů,
- opatření povrchů betonu izolací proti zemní vlhkosti v částech, kde přijdou do styku se zeminou nebo kamenivem,
- předepsané podkladní konstrukce
Položka nezahrnuje:
- x</t>
  </si>
  <si>
    <t>914123</t>
  </si>
  <si>
    <t>DOPRAVNÍ ZNAČKY ZÁKLADNÍ VELIKOSTI OCELOVÉ FÓLIE TŘ 1 - DEMONTÁŽ</t>
  </si>
  <si>
    <t xml:space="preserve"> Značka B16: 2 = 2,000 [A]_x000d_</t>
  </si>
  <si>
    <t>Položka zahrnuje:
- odstranění, demontáž a odklizení materiálu s odvozem na předepsané místo
Položka nezahrnuje:
- x</t>
  </si>
  <si>
    <t>914152</t>
  </si>
  <si>
    <t>DOPRAVNÍ ZNAČKY ZÁKLAD VELIKOSTI HLINÍK NEREFLEX - MONTÁŽ S PŘEMÍST</t>
  </si>
  <si>
    <t xml:space="preserve"> Značka IP4b: 1 = 1,000 [A]_x000d_</t>
  </si>
  <si>
    <t>Položka zahrnuje:
- dopravu demontované značky z dočasné skládky
- osazení a montáž značky na místě určeném projektem
- nutnou opravu poškozených částí
Položka nezahrnuje:
- dodávku značky</t>
  </si>
  <si>
    <t>914932</t>
  </si>
  <si>
    <t>SLOUPKY A STOJKY DZ Z HLINÍK TRUBEK ZABETON MONT S PŘESUNEM</t>
  </si>
  <si>
    <t>Položka zahrnuje:
- dopravu demontovaného zařízení z dočasné skládky
- osazení a montáž zařízení na místě určeném projektem
- nutnou opravu poškozených částí
Položka nezahrnuje:
- dodávku sloupku, stojky a upevňovacího zařízení</t>
  </si>
  <si>
    <t>914933</t>
  </si>
  <si>
    <t>SLOUPKY A STOJKY DZ Z HLINÍK TRUBEK ZABETON DEMONTÁŽ</t>
  </si>
  <si>
    <t xml:space="preserve"> Značka B16: 1 = 1,000 [A]_x000d_</t>
  </si>
  <si>
    <t>915111</t>
  </si>
  <si>
    <t>VODOROVNÉ DOPRAVNÍ ZNAČENÍ BARVOU HLADKÉ - DODÁVKA A POKLÁDKA</t>
  </si>
  <si>
    <t xml:space="preserve"> VDZ V4: 143,5*0,125 = 17,938 [A]_x000d_
 VDZ v2B: 20*0,125 = 2,500 [B]_x000d_
 VDZ V7: 16 = 16,000 [C]_x000d_
 Celkem: A+B+C = 36,438 [D]_x000d_</t>
  </si>
  <si>
    <t>Položka zahrnuje:
- dodání a pokládku nátěrového materiálu
- předznačení a reflexní úpravu
Položka nezahrnuje:
- x
Způsob měření:
- měří se pouze natíraná plocha</t>
  </si>
  <si>
    <t>915221</t>
  </si>
  <si>
    <t>VODOR DOPRAV ZNAČ PLASTEM STRUKTURÁLNÍ NEHLUČNÉ - DOD A POKLÁDKA</t>
  </si>
  <si>
    <t>919113</t>
  </si>
  <si>
    <t>ŘEZÁNÍ ASFALTOVÉHO KRYTU VOZOVEK TL DO 150MM</t>
  </si>
  <si>
    <t xml:space="preserve"> Proříznutí asfaltového krytu:25,1 = 25,100 [A]_x000d_</t>
  </si>
  <si>
    <t>Položka zahrnuje:
- řezání vozovkové vrstvy v předepsané tloušťce
- spotřeba vody
Položka nezahrnuje:
- x</t>
  </si>
  <si>
    <t>953213</t>
  </si>
  <si>
    <t>BEZPEČNOST ZNAČKY RETROREFLEX NA HLINÍK PLECHU DEMONTÁŽ</t>
  </si>
  <si>
    <t>Položka zahrnuje:
- odstranění, demontáž a odklizení materiálu na skládku
Položka nezahrnuje:
- x</t>
  </si>
  <si>
    <t>953221</t>
  </si>
  <si>
    <t>BEZPEČNOST ZNAČKY RETROREFLEX NA PLASTU DOD A MONTÁŽ</t>
  </si>
  <si>
    <t>Příplatek za umístění dopravního značení B16 na retroreflexní žlutozelený fluorescenční podklad.</t>
  </si>
  <si>
    <t>969245</t>
  </si>
  <si>
    <t>VYBOURÁNÍ POTRUBÍ DN DO 300MM KANALIZAČ</t>
  </si>
  <si>
    <t xml:space="preserve"> Vyboourání potrubí: 30,7 = 30,700 [A]_x000d_</t>
  </si>
  <si>
    <t>Položka zahrnuje: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</si>
  <si>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 xml:space="preserve"> Odkop - Pod PK (50%): (732*0,35)/2 = 128,100 [A]_x000d_
 Odkop - Sanace neúnosného podloží (50%) (732*0,5)/2 = 183,000 [B]_x000d_
 Odkop - Drenáž: (26+16+14+2,5+34+15+8,5+2,5)*0,270 = 31,995 [C]_x000d_
 Odkop - Přípojky: 30,7*0,5*0,5 = 7,675 [D]_x000d_
 Objemová hmotnost: 2,1 = 2,100 [E]_x000d_
 Celkem: (A+B+C+D)*E = 736,617 [F]_x000d_</t>
  </si>
  <si>
    <t xml:space="preserve"> Odkop - Pod PK (50%): (732*0,35)/2 = 128,100 [A]_x000d_
 Odkop - Sanace neúnosného podloží (50%) (732*0,5)/2 = 183,000 [B]_x000d_
 Objemová hmotnost: 2,3 = 2,300 [C]_x000d_
 Celkem: (A+B)*C = 715,530 [D]_x000d_</t>
  </si>
  <si>
    <t xml:space="preserve"> Frézování PK: 732*0,15 = 109,800 [A]_x000d_
 Objemová hmotnost: 2,4 = 2,400 [B]_x000d_
 Celkem: A*B = 263,520 [C]_x000d_</t>
  </si>
  <si>
    <t xml:space="preserve"> Vyboourání potrubí: 30,7 = 30,700 [A]_x000d_
 Objemová hmotnost: 0,0025 = 0,003 [B]_x000d_
 Celkem: A*B = 0,077 [C]_x000d_</t>
  </si>
  <si>
    <t>SO 11-50-02</t>
  </si>
  <si>
    <t xml:space="preserve"> Počet: 2 = 2,000 [A]_x000d_</t>
  </si>
  <si>
    <t>11352A</t>
  </si>
  <si>
    <t>ODSTRANĚNÍ CHODNÍKOVÝCH A SILNIČNÍCH OBRUBNÍKŮ BETONOVÝCH - BEZ DOPRAVY</t>
  </si>
  <si>
    <t xml:space="preserve"> Obruba silniční: 147 = 147,000 [A]_x000d_
 Obruba chodníková: 49,2 = 49,200 [B]_x000d_
 Celkem: A+B = 196,200 [C]_x000d_</t>
  </si>
  <si>
    <t xml:space="preserve"> Frézování PK: 189,9*0,15 = 28,485 [A]_x000d_</t>
  </si>
  <si>
    <t xml:space="preserve"> Odkop - Pod chodníkem (50%): 189,9*0,4*0,5 = 37,980 [A]_x000d_
 Odkop - Bezpečnostní odstup (50%): 17*0,4*0,5 = 3,400 [B]_x000d_
 Celkem: A+B = 41,380 [C]_x000d_</t>
  </si>
  <si>
    <t xml:space="preserve"> Odkop - Pod chodníkem: 189,9*0,4 = 75,960 [A]_x000d_
 Odkop - Bezpečnostní odstup: 17*0,4 = 6,800 [B]_x000d_
 Celkem: A+B = 82,760 [C]_x000d_</t>
  </si>
  <si>
    <t>R348171</t>
  </si>
  <si>
    <t>ZÁBRADLÍ Z DÍLCŮ KOVOVÝCH S NÁTĚREM</t>
  </si>
  <si>
    <t>Zábradlí s plnou výplní. Provedení kompletního zábradlí dle "výkresu zábradlí".
Ocelové části zábradlí budou žárově zinkované a opatřené ochranným nátěrem.</t>
  </si>
  <si>
    <t xml:space="preserve"> Zábradlí: 36 = 36,000 [A]_x000d_</t>
  </si>
  <si>
    <t xml:space="preserve">- dílenská dokumentace, včetně technologického předpisu spojování,
- dodání  materiálu  v požadované kvalitě a výroba konstrukce (včetně  pomůcek,  přípravků a prostředků pro výrobu) bez ohledu na náročnost a její hmotnost,
- dodání spojovacího materiálu,
- zřízení  montážních  a  dilatačních  spojů,  spar, včetně potřebných úprav, vložek, opracování, očištění a ošetření,
- podpěr. konstr. a lešení všech druhů pro montáž konstrukcí i doplňkových, včetně požadovaných otvorů, ochranných a bezpečnostních opatření a základů pro tyto konstrukce a lešení,
- montáž konstrukce na staveništi, včetně montážních prostředků a pomůcek a zednických výpomocí,                              
- výplň, těsnění a tmelení spar a spojů,
- všechny druhy ocelového kotvení,
- dílenskou přejímku a montážní prohlídku, včetně požadovaných dokladů,
- zřízení kotevních otvorů nebo jam, nejsou-li částí jiné konstrukce,
- osazení kotvení nebo přímo částí konstrukce do podpůrné konstrukce nebo do zeminy,
- výplň kotevních otvorů  (příp.  podlití  patních  desek) maltou,  betonem  nebo  jinou speciální hmotou, vyplnění jam zeminou,
- veškeré druhy protikorozní ochrany a nátěry konstrukcí,
- zvláštní spojovací prostředky, rozebíratelnost konstrukce,
- ochranná opatření před účinky bludných proudů
- ochranu před přepětím.</t>
  </si>
  <si>
    <t>46131A</t>
  </si>
  <si>
    <t>PATKY Z PROSTÉHO BETONU C20/25</t>
  </si>
  <si>
    <t xml:space="preserve"> Základové patky zábradlí: 0,6*0,19635*25 = 2,945 [A]_x000d_</t>
  </si>
  <si>
    <t xml:space="preserve">Položka zahrnuje:
- nutné zemní práce (hloubení rýh a 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
Položka nezahrnuje:
- x</t>
  </si>
  <si>
    <t xml:space="preserve"> Podkladní vrstva - Pod chodníkem: 189,9*0,15 = 28,485 [A]_x000d_
 Podkladní vrstva - Bezpečnostní odstup: 17*0,15 = 2,550 [B]_x000d_
 Celkem: A+B = 31,035 [C]_x000d_</t>
  </si>
  <si>
    <t xml:space="preserve"> Podkladní vrstva - Pod chodníkem - Sanace: 189,9*0,25 = 47,475 [A]_x000d_
 Podkladní vrstva - Bezpečnostní odstup: 17*0,25 = 4,250 [B]_x000d_
 Celkem: A+B = 51,725 [C]_x000d_</t>
  </si>
  <si>
    <t>582611</t>
  </si>
  <si>
    <t>KRYTY Z BETON DLAŽDIC SE ZÁMKEM ŠEDÝCH TL 60MM DO LOŽE Z KAM</t>
  </si>
  <si>
    <t xml:space="preserve"> Dlažba (bez zkosených hran) - chodník: 189,9-6,0-7,2 = 176,700 [A]_x000d_
 Dlažba - Bezpečnostní odstup: 17 = 17,000 [B]_x000d_
 Celkem: A+B = 193,700 [C]_x000d_</t>
  </si>
  <si>
    <t>Položka zahrnuje:
- dodání dlažebního materiálu v požadované kvalitě, dodání materiálu pro předepsané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Položka nezahrnuje:
- postřiky, nátěry
- těsnění podél obrubníků, dilatačních zařízení, odvodňovacích proužků, odvodňovačů, vpustí, šachet a pod.</t>
  </si>
  <si>
    <t>58261A</t>
  </si>
  <si>
    <t>KRYTY Z BETON DLAŽDIC SE ZÁMKEM BAREV RELIÉF TL 60MM DO LOŽE Z KAM</t>
  </si>
  <si>
    <t xml:space="preserve"> Dlažba - Signální a varovné pásy (Kontrastní): 6 = 6,000 [A]_x000d_</t>
  </si>
  <si>
    <t>R582611</t>
  </si>
  <si>
    <t>KRYTY Z BETON DLAŽDIC SE ZÁMKEM ŠEDÝCH (OSTROHRANNÁ) TL 60MM DO LOŽE Z KAM</t>
  </si>
  <si>
    <t xml:space="preserve"> Dlažba - chodník: 7,2 = 7,200 [A]_x000d_</t>
  </si>
  <si>
    <t xml:space="preserve">- dodání dlažebního materiálu v požadované kvalitě, dodání materiálu pro předepsané  lože v tloušťce předepsané dokumentací a pro předepsanou výplň spar
- očištění podkladu
- uložení dlažby dle předepsaného technologického předpisu včetně předepsané podkladní vrstvy a předepsané výplně spar
- zřízení vrstvy bez rozlišení šířky, pokládání vrstvy po etapách 
- úpravu napojení, ukončení podél obrubníků, dilatačních zařízení, odvodňovacích proužků, odvodňovačů, vpustí, šachet a pod., nestanoví-li zadávací dokumentace jinak
- nezahrnuje postřiky, nátěry
- nezahrnuje těsnění podél obrubníků, dilatačních zařízení, odvodňovacích proužků, odvodňovačů, vpustí, šachet a pod.</t>
  </si>
  <si>
    <t>9111B3</t>
  </si>
  <si>
    <t>ZÁBRADLÍ SILNIČNÍ SE SVISLOU VÝPLNÍ - DEMONTÁŽ S PŘESUNEM</t>
  </si>
  <si>
    <t xml:space="preserve"> Demontáž zábradlí: 36 = 36,000 [A]_x000d_</t>
  </si>
  <si>
    <t>Položka zahrnuje:
- demontáž a odstranění zařízení
- jeho odvoz na předepsané místo
Položka nezahrnuje:
- x</t>
  </si>
  <si>
    <t>917223</t>
  </si>
  <si>
    <t>SILNIČNÍ A CHODNÍKOVÉ OBRUBY Z BETONOVÝCH OBRUBNÍKŮ ŠÍŘ 100MM</t>
  </si>
  <si>
    <t xml:space="preserve"> Obruba chodníková: 49,2 = 49,200 [A]_x000d_</t>
  </si>
  <si>
    <t>Položka zahrnuje:
- dodání a pokládku betonových obrubníků o rozměrech předepsaných zadávací dokumentací
- betonové lože i boční betonovou opěrku
Položka nezahrnuje:
- x</t>
  </si>
  <si>
    <t>917224</t>
  </si>
  <si>
    <t>SILNIČNÍ A CHODNÍKOVÉ OBRUBY Z BETONOVÝCH OBRUBNÍKŮ ŠÍŘ 150MM</t>
  </si>
  <si>
    <t xml:space="preserve"> Obruba silniční: 147 = 147,000 [A]_x000d_</t>
  </si>
  <si>
    <t xml:space="preserve"> Odkop - Pod chodníkem (50%): 189,9*0,4*0,5 = 37,980 [A]_x000d_
 Odkop - Bezpečnostní odstup (50%): 17*0,4*0,5 = 3,400 [B]_x000d_
 Objemová hmotnost: 2,1 = 2,100 [C]_x000d_
 Celkem: (A+B)*C = 86,898 [D]_x000d_</t>
  </si>
  <si>
    <t xml:space="preserve"> Odkop - Pod chodníkem (50%): 189,9*0,4*0,5 = 37,980 [A]_x000d_
 Odkop - Bezpečnostní odstup (50%): 17*0,4*0,5 = 3,400 [B]_x000d_
 Objemová hmotnost: 2,3 = 2,300 [C]_x000d_
 Celkem: (A+B)*C = 95,174 [D]_x000d_</t>
  </si>
  <si>
    <t xml:space="preserve"> Frézování PK: 189,9*0,15 = 28,485 [A]_x000d_
 Objemová hmotnost: 2,4 = 2,400 [B]_x000d_
 Celkem: A*B = 68,364 [C]_x000d_</t>
  </si>
  <si>
    <t xml:space="preserve"> Obruba silniční: 147*0,04 = 5,880 [A]_x000d_
 Obruba chodníková: 49,2*0,03 = 1,476 [B]_x000d_
 Objemová hmotnost: 2,5 = 2,500 [C]_x000d_
 Celkem: (A+B)*C = 18,390 [D]_x000d_</t>
  </si>
  <si>
    <t>SO 11-84-01</t>
  </si>
  <si>
    <t>Výkop pro startovací jámy a rozvaděče
Viz polohopis.</t>
  </si>
  <si>
    <t>132838</t>
  </si>
  <si>
    <t>HLOUBENÍ RÝH ŠÍŘ DO 2M PAŽ I NEPAŽ TŘ. II, ODVOZ DO 20KM</t>
  </si>
  <si>
    <t>Výkop kabelových rýh.
Viz polohopis.</t>
  </si>
  <si>
    <t xml:space="preserve"> 14.000000 = 14,000 [A]_x000d_</t>
  </si>
  <si>
    <t>Protlačení potrubí.
Viz polohopis.</t>
  </si>
  <si>
    <t>Zasypání kabelových rýh.
Viz polohopis, odpovídá výkopu</t>
  </si>
  <si>
    <t xml:space="preserve"> 18.000000 = 18,000 [A]_x000d_</t>
  </si>
  <si>
    <t>Úprava povrchu zasypaných kabelových rýh.
1m2 na 1m výkopu, viz polohopis.</t>
  </si>
  <si>
    <t xml:space="preserve"> 47.000000 = 47,000 [A]_x000d_</t>
  </si>
  <si>
    <t>Úprava povrchu zasypaných kabelových rýh.
1m2 na 1m výkopu, viz polohopis.</t>
  </si>
  <si>
    <t>701001</t>
  </si>
  <si>
    <t>OZNAČOVACÍ ŠTÍTEK KABELOVÉHO VEDENÍ, SPOJKY NEBO KABELOVÉ SKŘÍNĚ (VČETNĚ OBJÍMKY)</t>
  </si>
  <si>
    <t>Dodávka a montáž příslušných přístrojů do rozvaděčů.
Viz schéma.</t>
  </si>
  <si>
    <t xml:space="preserve"> 12.000000 = 12,000 [A]_x000d_</t>
  </si>
  <si>
    <t>Dodávka a montáž zařízení.
Viz polohopis.</t>
  </si>
  <si>
    <t>Dodávka a montáž kabelových žlabů.
Viz polohopis</t>
  </si>
  <si>
    <t>Dodávka a montáž kabelových chrániček.
Viz polohopis.</t>
  </si>
  <si>
    <t xml:space="preserve"> 50.000000 = 50,000 [A]_x000d_</t>
  </si>
  <si>
    <t>702312</t>
  </si>
  <si>
    <t>ZAKRYTÍ KABELŮ VÝSTRAŽNOU FÓLIÍ ŠÍŘKY PŘES 20 DO 40 CM</t>
  </si>
  <si>
    <t>Dodávka a montáž označovací fólie šířky 33cm do výkopů.
Viz polohopis, odpovídá délce výkopu</t>
  </si>
  <si>
    <t>1. Položka obsahuje:
 – dodávku a montáž fólie
 – přípravu podkladu pro osazení
2. Položka neobsahuje:
 X
3. Způsob měření:
Měří se metr délkový.</t>
  </si>
  <si>
    <t>702901</t>
  </si>
  <si>
    <t>ZASYPÁNÍ KABELOVÉHO ŽLABU VRSTVOU Z PŘESÁTÉHO PÍSKU ČI VÝKOPKU SVĚTLÉ ŠÍŘKY DO 120 MM</t>
  </si>
  <si>
    <t>Dodávka materiálu a tvorba pískového lože pro kabely.
Viz polohopis, odpovídá délce výkopu</t>
  </si>
  <si>
    <t>1. Položka obsahuje:
 – veškeré zemní práce včetně dodání zásypového materiálu
2. Položka neobsahuje:
 X
3. Způsob měření:
Měří se metr délkový.</t>
  </si>
  <si>
    <t>74</t>
  </si>
  <si>
    <t>Silnoproud</t>
  </si>
  <si>
    <t>742H12</t>
  </si>
  <si>
    <t>KABEL NN ČTYŘ- A PĚTIŽÍLOVÝ CU S PLASTOVOU IZOLACÍ OD 4 DO 16 MM2</t>
  </si>
  <si>
    <t>Dodávka a montáž kabelu.
Viz schéma a tabulka kabelů.</t>
  </si>
  <si>
    <t xml:space="preserve"> 642.000000 = 642,000 [A]_x000d_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</si>
  <si>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</si>
  <si>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742L12</t>
  </si>
  <si>
    <t>UKONČENÍ DVOU AŽ PĚTIŽÍLOVÉHO KABELU V ROZVADĚČI NEBO NA PŘÍSTROJI OD 4 DO 16 MM2</t>
  </si>
  <si>
    <t>Zakončení kabelu, rozdělení žil, zapojení jednotlivích žil na svorky.
Viz polohopis a schéma.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</si>
  <si>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</si>
  <si>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742P13</t>
  </si>
  <si>
    <t>ZATAŽENÍ KABELU DO CHRÁNIČKY - KABEL DO 4 KG/M</t>
  </si>
  <si>
    <t>Zatažení kabelu do chráničky. Odpovídá délce chrániček
Viz polohopis.</t>
  </si>
  <si>
    <t>1. Položka obsahuje:
 – montáž kabelu o váze do 4 kg/m do chráničky/ kolektoru
2. Položka neobsahuje:
 X
3. Způsob měření:
Měří se metr délkový.</t>
  </si>
  <si>
    <t>742P17</t>
  </si>
  <si>
    <t>VYHLEDÁNÍ STÁVAJÍCÍHO KABELU (MĚŘENÍ, SONDA)</t>
  </si>
  <si>
    <t>Vyhledání stávajícího kabelového vedení.
Viz TZ a polohopis.</t>
  </si>
  <si>
    <t>1. Položka obsahuje:
 – vyhledání stávajícího kabelu vn/nn v obvodu žel. stanice, na trati vč. výkopu sondy a veškerého příslušenství
2. Položka neobsahuje:
 X
3. Způsob měření:
Udává se počet kusů kompletní konstrukce nebo práce.</t>
  </si>
  <si>
    <t>742Z23</t>
  </si>
  <si>
    <t>DEMONTÁŽ KABELOVÉHO VEDENÍ NN</t>
  </si>
  <si>
    <t>Demontáž kabelového vedení nn.
Viz TZ a polohopis, odpovídá délce demontovaného vedení.</t>
  </si>
  <si>
    <t xml:space="preserve"> 543.000000 = 543,000 [A]_x000d_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</si>
  <si>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Měří se metr délkový.</t>
  </si>
  <si>
    <t>743812</t>
  </si>
  <si>
    <t xml:space="preserve">VÝSTROJ EOV PRO VÝHYBKU  JEDNODUCHOU TVARU 1:9-300, 1:11-300</t>
  </si>
  <si>
    <t>Dodávka a montáž výstroje EOV pro výhybku.
Viz TZ a výkresová část.</t>
  </si>
  <si>
    <t>1. Položka obsahuje:
 – kompletní vybavení výhybky zařízením EOV – topné tyče, příchytky hlavic topných tyčí a pérových příchytek vlastních topných tyčí, připojovací šňůry a chráničky pro tyto šňůry, rozvodné skříňky vč. nosných konstrukcí těchto skříněk, dále topnice pro ohřev táhel všech přestavníků vč. sálavých desek a veškerého drobného spojovacího a upevňovacího materiálu. 
 – technický popis viz. projektová dokumentace
2. Položka neobsahuje:
 X
3. Způsob měření:
Udává se počet kusů kompletní konstrukce nebo práce.</t>
  </si>
  <si>
    <t>743935</t>
  </si>
  <si>
    <t>ROZVADĚČ EOV - ÚPRAVA SOFTWARE PO ROZŠÍŘENÍ O DALŠÍ VÝHYBKU</t>
  </si>
  <si>
    <t>Úprava software.
Viz TZ.</t>
  </si>
  <si>
    <t>1. Položka obsahuje:
 – úprava řídícího software rozvaděče i nadřazeného systému
 – technický popis viz. projektová dokumentace
2. Položka neobsahuje:
 X
3. Způsob měření:
Udává se počet kusů kompletní konstrukce nebo práce.</t>
  </si>
  <si>
    <t>743Z41</t>
  </si>
  <si>
    <t>DEMONTÁŽ ZAŘÍZENÍ EOV NA VÝHYBCE</t>
  </si>
  <si>
    <t>Demontáž technologie EOV na výhybce.
Viz TZ a polohopis.</t>
  </si>
  <si>
    <t>1. Položka obsahuje:
 – všechny náklady na demontáž stávajícího zařízení se všemi pomocnými doplňujícími úpravami pro jeho likvidaci
 – naložení vybouraného materiálu na dopravní prostředek
2. Položka neobsahuje:
 – odvoz vybouraného materiálu
 – poplatek za likvidaci odpadů (nacení se dle SSD 0)
3. Způsob měření:
Udává se počet kusů kompletní konstrukce nebo práce.</t>
  </si>
  <si>
    <t>747213</t>
  </si>
  <si>
    <t>CELKOVÁ PROHLÍDKA, ZKOUŠENÍ, MĚŘENÍ A VYHOTOVENÍ VÝCHOZÍ REVIZNÍ ZPRÁVY, PRO OBJEM IN PŘES 500 DO 1000 TIS. KČ</t>
  </si>
  <si>
    <t>Provedení revize zařízení vč. předepsaných zkoušek, vydání revizní zprávy.
Viz technická zpráva.</t>
  </si>
  <si>
    <t>1. Položka obsahuje:
 – cenu za celkovou prohlídku zařízení PS/SO, vč. měření, komplexních zkoušek a revizi zařízení tohoto PS/SO autorizovaným revizním technikem na silnoproudá zařízení podle požadavku ČSN, včetně hodnocení a vyhotovení celkové revizní zprávy
2. Položka neobsahuje:
 X
3. Způsob měření:
Udává se počet kusů kompletní konstrukce nebo práce.</t>
  </si>
  <si>
    <t>747214</t>
  </si>
  <si>
    <t>CELKOVÁ PROHLÍDKA, ZKOUŠENÍ, MĚŘENÍ A VYHOTOVENÍ VÝCHOZÍ REVIZNÍ ZPRÁVY, PRO OBJEM IN - PŘÍPLATEK ZA KAŽDÝCH DALŠÍCH I ZAPOČATÝCH 500 TIS. KČ</t>
  </si>
  <si>
    <t>747301</t>
  </si>
  <si>
    <t>PROVEDENÍ PROHLÍDKY A ZKOUŠKY PRÁVNICKOU OSOBOU, VYDÁNÍ PRŮKAZU ZPŮSOBILOSTI</t>
  </si>
  <si>
    <t>Vydání průkazu způsobilosti.
Viz technická zpráva.</t>
  </si>
  <si>
    <t>1. Položka obsahuje:
 – cenu za vyhotovení dokladu právnickou osobou o silnoproudých zařízeních a vydání průkazu způsobilosti
2. Položka neobsahuje:
 X
3. Způsob měření:
Udává se počet kusů kompletní konstrukce nebo práce.</t>
  </si>
  <si>
    <t>747701</t>
  </si>
  <si>
    <t>DOKONČOVACÍ MONTÁŽNÍ PRÁCE NA ELEKTRICKÉM ZAŘÍZENÍ</t>
  </si>
  <si>
    <t>Dokončovací práce, koordinace prací s ostatními zhotoviteli, případné úpravy zapojení vč. podružného materiálu.
Viz technická zpráva.</t>
  </si>
  <si>
    <t xml:space="preserve"> 64.000000 = 64,000 [A]_x000d_</t>
  </si>
  <si>
    <t>1. Položka obsahuje:
 – cenu za práce spojené s uváděním zařízení do provozu, drobné montážní práce v rozvaděčích, koordinaci se zhotoviteli souvisejících zařízení apod.
2. Položka neobsahuje:
 X
3. Způsob měření:
Udává se čas v hodinách.</t>
  </si>
  <si>
    <t>747702</t>
  </si>
  <si>
    <t>ÚPRAVA ZAPOJENÍ STÁVAJÍCÍCH KABELOVÝCH SKŘÍNÍ/ROZVADĚČŮ</t>
  </si>
  <si>
    <t>Průběžné nezbytné úpravy zapojení, koordinace prací s ostatními zhotoviteli, případné úpravy zapojení vč. podružného materiálu.
Viz technická zpráva.</t>
  </si>
  <si>
    <t>1. Položka obsahuje:
 – cenu za veškeré náklady na provedení provizorních úprav zapojení stávajících kabelových skříní / rozvaděčů v průběhu výstavy ( pro montáž nových i provizorních kabelů, drobné úpravy výstroje apod. )
2. Položka neobsahuje:
 X
3. Způsob měření:
Udává se čas v hodinách.</t>
  </si>
  <si>
    <t>747703</t>
  </si>
  <si>
    <t>ZKUŠEBNÍ PROVOZ</t>
  </si>
  <si>
    <t>Zkušební provoz zařízení.
Viz Technická zpráva</t>
  </si>
  <si>
    <t>1. Položka obsahuje:
 – cenu za dobu kdy je zařízení po individálních zkouškách dáno do provozu s prokázáním technických a kvalitativních parametrů zařízení
2. Položka neobsahuje:
 X
3. Způsob měření:
Udává se čas v hodinách.</t>
  </si>
  <si>
    <t>747705</t>
  </si>
  <si>
    <t>MANIPULACE NA ZAŘÍZENÍCH PROVÁDĚNÉ PROVOZOVATELEM</t>
  </si>
  <si>
    <t>Manipulační práce provozovatelem, koordinace prací s ostatními zhotoviteli, případné úpravy zapojení vč. podružného materiálu.
Viz technická zpráva.</t>
  </si>
  <si>
    <t>1. Položka obsahuje:
 – cenu za manipulace na zařízeních prováděné provozovatelem nutných pro další práce zhotovitele na technologickém souboru
2. Položka neobsahuje:
 X
3. Způsob měření:
Udává se čas v hodinách.</t>
  </si>
  <si>
    <t>747706</t>
  </si>
  <si>
    <t>ZJIŠŤOVÁNÍ STÁVAJÍCÍHO STAVU ROZVODŮ NN</t>
  </si>
  <si>
    <t>Úvodní práce, zjištění aktuálního stavu.
Viz technická zpráva.</t>
  </si>
  <si>
    <t>1. Položka obsahuje:
 – cenu za prozkoumání stávajích rozvodů nn, přiřazení vývodových kabelů v rozvaděči nn k jejich zařízení a identifikaci způsobu napájení
2. Položka neobsahuje:
 X
3. Způsob měření:
Udává se čas v hodinách.</t>
  </si>
  <si>
    <t xml:space="preserve"> 0.200000 = 0,200 [A]_x000d_</t>
  </si>
  <si>
    <t>SO 11-86-01</t>
  </si>
  <si>
    <t>113138</t>
  </si>
  <si>
    <t>ODSTRANĚNÍ KRYTU ZPEVNĚNÝCH PLOCH S ASFALT POJIVEM, ODVOZ DO 20KM</t>
  </si>
  <si>
    <t xml:space="preserve"> 0.15*0.5*6.5Mexická = 0,488 [A]_x000d_
 0.15*0.5*13.5Pražská = 1,013 [B]_x000d_
 Celkem: A+B = 1,500 [C]_x000d_</t>
  </si>
  <si>
    <t>11317</t>
  </si>
  <si>
    <t>ODSTRAN KRYTU ZPEVNĚNÝCH PLOCH Z DLAŽEB KOSTEK</t>
  </si>
  <si>
    <t xml:space="preserve"> 0.5*(1+17+3) = 10,500 [A]_x000d_
 Celkem: A = 10,500 [B]_x000d_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</si>
  <si>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</si>
  <si>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13173</t>
  </si>
  <si>
    <t>HLOUBENÍ JAM ZAPAŽ I NEPAŽ TŘ. I</t>
  </si>
  <si>
    <t xml:space="preserve"> 1*1.5*1.2*1.2PRA5 = 2,160 [A]_x000d_
 2*0.6*0.6*1Přechod = 0,720 [B]_x000d_
 Celkem: A+B = 2,880 [C]_x000d_</t>
  </si>
  <si>
    <t>131738</t>
  </si>
  <si>
    <t>HLOUBENÍ JAM ZAPAŽ I NEPAŽ TŘ. I, ODVOZ DO 20KM</t>
  </si>
  <si>
    <t xml:space="preserve"> 0.35*0.9*(7.2+5.7+32)zeleň = 14,144 [A]_x000d_
 0.5*1.9*9asfalt Pražská = 8,550 [B]_x000d_
 0.5*1.1*6.5asfalt Mexická = 3,575 [C]_x000d_
 0.35*0.7*(3+2+2+18)chodníky = 6,125 [D]_x000d_
 Celkem: A+B+C+D = 32,394 [E]_x000d_</t>
  </si>
  <si>
    <t xml:space="preserve"> 0.35*0.9*(7.2+5.7+32)zeleň = 14,144 [A]_x000d_
 0.5*1.9*9asfalt Pražská = 8,550 [B]_x000d_
 0.5*1.1*6.5asfalt Mexická    = 3,575 [C]_x000d_
 0.35*0.7*(3+2+2+18)chodníky    = 6,125 [D]_x000d_
 Celkem: A+B+C+D = 32,394 [E]_x000d_</t>
  </si>
  <si>
    <t>Vytvoření zemníku</t>
  </si>
  <si>
    <t xml:space="preserve"> 32,394+2,880 = 35,274 [A]_x000d_</t>
  </si>
  <si>
    <t>Zakládání</t>
  </si>
  <si>
    <t>27231</t>
  </si>
  <si>
    <t>ZÁKLADY Z PROSTÉHO BETONU</t>
  </si>
  <si>
    <t>272315</t>
  </si>
  <si>
    <t>ZÁKLADY Z PROSTÉHO BETONU DO C30/37</t>
  </si>
  <si>
    <t>46511</t>
  </si>
  <si>
    <t>DLAŽBY Z DÍLCŮ BETONOVÝCH</t>
  </si>
  <si>
    <t>Položka zahrnuje:
- nutné zemní práce (svahování, úpravu pláně a pod.)
- dodání dílce požadovaného tvaru a vlastností, jeho skladování, doprava a osazení do definitivní polohy, včetně komplexní technologie výroby a montáže dílců, ošetření a ochrana dílců,
- úpravy a zařízení pro uložení a transport dílce,
- veškeré požadované úpravy dílců, včetně doplňkových konstrukcí a vybavení,
- sestavení dílce na stavbě včetně montážních zařízení, plošin a prahů a pod.,
- výplň, těsnění a tmelení spár a spojů,
- očištění a ošetření úložných ploch,
- zednické výpomoce pro montáž dílců,
- označení dílce výrobním štítkem nebo jiným způsobem,
- úpravy dílce pro dodržení požadované přesnosti jeho osazení, včetně případných měření,
- veškerá zařízení pro zajištění stability v každém okamžiku,
- další práce dané případně specifikací k příslušnému prefabrik. dílci (úprava pohledových ploch, příp. rubových ploch, osazení měřících zařízení, zkoušení a měření dílců a pod.)
Položka nezahrnuje:
- podklad pod dlažbu, vykazuje se samostatně položkami SD 45</t>
  </si>
  <si>
    <t>Komunikace pozemní</t>
  </si>
  <si>
    <t>56333</t>
  </si>
  <si>
    <t>VOZOVKOVÉ VRSTVY ZE ŠTĚRKODRTI TL. DO 150MM</t>
  </si>
  <si>
    <t xml:space="preserve"> 0.50*13.5Pražská    = 6,750 [A]_x000d_
 0.50*6.5Mexická    = 3,250 [B]_x000d_
 Celkem: A+B = 10,000 [C]_x000d_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</si>
  <si>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</si>
  <si>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572111</t>
  </si>
  <si>
    <t>INFILTRAČNÍ POSTŘIK ASFALTOVÝ DO 0,5KG/M2</t>
  </si>
  <si>
    <t>574A31</t>
  </si>
  <si>
    <t>ASFALTOVÝ BETON PRO OBRUSNÉ VRSTVY ACO 8 TL. 40MM</t>
  </si>
  <si>
    <t>574C56</t>
  </si>
  <si>
    <t>ASFALTOVÝ BETON PRO LOŽNÍ VRSTVY ACL 16+, 16S TL. 60MM</t>
  </si>
  <si>
    <t>577A2</t>
  </si>
  <si>
    <t>VÝSPRAVA TRHLIN ASFALTOVOU ZÁLIVKOU MODIFIK</t>
  </si>
  <si>
    <t>Položka zahrnuje:
- vyfrézování drážky šířky do 20mm hloubky do 40mm
- vyčištění
- nátěr
- výplň předepsanou zálivkovou hmotou
Položka nezahrnuje:
- x</t>
  </si>
  <si>
    <t>587206</t>
  </si>
  <si>
    <t>PŘEDLÁŽDĚNÍ KRYTU Z BETONOVÝCH DLAŽDIC SE ZÁMKEM</t>
  </si>
  <si>
    <t xml:space="preserve"> 0.35*(3+2+2+18) = 8,750 [A]_x000d_
 Celkem: A = 8,750 [B]_x000d_</t>
  </si>
  <si>
    <t>Položka zahrnuje:
- pod pojmem *předláždění* se rozumí rozebrání stávající dlažby a pokládka dlažby ze stávajícího dlažebního materiálu (bez dodávky nového)
- nezbytnou manipulaci s tímto materiálem (nakládání, doprava, složení, očištění)
- dodání a rozprostření materiálu pro lože a jeho tloušťku předepsanou dokumentací a pro předepsanou výplň spar
Položka nezahrnuje:
- doplnění plochy s použitím nového materiálu (vykazuje se v položce č.582)</t>
  </si>
  <si>
    <t>741</t>
  </si>
  <si>
    <t>Elektroinstalace - silnoproud</t>
  </si>
  <si>
    <t>741111</t>
  </si>
  <si>
    <t>KRABICE (ROZVODKA) INSTALAČNÍ PŘÍSTROJOVÁ PRÁZDNÁ</t>
  </si>
  <si>
    <t>1. Položka obsahuje:
 – přípravu podkladu pro osazení
 – veškerý materiál a práce pro upevnění nebo uchycení krabice
2. Položka neobsahuje:
 X
3. Způsob měření:
Udává se počet kusů kompletní konstrukce nebo práce.</t>
  </si>
  <si>
    <t>741911</t>
  </si>
  <si>
    <t>UZEMŇOVACÍ VODIČ V ZEMI FEZN DO 120 MM2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</si>
  <si>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</si>
  <si>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741C02</t>
  </si>
  <si>
    <t>UZEMŇOVACÍ SVORKA</t>
  </si>
  <si>
    <t>1. Položka obsahuje:
 – veškeré příslušenství
2. Položka neobsahuje:
 X
3. Způsob měření:
Udává se počet kusů kompletní konstrukce nebo práce.</t>
  </si>
  <si>
    <t>742G11</t>
  </si>
  <si>
    <t>KABEL NN DVOU- A TŘÍŽÍLOVÝ CU S PLASTOVOU IZOLACÍ DO 2,5 MM2</t>
  </si>
  <si>
    <t>742L11</t>
  </si>
  <si>
    <t>UKONČENÍ DVOU AŽ PĚTIŽÍLOVÉHO KABELU V ROZVADĚČI NEBO NA PŘÍSTROJI DO 2,5 MM2</t>
  </si>
  <si>
    <t>743122</t>
  </si>
  <si>
    <t xml:space="preserve">OSVĚTLOVACÍ STOŽÁR  PEVNÝ ŽÁROVĚ ZINKOVANÝ DÉLKY PŘES 6,5 DO 12 M</t>
  </si>
  <si>
    <t xml:space="preserve">1. Položka obsahuje:
 – základovou konstrukci a veškeré příslušenství
 – připojovací svorkovnici ve třídě izolace II ( pro 2x svítidlo ) a kabelové vedení ke svítidlům
 – uzavírací nátěr, technický popis viz. projektová dokumentace
2. Položka neobsahuje:
 – zemní práce,  betonový základ, svítidlo, výložník
3. Způsob měření:
Udává se počet kusů kompletní konstrukce nebo práce.</t>
  </si>
  <si>
    <t>743141</t>
  </si>
  <si>
    <t xml:space="preserve">OSVĚTLOVACÍ STOŽÁR  PŘECHODOVÝ DÉLKY DO 8 M</t>
  </si>
  <si>
    <t>743142</t>
  </si>
  <si>
    <t xml:space="preserve">OSVĚTLOVACÍ STOŽÁR  PŘECHODOVÝ - VÝLOŽNÍK S DÉLKOU VYLOŽENÍ DO 3 M</t>
  </si>
  <si>
    <t>1. Položka obsahuje:
 – veškeré příslušenství a uzavírací nátěr, technický popis viz. projektová dokumentace
2. Položka neobsahuje:
 X
3. Způsob měření:
Udává se počet kusů kompletní konstrukce nebo práce.</t>
  </si>
  <si>
    <t>743311</t>
  </si>
  <si>
    <t>VÝLOŽNÍK PRO MONTÁŽ SVÍTIDLA NA STOŽÁR JEDNORAMENNÝ DÉLKA VYLOŽENÍ DO 1 M</t>
  </si>
  <si>
    <t>743312</t>
  </si>
  <si>
    <t>VÝLOŽNÍK PRO MONTÁŽ SVÍTIDLA NA STOŽÁR JEDNORAMENNÝ DÉLKA VYLOŽENÍ PŘES 1 DO 2 M</t>
  </si>
  <si>
    <t>743531</t>
  </si>
  <si>
    <t>SVÍTIDLO VENKOVNÍ VŠEOBECNÉ PRO OSVĚTLENÍ PŘECHODU PRO CHODCE DO 150 W</t>
  </si>
  <si>
    <t>1. Položka obsahuje:
 – zdroj a veškeré příslušenství
 – technický popis viz. projektová dokumentace
2. Položka neobsahuje:
 X
3. Způsob měření:
Udává se počet kusů kompletní konstrukce nebo práce.</t>
  </si>
  <si>
    <t>743554</t>
  </si>
  <si>
    <t>SVÍTIDLO VENKOVNÍ VŠEOBECNÉ LED, MIN. IP 44, PŘES 45 W</t>
  </si>
  <si>
    <t>743Z11</t>
  </si>
  <si>
    <t>DEMONTÁŽ OSVĚTLOVACÍHO STOŽÁRU ULIČNÍHO VÝŠKY DO 15 M</t>
  </si>
  <si>
    <t>743Z35</t>
  </si>
  <si>
    <t>DEMONTÁŽ SVÍTIDLA Z OSVĚTLOVACÍHO STOŽÁRU VÝŠKY DO 15 M</t>
  </si>
  <si>
    <t>749</t>
  </si>
  <si>
    <t>Elektromontáže - ostatní práce a konstrukce</t>
  </si>
  <si>
    <t>703411</t>
  </si>
  <si>
    <t>ELEKTROINSTALAČNÍ TRUBKA PLASTOVÁ VČETNĚ UPEVNĚNÍ A PŘÍSLUŠENSTVÍ DN PRŮMĚRU DO 25 MM</t>
  </si>
  <si>
    <t>1. Položka obsahuje:
 – dodávku specifikovaného materiálu
 – kompletní montáž, rozměření, upevnění, řezání, spojování a pod. 
 – veškerý spojovací a montážní materiál vč. upevňovacího materiálu ( držáky apod.)
 – pomocné mechanismy
 – dopravu a skladování
2. Položka neobsahuje:
 X
3. Způsob měření:
Měří se metr délkový.</t>
  </si>
  <si>
    <t xml:space="preserve"> 35.194*2.2 = 77,427 [A]_x000d_
 Celkem: A = 77,427 [B]_x000d_</t>
  </si>
  <si>
    <t xml:space="preserve"> 1.5*1.2 = 1,800 [A]_x000d_
 Celkem: A = 1,800 [B]_x000d_</t>
  </si>
  <si>
    <t>SO 11-86-02</t>
  </si>
  <si>
    <t>Výkop pro startovací jámy, základy stožárů a rozvaděče
Viz polohopis.</t>
  </si>
  <si>
    <t xml:space="preserve"> 35.000000 = 35,000 [A]_x000d_</t>
  </si>
  <si>
    <t>Úprava povrchu zasypaných kabelových rýh.
Viz polohopis, 1m2 na 1m výkopu</t>
  </si>
  <si>
    <t xml:space="preserve"> 122.000000 = 122,000 [A]_x000d_</t>
  </si>
  <si>
    <t>Úprava povrchu zasypaných kabelových rýh
Viz polohopis, 1m2 na 1m výkopu</t>
  </si>
  <si>
    <t>27152</t>
  </si>
  <si>
    <t>POLŠTÁŘE POD ZÁKLADY Z KAMENIVA DRCENÉHO</t>
  </si>
  <si>
    <t>Podkladový polštář pro základy osvětlovacích stožárů a věží.
Viz TZ a Výkresová část.</t>
  </si>
  <si>
    <t xml:space="preserve"> 0.500000 = 0,500 [A]_x000d_</t>
  </si>
  <si>
    <t>Položka zahrnuje:
- dodávku a uložení předepsaného kameniva
- mimostaveništní a vnitrostaveništní dopravu 
- není-li v zadávací dokumentaci uvedeno jinak, jedná se o nakupovaný materiál
Položka nezahrnuje:
- x</t>
  </si>
  <si>
    <t>272314</t>
  </si>
  <si>
    <t>ZÁKLADY Z PROSTÉHO BETONU DO C25/30</t>
  </si>
  <si>
    <t>Beton pro základy osvětlovacích stožárů.
Viz TZ a polohopis</t>
  </si>
  <si>
    <t xml:space="preserve"> 6.800000 = 6,800 [A]_x000d_</t>
  </si>
  <si>
    <t>96625</t>
  </si>
  <si>
    <t xml:space="preserve">BOURÁNÍ KONSTRUKCÍ Z PROSTÉHO BETONU  V PODZEMÍ</t>
  </si>
  <si>
    <t>Vybourání základů po demontovaných stožárech.
Viz TZ a polohopis.</t>
  </si>
  <si>
    <t>Položka zahrnuje:
- rozbourání konstrukce bez ohledu na použitou technologii
- veškeré pomocné konstrukce (lešení a pod.)
- veškerou manipulaci s vybouranou sutí a hmotami včetně uložení na skládku 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</si>
  <si>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Dodávka a montáž zařízení.
Viz schéma.</t>
  </si>
  <si>
    <t>Dodávka a montáž kabelových žlabů.
Viz polohopis.</t>
  </si>
  <si>
    <t xml:space="preserve"> 81.000000 = 81,000 [A]_x000d_</t>
  </si>
  <si>
    <t xml:space="preserve"> 62.000000 = 62,000 [A]_x000d_</t>
  </si>
  <si>
    <t>Dodávka a montáž označovací fólie šířky 33cm do výkopů.
Viz polohopis.</t>
  </si>
  <si>
    <t xml:space="preserve"> 94.000000 = 94,000 [A]_x000d_</t>
  </si>
  <si>
    <t>dodávka materiálu a tvorba pískového lože pro kabely
Viz polohopis.</t>
  </si>
  <si>
    <t>Dodávka a montáž zemnícího pásku FeZn 30/4 a kulatiny FeZn 8 včetn veškerého příslušenství.
Viz polohopis</t>
  </si>
  <si>
    <t xml:space="preserve"> 91.000000 = 91,000 [A]_x000d_</t>
  </si>
  <si>
    <t>Dodávka zařízení.
Viz polohopis.</t>
  </si>
  <si>
    <t>741C05</t>
  </si>
  <si>
    <t>SPOJOVÁNÍ UZEMŇOVACÍCH VODIČŮ</t>
  </si>
  <si>
    <t>Montáž zařízení.
Viz polohopis.</t>
  </si>
  <si>
    <t>1. Položka obsahuje:
 – tvarování, přípravu spojů
 – svařování
 – ochranný nátěr spoje dle příslušných norem
2. Položka neobsahuje:
 X
3. Způsob měření:
Udává se počet kusů kompletní konstrukce nebo práce.</t>
  </si>
  <si>
    <t>741C07</t>
  </si>
  <si>
    <t>VYVEDENÍ UZEMŇOVACÍCH VODIČŮ NA POVRCH/KONSTRUKCI</t>
  </si>
  <si>
    <t>Připojení na uzemnění.
Viz polohopis.</t>
  </si>
  <si>
    <t>1. Položka obsahuje:
 – vodivé připojení vodiče na konstrukci
 – dělení, tvarování, spojování
 – ochranný i barevný nátěr spoje dle příslušných norem
2. Položka neobsahuje:
 X
3. Způsob měření:
Udává se počet kusů kompletní konstrukce nebo práce.</t>
  </si>
  <si>
    <t>742F12</t>
  </si>
  <si>
    <t>KABEL NN NEBO VODIČ JEDNOŽÍLOVÝ CU S PLASTOVOU IZOLACÍ OD 4 DO 16 MM2</t>
  </si>
  <si>
    <t xml:space="preserve"> 51.000000 = 51,000 [A]_x000d_</t>
  </si>
  <si>
    <t>Dodávka a montáž kabelu uvnitř stožáru.
Viz schéma a tabulka kabelů.</t>
  </si>
  <si>
    <t xml:space="preserve"> 60.000000 = 60,000 [A]_x000d_</t>
  </si>
  <si>
    <t>742H22</t>
  </si>
  <si>
    <t>KABEL NN ČTYŘ- A PĚTIŽÍLOVÝ AL S PLASTOVOU IZOLACÍ OD 4 DO 16 MM2</t>
  </si>
  <si>
    <t xml:space="preserve"> 155.000000 = 155,000 [A]_x000d_</t>
  </si>
  <si>
    <t>742K12</t>
  </si>
  <si>
    <t>UKONČENÍ JEDNOŽÍLOVÉHO KABELU V ROZVADĚČI NEBO NA PŘÍSTROJI OD 4 DO 16 MM2</t>
  </si>
  <si>
    <t>Zakončení kabelu, rozdělení žil, zapojení jednotlivích žil na svorky.
Viz schéma.</t>
  </si>
  <si>
    <t>Zatažení kabelu do chráničky. ODpovídá délce chrániček
Viz TZ a polohopis.</t>
  </si>
  <si>
    <t>Demontáž kabelového vedení nn.
Viz TZ a polohopis.</t>
  </si>
  <si>
    <t>743131</t>
  </si>
  <si>
    <t xml:space="preserve">OSVĚTLOVACÍ STOŽÁR  ŽELEZNIČNÍ (JŽ) ŽÁROVĚ ZINKOVANÝ DÉLKY DO 14 M</t>
  </si>
  <si>
    <t>Dodávka a osazení osvětlovacího stožáru 
Viz TZ a polohopis.</t>
  </si>
  <si>
    <t>Dodávka a montáž výložníku na osvětlovací stožár.
Viz TZ a polohopis.</t>
  </si>
  <si>
    <t>743486</t>
  </si>
  <si>
    <t>SVÍTIDLO DRÁŽNÍ - MONTÁŽ SVÍTIDLA NA OSVĚTLOVACÍ STOŽÁR DO VÝŠKY 15 M</t>
  </si>
  <si>
    <t>Montáž a zapojení svítidla na osvětlovací stožár.
Viz TZ a polohopis.</t>
  </si>
  <si>
    <t>1. Položka obsahuje:
 – montáž zařízení
2. Položka neobsahuje:
 X
3. Způsob měření:
Udává se počet kusů kompletní konstrukce nebo práce.</t>
  </si>
  <si>
    <t>743Z12</t>
  </si>
  <si>
    <t>DEMONTÁŽ OSVĚTLOVACÍHO STOŽÁRU DRÁŽNÍHO VÝŠKY DO 15 M</t>
  </si>
  <si>
    <t>Demontáž osvětlovacího stožáru.
Viz TZ a polohopis.</t>
  </si>
  <si>
    <t>Demontáž svítidla z osvětlovacího stožáru.
Viz TZ a polohopis.</t>
  </si>
  <si>
    <t>744I01</t>
  </si>
  <si>
    <t>POJISTKOVÁ VLOŽKA DO 160 A</t>
  </si>
  <si>
    <t>1. Položka obsahuje:
 – technický popis viz. projektová dokumentace
2. Položka neobsahuje:
 X
3. Způsob měření:
Udává se počet kusů kompletní konstrukce nebo práce.</t>
  </si>
  <si>
    <t>Provedení revize zařízení vč. předepsaných zkoušek, vydání revizní zprávy.
Viz technická zpráva.</t>
  </si>
  <si>
    <t>Vydání průkazu způsobilosti.
Viz technická zpráva.</t>
  </si>
  <si>
    <t xml:space="preserve"> 72.000000 = 72,000 [A]_x000d_</t>
  </si>
  <si>
    <t>R015310</t>
  </si>
  <si>
    <t xml:space="preserve">NEOCEŇOVAT - POPLATKY ZA LIKVIDACI ODPADŮ NEKONTAMINOVANÝCH - 16 02 14  ELEKTROŠROT (VYŘAZENÁ EL. ZAŘÍZENÍ A PŘÍSTR. - AL, CU A VZ. KOVY) VČETNĚ DOPRAVY</t>
  </si>
  <si>
    <t xml:space="preserve"> 0.800000 = 0,800 [A]_x000d_</t>
  </si>
  <si>
    <t xml:space="preserve"> 0.100000 = 0,100 [A]_x000d_</t>
  </si>
  <si>
    <t>SO 90-90</t>
  </si>
  <si>
    <t xml:space="preserve">POPLATKY ZA LIKVIDACI ODPADŮ NEKONTAMINOVANÝCH - 17 05 04  VYTĚŽENÉ ZEMINY A HORNINY -  I. TŘÍDA TĚŽITELNOSTI VČETNĚ DOPRAVY</t>
  </si>
  <si>
    <t xml:space="preserve">  SO 11-11-01: 7177,535 = 7177,535 [A]_x000d_
 SO 11-20-01: 5367,127 = 5367,127 [B]_x000d_
 SO 11-21-01: 2735,663 = 2735,663 [C]_x000d_
 SO 11-50-01: 736,617 = 736,617 [D]_x000d_
 SO 11-50-02: 86,898 = 86,898 [E]_x000d_
 SO 11-86-01: 77,427 = 77,427 [F]_x000d_
 Celkem: A+B+C+D+E+F = 16181,267 [G]_x000d_</t>
  </si>
  <si>
    <t xml:space="preserve">POPLATKY ZA LIKVIDACI ODPADŮ NEKONTAMINOVANÝCH - 17 05 04  VYTĚŽENÉ ZEMINY A HORNINY -  II. TŘÍDA TĚŽITELNOSTI VČETNĚ DOPRAVY</t>
  </si>
  <si>
    <t xml:space="preserve"> SO 11-21-01: 162,257 = 162,257 [A]_x000d_
 SO 11-50-01: 715,530 = 715,530 [B]_x000d_
 SO 11-50-02: 95,174 = 95,174 [C]_x000d_
 Celkem: A+B+C = 972,961 [D]_x000d_</t>
  </si>
  <si>
    <t xml:space="preserve">POPLATKY ZA LIKVIDACI ODPADŮ NEKONTAMINOVANÝCH - 17 03 02  VYBOURANÝ ASFALTOVÝ BETON BEZ DEHTU VČETNĚ DOPRAVY</t>
  </si>
  <si>
    <t xml:space="preserve"> SO 11-11-01: 192 = 192,000 [A]_x000d_
 SO 11-50-01: 263,520 = 263,520 [B]_x000d_
 SO 11-50-02: 68,364 = 68,364 [C]_x000d_
 SO 11-86-01: 1,8 = 1,800 [D]_x000d_
 Celkem: A+B+C+D = 525,684 [E]_x000d_</t>
  </si>
  <si>
    <t xml:space="preserve">POPLATKY ZA LIKVIDACI ODPADŮ NEKONTAMINOVANÝCH - 17 01 01  BETON Z DEMOLIC OBJEKTŮ, ZÁKLADŮ TV VČETNĚ DOPRAVY</t>
  </si>
  <si>
    <t xml:space="preserve"> SO 11-11-01: 46,080 = 46,080 [A]_x000d_
 SO 11-20-01: 210,928 = 210,928 [B]_x000d_
 SO 11-21-01: 20,875 = 20,875 [C]_x000d_
 SO 11-50-02: 18,390 = 18,390 [D]_x000d_
 SO 11-86-02: 14 = 14,000 [E]_x000d_
 Celkem: A+B+C+D+E = 310,273 [F]_x000d_</t>
  </si>
  <si>
    <t xml:space="preserve"> SO 11-10-01: 572,598 = 572,598 [A]_x000d_
 Celkem: A = 572,598 [B]_x000d_</t>
  </si>
  <si>
    <t xml:space="preserve">POPLATKY ZA LIKVIDACI ODPADŮ NEKONTAMINOVANÝCH - 02 01 03  SMÝCENÉ STROMY A KEŘE VČETNĚ DOPRAVY</t>
  </si>
  <si>
    <t xml:space="preserve"> SO 11-21-01: 1 = 1,000 [A]_x000d_
 Celkem: A = 1,000 [B]_x000d_</t>
  </si>
  <si>
    <t xml:space="preserve">POPLATKY ZA LIKVIDACI ODPADŮ NEKONTAMINOVANÝCH - 17 02 03  HDPE TRUBKY VČETNĚ DOPRAVY</t>
  </si>
  <si>
    <t xml:space="preserve"> SO 11-50-01: 0,092 = 0,092 [A]_x000d_
 PS 11-02-51: 0,620 = 0,620 [B]_x000d_
 Celkem: A+B = 0,712 [C]_x000d_</t>
  </si>
  <si>
    <t xml:space="preserve"> SO 11-10-01: 95,040 = 95,040 [A]_x000d_
 Celkem: A = 95,040 [B]_x000d_</t>
  </si>
  <si>
    <t xml:space="preserve">POPLATKY ZA LIKVIDACI ODPADŮ NEKONTAMINOVANÝCH - 20 03 99  ODPAD PODOBNÝ KOMUNÁLNÍMU ODPADU VČETNĚ DOPRAVY</t>
  </si>
  <si>
    <t xml:space="preserve"> PS 11-01-11: 0,2 = 0,200 [A]_x000d_
 Celkem: A = 0,200 [B]_x000d_</t>
  </si>
  <si>
    <t xml:space="preserve"> SO 11-10-01: 0,196 = 0,196 [A]_x000d_
 Celkem: A = 0,196 [B]_x000d_</t>
  </si>
  <si>
    <t xml:space="preserve"> SO 11-10-01: 0,420 = 0,420 [A]_x000d_
 Celkem: A = 0,420 [B]_x000d_</t>
  </si>
  <si>
    <t xml:space="preserve">POPLATKY ZA LIKVIDACI ODPADŮ NEKONTAMINOVANÝCH - 16 02 14  ELEKTROŠROT (VYŘAZENÁ EL. ZAŘÍZENÍ A PŘÍSTR. - AL, CU A VZ. KOVY) VČETNĚ DOPRAVY</t>
  </si>
  <si>
    <t xml:space="preserve"> SO 11-86-02: 0,8 = 0,800 [A]_x000d_
 Celkem: A = 0,800 [B]_x000d_</t>
  </si>
  <si>
    <t xml:space="preserve">POPLATKY ZA LIKVIDACI ODPADŮ NEKONTAMINOVANÝCH - 17 01 07  STAVEBNÍ A DEMOLIČNÍ SUŤ (BETON, CIHLY, KERAMIKA) VČETNĚ DOPRAVY</t>
  </si>
  <si>
    <t xml:space="preserve"> SO 11-20-01: 1077,120 = 1077,120 [A]_x000d_
 Celkem: A = 1077,120 [B]_x000d_</t>
  </si>
  <si>
    <t xml:space="preserve">POPLATKY ZA LIKVIDACI ODPADŮ NEKONTAMINOVANÝCH - 17 04 11  ZBYTKY KABELŮ A VODIČŮ VČETNĚ DOPRAVY</t>
  </si>
  <si>
    <t xml:space="preserve"> PS 11-01-11: 0,080 = 0,080 [A]_x000d_
 Celkem: A = 0,080 [B]_x000d_</t>
  </si>
  <si>
    <t xml:space="preserve"> SO 11-10-01: 225 = 225,000 [A]_x000d_
 Celkem: A = 225,000 [B]_x000d_</t>
  </si>
  <si>
    <t xml:space="preserve"> SO 11-10-01: 25,660 = 25,660 [A]_x000d_
 Celkem: A = 25,660 [B]_x000d_</t>
  </si>
  <si>
    <t xml:space="preserve">POPLATKY ZA LIKVIDACI ODPADŮ NEBEZPEČNÝCH - 17 03 03*  ASFALTOVÉ STAVEBNÍ NÁTĚRY VČETNĚ DOPRAVY</t>
  </si>
  <si>
    <t xml:space="preserve"> SO 11-21-01: 1,036 = 1,036 [A]_x000d_
 Celkem: A = 1,036 [B]_x000d_</t>
  </si>
  <si>
    <t>POPLATKY ZA LIKVIDACI ODPADŮ NEBEZPEČNÝCH - 17 04 10* KABELY S PLASTOVOU IZOLACÍ VČETNĚ DOPRAVY</t>
  </si>
  <si>
    <t xml:space="preserve"> SO 11-84-01: 0,200 = 0,200 [A]_x000d_
 SO 11-86-02: 0,100 = 0,100 [B]_x000d_
 PS 11-02-51: 0,600 = 0,600 [C]_x000d_
 Celkem: A+B+C = 0,900 [D]_x000d_</t>
  </si>
  <si>
    <t xml:space="preserve">POPLATKY ZA LIKVIDACI ODPADŮ NEBEZPEČNÝCH - 17 03 01*  ASFALTOVÉ SMĚSI OBSAHUJÍCÍ DEHET (VOZOVKA, IZOLACE) VČETNĚ DOPRAVY</t>
  </si>
  <si>
    <t xml:space="preserve"> SO 11-20-01: 8,813 = 8,813 [A]_x000d_
 Celkem: A = 8,813 [B]_x000d_</t>
  </si>
  <si>
    <t xml:space="preserve"> SO 11-10-01: 9,200 = 9,200 [A]_x000d_
 Celkem: A = 9,200 [B]_x000d_</t>
  </si>
  <si>
    <t>SO 98-98</t>
  </si>
  <si>
    <t>Dokumentace stavby</t>
  </si>
  <si>
    <t>VSEOB001</t>
  </si>
  <si>
    <t>Dokumentace skutečného provedení stavby, geodetická část</t>
  </si>
  <si>
    <t>Vypracování vybrané části dokumentace skutečného provedení (DSPS)</t>
  </si>
  <si>
    <t xml:space="preserve"> "v předepsaném rozsahu a počtu dle VTP a ZTP"_x000d_</t>
  </si>
  <si>
    <t xml:space="preserve">Položka zahrnuje veškeré činnosti nezbytné k vypracování dokumentace skutečného provedení dle SOD na zhotovení stavby a v rozsahu vyhlášky č. 499/2006 Sb., v platném znění,  a dle požadavků VTP a ZTP. Jedná se o souhrn činností zahrnujících vyhotovení geodetické části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 Zhotovitel bude postupovat dle požadavků na obsahovou náležitost této části DSPS, která je uvedená v interním předpisu Objednatele - SŽ SM011 Dokumentace staveb Správy železnic, státní organizace. Položka zahrnuje odevzdání dokumentace v předepsaném počtu v listinné i elektronické formě uvedeném v ZTP a VTP.</t>
  </si>
  <si>
    <t>VSEOB002</t>
  </si>
  <si>
    <t>Dokumentace skutečného provedení stavby, technická část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</si>
  <si>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</si>
  <si>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VSEOB003</t>
  </si>
  <si>
    <t>Dokumentace skutečného provedení stavby, dokladová část</t>
  </si>
  <si>
    <t xml:space="preserve">Položka zahrnuje veškeré činnosti nezbytné k vypracování dokumentace skutečného provedení dle SOD na zhotovení stavby a v rozsahu vyhlášky č. 499/2006 Sb. v platném znění a dle požadavků VTP a ZTP.  Jedná se o souhrn činností zahrnujících doložení dokladů a podkladů pro předání stavby a její kolaudace v předepsané formě a počtu v listinné i elektronické formě. Zhotovitel bude postupovat dle požadavků na obsahovou náležitost této části DSPS, která je uvedená v interním předpisu Objednatele - SŽ SM011 Dokumentace staveb Správy železnic, státní organizace.</t>
  </si>
  <si>
    <t>VSEOB004</t>
  </si>
  <si>
    <t>Osvědčení o shodě notifikovanou osobou</t>
  </si>
  <si>
    <t>Zajištění vydání osvědčení o shodě notifikovanou osobou</t>
  </si>
  <si>
    <t xml:space="preserve"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</si>
  <si>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VSEOB005</t>
  </si>
  <si>
    <t>Osvědčení o bezpečnosti před uvedením do provozu</t>
  </si>
  <si>
    <t>Zajištění vydání osvědčení o bezpečnosti před uvedením do provozu.</t>
  </si>
  <si>
    <t xml:space="preserve"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</si>
  <si>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VSEOB013</t>
  </si>
  <si>
    <t>Zajištění a vyhotovení geometrického plánu</t>
  </si>
  <si>
    <t>KS</t>
  </si>
  <si>
    <t>Zajištění a vyhotovení geometrických plánů potřebných zejména pro dělení a scelování pozemků a pro zřízení věcných břemen.</t>
  </si>
  <si>
    <t xml:space="preserve"> Geometrický plán: 4 = 4,000 [A]_x000d_</t>
  </si>
  <si>
    <t>VSEOB014</t>
  </si>
  <si>
    <t>Nájmy hrazené zhotovitelem stavby</t>
  </si>
  <si>
    <t>VSEOB015</t>
  </si>
  <si>
    <t>Exkurze</t>
  </si>
  <si>
    <t>Zajištění exkurze.</t>
  </si>
  <si>
    <t>Položka obsahuje: Organizační přípravu a zabezpečení exkurze včetně materiálního zajištění (zapůjčení) ochranných pomůcek (ochranné přilby, vesty,...), odborný výklad s případným úvodním zahájením v místnostech zařízení staveniště, průvodce v terénu a koordinaci akce s koordinátorem BOZP.
Položka neobsahuje: Zapůjčení vhodné obuvi (zajišťuje si každý návštěvník sám) a dopravu mezi navštívenými místy.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</si>
</sst>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8">
    <font>
      <sz val="10"/>
      <name val="Arial"/>
      <family val="2"/>
    </font>
    <font>
      <b/>
      <sz val="16"/>
      <color rgb="FFFFFFFF"/>
      <name val="Arial"/>
    </font>
    <font>
      <b/>
      <sz val="16"/>
      <color rgb="FF000000"/>
      <name val="Arial"/>
    </font>
    <font>
      <b/>
      <sz val="10"/>
      <name val="Arial"/>
    </font>
    <font>
      <b/>
      <sz val="10"/>
      <color rgb="FF000000"/>
      <name val="Arial"/>
    </font>
    <font>
      <sz val="10"/>
      <color rgb="FF000000"/>
      <name val="Arial"/>
    </font>
    <font>
      <b/>
      <sz val="11"/>
      <color rgb="FF000000"/>
      <name val="Arial"/>
    </font>
    <font>
      <i/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</patternFill>
    </fill>
    <fill>
      <patternFill patternType="solid">
        <fgColor rgb="FFD3D3D3"/>
      </patternFill>
    </fill>
    <fill>
      <patternFill patternType="solid">
        <fgColor rgb="FFFFA500"/>
      </patternFill>
    </fill>
    <fill>
      <patternFill patternType="solid">
        <fgColor rgb="FFADD8E6"/>
      </patternFill>
    </fill>
  </fills>
  <borders count="2">
    <border/>
    <border>
      <left style="thin"/>
      <right style="thin"/>
      <top style="thin"/>
      <bottom style="thin"/>
    </border>
  </borders>
  <cellStyleXfs count="13">
    <xf numFmtId="0" fontId="0" fillId="0" borderId="0"/>
    <xf numFmtId="0" fontId="1" fillId="2" borderId="0">
      <alignment horizontal="center" vertical="center" wrapText="1"/>
    </xf>
    <xf numFmtId="0" fontId="2" fillId="0" borderId="0">
      <alignment horizontal="right" vertical="center" wrapText="1"/>
    </xf>
    <xf numFmtId="0" fontId="2" fillId="0" borderId="0">
      <alignment horizontal="left" vertical="center" wrapText="1"/>
    </xf>
    <xf numFmtId="0" fontId="4" fillId="0" borderId="0">
      <alignment horizontal="right" vertical="center" wrapText="1"/>
    </xf>
    <xf numFmtId="0" fontId="5" fillId="0" borderId="0">
      <alignment horizontal="right" vertical="center" wrapText="1"/>
    </xf>
    <xf numFmtId="0" fontId="5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right" vertical="center" wrapText="1"/>
    </xf>
    <xf numFmtId="0" fontId="6" fillId="0" borderId="0">
      <alignment horizontal="left" vertical="center" wrapText="1"/>
    </xf>
    <xf numFmtId="0" fontId="6" fillId="0" borderId="0">
      <alignment horizontal="right" vertical="center" wrapText="1"/>
    </xf>
    <xf numFmtId="0" fontId="4" fillId="0" borderId="0">
      <alignment horizontal="right" vertical="center" wrapText="1"/>
    </xf>
    <xf numFmtId="0" fontId="4" fillId="0" borderId="0">
      <alignment horizontal="left" vertical="center" wrapText="1"/>
    </xf>
  </cellStyleXfs>
  <cellXfs count="34">
    <xf numFmtId="0" fontId="0" fillId="0" borderId="0" xfId="0"/>
    <xf numFmtId="0" fontId="0" fillId="0" borderId="0" xfId="0"/>
    <xf numFmtId="0" fontId="1" fillId="2" borderId="0" xfId="1">
      <alignment horizontal="center" vertical="center" wrapText="1"/>
    </xf>
    <xf numFmtId="0" fontId="0" fillId="2" borderId="0" xfId="0" applyFill="1"/>
    <xf numFmtId="0" fontId="2" fillId="0" borderId="0" xfId="2">
      <alignment horizontal="right" vertical="center" wrapText="1"/>
    </xf>
    <xf numFmtId="0" fontId="2" fillId="0" borderId="0" xfId="3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4">
      <alignment horizontal="right" vertical="center" wrapText="1"/>
    </xf>
    <xf numFmtId="165" fontId="5" fillId="0" borderId="0" xfId="5" applyNumberFormat="1">
      <alignment horizontal="right" vertical="center" wrapText="1"/>
    </xf>
    <xf numFmtId="0" fontId="5" fillId="3" borderId="1" xfId="6" applyFill="1" applyBorder="1">
      <alignment horizontal="center" vertical="center" wrapText="1"/>
    </xf>
    <xf numFmtId="0" fontId="5" fillId="0" borderId="1" xfId="7" applyBorder="1">
      <alignment horizontal="left" vertical="center" wrapText="1"/>
    </xf>
    <xf numFmtId="165" fontId="5" fillId="0" borderId="1" xfId="8" applyNumberFormat="1" applyBorder="1">
      <alignment horizontal="right" vertical="center" wrapText="1"/>
    </xf>
    <xf numFmtId="0" fontId="5" fillId="0" borderId="1" xfId="8" applyBorder="1">
      <alignment horizontal="right" vertical="center" wrapText="1"/>
    </xf>
    <xf numFmtId="0" fontId="5" fillId="0" borderId="0" xfId="7">
      <alignment horizontal="left" vertical="center" wrapText="1"/>
    </xf>
    <xf numFmtId="165" fontId="5" fillId="0" borderId="0" xfId="8" applyNumberFormat="1">
      <alignment horizontal="right" vertical="center" wrapText="1"/>
    </xf>
    <xf numFmtId="0" fontId="5" fillId="0" borderId="0" xfId="8">
      <alignment horizontal="right" vertical="center" wrapText="1"/>
    </xf>
    <xf numFmtId="0" fontId="0" fillId="4" borderId="0" xfId="0" applyFill="1"/>
    <xf numFmtId="0" fontId="6" fillId="0" borderId="0" xfId="9">
      <alignment horizontal="left" vertical="center" wrapText="1"/>
    </xf>
    <xf numFmtId="0" fontId="6" fillId="0" borderId="0" xfId="10">
      <alignment horizontal="right" vertical="center" wrapText="1"/>
    </xf>
    <xf numFmtId="0" fontId="5" fillId="0" borderId="1" xfId="6" applyBorder="1">
      <alignment horizontal="center" vertical="center" wrapText="1"/>
    </xf>
    <xf numFmtId="165" fontId="5" fillId="0" borderId="1" xfId="6" applyNumberFormat="1" applyBorder="1">
      <alignment horizontal="center" vertical="center" wrapText="1"/>
    </xf>
    <xf numFmtId="0" fontId="0" fillId="3" borderId="1" xfId="0" applyFill="1" applyBorder="1"/>
    <xf numFmtId="0" fontId="4" fillId="0" borderId="0" xfId="11">
      <alignment horizontal="right" vertical="center" wrapText="1"/>
    </xf>
    <xf numFmtId="0" fontId="4" fillId="0" borderId="0" xfId="12">
      <alignment horizontal="left" vertical="center" wrapText="1"/>
    </xf>
    <xf numFmtId="165" fontId="5" fillId="0" borderId="0" xfId="6" applyNumberFormat="1">
      <alignment horizontal="center" vertical="center" wrapText="1"/>
    </xf>
    <xf numFmtId="0" fontId="5" fillId="0" borderId="0" xfId="6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165" fontId="0" fillId="5" borderId="0" xfId="0" applyNumberFormat="1" applyFill="1" applyAlignment="1" applyProtection="1">
      <alignment horizontal="center"/>
      <protection locked="0"/>
    </xf>
    <xf numFmtId="165" fontId="0" fillId="0" borderId="0" xfId="0" applyNumberFormat="1"/>
    <xf numFmtId="0" fontId="7" fillId="0" borderId="0" xfId="0" applyFont="1" applyAlignment="1">
      <alignment wrapText="1"/>
    </xf>
  </cellXfs>
  <cellStyles count="13">
    <cellStyle name="Normal" xfId="0" builtinId="0" customBuiltin="1"/>
    <cellStyle name="RekapitulaceCenyNadpisStyle" xfId="1"/>
    <cellStyle name="StavbaSignStyle" xfId="2"/>
    <cellStyle name="StavbaNameStyle" xfId="3"/>
    <cellStyle name="RekapitulaceCenyTextStyle" xfId="4"/>
    <cellStyle name="RekapitulaceCenyStyle" xfId="5"/>
    <cellStyle name="NadpisySloupcuStyle" xfId="6"/>
    <cellStyle name="NormalLeftStyle" xfId="7"/>
    <cellStyle name="NormalRightStyle" xfId="8"/>
    <cellStyle name="StavbaRozpocetHeaderLeftStyle" xfId="9"/>
    <cellStyle name="StavbaRozpocetHeaderRightStyle" xfId="10"/>
    <cellStyle name="SmallBoldRightStyle" xfId="11"/>
    <cellStyle name="SmallBoldLeftStyle" xfId="12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theme" Target="theme/theme1.xml" /><Relationship Id="rId17" Type="http://schemas.openxmlformats.org/officeDocument/2006/relationships/calcChain" Target="calcChain.xml" /><Relationship Id="rId1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0</xdr:colOff>
      <xdr:row>3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5</xdr:col>
      <xdr:colOff>539750</xdr:colOff>
      <xdr:row>3</xdr:row>
      <xdr:rowOff>179705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1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oneCellAnchor>
    <xdr:from>
      <xdr:col>13</xdr:col>
      <xdr:colOff>36195</xdr:colOff>
      <xdr:row>2</xdr:row>
      <xdr:rowOff>144145</xdr:rowOff>
    </xdr:from>
    <xdr:ext cx="152400" cy="152400"/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2.75"/>
  <cols>
    <col min="1" max="1" width="25.85547" style="1" customWidth="1"/>
    <col min="2" max="2" width="64.85547" style="1" customWidth="1"/>
    <col min="3" max="3" width="22.71094" style="1" customWidth="1"/>
    <col min="4" max="4" width="22.71094" style="1" customWidth="1"/>
    <col min="5" max="5" width="22.71094" style="1" customWidth="1"/>
    <col min="6" max="6" width="32.42578" style="1" customWidth="1"/>
  </cols>
  <sheetData>
    <row r="1" ht="56.69291" customHeight="1">
      <c r="A1" s="1"/>
      <c r="B1" s="2" t="s">
        <v>0</v>
      </c>
      <c r="C1" s="3"/>
      <c r="D1" s="3"/>
      <c r="E1" s="3"/>
      <c r="F1" s="3"/>
    </row>
    <row r="2" ht="19.84252" customHeight="1">
      <c r="A2" s="1"/>
      <c r="B2" s="3"/>
      <c r="C2" s="3"/>
      <c r="D2" s="3"/>
      <c r="E2" s="3"/>
      <c r="F2" s="3"/>
    </row>
    <row r="3">
      <c r="A3" s="1"/>
      <c r="B3" s="3"/>
      <c r="C3" s="3"/>
      <c r="D3" s="3"/>
      <c r="E3" s="3"/>
      <c r="F3" s="3"/>
    </row>
    <row r="4" ht="39.68504" customHeight="1">
      <c r="A4" s="4" t="s">
        <v>1</v>
      </c>
      <c r="B4" s="5" t="s">
        <v>2</v>
      </c>
      <c r="C4" s="1"/>
      <c r="D4" s="1"/>
      <c r="E4" s="1"/>
      <c r="F4" s="6" t="s">
        <v>3</v>
      </c>
    </row>
    <row r="6">
      <c r="B6" s="7" t="s">
        <v>4</v>
      </c>
      <c r="C6" s="8">
        <f>C10+C12+C14+C17+C20+C23+C25+C28</f>
        <v>0</v>
      </c>
    </row>
    <row r="7">
      <c r="B7" s="7" t="s">
        <v>5</v>
      </c>
      <c r="C7" s="8">
        <f>E10+E12+E14+E17+E20+E23+E25+E28</f>
        <v>0</v>
      </c>
    </row>
    <row r="9">
      <c r="A9" s="9" t="s">
        <v>6</v>
      </c>
      <c r="B9" s="9" t="s">
        <v>7</v>
      </c>
      <c r="C9" s="9" t="s">
        <v>8</v>
      </c>
      <c r="D9" s="9" t="s">
        <v>9</v>
      </c>
      <c r="E9" s="9" t="s">
        <v>10</v>
      </c>
      <c r="F9" s="9" t="s">
        <v>11</v>
      </c>
    </row>
    <row r="10">
      <c r="A10" s="10" t="s">
        <v>12</v>
      </c>
      <c r="B10" s="10" t="s">
        <v>13</v>
      </c>
      <c r="C10" s="11">
        <f>C11</f>
        <v>0</v>
      </c>
      <c r="D10" s="11">
        <f>D11</f>
        <v>0</v>
      </c>
      <c r="E10" s="11">
        <f>C10+D10</f>
        <v>0</v>
      </c>
      <c r="F10" s="12">
        <f>F11</f>
        <v>0</v>
      </c>
    </row>
    <row r="11">
      <c r="A11" s="10" t="s">
        <v>14</v>
      </c>
      <c r="B11" s="10" t="s">
        <v>15</v>
      </c>
      <c r="C11" s="11">
        <f>'PS 11-01-11'!M8</f>
        <v>0</v>
      </c>
      <c r="D11" s="11">
        <f>SUMIFS('PS 11-01-11'!O:O,'PS 11-01-11'!A:A,"P")</f>
        <v>0</v>
      </c>
      <c r="E11" s="11">
        <f>C11+D11</f>
        <v>0</v>
      </c>
      <c r="F11" s="12">
        <f>'PS 11-01-11'!T7</f>
        <v>0</v>
      </c>
    </row>
    <row r="12">
      <c r="A12" s="10" t="s">
        <v>16</v>
      </c>
      <c r="B12" s="10" t="s">
        <v>17</v>
      </c>
      <c r="C12" s="11">
        <f>C13</f>
        <v>0</v>
      </c>
      <c r="D12" s="11">
        <f>D13</f>
        <v>0</v>
      </c>
      <c r="E12" s="11">
        <f>C12+D12</f>
        <v>0</v>
      </c>
      <c r="F12" s="12">
        <f>F13</f>
        <v>0</v>
      </c>
    </row>
    <row r="13">
      <c r="A13" s="10" t="s">
        <v>18</v>
      </c>
      <c r="B13" s="10" t="s">
        <v>19</v>
      </c>
      <c r="C13" s="11">
        <f>'PS 11-02-51'!M8</f>
        <v>0</v>
      </c>
      <c r="D13" s="11">
        <f>SUMIFS('PS 11-02-51'!O:O,'PS 11-02-51'!A:A,"P")</f>
        <v>0</v>
      </c>
      <c r="E13" s="11">
        <f>C13+D13</f>
        <v>0</v>
      </c>
      <c r="F13" s="12">
        <f>'PS 11-02-51'!T7</f>
        <v>0</v>
      </c>
    </row>
    <row r="14">
      <c r="A14" s="10" t="s">
        <v>20</v>
      </c>
      <c r="B14" s="10" t="s">
        <v>21</v>
      </c>
      <c r="C14" s="11">
        <f>C15+C16</f>
        <v>0</v>
      </c>
      <c r="D14" s="11">
        <f>D15+D16</f>
        <v>0</v>
      </c>
      <c r="E14" s="11">
        <f>C14+D14</f>
        <v>0</v>
      </c>
      <c r="F14" s="12">
        <f>F15+F16</f>
        <v>0</v>
      </c>
    </row>
    <row r="15">
      <c r="A15" s="10" t="s">
        <v>22</v>
      </c>
      <c r="B15" s="10" t="s">
        <v>23</v>
      </c>
      <c r="C15" s="11">
        <f>'SO 11-10-01'!M8</f>
        <v>0</v>
      </c>
      <c r="D15" s="11">
        <f>SUMIFS('SO 11-10-01'!O:O,'SO 11-10-01'!A:A,"P")</f>
        <v>0</v>
      </c>
      <c r="E15" s="11">
        <f>C15+D15</f>
        <v>0</v>
      </c>
      <c r="F15" s="12">
        <f>'SO 11-10-01'!T7</f>
        <v>0</v>
      </c>
    </row>
    <row r="16">
      <c r="A16" s="10" t="s">
        <v>24</v>
      </c>
      <c r="B16" s="10" t="s">
        <v>25</v>
      </c>
      <c r="C16" s="11">
        <f>'SO 11-11-01'!M8</f>
        <v>0</v>
      </c>
      <c r="D16" s="11">
        <f>SUMIFS('SO 11-11-01'!O:O,'SO 11-11-01'!A:A,"P")</f>
        <v>0</v>
      </c>
      <c r="E16" s="11">
        <f>C16+D16</f>
        <v>0</v>
      </c>
      <c r="F16" s="12">
        <f>'SO 11-11-01'!T7</f>
        <v>0</v>
      </c>
    </row>
    <row r="17">
      <c r="A17" s="10" t="s">
        <v>26</v>
      </c>
      <c r="B17" s="10" t="s">
        <v>27</v>
      </c>
      <c r="C17" s="11">
        <f>C18+C19</f>
        <v>0</v>
      </c>
      <c r="D17" s="11">
        <f>D18+D19</f>
        <v>0</v>
      </c>
      <c r="E17" s="11">
        <f>C17+D17</f>
        <v>0</v>
      </c>
      <c r="F17" s="12">
        <f>F18+F19</f>
        <v>0</v>
      </c>
    </row>
    <row r="18">
      <c r="A18" s="10" t="s">
        <v>28</v>
      </c>
      <c r="B18" s="10" t="s">
        <v>29</v>
      </c>
      <c r="C18" s="11">
        <f>'SO 11-20-01'!M8</f>
        <v>0</v>
      </c>
      <c r="D18" s="11">
        <f>SUMIFS('SO 11-20-01'!O:O,'SO 11-20-01'!A:A,"P")</f>
        <v>0</v>
      </c>
      <c r="E18" s="11">
        <f>C18+D18</f>
        <v>0</v>
      </c>
      <c r="F18" s="12">
        <f>'SO 11-20-01'!T7</f>
        <v>0</v>
      </c>
    </row>
    <row r="19">
      <c r="A19" s="10" t="s">
        <v>30</v>
      </c>
      <c r="B19" s="10" t="s">
        <v>31</v>
      </c>
      <c r="C19" s="11">
        <f>'SO 11-21-01'!M8</f>
        <v>0</v>
      </c>
      <c r="D19" s="11">
        <f>SUMIFS('SO 11-21-01'!O:O,'SO 11-21-01'!A:A,"P")</f>
        <v>0</v>
      </c>
      <c r="E19" s="11">
        <f>C19+D19</f>
        <v>0</v>
      </c>
      <c r="F19" s="12">
        <f>'SO 11-21-01'!T7</f>
        <v>0</v>
      </c>
    </row>
    <row r="20">
      <c r="A20" s="10" t="s">
        <v>32</v>
      </c>
      <c r="B20" s="10" t="s">
        <v>33</v>
      </c>
      <c r="C20" s="11">
        <f>C21+C22</f>
        <v>0</v>
      </c>
      <c r="D20" s="11">
        <f>D21+D22</f>
        <v>0</v>
      </c>
      <c r="E20" s="11">
        <f>C20+D20</f>
        <v>0</v>
      </c>
      <c r="F20" s="12">
        <f>F21+F22</f>
        <v>0</v>
      </c>
    </row>
    <row r="21">
      <c r="A21" s="10" t="s">
        <v>34</v>
      </c>
      <c r="B21" s="10" t="s">
        <v>33</v>
      </c>
      <c r="C21" s="11">
        <f>'SO 11-50-01'!M8</f>
        <v>0</v>
      </c>
      <c r="D21" s="11">
        <f>SUMIFS('SO 11-50-01'!O:O,'SO 11-50-01'!A:A,"P")</f>
        <v>0</v>
      </c>
      <c r="E21" s="11">
        <f>C21+D21</f>
        <v>0</v>
      </c>
      <c r="F21" s="12">
        <f>'SO 11-50-01'!T7</f>
        <v>0</v>
      </c>
    </row>
    <row r="22">
      <c r="A22" s="10" t="s">
        <v>35</v>
      </c>
      <c r="B22" s="10" t="s">
        <v>36</v>
      </c>
      <c r="C22" s="11">
        <f>'SO 11-50-02'!M8</f>
        <v>0</v>
      </c>
      <c r="D22" s="11">
        <f>SUMIFS('SO 11-50-02'!O:O,'SO 11-50-02'!A:A,"P")</f>
        <v>0</v>
      </c>
      <c r="E22" s="11">
        <f>C22+D22</f>
        <v>0</v>
      </c>
      <c r="F22" s="12">
        <f>'SO 11-50-02'!T7</f>
        <v>0</v>
      </c>
    </row>
    <row r="23">
      <c r="A23" s="10" t="s">
        <v>37</v>
      </c>
      <c r="B23" s="10" t="s">
        <v>38</v>
      </c>
      <c r="C23" s="11">
        <f>C24</f>
        <v>0</v>
      </c>
      <c r="D23" s="11">
        <f>D24</f>
        <v>0</v>
      </c>
      <c r="E23" s="11">
        <f>C23+D23</f>
        <v>0</v>
      </c>
      <c r="F23" s="12">
        <f>F24</f>
        <v>0</v>
      </c>
    </row>
    <row r="24">
      <c r="A24" s="10" t="s">
        <v>39</v>
      </c>
      <c r="B24" s="10" t="s">
        <v>40</v>
      </c>
      <c r="C24" s="11">
        <f>'SO 11-84-01'!M8</f>
        <v>0</v>
      </c>
      <c r="D24" s="11">
        <f>SUMIFS('SO 11-84-01'!O:O,'SO 11-84-01'!A:A,"P")</f>
        <v>0</v>
      </c>
      <c r="E24" s="11">
        <f>C24+D24</f>
        <v>0</v>
      </c>
      <c r="F24" s="12">
        <f>'SO 11-84-01'!T7</f>
        <v>0</v>
      </c>
    </row>
    <row r="25">
      <c r="A25" s="10" t="s">
        <v>41</v>
      </c>
      <c r="B25" s="10" t="s">
        <v>42</v>
      </c>
      <c r="C25" s="11">
        <f>C26+C27</f>
        <v>0</v>
      </c>
      <c r="D25" s="11">
        <f>D26+D27</f>
        <v>0</v>
      </c>
      <c r="E25" s="11">
        <f>C25+D25</f>
        <v>0</v>
      </c>
      <c r="F25" s="12">
        <f>F26+F27</f>
        <v>0</v>
      </c>
    </row>
    <row r="26">
      <c r="A26" s="10" t="s">
        <v>43</v>
      </c>
      <c r="B26" s="10" t="s">
        <v>44</v>
      </c>
      <c r="C26" s="11">
        <f>'SO 11-86-01'!M8</f>
        <v>0</v>
      </c>
      <c r="D26" s="11">
        <f>SUMIFS('SO 11-86-01'!O:O,'SO 11-86-01'!A:A,"P")</f>
        <v>0</v>
      </c>
      <c r="E26" s="11">
        <f>C26+D26</f>
        <v>0</v>
      </c>
      <c r="F26" s="12">
        <f>'SO 11-86-01'!T7</f>
        <v>0</v>
      </c>
    </row>
    <row r="27">
      <c r="A27" s="10" t="s">
        <v>45</v>
      </c>
      <c r="B27" s="10" t="s">
        <v>46</v>
      </c>
      <c r="C27" s="11">
        <f>'SO 11-86-02'!M8</f>
        <v>0</v>
      </c>
      <c r="D27" s="11">
        <f>SUMIFS('SO 11-86-02'!O:O,'SO 11-86-02'!A:A,"P")</f>
        <v>0</v>
      </c>
      <c r="E27" s="11">
        <f>C27+D27</f>
        <v>0</v>
      </c>
      <c r="F27" s="12">
        <f>'SO 11-86-02'!T7</f>
        <v>0</v>
      </c>
    </row>
    <row r="28">
      <c r="A28" s="10" t="s">
        <v>47</v>
      </c>
      <c r="B28" s="10" t="s">
        <v>48</v>
      </c>
      <c r="C28" s="11">
        <f>C29+C30</f>
        <v>0</v>
      </c>
      <c r="D28" s="11">
        <f>D29+D30</f>
        <v>0</v>
      </c>
      <c r="E28" s="11">
        <f>C28+D28</f>
        <v>0</v>
      </c>
      <c r="F28" s="12">
        <f>F29+F30</f>
        <v>0</v>
      </c>
    </row>
    <row r="29">
      <c r="A29" s="10" t="s">
        <v>49</v>
      </c>
      <c r="B29" s="10" t="s">
        <v>50</v>
      </c>
      <c r="C29" s="11">
        <f>'SO 90-90'!M8</f>
        <v>0</v>
      </c>
      <c r="D29" s="11">
        <f>SUMIFS('SO 90-90'!O:O,'SO 90-90'!A:A,"P")</f>
        <v>0</v>
      </c>
      <c r="E29" s="11">
        <f>C29+D29</f>
        <v>0</v>
      </c>
      <c r="F29" s="12">
        <f>'SO 90-90'!T7</f>
        <v>0</v>
      </c>
    </row>
    <row r="30">
      <c r="A30" s="10" t="s">
        <v>51</v>
      </c>
      <c r="B30" s="10" t="s">
        <v>52</v>
      </c>
      <c r="C30" s="11">
        <f>'SO 98-98'!M8</f>
        <v>0</v>
      </c>
      <c r="D30" s="11">
        <f>SUMIFS('SO 98-98'!O:O,'SO 98-98'!A:A,"P")</f>
        <v>0</v>
      </c>
      <c r="E30" s="11">
        <f>C30+D30</f>
        <v>0</v>
      </c>
      <c r="F30" s="12">
        <f>'SO 98-98'!T7</f>
        <v>0</v>
      </c>
    </row>
    <row r="31">
      <c r="A31" s="13"/>
      <c r="B31" s="13"/>
      <c r="C31" s="14"/>
      <c r="D31" s="14"/>
      <c r="E31" s="14"/>
      <c r="F31" s="15"/>
    </row>
  </sheetData>
  <sheetProtection sheet="1" objects="1" scenarios="1" spinCount="100000" saltValue="O4jMtBEttxUKLodoi+imMOPOZeuv1g30naRSDaB5INsSvLrOWIW4Dve6U8YkU1lGCy2FGTPb1DhsU3Bgqg9xYA==" hashValue="3WBMaMO2ZtXvf4yz9esiwQFK56fgtjpcPZAy5Ckwyc2HdZTfNhgoaNCYIT0eU0bH82CD3sSxuv34p0kpZDBBLg==" algorithmName="SHA-512" password="95DC"/>
  <mergeCells count="3">
    <mergeCell ref="A1:A3"/>
    <mergeCell ref="B1:B3"/>
    <mergeCell ref="B4:E4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37</v>
      </c>
      <c r="M3" s="20">
        <f>Rekapitulace!C23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37</v>
      </c>
      <c r="D4" s="1"/>
      <c r="E4" s="17" t="s">
        <v>38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COUNTIFS(L8:L129,"=0",A8:A129,"P")+COUNTIFS(L8:L129,"",A8:A129,"P")+SUM(Q8:Q129)</f>
        <v>0</v>
      </c>
    </row>
    <row r="8">
      <c r="A8" s="1" t="s">
        <v>73</v>
      </c>
      <c r="C8" s="22" t="s">
        <v>1068</v>
      </c>
      <c r="E8" s="23" t="s">
        <v>40</v>
      </c>
      <c r="L8" s="24">
        <f>L9+L34+L59+L124</f>
        <v>0</v>
      </c>
      <c r="M8" s="24">
        <f>M9+M34+M59+M124</f>
        <v>0</v>
      </c>
      <c r="N8" s="25"/>
    </row>
    <row r="9">
      <c r="A9" s="1" t="s">
        <v>75</v>
      </c>
      <c r="C9" s="22" t="s">
        <v>80</v>
      </c>
      <c r="E9" s="23" t="s">
        <v>131</v>
      </c>
      <c r="L9" s="24">
        <f>SUMIFS(L10:L33,A10:A33,"P")</f>
        <v>0</v>
      </c>
      <c r="M9" s="24">
        <f>SUMIFS(M10:M33,A10:A33,"P")</f>
        <v>0</v>
      </c>
      <c r="N9" s="25"/>
    </row>
    <row r="10">
      <c r="A10" s="1" t="s">
        <v>78</v>
      </c>
      <c r="B10" s="1">
        <v>1</v>
      </c>
      <c r="C10" s="26" t="s">
        <v>132</v>
      </c>
      <c r="D10" t="s">
        <v>85</v>
      </c>
      <c r="E10" s="27" t="s">
        <v>133</v>
      </c>
      <c r="F10" s="28" t="s">
        <v>82</v>
      </c>
      <c r="G10" s="29">
        <v>6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83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84</v>
      </c>
      <c r="E11" s="27" t="s">
        <v>1069</v>
      </c>
    </row>
    <row r="12">
      <c r="A12" s="1" t="s">
        <v>86</v>
      </c>
      <c r="E12" s="33" t="s">
        <v>273</v>
      </c>
    </row>
    <row r="13" ht="344.25">
      <c r="A13" s="1" t="s">
        <v>88</v>
      </c>
      <c r="E13" s="27" t="s">
        <v>89</v>
      </c>
    </row>
    <row r="14">
      <c r="A14" s="1" t="s">
        <v>78</v>
      </c>
      <c r="B14" s="1">
        <v>2</v>
      </c>
      <c r="C14" s="26" t="s">
        <v>1070</v>
      </c>
      <c r="D14" t="s">
        <v>85</v>
      </c>
      <c r="E14" s="27" t="s">
        <v>1071</v>
      </c>
      <c r="F14" s="28" t="s">
        <v>82</v>
      </c>
      <c r="G14" s="29">
        <v>14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83</v>
      </c>
      <c r="O14" s="32">
        <f>M14*AA14</f>
        <v>0</v>
      </c>
      <c r="P14" s="1">
        <v>3</v>
      </c>
      <c r="AA14" s="1">
        <f>IF(P14=1,$O$3,IF(P14=2,$O$4,$O$5))</f>
        <v>0</v>
      </c>
    </row>
    <row r="15" ht="38.25">
      <c r="A15" s="1" t="s">
        <v>84</v>
      </c>
      <c r="E15" s="27" t="s">
        <v>1072</v>
      </c>
    </row>
    <row r="16">
      <c r="A16" s="1" t="s">
        <v>86</v>
      </c>
      <c r="E16" s="33" t="s">
        <v>1073</v>
      </c>
    </row>
    <row r="17" ht="344.25">
      <c r="A17" s="1" t="s">
        <v>88</v>
      </c>
      <c r="E17" s="27" t="s">
        <v>89</v>
      </c>
    </row>
    <row r="18">
      <c r="A18" s="1" t="s">
        <v>78</v>
      </c>
      <c r="B18" s="1">
        <v>3</v>
      </c>
      <c r="C18" s="26" t="s">
        <v>136</v>
      </c>
      <c r="D18" t="s">
        <v>85</v>
      </c>
      <c r="E18" s="27" t="s">
        <v>137</v>
      </c>
      <c r="F18" s="28" t="s">
        <v>95</v>
      </c>
      <c r="G18" s="29">
        <v>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83</v>
      </c>
      <c r="O18" s="32">
        <f>M18*AA18</f>
        <v>0</v>
      </c>
      <c r="P18" s="1">
        <v>3</v>
      </c>
      <c r="AA18" s="1">
        <f>IF(P18=1,$O$3,IF(P18=2,$O$4,$O$5))</f>
        <v>0</v>
      </c>
    </row>
    <row r="19" ht="25.5">
      <c r="A19" s="1" t="s">
        <v>84</v>
      </c>
      <c r="E19" s="27" t="s">
        <v>1074</v>
      </c>
    </row>
    <row r="20">
      <c r="A20" s="1" t="s">
        <v>86</v>
      </c>
      <c r="E20" s="33" t="s">
        <v>134</v>
      </c>
    </row>
    <row r="21" ht="76.5">
      <c r="A21" s="1" t="s">
        <v>88</v>
      </c>
      <c r="E21" s="27" t="s">
        <v>139</v>
      </c>
    </row>
    <row r="22">
      <c r="A22" s="1" t="s">
        <v>78</v>
      </c>
      <c r="B22" s="1">
        <v>4</v>
      </c>
      <c r="C22" s="26" t="s">
        <v>90</v>
      </c>
      <c r="D22" t="s">
        <v>85</v>
      </c>
      <c r="E22" s="27" t="s">
        <v>91</v>
      </c>
      <c r="F22" s="28" t="s">
        <v>82</v>
      </c>
      <c r="G22" s="29">
        <v>18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83</v>
      </c>
      <c r="O22" s="32">
        <f>M22*AA22</f>
        <v>0</v>
      </c>
      <c r="P22" s="1">
        <v>3</v>
      </c>
      <c r="AA22" s="1">
        <f>IF(P22=1,$O$3,IF(P22=2,$O$4,$O$5))</f>
        <v>0</v>
      </c>
    </row>
    <row r="23" ht="38.25">
      <c r="A23" s="1" t="s">
        <v>84</v>
      </c>
      <c r="E23" s="27" t="s">
        <v>1075</v>
      </c>
    </row>
    <row r="24">
      <c r="A24" s="1" t="s">
        <v>86</v>
      </c>
      <c r="E24" s="33" t="s">
        <v>1076</v>
      </c>
    </row>
    <row r="25" ht="255">
      <c r="A25" s="1" t="s">
        <v>88</v>
      </c>
      <c r="E25" s="27" t="s">
        <v>92</v>
      </c>
    </row>
    <row r="26">
      <c r="A26" s="1" t="s">
        <v>78</v>
      </c>
      <c r="B26" s="1">
        <v>5</v>
      </c>
      <c r="C26" s="26" t="s">
        <v>937</v>
      </c>
      <c r="D26" t="s">
        <v>85</v>
      </c>
      <c r="E26" s="27" t="s">
        <v>938</v>
      </c>
      <c r="F26" s="28" t="s">
        <v>433</v>
      </c>
      <c r="G26" s="29">
        <v>47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83</v>
      </c>
      <c r="O26" s="32">
        <f>M26*AA26</f>
        <v>0</v>
      </c>
      <c r="P26" s="1">
        <v>3</v>
      </c>
      <c r="AA26" s="1">
        <f>IF(P26=1,$O$3,IF(P26=2,$O$4,$O$5))</f>
        <v>0</v>
      </c>
    </row>
    <row r="27" ht="38.25">
      <c r="A27" s="1" t="s">
        <v>84</v>
      </c>
      <c r="E27" s="27" t="s">
        <v>1077</v>
      </c>
    </row>
    <row r="28">
      <c r="A28" s="1" t="s">
        <v>86</v>
      </c>
      <c r="E28" s="33" t="s">
        <v>1078</v>
      </c>
    </row>
    <row r="29" ht="51">
      <c r="A29" s="1" t="s">
        <v>88</v>
      </c>
      <c r="E29" s="27" t="s">
        <v>560</v>
      </c>
    </row>
    <row r="30">
      <c r="A30" s="1" t="s">
        <v>78</v>
      </c>
      <c r="B30" s="1">
        <v>6</v>
      </c>
      <c r="C30" s="26" t="s">
        <v>565</v>
      </c>
      <c r="D30" t="s">
        <v>85</v>
      </c>
      <c r="E30" s="27" t="s">
        <v>566</v>
      </c>
      <c r="F30" s="28" t="s">
        <v>433</v>
      </c>
      <c r="G30" s="29">
        <v>22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83</v>
      </c>
      <c r="O30" s="32">
        <f>M30*AA30</f>
        <v>0</v>
      </c>
      <c r="P30" s="1">
        <v>3</v>
      </c>
      <c r="AA30" s="1">
        <f>IF(P30=1,$O$3,IF(P30=2,$O$4,$O$5))</f>
        <v>0</v>
      </c>
    </row>
    <row r="31" ht="25.5">
      <c r="A31" s="1" t="s">
        <v>84</v>
      </c>
      <c r="E31" s="27" t="s">
        <v>1079</v>
      </c>
    </row>
    <row r="32">
      <c r="A32" s="1" t="s">
        <v>86</v>
      </c>
      <c r="E32" s="33" t="s">
        <v>213</v>
      </c>
    </row>
    <row r="33" ht="63.75">
      <c r="A33" s="1" t="s">
        <v>88</v>
      </c>
      <c r="E33" s="27" t="s">
        <v>567</v>
      </c>
    </row>
    <row r="34">
      <c r="A34" s="1" t="s">
        <v>75</v>
      </c>
      <c r="C34" s="22" t="s">
        <v>214</v>
      </c>
      <c r="E34" s="23" t="s">
        <v>215</v>
      </c>
      <c r="L34" s="24">
        <f>SUMIFS(L35:L58,A35:A58,"P")</f>
        <v>0</v>
      </c>
      <c r="M34" s="24">
        <f>SUMIFS(M35:M58,A35:A58,"P")</f>
        <v>0</v>
      </c>
      <c r="N34" s="25"/>
    </row>
    <row r="35" ht="25.5">
      <c r="A35" s="1" t="s">
        <v>78</v>
      </c>
      <c r="B35" s="1">
        <v>7</v>
      </c>
      <c r="C35" s="26" t="s">
        <v>1080</v>
      </c>
      <c r="D35" t="s">
        <v>85</v>
      </c>
      <c r="E35" s="27" t="s">
        <v>1081</v>
      </c>
      <c r="F35" s="28" t="s">
        <v>120</v>
      </c>
      <c r="G35" s="29">
        <v>12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83</v>
      </c>
      <c r="O35" s="32">
        <f>M35*AA35</f>
        <v>0</v>
      </c>
      <c r="P35" s="1">
        <v>3</v>
      </c>
      <c r="AA35" s="1">
        <f>IF(P35=1,$O$3,IF(P35=2,$O$4,$O$5))</f>
        <v>0</v>
      </c>
    </row>
    <row r="36" ht="38.25">
      <c r="A36" s="1" t="s">
        <v>84</v>
      </c>
      <c r="E36" s="27" t="s">
        <v>1082</v>
      </c>
    </row>
    <row r="37">
      <c r="A37" s="1" t="s">
        <v>86</v>
      </c>
      <c r="E37" s="33" t="s">
        <v>1083</v>
      </c>
    </row>
    <row r="38" ht="76.5">
      <c r="A38" s="1" t="s">
        <v>88</v>
      </c>
      <c r="E38" s="27" t="s">
        <v>218</v>
      </c>
    </row>
    <row r="39">
      <c r="A39" s="1" t="s">
        <v>78</v>
      </c>
      <c r="B39" s="1">
        <v>8</v>
      </c>
      <c r="C39" s="26" t="s">
        <v>219</v>
      </c>
      <c r="D39" t="s">
        <v>85</v>
      </c>
      <c r="E39" s="27" t="s">
        <v>220</v>
      </c>
      <c r="F39" s="28" t="s">
        <v>120</v>
      </c>
      <c r="G39" s="29">
        <v>2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83</v>
      </c>
      <c r="O39" s="32">
        <f>M39*AA39</f>
        <v>0</v>
      </c>
      <c r="P39" s="1">
        <v>3</v>
      </c>
      <c r="AA39" s="1">
        <f>IF(P39=1,$O$3,IF(P39=2,$O$4,$O$5))</f>
        <v>0</v>
      </c>
    </row>
    <row r="40" ht="38.25">
      <c r="A40" s="1" t="s">
        <v>84</v>
      </c>
      <c r="E40" s="27" t="s">
        <v>1084</v>
      </c>
    </row>
    <row r="41">
      <c r="A41" s="1" t="s">
        <v>86</v>
      </c>
      <c r="E41" s="33" t="s">
        <v>121</v>
      </c>
    </row>
    <row r="42" ht="76.5">
      <c r="A42" s="1" t="s">
        <v>88</v>
      </c>
      <c r="E42" s="27" t="s">
        <v>218</v>
      </c>
    </row>
    <row r="43">
      <c r="A43" s="1" t="s">
        <v>78</v>
      </c>
      <c r="B43" s="1">
        <v>9</v>
      </c>
      <c r="C43" s="26" t="s">
        <v>141</v>
      </c>
      <c r="D43" t="s">
        <v>85</v>
      </c>
      <c r="E43" s="27" t="s">
        <v>142</v>
      </c>
      <c r="F43" s="28" t="s">
        <v>95</v>
      </c>
      <c r="G43" s="29">
        <v>96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83</v>
      </c>
      <c r="O43" s="32">
        <f>M43*AA43</f>
        <v>0</v>
      </c>
      <c r="P43" s="1">
        <v>3</v>
      </c>
      <c r="AA43" s="1">
        <f>IF(P43=1,$O$3,IF(P43=2,$O$4,$O$5))</f>
        <v>0</v>
      </c>
    </row>
    <row r="44" ht="38.25">
      <c r="A44" s="1" t="s">
        <v>84</v>
      </c>
      <c r="E44" s="27" t="s">
        <v>1085</v>
      </c>
    </row>
    <row r="45">
      <c r="A45" s="1" t="s">
        <v>86</v>
      </c>
      <c r="E45" s="33" t="s">
        <v>299</v>
      </c>
    </row>
    <row r="46" ht="76.5">
      <c r="A46" s="1" t="s">
        <v>88</v>
      </c>
      <c r="E46" s="27" t="s">
        <v>97</v>
      </c>
    </row>
    <row r="47">
      <c r="A47" s="1" t="s">
        <v>78</v>
      </c>
      <c r="B47" s="1">
        <v>10</v>
      </c>
      <c r="C47" s="26" t="s">
        <v>145</v>
      </c>
      <c r="D47" t="s">
        <v>85</v>
      </c>
      <c r="E47" s="27" t="s">
        <v>146</v>
      </c>
      <c r="F47" s="28" t="s">
        <v>95</v>
      </c>
      <c r="G47" s="29">
        <v>50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83</v>
      </c>
      <c r="O47" s="32">
        <f>M47*AA47</f>
        <v>0</v>
      </c>
      <c r="P47" s="1">
        <v>3</v>
      </c>
      <c r="AA47" s="1">
        <f>IF(P47=1,$O$3,IF(P47=2,$O$4,$O$5))</f>
        <v>0</v>
      </c>
    </row>
    <row r="48" ht="38.25">
      <c r="A48" s="1" t="s">
        <v>84</v>
      </c>
      <c r="E48" s="27" t="s">
        <v>1086</v>
      </c>
    </row>
    <row r="49">
      <c r="A49" s="1" t="s">
        <v>86</v>
      </c>
      <c r="E49" s="33" t="s">
        <v>1087</v>
      </c>
    </row>
    <row r="50" ht="76.5">
      <c r="A50" s="1" t="s">
        <v>88</v>
      </c>
      <c r="E50" s="27" t="s">
        <v>97</v>
      </c>
    </row>
    <row r="51">
      <c r="A51" s="1" t="s">
        <v>78</v>
      </c>
      <c r="B51" s="1">
        <v>11</v>
      </c>
      <c r="C51" s="26" t="s">
        <v>1088</v>
      </c>
      <c r="D51" t="s">
        <v>85</v>
      </c>
      <c r="E51" s="27" t="s">
        <v>1089</v>
      </c>
      <c r="F51" s="28" t="s">
        <v>95</v>
      </c>
      <c r="G51" s="29">
        <v>96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83</v>
      </c>
      <c r="O51" s="32">
        <f>M51*AA51</f>
        <v>0</v>
      </c>
      <c r="P51" s="1">
        <v>3</v>
      </c>
      <c r="AA51" s="1">
        <f>IF(P51=1,$O$3,IF(P51=2,$O$4,$O$5))</f>
        <v>0</v>
      </c>
    </row>
    <row r="52" ht="38.25">
      <c r="A52" s="1" t="s">
        <v>84</v>
      </c>
      <c r="E52" s="27" t="s">
        <v>1090</v>
      </c>
    </row>
    <row r="53">
      <c r="A53" s="1" t="s">
        <v>86</v>
      </c>
      <c r="E53" s="33" t="s">
        <v>299</v>
      </c>
    </row>
    <row r="54" ht="89.25">
      <c r="A54" s="1" t="s">
        <v>88</v>
      </c>
      <c r="E54" s="27" t="s">
        <v>1091</v>
      </c>
    </row>
    <row r="55" ht="25.5">
      <c r="A55" s="1" t="s">
        <v>78</v>
      </c>
      <c r="B55" s="1">
        <v>12</v>
      </c>
      <c r="C55" s="26" t="s">
        <v>1092</v>
      </c>
      <c r="D55" t="s">
        <v>85</v>
      </c>
      <c r="E55" s="27" t="s">
        <v>1093</v>
      </c>
      <c r="F55" s="28" t="s">
        <v>95</v>
      </c>
      <c r="G55" s="29">
        <v>96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83</v>
      </c>
      <c r="O55" s="32">
        <f>M55*AA55</f>
        <v>0</v>
      </c>
      <c r="P55" s="1">
        <v>3</v>
      </c>
      <c r="AA55" s="1">
        <f>IF(P55=1,$O$3,IF(P55=2,$O$4,$O$5))</f>
        <v>0</v>
      </c>
    </row>
    <row r="56" ht="25.5">
      <c r="A56" s="1" t="s">
        <v>84</v>
      </c>
      <c r="E56" s="27" t="s">
        <v>1094</v>
      </c>
    </row>
    <row r="57">
      <c r="A57" s="1" t="s">
        <v>86</v>
      </c>
      <c r="E57" s="33" t="s">
        <v>299</v>
      </c>
    </row>
    <row r="58" ht="76.5">
      <c r="A58" s="1" t="s">
        <v>88</v>
      </c>
      <c r="E58" s="27" t="s">
        <v>1095</v>
      </c>
    </row>
    <row r="59">
      <c r="A59" s="1" t="s">
        <v>75</v>
      </c>
      <c r="C59" s="22" t="s">
        <v>1096</v>
      </c>
      <c r="E59" s="23" t="s">
        <v>1097</v>
      </c>
      <c r="L59" s="24">
        <f>SUMIFS(L60:L123,A60:A123,"P")</f>
        <v>0</v>
      </c>
      <c r="M59" s="24">
        <f>SUMIFS(M60:M123,A60:A123,"P")</f>
        <v>0</v>
      </c>
      <c r="N59" s="25"/>
    </row>
    <row r="60">
      <c r="A60" s="1" t="s">
        <v>78</v>
      </c>
      <c r="B60" s="1">
        <v>13</v>
      </c>
      <c r="C60" s="26" t="s">
        <v>1098</v>
      </c>
      <c r="D60" t="s">
        <v>85</v>
      </c>
      <c r="E60" s="27" t="s">
        <v>1099</v>
      </c>
      <c r="F60" s="28" t="s">
        <v>95</v>
      </c>
      <c r="G60" s="29">
        <v>642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83</v>
      </c>
      <c r="O60" s="32">
        <f>M60*AA60</f>
        <v>0</v>
      </c>
      <c r="P60" s="1">
        <v>3</v>
      </c>
      <c r="AA60" s="1">
        <f>IF(P60=1,$O$3,IF(P60=2,$O$4,$O$5))</f>
        <v>0</v>
      </c>
    </row>
    <row r="61" ht="38.25">
      <c r="A61" s="1" t="s">
        <v>84</v>
      </c>
      <c r="E61" s="27" t="s">
        <v>1100</v>
      </c>
    </row>
    <row r="62">
      <c r="A62" s="1" t="s">
        <v>86</v>
      </c>
      <c r="E62" s="33" t="s">
        <v>1101</v>
      </c>
    </row>
    <row r="63" ht="76.5">
      <c r="A63" s="1" t="s">
        <v>88</v>
      </c>
      <c r="E63" s="27" t="s">
        <v>1102</v>
      </c>
    </row>
    <row r="64" ht="25.5">
      <c r="A64" s="1" t="s">
        <v>78</v>
      </c>
      <c r="B64" s="1">
        <v>14</v>
      </c>
      <c r="C64" s="26" t="s">
        <v>1103</v>
      </c>
      <c r="D64" t="s">
        <v>85</v>
      </c>
      <c r="E64" s="27" t="s">
        <v>1104</v>
      </c>
      <c r="F64" s="28" t="s">
        <v>120</v>
      </c>
      <c r="G64" s="29">
        <v>12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83</v>
      </c>
      <c r="O64" s="32">
        <f>M64*AA64</f>
        <v>0</v>
      </c>
      <c r="P64" s="1">
        <v>3</v>
      </c>
      <c r="AA64" s="1">
        <f>IF(P64=1,$O$3,IF(P64=2,$O$4,$O$5))</f>
        <v>0</v>
      </c>
    </row>
    <row r="65" ht="38.25">
      <c r="A65" s="1" t="s">
        <v>84</v>
      </c>
      <c r="E65" s="27" t="s">
        <v>1105</v>
      </c>
    </row>
    <row r="66">
      <c r="A66" s="1" t="s">
        <v>86</v>
      </c>
      <c r="E66" s="33" t="s">
        <v>1083</v>
      </c>
    </row>
    <row r="67" ht="89.25">
      <c r="A67" s="1" t="s">
        <v>88</v>
      </c>
      <c r="E67" s="27" t="s">
        <v>1106</v>
      </c>
    </row>
    <row r="68">
      <c r="A68" s="1" t="s">
        <v>78</v>
      </c>
      <c r="B68" s="1">
        <v>15</v>
      </c>
      <c r="C68" s="26" t="s">
        <v>1107</v>
      </c>
      <c r="D68" t="s">
        <v>85</v>
      </c>
      <c r="E68" s="27" t="s">
        <v>1108</v>
      </c>
      <c r="F68" s="28" t="s">
        <v>95</v>
      </c>
      <c r="G68" s="29">
        <v>50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83</v>
      </c>
      <c r="O68" s="32">
        <f>M68*AA68</f>
        <v>0</v>
      </c>
      <c r="P68" s="1">
        <v>3</v>
      </c>
      <c r="AA68" s="1">
        <f>IF(P68=1,$O$3,IF(P68=2,$O$4,$O$5))</f>
        <v>0</v>
      </c>
    </row>
    <row r="69" ht="38.25">
      <c r="A69" s="1" t="s">
        <v>84</v>
      </c>
      <c r="E69" s="27" t="s">
        <v>1109</v>
      </c>
    </row>
    <row r="70">
      <c r="A70" s="1" t="s">
        <v>86</v>
      </c>
      <c r="E70" s="33" t="s">
        <v>1087</v>
      </c>
    </row>
    <row r="71" ht="76.5">
      <c r="A71" s="1" t="s">
        <v>88</v>
      </c>
      <c r="E71" s="27" t="s">
        <v>1110</v>
      </c>
    </row>
    <row r="72">
      <c r="A72" s="1" t="s">
        <v>78</v>
      </c>
      <c r="B72" s="1">
        <v>16</v>
      </c>
      <c r="C72" s="26" t="s">
        <v>1111</v>
      </c>
      <c r="D72" t="s">
        <v>85</v>
      </c>
      <c r="E72" s="27" t="s">
        <v>1112</v>
      </c>
      <c r="F72" s="28" t="s">
        <v>120</v>
      </c>
      <c r="G72" s="29">
        <v>2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83</v>
      </c>
      <c r="O72" s="32">
        <f>M72*AA72</f>
        <v>0</v>
      </c>
      <c r="P72" s="1">
        <v>3</v>
      </c>
      <c r="AA72" s="1">
        <f>IF(P72=1,$O$3,IF(P72=2,$O$4,$O$5))</f>
        <v>0</v>
      </c>
    </row>
    <row r="73" ht="38.25">
      <c r="A73" s="1" t="s">
        <v>84</v>
      </c>
      <c r="E73" s="27" t="s">
        <v>1113</v>
      </c>
    </row>
    <row r="74">
      <c r="A74" s="1" t="s">
        <v>86</v>
      </c>
      <c r="E74" s="33" t="s">
        <v>121</v>
      </c>
    </row>
    <row r="75" ht="102">
      <c r="A75" s="1" t="s">
        <v>88</v>
      </c>
      <c r="E75" s="27" t="s">
        <v>1114</v>
      </c>
    </row>
    <row r="76">
      <c r="A76" s="1" t="s">
        <v>78</v>
      </c>
      <c r="B76" s="1">
        <v>17</v>
      </c>
      <c r="C76" s="26" t="s">
        <v>1115</v>
      </c>
      <c r="D76" t="s">
        <v>85</v>
      </c>
      <c r="E76" s="27" t="s">
        <v>1116</v>
      </c>
      <c r="F76" s="28" t="s">
        <v>95</v>
      </c>
      <c r="G76" s="29">
        <v>543</v>
      </c>
      <c r="H76" s="28">
        <v>0</v>
      </c>
      <c r="I76" s="30">
        <f>ROUND(G76*H76,P4)</f>
        <v>0</v>
      </c>
      <c r="L76" s="31">
        <v>0</v>
      </c>
      <c r="M76" s="24">
        <f>ROUND(G76*L76,P4)</f>
        <v>0</v>
      </c>
      <c r="N76" s="25" t="s">
        <v>83</v>
      </c>
      <c r="O76" s="32">
        <f>M76*AA76</f>
        <v>0</v>
      </c>
      <c r="P76" s="1">
        <v>3</v>
      </c>
      <c r="AA76" s="1">
        <f>IF(P76=1,$O$3,IF(P76=2,$O$4,$O$5))</f>
        <v>0</v>
      </c>
    </row>
    <row r="77" ht="38.25">
      <c r="A77" s="1" t="s">
        <v>84</v>
      </c>
      <c r="E77" s="27" t="s">
        <v>1117</v>
      </c>
    </row>
    <row r="78">
      <c r="A78" s="1" t="s">
        <v>86</v>
      </c>
      <c r="E78" s="33" t="s">
        <v>1118</v>
      </c>
    </row>
    <row r="79" ht="114.75">
      <c r="A79" s="1" t="s">
        <v>88</v>
      </c>
      <c r="E79" s="27" t="s">
        <v>1119</v>
      </c>
    </row>
    <row r="80">
      <c r="A80" s="1" t="s">
        <v>78</v>
      </c>
      <c r="B80" s="1">
        <v>18</v>
      </c>
      <c r="C80" s="26" t="s">
        <v>1120</v>
      </c>
      <c r="D80" t="s">
        <v>85</v>
      </c>
      <c r="E80" s="27" t="s">
        <v>1121</v>
      </c>
      <c r="F80" s="28" t="s">
        <v>120</v>
      </c>
      <c r="G80" s="29">
        <v>2</v>
      </c>
      <c r="H80" s="28">
        <v>0</v>
      </c>
      <c r="I80" s="30">
        <f>ROUND(G80*H80,P4)</f>
        <v>0</v>
      </c>
      <c r="L80" s="31">
        <v>0</v>
      </c>
      <c r="M80" s="24">
        <f>ROUND(G80*L80,P4)</f>
        <v>0</v>
      </c>
      <c r="N80" s="25" t="s">
        <v>83</v>
      </c>
      <c r="O80" s="32">
        <f>M80*AA80</f>
        <v>0</v>
      </c>
      <c r="P80" s="1">
        <v>3</v>
      </c>
      <c r="AA80" s="1">
        <f>IF(P80=1,$O$3,IF(P80=2,$O$4,$O$5))</f>
        <v>0</v>
      </c>
    </row>
    <row r="81" ht="38.25">
      <c r="A81" s="1" t="s">
        <v>84</v>
      </c>
      <c r="E81" s="27" t="s">
        <v>1122</v>
      </c>
    </row>
    <row r="82">
      <c r="A82" s="1" t="s">
        <v>86</v>
      </c>
      <c r="E82" s="33" t="s">
        <v>121</v>
      </c>
    </row>
    <row r="83" ht="140.25">
      <c r="A83" s="1" t="s">
        <v>88</v>
      </c>
      <c r="E83" s="27" t="s">
        <v>1123</v>
      </c>
    </row>
    <row r="84">
      <c r="A84" s="1" t="s">
        <v>78</v>
      </c>
      <c r="B84" s="1">
        <v>19</v>
      </c>
      <c r="C84" s="26" t="s">
        <v>1124</v>
      </c>
      <c r="D84" t="s">
        <v>85</v>
      </c>
      <c r="E84" s="27" t="s">
        <v>1125</v>
      </c>
      <c r="F84" s="28" t="s">
        <v>120</v>
      </c>
      <c r="G84" s="29">
        <v>2</v>
      </c>
      <c r="H84" s="28">
        <v>0</v>
      </c>
      <c r="I84" s="30">
        <f>ROUND(G84*H84,P4)</f>
        <v>0</v>
      </c>
      <c r="L84" s="31">
        <v>0</v>
      </c>
      <c r="M84" s="24">
        <f>ROUND(G84*L84,P4)</f>
        <v>0</v>
      </c>
      <c r="N84" s="25" t="s">
        <v>83</v>
      </c>
      <c r="O84" s="32">
        <f>M84*AA84</f>
        <v>0</v>
      </c>
      <c r="P84" s="1">
        <v>3</v>
      </c>
      <c r="AA84" s="1">
        <f>IF(P84=1,$O$3,IF(P84=2,$O$4,$O$5))</f>
        <v>0</v>
      </c>
    </row>
    <row r="85" ht="38.25">
      <c r="A85" s="1" t="s">
        <v>84</v>
      </c>
      <c r="E85" s="27" t="s">
        <v>1126</v>
      </c>
    </row>
    <row r="86">
      <c r="A86" s="1" t="s">
        <v>86</v>
      </c>
      <c r="E86" s="33" t="s">
        <v>121</v>
      </c>
    </row>
    <row r="87" ht="89.25">
      <c r="A87" s="1" t="s">
        <v>88</v>
      </c>
      <c r="E87" s="27" t="s">
        <v>1127</v>
      </c>
    </row>
    <row r="88">
      <c r="A88" s="1" t="s">
        <v>78</v>
      </c>
      <c r="B88" s="1">
        <v>20</v>
      </c>
      <c r="C88" s="26" t="s">
        <v>1128</v>
      </c>
      <c r="D88" t="s">
        <v>85</v>
      </c>
      <c r="E88" s="27" t="s">
        <v>1129</v>
      </c>
      <c r="F88" s="28" t="s">
        <v>120</v>
      </c>
      <c r="G88" s="29">
        <v>2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83</v>
      </c>
      <c r="O88" s="32">
        <f>M88*AA88</f>
        <v>0</v>
      </c>
      <c r="P88" s="1">
        <v>3</v>
      </c>
      <c r="AA88" s="1">
        <f>IF(P88=1,$O$3,IF(P88=2,$O$4,$O$5))</f>
        <v>0</v>
      </c>
    </row>
    <row r="89" ht="38.25">
      <c r="A89" s="1" t="s">
        <v>84</v>
      </c>
      <c r="E89" s="27" t="s">
        <v>1130</v>
      </c>
    </row>
    <row r="90">
      <c r="A90" s="1" t="s">
        <v>86</v>
      </c>
      <c r="E90" s="33" t="s">
        <v>121</v>
      </c>
    </row>
    <row r="91" ht="114.75">
      <c r="A91" s="1" t="s">
        <v>88</v>
      </c>
      <c r="E91" s="27" t="s">
        <v>1131</v>
      </c>
    </row>
    <row r="92" ht="25.5">
      <c r="A92" s="1" t="s">
        <v>78</v>
      </c>
      <c r="B92" s="1">
        <v>21</v>
      </c>
      <c r="C92" s="26" t="s">
        <v>1132</v>
      </c>
      <c r="D92" t="s">
        <v>85</v>
      </c>
      <c r="E92" s="27" t="s">
        <v>1133</v>
      </c>
      <c r="F92" s="28" t="s">
        <v>120</v>
      </c>
      <c r="G92" s="29">
        <v>1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83</v>
      </c>
      <c r="O92" s="32">
        <f>M92*AA92</f>
        <v>0</v>
      </c>
      <c r="P92" s="1">
        <v>3</v>
      </c>
      <c r="AA92" s="1">
        <f>IF(P92=1,$O$3,IF(P92=2,$O$4,$O$5))</f>
        <v>0</v>
      </c>
    </row>
    <row r="93" ht="38.25">
      <c r="A93" s="1" t="s">
        <v>84</v>
      </c>
      <c r="E93" s="27" t="s">
        <v>1134</v>
      </c>
    </row>
    <row r="94">
      <c r="A94" s="1" t="s">
        <v>86</v>
      </c>
      <c r="E94" s="33" t="s">
        <v>155</v>
      </c>
    </row>
    <row r="95" ht="102">
      <c r="A95" s="1" t="s">
        <v>88</v>
      </c>
      <c r="E95" s="27" t="s">
        <v>1135</v>
      </c>
    </row>
    <row r="96" ht="38.25">
      <c r="A96" s="1" t="s">
        <v>78</v>
      </c>
      <c r="B96" s="1">
        <v>22</v>
      </c>
      <c r="C96" s="26" t="s">
        <v>1136</v>
      </c>
      <c r="D96" t="s">
        <v>85</v>
      </c>
      <c r="E96" s="27" t="s">
        <v>1137</v>
      </c>
      <c r="F96" s="28" t="s">
        <v>120</v>
      </c>
      <c r="G96" s="29">
        <v>2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83</v>
      </c>
      <c r="O96" s="32">
        <f>M96*AA96</f>
        <v>0</v>
      </c>
      <c r="P96" s="1">
        <v>3</v>
      </c>
      <c r="AA96" s="1">
        <f>IF(P96=1,$O$3,IF(P96=2,$O$4,$O$5))</f>
        <v>0</v>
      </c>
    </row>
    <row r="97" ht="38.25">
      <c r="A97" s="1" t="s">
        <v>84</v>
      </c>
      <c r="E97" s="27" t="s">
        <v>1134</v>
      </c>
    </row>
    <row r="98">
      <c r="A98" s="1" t="s">
        <v>86</v>
      </c>
      <c r="E98" s="33" t="s">
        <v>121</v>
      </c>
    </row>
    <row r="99" ht="102">
      <c r="A99" s="1" t="s">
        <v>88</v>
      </c>
      <c r="E99" s="27" t="s">
        <v>1135</v>
      </c>
    </row>
    <row r="100" ht="25.5">
      <c r="A100" s="1" t="s">
        <v>78</v>
      </c>
      <c r="B100" s="1">
        <v>23</v>
      </c>
      <c r="C100" s="26" t="s">
        <v>1138</v>
      </c>
      <c r="D100" t="s">
        <v>85</v>
      </c>
      <c r="E100" s="27" t="s">
        <v>1139</v>
      </c>
      <c r="F100" s="28" t="s">
        <v>120</v>
      </c>
      <c r="G100" s="29">
        <v>1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83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 ht="38.25">
      <c r="A101" s="1" t="s">
        <v>84</v>
      </c>
      <c r="E101" s="27" t="s">
        <v>1140</v>
      </c>
    </row>
    <row r="102">
      <c r="A102" s="1" t="s">
        <v>86</v>
      </c>
      <c r="E102" s="33" t="s">
        <v>155</v>
      </c>
    </row>
    <row r="103" ht="89.25">
      <c r="A103" s="1" t="s">
        <v>88</v>
      </c>
      <c r="E103" s="27" t="s">
        <v>1141</v>
      </c>
    </row>
    <row r="104">
      <c r="A104" s="1" t="s">
        <v>78</v>
      </c>
      <c r="B104" s="1">
        <v>24</v>
      </c>
      <c r="C104" s="26" t="s">
        <v>1142</v>
      </c>
      <c r="D104" t="s">
        <v>85</v>
      </c>
      <c r="E104" s="27" t="s">
        <v>1143</v>
      </c>
      <c r="F104" s="28" t="s">
        <v>185</v>
      </c>
      <c r="G104" s="29">
        <v>64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83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 ht="51">
      <c r="A105" s="1" t="s">
        <v>84</v>
      </c>
      <c r="E105" s="27" t="s">
        <v>1144</v>
      </c>
    </row>
    <row r="106">
      <c r="A106" s="1" t="s">
        <v>86</v>
      </c>
      <c r="E106" s="33" t="s">
        <v>1145</v>
      </c>
    </row>
    <row r="107" ht="89.25">
      <c r="A107" s="1" t="s">
        <v>88</v>
      </c>
      <c r="E107" s="27" t="s">
        <v>1146</v>
      </c>
    </row>
    <row r="108">
      <c r="A108" s="1" t="s">
        <v>78</v>
      </c>
      <c r="B108" s="1">
        <v>25</v>
      </c>
      <c r="C108" s="26" t="s">
        <v>1147</v>
      </c>
      <c r="D108" t="s">
        <v>85</v>
      </c>
      <c r="E108" s="27" t="s">
        <v>1148</v>
      </c>
      <c r="F108" s="28" t="s">
        <v>185</v>
      </c>
      <c r="G108" s="29">
        <v>8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83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 ht="51">
      <c r="A109" s="1" t="s">
        <v>84</v>
      </c>
      <c r="E109" s="27" t="s">
        <v>1149</v>
      </c>
    </row>
    <row r="110">
      <c r="A110" s="1" t="s">
        <v>86</v>
      </c>
      <c r="E110" s="33" t="s">
        <v>134</v>
      </c>
    </row>
    <row r="111" ht="102">
      <c r="A111" s="1" t="s">
        <v>88</v>
      </c>
      <c r="E111" s="27" t="s">
        <v>1150</v>
      </c>
    </row>
    <row r="112">
      <c r="A112" s="1" t="s">
        <v>78</v>
      </c>
      <c r="B112" s="1">
        <v>26</v>
      </c>
      <c r="C112" s="26" t="s">
        <v>1151</v>
      </c>
      <c r="D112" t="s">
        <v>85</v>
      </c>
      <c r="E112" s="27" t="s">
        <v>1152</v>
      </c>
      <c r="F112" s="28" t="s">
        <v>185</v>
      </c>
      <c r="G112" s="29">
        <v>24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83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 ht="38.25">
      <c r="A113" s="1" t="s">
        <v>84</v>
      </c>
      <c r="E113" s="27" t="s">
        <v>1153</v>
      </c>
    </row>
    <row r="114">
      <c r="A114" s="1" t="s">
        <v>86</v>
      </c>
      <c r="E114" s="33" t="s">
        <v>193</v>
      </c>
    </row>
    <row r="115" ht="89.25">
      <c r="A115" s="1" t="s">
        <v>88</v>
      </c>
      <c r="E115" s="27" t="s">
        <v>1154</v>
      </c>
    </row>
    <row r="116">
      <c r="A116" s="1" t="s">
        <v>78</v>
      </c>
      <c r="B116" s="1">
        <v>27</v>
      </c>
      <c r="C116" s="26" t="s">
        <v>1155</v>
      </c>
      <c r="D116" t="s">
        <v>85</v>
      </c>
      <c r="E116" s="27" t="s">
        <v>1156</v>
      </c>
      <c r="F116" s="28" t="s">
        <v>185</v>
      </c>
      <c r="G116" s="29">
        <v>8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83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 ht="51">
      <c r="A117" s="1" t="s">
        <v>84</v>
      </c>
      <c r="E117" s="27" t="s">
        <v>1157</v>
      </c>
    </row>
    <row r="118">
      <c r="A118" s="1" t="s">
        <v>86</v>
      </c>
      <c r="E118" s="33" t="s">
        <v>134</v>
      </c>
    </row>
    <row r="119" ht="89.25">
      <c r="A119" s="1" t="s">
        <v>88</v>
      </c>
      <c r="E119" s="27" t="s">
        <v>1158</v>
      </c>
    </row>
    <row r="120">
      <c r="A120" s="1" t="s">
        <v>78</v>
      </c>
      <c r="B120" s="1">
        <v>28</v>
      </c>
      <c r="C120" s="26" t="s">
        <v>1159</v>
      </c>
      <c r="D120" t="s">
        <v>85</v>
      </c>
      <c r="E120" s="27" t="s">
        <v>1160</v>
      </c>
      <c r="F120" s="28" t="s">
        <v>185</v>
      </c>
      <c r="G120" s="29">
        <v>4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83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 ht="38.25">
      <c r="A121" s="1" t="s">
        <v>84</v>
      </c>
      <c r="E121" s="27" t="s">
        <v>1161</v>
      </c>
    </row>
    <row r="122">
      <c r="A122" s="1" t="s">
        <v>86</v>
      </c>
      <c r="E122" s="33" t="s">
        <v>290</v>
      </c>
    </row>
    <row r="123" ht="89.25">
      <c r="A123" s="1" t="s">
        <v>88</v>
      </c>
      <c r="E123" s="27" t="s">
        <v>1162</v>
      </c>
    </row>
    <row r="124">
      <c r="A124" s="1" t="s">
        <v>75</v>
      </c>
      <c r="C124" s="22" t="s">
        <v>56</v>
      </c>
      <c r="E124" s="23" t="s">
        <v>50</v>
      </c>
      <c r="L124" s="24">
        <f>SUMIFS(L125:L128,A125:A128,"P")</f>
        <v>0</v>
      </c>
      <c r="M124" s="24">
        <f>SUMIFS(M125:M128,A125:A128,"P")</f>
        <v>0</v>
      </c>
      <c r="N124" s="25"/>
    </row>
    <row r="125" ht="25.5">
      <c r="A125" s="1" t="s">
        <v>78</v>
      </c>
      <c r="B125" s="1">
        <v>29</v>
      </c>
      <c r="C125" s="26" t="s">
        <v>304</v>
      </c>
      <c r="D125" t="s">
        <v>85</v>
      </c>
      <c r="E125" s="27" t="s">
        <v>305</v>
      </c>
      <c r="F125" s="28" t="s">
        <v>200</v>
      </c>
      <c r="G125" s="29">
        <v>0.20000000000000001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201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>
      <c r="A126" s="1" t="s">
        <v>84</v>
      </c>
      <c r="E126" s="27" t="s">
        <v>202</v>
      </c>
    </row>
    <row r="127">
      <c r="A127" s="1" t="s">
        <v>86</v>
      </c>
      <c r="E127" s="33" t="s">
        <v>1163</v>
      </c>
    </row>
    <row r="128" ht="153">
      <c r="A128" s="1" t="s">
        <v>88</v>
      </c>
      <c r="E128" s="27" t="s">
        <v>203</v>
      </c>
    </row>
  </sheetData>
  <sheetProtection sheet="1" objects="1" scenarios="1" spinCount="100000" saltValue="Uqdrlo1Oyjua2akK8nXl9gYQnQ2QNpTJeCL0p8M5y8TcYbg3oOu7y7V44WVx1uZo+pdjRWDU+bgn7xL+DkPmxg==" hashValue="WMiWaknFnIAPWajz4qNiqiy7ZFj9sW8OWp8O/kDBV9He2LvpiT8AG5Wx6Khll6cEhkV78YOnQNmJvwOJ6f43G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41</v>
      </c>
      <c r="M3" s="20">
        <f>Rekapitulace!C25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41</v>
      </c>
      <c r="D4" s="1"/>
      <c r="E4" s="17" t="s">
        <v>42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COUNTIFS(L8:L188,"=0",A8:A188,"P")+COUNTIFS(L8:L188,"",A8:A188,"P")+SUM(Q8:Q188)</f>
        <v>0</v>
      </c>
    </row>
    <row r="8">
      <c r="A8" s="1" t="s">
        <v>73</v>
      </c>
      <c r="C8" s="22" t="s">
        <v>1164</v>
      </c>
      <c r="E8" s="23" t="s">
        <v>44</v>
      </c>
      <c r="L8" s="24">
        <f>L9+L42+L51+L56+L85+L154+L179</f>
        <v>0</v>
      </c>
      <c r="M8" s="24">
        <f>M9+M42+M51+M56+M85+M154+M179</f>
        <v>0</v>
      </c>
      <c r="N8" s="25"/>
    </row>
    <row r="9">
      <c r="A9" s="1" t="s">
        <v>75</v>
      </c>
      <c r="C9" s="22" t="s">
        <v>80</v>
      </c>
      <c r="E9" s="23" t="s">
        <v>131</v>
      </c>
      <c r="L9" s="24">
        <f>SUMIFS(L10:L41,A10:A41,"P")</f>
        <v>0</v>
      </c>
      <c r="M9" s="24">
        <f>SUMIFS(M10:M41,A10:A41,"P")</f>
        <v>0</v>
      </c>
      <c r="N9" s="25"/>
    </row>
    <row r="10" ht="25.5">
      <c r="A10" s="1" t="s">
        <v>78</v>
      </c>
      <c r="B10" s="1">
        <v>1</v>
      </c>
      <c r="C10" s="26" t="s">
        <v>1165</v>
      </c>
      <c r="D10" t="s">
        <v>85</v>
      </c>
      <c r="E10" s="27" t="s">
        <v>1166</v>
      </c>
      <c r="F10" s="28" t="s">
        <v>82</v>
      </c>
      <c r="G10" s="29">
        <v>1.5009999999999999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83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84</v>
      </c>
      <c r="E11" s="27" t="s">
        <v>1166</v>
      </c>
    </row>
    <row r="12" ht="38.25">
      <c r="A12" s="1" t="s">
        <v>86</v>
      </c>
      <c r="E12" s="33" t="s">
        <v>1167</v>
      </c>
    </row>
    <row r="13" ht="89.25">
      <c r="A13" s="1" t="s">
        <v>88</v>
      </c>
      <c r="E13" s="27" t="s">
        <v>536</v>
      </c>
    </row>
    <row r="14">
      <c r="A14" s="1" t="s">
        <v>78</v>
      </c>
      <c r="B14" s="1">
        <v>2</v>
      </c>
      <c r="C14" s="26" t="s">
        <v>1168</v>
      </c>
      <c r="D14" t="s">
        <v>85</v>
      </c>
      <c r="E14" s="27" t="s">
        <v>1169</v>
      </c>
      <c r="F14" s="28" t="s">
        <v>82</v>
      </c>
      <c r="G14" s="29">
        <v>10.5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83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84</v>
      </c>
      <c r="E15" s="27" t="s">
        <v>1169</v>
      </c>
    </row>
    <row r="16" ht="25.5">
      <c r="A16" s="1" t="s">
        <v>86</v>
      </c>
      <c r="E16" s="33" t="s">
        <v>1170</v>
      </c>
    </row>
    <row r="17" ht="102">
      <c r="A17" s="1" t="s">
        <v>88</v>
      </c>
      <c r="E17" s="27" t="s">
        <v>1171</v>
      </c>
    </row>
    <row r="18">
      <c r="A18" s="1" t="s">
        <v>78</v>
      </c>
      <c r="B18" s="1">
        <v>3</v>
      </c>
      <c r="C18" s="26" t="s">
        <v>1172</v>
      </c>
      <c r="D18" t="s">
        <v>85</v>
      </c>
      <c r="E18" s="27" t="s">
        <v>1173</v>
      </c>
      <c r="F18" s="28" t="s">
        <v>82</v>
      </c>
      <c r="G18" s="29">
        <v>2.8799999999999999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83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84</v>
      </c>
      <c r="E19" s="27" t="s">
        <v>1173</v>
      </c>
    </row>
    <row r="20" ht="38.25">
      <c r="A20" s="1" t="s">
        <v>86</v>
      </c>
      <c r="E20" s="33" t="s">
        <v>1174</v>
      </c>
    </row>
    <row r="21" ht="344.25">
      <c r="A21" s="1" t="s">
        <v>88</v>
      </c>
      <c r="E21" s="27" t="s">
        <v>89</v>
      </c>
    </row>
    <row r="22">
      <c r="A22" s="1" t="s">
        <v>78</v>
      </c>
      <c r="B22" s="1">
        <v>4</v>
      </c>
      <c r="C22" s="26" t="s">
        <v>1175</v>
      </c>
      <c r="D22" t="s">
        <v>85</v>
      </c>
      <c r="E22" s="27" t="s">
        <v>1176</v>
      </c>
      <c r="F22" s="28" t="s">
        <v>82</v>
      </c>
      <c r="G22" s="29">
        <v>2.8799999999999999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83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84</v>
      </c>
      <c r="E23" s="27" t="s">
        <v>1176</v>
      </c>
    </row>
    <row r="24" ht="38.25">
      <c r="A24" s="1" t="s">
        <v>86</v>
      </c>
      <c r="E24" s="33" t="s">
        <v>1174</v>
      </c>
    </row>
    <row r="25" ht="344.25">
      <c r="A25" s="1" t="s">
        <v>88</v>
      </c>
      <c r="E25" s="27" t="s">
        <v>89</v>
      </c>
    </row>
    <row r="26">
      <c r="A26" s="1" t="s">
        <v>78</v>
      </c>
      <c r="B26" s="1">
        <v>5</v>
      </c>
      <c r="C26" s="26" t="s">
        <v>545</v>
      </c>
      <c r="D26" t="s">
        <v>85</v>
      </c>
      <c r="E26" s="27" t="s">
        <v>546</v>
      </c>
      <c r="F26" s="28" t="s">
        <v>82</v>
      </c>
      <c r="G26" s="29">
        <v>32.393999999999998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83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84</v>
      </c>
      <c r="E27" s="27" t="s">
        <v>546</v>
      </c>
    </row>
    <row r="28" ht="63.75">
      <c r="A28" s="1" t="s">
        <v>86</v>
      </c>
      <c r="E28" s="33" t="s">
        <v>1177</v>
      </c>
    </row>
    <row r="29" ht="344.25">
      <c r="A29" s="1" t="s">
        <v>88</v>
      </c>
      <c r="E29" s="27" t="s">
        <v>89</v>
      </c>
    </row>
    <row r="30">
      <c r="A30" s="1" t="s">
        <v>78</v>
      </c>
      <c r="B30" s="1">
        <v>6</v>
      </c>
      <c r="C30" s="26" t="s">
        <v>79</v>
      </c>
      <c r="D30" t="s">
        <v>85</v>
      </c>
      <c r="E30" s="27" t="s">
        <v>81</v>
      </c>
      <c r="F30" s="28" t="s">
        <v>82</v>
      </c>
      <c r="G30" s="29">
        <v>32.393999999999998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83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84</v>
      </c>
      <c r="E31" s="27" t="s">
        <v>81</v>
      </c>
    </row>
    <row r="32" ht="63.75">
      <c r="A32" s="1" t="s">
        <v>86</v>
      </c>
      <c r="E32" s="33" t="s">
        <v>1178</v>
      </c>
    </row>
    <row r="33" ht="344.25">
      <c r="A33" s="1" t="s">
        <v>88</v>
      </c>
      <c r="E33" s="27" t="s">
        <v>89</v>
      </c>
    </row>
    <row r="34">
      <c r="A34" s="1" t="s">
        <v>78</v>
      </c>
      <c r="B34" s="1">
        <v>7</v>
      </c>
      <c r="C34" s="26" t="s">
        <v>552</v>
      </c>
      <c r="D34" t="s">
        <v>85</v>
      </c>
      <c r="E34" s="27" t="s">
        <v>553</v>
      </c>
      <c r="F34" s="28" t="s">
        <v>82</v>
      </c>
      <c r="G34" s="29">
        <v>35.274000000000001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83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84</v>
      </c>
      <c r="E35" s="27" t="s">
        <v>1179</v>
      </c>
    </row>
    <row r="36">
      <c r="A36" s="1" t="s">
        <v>86</v>
      </c>
      <c r="E36" s="33" t="s">
        <v>1180</v>
      </c>
    </row>
    <row r="37" ht="216.75">
      <c r="A37" s="1" t="s">
        <v>88</v>
      </c>
      <c r="E37" s="27" t="s">
        <v>555</v>
      </c>
    </row>
    <row r="38">
      <c r="A38" s="1" t="s">
        <v>78</v>
      </c>
      <c r="B38" s="1">
        <v>8</v>
      </c>
      <c r="C38" s="26" t="s">
        <v>90</v>
      </c>
      <c r="D38" t="s">
        <v>85</v>
      </c>
      <c r="E38" s="27" t="s">
        <v>91</v>
      </c>
      <c r="F38" s="28" t="s">
        <v>82</v>
      </c>
      <c r="G38" s="29">
        <v>35.194000000000003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83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84</v>
      </c>
      <c r="E39" s="27" t="s">
        <v>91</v>
      </c>
    </row>
    <row r="40">
      <c r="A40" s="1" t="s">
        <v>86</v>
      </c>
    </row>
    <row r="41" ht="255">
      <c r="A41" s="1" t="s">
        <v>88</v>
      </c>
      <c r="E41" s="27" t="s">
        <v>92</v>
      </c>
    </row>
    <row r="42">
      <c r="A42" s="1" t="s">
        <v>75</v>
      </c>
      <c r="C42" s="22" t="s">
        <v>568</v>
      </c>
      <c r="E42" s="23" t="s">
        <v>1181</v>
      </c>
      <c r="L42" s="24">
        <f>SUMIFS(L43:L50,A43:A50,"P")</f>
        <v>0</v>
      </c>
      <c r="M42" s="24">
        <f>SUMIFS(M43:M50,A43:A50,"P")</f>
        <v>0</v>
      </c>
      <c r="N42" s="25"/>
    </row>
    <row r="43">
      <c r="A43" s="1" t="s">
        <v>78</v>
      </c>
      <c r="B43" s="1">
        <v>9</v>
      </c>
      <c r="C43" s="26" t="s">
        <v>1182</v>
      </c>
      <c r="D43" t="s">
        <v>85</v>
      </c>
      <c r="E43" s="27" t="s">
        <v>1183</v>
      </c>
      <c r="F43" s="28" t="s">
        <v>82</v>
      </c>
      <c r="G43" s="29">
        <v>2.8799999999999999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83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84</v>
      </c>
      <c r="E44" s="27" t="s">
        <v>1183</v>
      </c>
    </row>
    <row r="45">
      <c r="A45" s="1" t="s">
        <v>86</v>
      </c>
    </row>
    <row r="46" ht="369.75">
      <c r="A46" s="1" t="s">
        <v>88</v>
      </c>
      <c r="E46" s="27" t="s">
        <v>580</v>
      </c>
    </row>
    <row r="47">
      <c r="A47" s="1" t="s">
        <v>78</v>
      </c>
      <c r="B47" s="1">
        <v>10</v>
      </c>
      <c r="C47" s="26" t="s">
        <v>1184</v>
      </c>
      <c r="D47" t="s">
        <v>85</v>
      </c>
      <c r="E47" s="27" t="s">
        <v>1185</v>
      </c>
      <c r="F47" s="28" t="s">
        <v>82</v>
      </c>
      <c r="G47" s="29">
        <v>2.8799999999999999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83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84</v>
      </c>
      <c r="E48" s="27" t="s">
        <v>1185</v>
      </c>
    </row>
    <row r="49">
      <c r="A49" s="1" t="s">
        <v>86</v>
      </c>
    </row>
    <row r="50" ht="369.75">
      <c r="A50" s="1" t="s">
        <v>88</v>
      </c>
      <c r="E50" s="27" t="s">
        <v>580</v>
      </c>
    </row>
    <row r="51">
      <c r="A51" s="1" t="s">
        <v>75</v>
      </c>
      <c r="C51" s="22" t="s">
        <v>581</v>
      </c>
      <c r="E51" s="23" t="s">
        <v>582</v>
      </c>
      <c r="L51" s="24">
        <f>SUMIFS(L52:L55,A52:A55,"P")</f>
        <v>0</v>
      </c>
      <c r="M51" s="24">
        <f>SUMIFS(M52:M55,A52:A55,"P")</f>
        <v>0</v>
      </c>
      <c r="N51" s="25"/>
    </row>
    <row r="52">
      <c r="A52" s="1" t="s">
        <v>78</v>
      </c>
      <c r="B52" s="1">
        <v>11</v>
      </c>
      <c r="C52" s="26" t="s">
        <v>1186</v>
      </c>
      <c r="D52" t="s">
        <v>85</v>
      </c>
      <c r="E52" s="27" t="s">
        <v>1187</v>
      </c>
      <c r="F52" s="28" t="s">
        <v>82</v>
      </c>
      <c r="G52" s="29">
        <v>2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83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84</v>
      </c>
      <c r="E53" s="27" t="s">
        <v>1187</v>
      </c>
    </row>
    <row r="54">
      <c r="A54" s="1" t="s">
        <v>86</v>
      </c>
    </row>
    <row r="55" ht="255">
      <c r="A55" s="1" t="s">
        <v>88</v>
      </c>
      <c r="E55" s="27" t="s">
        <v>1188</v>
      </c>
    </row>
    <row r="56">
      <c r="A56" s="1" t="s">
        <v>75</v>
      </c>
      <c r="C56" s="22" t="s">
        <v>331</v>
      </c>
      <c r="E56" s="23" t="s">
        <v>1189</v>
      </c>
      <c r="L56" s="24">
        <f>SUMIFS(L57:L84,A57:A84,"P")</f>
        <v>0</v>
      </c>
      <c r="M56" s="24">
        <f>SUMIFS(M57:M84,A57:A84,"P")</f>
        <v>0</v>
      </c>
      <c r="N56" s="25"/>
    </row>
    <row r="57">
      <c r="A57" s="1" t="s">
        <v>78</v>
      </c>
      <c r="B57" s="1">
        <v>12</v>
      </c>
      <c r="C57" s="26" t="s">
        <v>1190</v>
      </c>
      <c r="D57" t="s">
        <v>85</v>
      </c>
      <c r="E57" s="27" t="s">
        <v>1191</v>
      </c>
      <c r="F57" s="28" t="s">
        <v>433</v>
      </c>
      <c r="G57" s="29">
        <v>10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83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84</v>
      </c>
      <c r="E58" s="27" t="s">
        <v>1191</v>
      </c>
    </row>
    <row r="59" ht="38.25">
      <c r="A59" s="1" t="s">
        <v>86</v>
      </c>
      <c r="E59" s="33" t="s">
        <v>1192</v>
      </c>
    </row>
    <row r="60" ht="76.5">
      <c r="A60" s="1" t="s">
        <v>88</v>
      </c>
      <c r="E60" s="27" t="s">
        <v>1193</v>
      </c>
    </row>
    <row r="61">
      <c r="A61" s="1" t="s">
        <v>78</v>
      </c>
      <c r="B61" s="1">
        <v>13</v>
      </c>
      <c r="C61" s="26" t="s">
        <v>1194</v>
      </c>
      <c r="D61" t="s">
        <v>85</v>
      </c>
      <c r="E61" s="27" t="s">
        <v>1195</v>
      </c>
      <c r="F61" s="28" t="s">
        <v>433</v>
      </c>
      <c r="G61" s="29">
        <v>20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83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84</v>
      </c>
      <c r="E62" s="27" t="s">
        <v>1195</v>
      </c>
    </row>
    <row r="63">
      <c r="A63" s="1" t="s">
        <v>86</v>
      </c>
    </row>
    <row r="64" ht="89.25">
      <c r="A64" s="1" t="s">
        <v>88</v>
      </c>
      <c r="E64" s="27" t="s">
        <v>957</v>
      </c>
    </row>
    <row r="65">
      <c r="A65" s="1" t="s">
        <v>78</v>
      </c>
      <c r="B65" s="1">
        <v>14</v>
      </c>
      <c r="C65" s="26" t="s">
        <v>954</v>
      </c>
      <c r="D65" t="s">
        <v>85</v>
      </c>
      <c r="E65" s="27" t="s">
        <v>955</v>
      </c>
      <c r="F65" s="28" t="s">
        <v>433</v>
      </c>
      <c r="G65" s="29">
        <v>10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83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84</v>
      </c>
      <c r="E66" s="27" t="s">
        <v>955</v>
      </c>
    </row>
    <row r="67">
      <c r="A67" s="1" t="s">
        <v>86</v>
      </c>
    </row>
    <row r="68" ht="89.25">
      <c r="A68" s="1" t="s">
        <v>88</v>
      </c>
      <c r="E68" s="27" t="s">
        <v>957</v>
      </c>
    </row>
    <row r="69">
      <c r="A69" s="1" t="s">
        <v>78</v>
      </c>
      <c r="B69" s="1">
        <v>15</v>
      </c>
      <c r="C69" s="26" t="s">
        <v>1196</v>
      </c>
      <c r="D69" t="s">
        <v>85</v>
      </c>
      <c r="E69" s="27" t="s">
        <v>1197</v>
      </c>
      <c r="F69" s="28" t="s">
        <v>433</v>
      </c>
      <c r="G69" s="29">
        <v>10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83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84</v>
      </c>
      <c r="E70" s="27" t="s">
        <v>1197</v>
      </c>
    </row>
    <row r="71">
      <c r="A71" s="1" t="s">
        <v>86</v>
      </c>
    </row>
    <row r="72" ht="165.75">
      <c r="A72" s="1" t="s">
        <v>88</v>
      </c>
      <c r="E72" s="27" t="s">
        <v>963</v>
      </c>
    </row>
    <row r="73">
      <c r="A73" s="1" t="s">
        <v>78</v>
      </c>
      <c r="B73" s="1">
        <v>16</v>
      </c>
      <c r="C73" s="26" t="s">
        <v>1198</v>
      </c>
      <c r="D73" t="s">
        <v>85</v>
      </c>
      <c r="E73" s="27" t="s">
        <v>1199</v>
      </c>
      <c r="F73" s="28" t="s">
        <v>433</v>
      </c>
      <c r="G73" s="29">
        <v>20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83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84</v>
      </c>
      <c r="E74" s="27" t="s">
        <v>1199</v>
      </c>
    </row>
    <row r="75">
      <c r="A75" s="1" t="s">
        <v>86</v>
      </c>
    </row>
    <row r="76" ht="165.75">
      <c r="A76" s="1" t="s">
        <v>88</v>
      </c>
      <c r="E76" s="27" t="s">
        <v>963</v>
      </c>
    </row>
    <row r="77">
      <c r="A77" s="1" t="s">
        <v>78</v>
      </c>
      <c r="B77" s="1">
        <v>17</v>
      </c>
      <c r="C77" s="26" t="s">
        <v>1200</v>
      </c>
      <c r="D77" t="s">
        <v>85</v>
      </c>
      <c r="E77" s="27" t="s">
        <v>1201</v>
      </c>
      <c r="F77" s="28" t="s">
        <v>95</v>
      </c>
      <c r="G77" s="29">
        <v>20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83</v>
      </c>
      <c r="O77" s="32">
        <f>M77*AA77</f>
        <v>0</v>
      </c>
      <c r="P77" s="1">
        <v>3</v>
      </c>
      <c r="AA77" s="1">
        <f>IF(P77=1,$O$3,IF(P77=2,$O$4,$O$5))</f>
        <v>0</v>
      </c>
    </row>
    <row r="78">
      <c r="A78" s="1" t="s">
        <v>84</v>
      </c>
      <c r="E78" s="27" t="s">
        <v>1201</v>
      </c>
    </row>
    <row r="79">
      <c r="A79" s="1" t="s">
        <v>86</v>
      </c>
    </row>
    <row r="80" ht="89.25">
      <c r="A80" s="1" t="s">
        <v>88</v>
      </c>
      <c r="E80" s="27" t="s">
        <v>1202</v>
      </c>
    </row>
    <row r="81">
      <c r="A81" s="1" t="s">
        <v>78</v>
      </c>
      <c r="B81" s="1">
        <v>18</v>
      </c>
      <c r="C81" s="26" t="s">
        <v>1203</v>
      </c>
      <c r="D81" t="s">
        <v>85</v>
      </c>
      <c r="E81" s="27" t="s">
        <v>1204</v>
      </c>
      <c r="F81" s="28" t="s">
        <v>433</v>
      </c>
      <c r="G81" s="29">
        <v>8.75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83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84</v>
      </c>
      <c r="E82" s="27" t="s">
        <v>1204</v>
      </c>
    </row>
    <row r="83" ht="25.5">
      <c r="A83" s="1" t="s">
        <v>86</v>
      </c>
      <c r="E83" s="33" t="s">
        <v>1205</v>
      </c>
    </row>
    <row r="84" ht="102">
      <c r="A84" s="1" t="s">
        <v>88</v>
      </c>
      <c r="E84" s="27" t="s">
        <v>1206</v>
      </c>
    </row>
    <row r="85">
      <c r="A85" s="1" t="s">
        <v>75</v>
      </c>
      <c r="C85" s="22" t="s">
        <v>1207</v>
      </c>
      <c r="E85" s="23" t="s">
        <v>1208</v>
      </c>
      <c r="L85" s="24">
        <f>SUMIFS(L86:L153,A86:A153,"P")</f>
        <v>0</v>
      </c>
      <c r="M85" s="24">
        <f>SUMIFS(M86:M153,A86:A153,"P")</f>
        <v>0</v>
      </c>
      <c r="N85" s="25"/>
    </row>
    <row r="86">
      <c r="A86" s="1" t="s">
        <v>78</v>
      </c>
      <c r="B86" s="1">
        <v>19</v>
      </c>
      <c r="C86" s="26" t="s">
        <v>1209</v>
      </c>
      <c r="D86" t="s">
        <v>85</v>
      </c>
      <c r="E86" s="27" t="s">
        <v>1210</v>
      </c>
      <c r="F86" s="28" t="s">
        <v>120</v>
      </c>
      <c r="G86" s="29">
        <v>2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83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84</v>
      </c>
      <c r="E87" s="27" t="s">
        <v>1210</v>
      </c>
    </row>
    <row r="88">
      <c r="A88" s="1" t="s">
        <v>86</v>
      </c>
    </row>
    <row r="89" ht="89.25">
      <c r="A89" s="1" t="s">
        <v>88</v>
      </c>
      <c r="E89" s="27" t="s">
        <v>1211</v>
      </c>
    </row>
    <row r="90">
      <c r="A90" s="1" t="s">
        <v>78</v>
      </c>
      <c r="B90" s="1">
        <v>20</v>
      </c>
      <c r="C90" s="26" t="s">
        <v>1212</v>
      </c>
      <c r="D90" t="s">
        <v>85</v>
      </c>
      <c r="E90" s="27" t="s">
        <v>1213</v>
      </c>
      <c r="F90" s="28" t="s">
        <v>95</v>
      </c>
      <c r="G90" s="29">
        <v>115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83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84</v>
      </c>
      <c r="E91" s="27" t="s">
        <v>1213</v>
      </c>
    </row>
    <row r="92">
      <c r="A92" s="1" t="s">
        <v>86</v>
      </c>
    </row>
    <row r="93" ht="114.75">
      <c r="A93" s="1" t="s">
        <v>88</v>
      </c>
      <c r="E93" s="27" t="s">
        <v>1214</v>
      </c>
    </row>
    <row r="94">
      <c r="A94" s="1" t="s">
        <v>78</v>
      </c>
      <c r="B94" s="1">
        <v>21</v>
      </c>
      <c r="C94" s="26" t="s">
        <v>1215</v>
      </c>
      <c r="D94" t="s">
        <v>85</v>
      </c>
      <c r="E94" s="27" t="s">
        <v>1216</v>
      </c>
      <c r="F94" s="28" t="s">
        <v>120</v>
      </c>
      <c r="G94" s="29">
        <v>1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83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84</v>
      </c>
      <c r="E95" s="27" t="s">
        <v>1216</v>
      </c>
    </row>
    <row r="96">
      <c r="A96" s="1" t="s">
        <v>86</v>
      </c>
    </row>
    <row r="97" ht="76.5">
      <c r="A97" s="1" t="s">
        <v>88</v>
      </c>
      <c r="E97" s="27" t="s">
        <v>1217</v>
      </c>
    </row>
    <row r="98">
      <c r="A98" s="1" t="s">
        <v>78</v>
      </c>
      <c r="B98" s="1">
        <v>22</v>
      </c>
      <c r="C98" s="26" t="s">
        <v>1218</v>
      </c>
      <c r="D98" t="s">
        <v>85</v>
      </c>
      <c r="E98" s="27" t="s">
        <v>1219</v>
      </c>
      <c r="F98" s="28" t="s">
        <v>95</v>
      </c>
      <c r="G98" s="29">
        <v>92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83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84</v>
      </c>
      <c r="E99" s="27" t="s">
        <v>1219</v>
      </c>
    </row>
    <row r="100">
      <c r="A100" s="1" t="s">
        <v>86</v>
      </c>
    </row>
    <row r="101" ht="76.5">
      <c r="A101" s="1" t="s">
        <v>88</v>
      </c>
      <c r="E101" s="27" t="s">
        <v>1102</v>
      </c>
    </row>
    <row r="102">
      <c r="A102" s="1" t="s">
        <v>78</v>
      </c>
      <c r="B102" s="1">
        <v>23</v>
      </c>
      <c r="C102" s="26" t="s">
        <v>1098</v>
      </c>
      <c r="D102" t="s">
        <v>85</v>
      </c>
      <c r="E102" s="27" t="s">
        <v>1099</v>
      </c>
      <c r="F102" s="28" t="s">
        <v>95</v>
      </c>
      <c r="G102" s="29">
        <v>120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83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84</v>
      </c>
      <c r="E103" s="27" t="s">
        <v>1099</v>
      </c>
    </row>
    <row r="104">
      <c r="A104" s="1" t="s">
        <v>86</v>
      </c>
    </row>
    <row r="105" ht="76.5">
      <c r="A105" s="1" t="s">
        <v>88</v>
      </c>
      <c r="E105" s="27" t="s">
        <v>1102</v>
      </c>
    </row>
    <row r="106" ht="25.5">
      <c r="A106" s="1" t="s">
        <v>78</v>
      </c>
      <c r="B106" s="1">
        <v>24</v>
      </c>
      <c r="C106" s="26" t="s">
        <v>1220</v>
      </c>
      <c r="D106" t="s">
        <v>85</v>
      </c>
      <c r="E106" s="27" t="s">
        <v>1221</v>
      </c>
      <c r="F106" s="28" t="s">
        <v>120</v>
      </c>
      <c r="G106" s="29">
        <v>12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83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 ht="25.5">
      <c r="A107" s="1" t="s">
        <v>84</v>
      </c>
      <c r="E107" s="27" t="s">
        <v>1221</v>
      </c>
    </row>
    <row r="108">
      <c r="A108" s="1" t="s">
        <v>86</v>
      </c>
    </row>
    <row r="109" ht="89.25">
      <c r="A109" s="1" t="s">
        <v>88</v>
      </c>
      <c r="E109" s="27" t="s">
        <v>1106</v>
      </c>
    </row>
    <row r="110" ht="25.5">
      <c r="A110" s="1" t="s">
        <v>78</v>
      </c>
      <c r="B110" s="1">
        <v>25</v>
      </c>
      <c r="C110" s="26" t="s">
        <v>1103</v>
      </c>
      <c r="D110" t="s">
        <v>85</v>
      </c>
      <c r="E110" s="27" t="s">
        <v>1104</v>
      </c>
      <c r="F110" s="28" t="s">
        <v>120</v>
      </c>
      <c r="G110" s="29">
        <v>4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83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 ht="25.5">
      <c r="A111" s="1" t="s">
        <v>84</v>
      </c>
      <c r="E111" s="27" t="s">
        <v>1104</v>
      </c>
    </row>
    <row r="112">
      <c r="A112" s="1" t="s">
        <v>86</v>
      </c>
    </row>
    <row r="113" ht="89.25">
      <c r="A113" s="1" t="s">
        <v>88</v>
      </c>
      <c r="E113" s="27" t="s">
        <v>1106</v>
      </c>
    </row>
    <row r="114">
      <c r="A114" s="1" t="s">
        <v>78</v>
      </c>
      <c r="B114" s="1">
        <v>26</v>
      </c>
      <c r="C114" s="26" t="s">
        <v>1111</v>
      </c>
      <c r="D114" t="s">
        <v>85</v>
      </c>
      <c r="E114" s="27" t="s">
        <v>1112</v>
      </c>
      <c r="F114" s="28" t="s">
        <v>120</v>
      </c>
      <c r="G114" s="29">
        <v>1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83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84</v>
      </c>
      <c r="E115" s="27" t="s">
        <v>1112</v>
      </c>
    </row>
    <row r="116">
      <c r="A116" s="1" t="s">
        <v>86</v>
      </c>
    </row>
    <row r="117" ht="102">
      <c r="A117" s="1" t="s">
        <v>88</v>
      </c>
      <c r="E117" s="27" t="s">
        <v>1114</v>
      </c>
    </row>
    <row r="118">
      <c r="A118" s="1" t="s">
        <v>78</v>
      </c>
      <c r="B118" s="1">
        <v>27</v>
      </c>
      <c r="C118" s="26" t="s">
        <v>1222</v>
      </c>
      <c r="D118" t="s">
        <v>85</v>
      </c>
      <c r="E118" s="27" t="s">
        <v>1223</v>
      </c>
      <c r="F118" s="28" t="s">
        <v>120</v>
      </c>
      <c r="G118" s="29">
        <v>1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83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84</v>
      </c>
      <c r="E119" s="27" t="s">
        <v>1223</v>
      </c>
    </row>
    <row r="120">
      <c r="A120" s="1" t="s">
        <v>86</v>
      </c>
    </row>
    <row r="121" ht="114.75">
      <c r="A121" s="1" t="s">
        <v>88</v>
      </c>
      <c r="E121" s="27" t="s">
        <v>1224</v>
      </c>
    </row>
    <row r="122">
      <c r="A122" s="1" t="s">
        <v>78</v>
      </c>
      <c r="B122" s="1">
        <v>28</v>
      </c>
      <c r="C122" s="26" t="s">
        <v>1225</v>
      </c>
      <c r="D122" t="s">
        <v>85</v>
      </c>
      <c r="E122" s="27" t="s">
        <v>1226</v>
      </c>
      <c r="F122" s="28" t="s">
        <v>120</v>
      </c>
      <c r="G122" s="29">
        <v>2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83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84</v>
      </c>
      <c r="E123" s="27" t="s">
        <v>1226</v>
      </c>
    </row>
    <row r="124">
      <c r="A124" s="1" t="s">
        <v>86</v>
      </c>
    </row>
    <row r="125" ht="114.75">
      <c r="A125" s="1" t="s">
        <v>88</v>
      </c>
      <c r="E125" s="27" t="s">
        <v>1224</v>
      </c>
    </row>
    <row r="126">
      <c r="A126" s="1" t="s">
        <v>78</v>
      </c>
      <c r="B126" s="1">
        <v>29</v>
      </c>
      <c r="C126" s="26" t="s">
        <v>1227</v>
      </c>
      <c r="D126" t="s">
        <v>85</v>
      </c>
      <c r="E126" s="27" t="s">
        <v>1228</v>
      </c>
      <c r="F126" s="28" t="s">
        <v>120</v>
      </c>
      <c r="G126" s="29">
        <v>2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83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84</v>
      </c>
      <c r="E127" s="27" t="s">
        <v>1228</v>
      </c>
    </row>
    <row r="128">
      <c r="A128" s="1" t="s">
        <v>86</v>
      </c>
    </row>
    <row r="129" ht="89.25">
      <c r="A129" s="1" t="s">
        <v>88</v>
      </c>
      <c r="E129" s="27" t="s">
        <v>1229</v>
      </c>
    </row>
    <row r="130" ht="25.5">
      <c r="A130" s="1" t="s">
        <v>78</v>
      </c>
      <c r="B130" s="1">
        <v>30</v>
      </c>
      <c r="C130" s="26" t="s">
        <v>1230</v>
      </c>
      <c r="D130" t="s">
        <v>85</v>
      </c>
      <c r="E130" s="27" t="s">
        <v>1231</v>
      </c>
      <c r="F130" s="28" t="s">
        <v>120</v>
      </c>
      <c r="G130" s="29">
        <v>2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83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 ht="25.5">
      <c r="A131" s="1" t="s">
        <v>84</v>
      </c>
      <c r="E131" s="27" t="s">
        <v>1231</v>
      </c>
    </row>
    <row r="132">
      <c r="A132" s="1" t="s">
        <v>86</v>
      </c>
    </row>
    <row r="133" ht="89.25">
      <c r="A133" s="1" t="s">
        <v>88</v>
      </c>
      <c r="E133" s="27" t="s">
        <v>1229</v>
      </c>
    </row>
    <row r="134" ht="25.5">
      <c r="A134" s="1" t="s">
        <v>78</v>
      </c>
      <c r="B134" s="1">
        <v>31</v>
      </c>
      <c r="C134" s="26" t="s">
        <v>1232</v>
      </c>
      <c r="D134" t="s">
        <v>85</v>
      </c>
      <c r="E134" s="27" t="s">
        <v>1233</v>
      </c>
      <c r="F134" s="28" t="s">
        <v>120</v>
      </c>
      <c r="G134" s="29">
        <v>1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83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 ht="25.5">
      <c r="A135" s="1" t="s">
        <v>84</v>
      </c>
      <c r="E135" s="27" t="s">
        <v>1233</v>
      </c>
    </row>
    <row r="136">
      <c r="A136" s="1" t="s">
        <v>86</v>
      </c>
    </row>
    <row r="137" ht="89.25">
      <c r="A137" s="1" t="s">
        <v>88</v>
      </c>
      <c r="E137" s="27" t="s">
        <v>1229</v>
      </c>
    </row>
    <row r="138" ht="25.5">
      <c r="A138" s="1" t="s">
        <v>78</v>
      </c>
      <c r="B138" s="1">
        <v>32</v>
      </c>
      <c r="C138" s="26" t="s">
        <v>1234</v>
      </c>
      <c r="D138" t="s">
        <v>85</v>
      </c>
      <c r="E138" s="27" t="s">
        <v>1235</v>
      </c>
      <c r="F138" s="28" t="s">
        <v>120</v>
      </c>
      <c r="G138" s="29">
        <v>2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83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 ht="25.5">
      <c r="A139" s="1" t="s">
        <v>84</v>
      </c>
      <c r="E139" s="27" t="s">
        <v>1235</v>
      </c>
    </row>
    <row r="140">
      <c r="A140" s="1" t="s">
        <v>86</v>
      </c>
    </row>
    <row r="141" ht="89.25">
      <c r="A141" s="1" t="s">
        <v>88</v>
      </c>
      <c r="E141" s="27" t="s">
        <v>1236</v>
      </c>
    </row>
    <row r="142">
      <c r="A142" s="1" t="s">
        <v>78</v>
      </c>
      <c r="B142" s="1">
        <v>33</v>
      </c>
      <c r="C142" s="26" t="s">
        <v>1237</v>
      </c>
      <c r="D142" t="s">
        <v>85</v>
      </c>
      <c r="E142" s="27" t="s">
        <v>1238</v>
      </c>
      <c r="F142" s="28" t="s">
        <v>120</v>
      </c>
      <c r="G142" s="29">
        <v>3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83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84</v>
      </c>
      <c r="E143" s="27" t="s">
        <v>1238</v>
      </c>
    </row>
    <row r="144">
      <c r="A144" s="1" t="s">
        <v>86</v>
      </c>
    </row>
    <row r="145" ht="89.25">
      <c r="A145" s="1" t="s">
        <v>88</v>
      </c>
      <c r="E145" s="27" t="s">
        <v>1236</v>
      </c>
    </row>
    <row r="146">
      <c r="A146" s="1" t="s">
        <v>78</v>
      </c>
      <c r="B146" s="1">
        <v>34</v>
      </c>
      <c r="C146" s="26" t="s">
        <v>1239</v>
      </c>
      <c r="D146" t="s">
        <v>85</v>
      </c>
      <c r="E146" s="27" t="s">
        <v>1240</v>
      </c>
      <c r="F146" s="28" t="s">
        <v>120</v>
      </c>
      <c r="G146" s="29">
        <v>1</v>
      </c>
      <c r="H146" s="28">
        <v>0</v>
      </c>
      <c r="I146" s="30">
        <f>ROUND(G146*H146,P4)</f>
        <v>0</v>
      </c>
      <c r="L146" s="31">
        <v>0</v>
      </c>
      <c r="M146" s="24">
        <f>ROUND(G146*L146,P4)</f>
        <v>0</v>
      </c>
      <c r="N146" s="25" t="s">
        <v>83</v>
      </c>
      <c r="O146" s="32">
        <f>M146*AA146</f>
        <v>0</v>
      </c>
      <c r="P146" s="1">
        <v>3</v>
      </c>
      <c r="AA146" s="1">
        <f>IF(P146=1,$O$3,IF(P146=2,$O$4,$O$5))</f>
        <v>0</v>
      </c>
    </row>
    <row r="147">
      <c r="A147" s="1" t="s">
        <v>84</v>
      </c>
      <c r="E147" s="27" t="s">
        <v>1240</v>
      </c>
    </row>
    <row r="148">
      <c r="A148" s="1" t="s">
        <v>86</v>
      </c>
    </row>
    <row r="149" ht="114.75">
      <c r="A149" s="1" t="s">
        <v>88</v>
      </c>
      <c r="E149" s="27" t="s">
        <v>1131</v>
      </c>
    </row>
    <row r="150">
      <c r="A150" s="1" t="s">
        <v>78</v>
      </c>
      <c r="B150" s="1">
        <v>35</v>
      </c>
      <c r="C150" s="26" t="s">
        <v>1241</v>
      </c>
      <c r="D150" t="s">
        <v>85</v>
      </c>
      <c r="E150" s="27" t="s">
        <v>1242</v>
      </c>
      <c r="F150" s="28" t="s">
        <v>120</v>
      </c>
      <c r="G150" s="29">
        <v>1</v>
      </c>
      <c r="H150" s="28">
        <v>0</v>
      </c>
      <c r="I150" s="30">
        <f>ROUND(G150*H150,P4)</f>
        <v>0</v>
      </c>
      <c r="L150" s="31">
        <v>0</v>
      </c>
      <c r="M150" s="24">
        <f>ROUND(G150*L150,P4)</f>
        <v>0</v>
      </c>
      <c r="N150" s="25" t="s">
        <v>83</v>
      </c>
      <c r="O150" s="32">
        <f>M150*AA150</f>
        <v>0</v>
      </c>
      <c r="P150" s="1">
        <v>3</v>
      </c>
      <c r="AA150" s="1">
        <f>IF(P150=1,$O$3,IF(P150=2,$O$4,$O$5))</f>
        <v>0</v>
      </c>
    </row>
    <row r="151">
      <c r="A151" s="1" t="s">
        <v>84</v>
      </c>
      <c r="E151" s="27" t="s">
        <v>1242</v>
      </c>
    </row>
    <row r="152">
      <c r="A152" s="1" t="s">
        <v>86</v>
      </c>
    </row>
    <row r="153" ht="114.75">
      <c r="A153" s="1" t="s">
        <v>88</v>
      </c>
      <c r="E153" s="27" t="s">
        <v>1131</v>
      </c>
    </row>
    <row r="154">
      <c r="A154" s="1" t="s">
        <v>75</v>
      </c>
      <c r="C154" s="22" t="s">
        <v>1243</v>
      </c>
      <c r="E154" s="23" t="s">
        <v>1244</v>
      </c>
      <c r="L154" s="24">
        <f>SUMIFS(L155:L178,A155:A178,"P")</f>
        <v>0</v>
      </c>
      <c r="M154" s="24">
        <f>SUMIFS(M155:M178,A155:A178,"P")</f>
        <v>0</v>
      </c>
      <c r="N154" s="25"/>
    </row>
    <row r="155" ht="25.5">
      <c r="A155" s="1" t="s">
        <v>78</v>
      </c>
      <c r="B155" s="1">
        <v>36</v>
      </c>
      <c r="C155" s="26" t="s">
        <v>1080</v>
      </c>
      <c r="D155" t="s">
        <v>85</v>
      </c>
      <c r="E155" s="27" t="s">
        <v>1081</v>
      </c>
      <c r="F155" s="28" t="s">
        <v>120</v>
      </c>
      <c r="G155" s="29">
        <v>8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83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 ht="25.5">
      <c r="A156" s="1" t="s">
        <v>84</v>
      </c>
      <c r="E156" s="27" t="s">
        <v>1081</v>
      </c>
    </row>
    <row r="157">
      <c r="A157" s="1" t="s">
        <v>86</v>
      </c>
    </row>
    <row r="158" ht="76.5">
      <c r="A158" s="1" t="s">
        <v>88</v>
      </c>
      <c r="E158" s="27" t="s">
        <v>218</v>
      </c>
    </row>
    <row r="159">
      <c r="A159" s="1" t="s">
        <v>78</v>
      </c>
      <c r="B159" s="1">
        <v>37</v>
      </c>
      <c r="C159" s="26" t="s">
        <v>93</v>
      </c>
      <c r="D159" t="s">
        <v>85</v>
      </c>
      <c r="E159" s="27" t="s">
        <v>94</v>
      </c>
      <c r="F159" s="28" t="s">
        <v>95</v>
      </c>
      <c r="G159" s="29">
        <v>5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83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84</v>
      </c>
      <c r="E160" s="27" t="s">
        <v>94</v>
      </c>
    </row>
    <row r="161">
      <c r="A161" s="1" t="s">
        <v>86</v>
      </c>
    </row>
    <row r="162" ht="76.5">
      <c r="A162" s="1" t="s">
        <v>88</v>
      </c>
      <c r="E162" s="27" t="s">
        <v>97</v>
      </c>
    </row>
    <row r="163">
      <c r="A163" s="1" t="s">
        <v>78</v>
      </c>
      <c r="B163" s="1">
        <v>38</v>
      </c>
      <c r="C163" s="26" t="s">
        <v>755</v>
      </c>
      <c r="D163" t="s">
        <v>85</v>
      </c>
      <c r="E163" s="27" t="s">
        <v>756</v>
      </c>
      <c r="F163" s="28" t="s">
        <v>95</v>
      </c>
      <c r="G163" s="29">
        <v>105</v>
      </c>
      <c r="H163" s="28">
        <v>0</v>
      </c>
      <c r="I163" s="30">
        <f>ROUND(G163*H163,P4)</f>
        <v>0</v>
      </c>
      <c r="L163" s="31">
        <v>0</v>
      </c>
      <c r="M163" s="24">
        <f>ROUND(G163*L163,P4)</f>
        <v>0</v>
      </c>
      <c r="N163" s="25" t="s">
        <v>83</v>
      </c>
      <c r="O163" s="32">
        <f>M163*AA163</f>
        <v>0</v>
      </c>
      <c r="P163" s="1">
        <v>3</v>
      </c>
      <c r="AA163" s="1">
        <f>IF(P163=1,$O$3,IF(P163=2,$O$4,$O$5))</f>
        <v>0</v>
      </c>
    </row>
    <row r="164">
      <c r="A164" s="1" t="s">
        <v>84</v>
      </c>
      <c r="E164" s="27" t="s">
        <v>756</v>
      </c>
    </row>
    <row r="165">
      <c r="A165" s="1" t="s">
        <v>86</v>
      </c>
    </row>
    <row r="166" ht="76.5">
      <c r="A166" s="1" t="s">
        <v>88</v>
      </c>
      <c r="E166" s="27" t="s">
        <v>97</v>
      </c>
    </row>
    <row r="167">
      <c r="A167" s="1" t="s">
        <v>78</v>
      </c>
      <c r="B167" s="1">
        <v>39</v>
      </c>
      <c r="C167" s="26" t="s">
        <v>1088</v>
      </c>
      <c r="D167" t="s">
        <v>85</v>
      </c>
      <c r="E167" s="27" t="s">
        <v>1089</v>
      </c>
      <c r="F167" s="28" t="s">
        <v>95</v>
      </c>
      <c r="G167" s="29">
        <v>105</v>
      </c>
      <c r="H167" s="28">
        <v>0</v>
      </c>
      <c r="I167" s="30">
        <f>ROUND(G167*H167,P4)</f>
        <v>0</v>
      </c>
      <c r="L167" s="31">
        <v>0</v>
      </c>
      <c r="M167" s="24">
        <f>ROUND(G167*L167,P4)</f>
        <v>0</v>
      </c>
      <c r="N167" s="25" t="s">
        <v>83</v>
      </c>
      <c r="O167" s="32">
        <f>M167*AA167</f>
        <v>0</v>
      </c>
      <c r="P167" s="1">
        <v>3</v>
      </c>
      <c r="AA167" s="1">
        <f>IF(P167=1,$O$3,IF(P167=2,$O$4,$O$5))</f>
        <v>0</v>
      </c>
    </row>
    <row r="168">
      <c r="A168" s="1" t="s">
        <v>84</v>
      </c>
      <c r="E168" s="27" t="s">
        <v>1089</v>
      </c>
    </row>
    <row r="169">
      <c r="A169" s="1" t="s">
        <v>86</v>
      </c>
    </row>
    <row r="170" ht="89.25">
      <c r="A170" s="1" t="s">
        <v>88</v>
      </c>
      <c r="E170" s="27" t="s">
        <v>1091</v>
      </c>
    </row>
    <row r="171" ht="25.5">
      <c r="A171" s="1" t="s">
        <v>78</v>
      </c>
      <c r="B171" s="1">
        <v>40</v>
      </c>
      <c r="C171" s="26" t="s">
        <v>1092</v>
      </c>
      <c r="D171" t="s">
        <v>85</v>
      </c>
      <c r="E171" s="27" t="s">
        <v>1093</v>
      </c>
      <c r="F171" s="28" t="s">
        <v>95</v>
      </c>
      <c r="G171" s="29">
        <v>105</v>
      </c>
      <c r="H171" s="28">
        <v>0</v>
      </c>
      <c r="I171" s="30">
        <f>ROUND(G171*H171,P4)</f>
        <v>0</v>
      </c>
      <c r="L171" s="31">
        <v>0</v>
      </c>
      <c r="M171" s="24">
        <f>ROUND(G171*L171,P4)</f>
        <v>0</v>
      </c>
      <c r="N171" s="25" t="s">
        <v>83</v>
      </c>
      <c r="O171" s="32">
        <f>M171*AA171</f>
        <v>0</v>
      </c>
      <c r="P171" s="1">
        <v>3</v>
      </c>
      <c r="AA171" s="1">
        <f>IF(P171=1,$O$3,IF(P171=2,$O$4,$O$5))</f>
        <v>0</v>
      </c>
    </row>
    <row r="172" ht="25.5">
      <c r="A172" s="1" t="s">
        <v>84</v>
      </c>
      <c r="E172" s="27" t="s">
        <v>1093</v>
      </c>
    </row>
    <row r="173">
      <c r="A173" s="1" t="s">
        <v>86</v>
      </c>
    </row>
    <row r="174" ht="76.5">
      <c r="A174" s="1" t="s">
        <v>88</v>
      </c>
      <c r="E174" s="27" t="s">
        <v>1095</v>
      </c>
    </row>
    <row r="175" ht="25.5">
      <c r="A175" s="1" t="s">
        <v>78</v>
      </c>
      <c r="B175" s="1">
        <v>41</v>
      </c>
      <c r="C175" s="26" t="s">
        <v>1245</v>
      </c>
      <c r="D175" t="s">
        <v>85</v>
      </c>
      <c r="E175" s="27" t="s">
        <v>1246</v>
      </c>
      <c r="F175" s="28" t="s">
        <v>95</v>
      </c>
      <c r="G175" s="29">
        <v>20</v>
      </c>
      <c r="H175" s="28">
        <v>0</v>
      </c>
      <c r="I175" s="30">
        <f>ROUND(G175*H175,P4)</f>
        <v>0</v>
      </c>
      <c r="L175" s="31">
        <v>0</v>
      </c>
      <c r="M175" s="24">
        <f>ROUND(G175*L175,P4)</f>
        <v>0</v>
      </c>
      <c r="N175" s="25" t="s">
        <v>83</v>
      </c>
      <c r="O175" s="32">
        <f>M175*AA175</f>
        <v>0</v>
      </c>
      <c r="P175" s="1">
        <v>3</v>
      </c>
      <c r="AA175" s="1">
        <f>IF(P175=1,$O$3,IF(P175=2,$O$4,$O$5))</f>
        <v>0</v>
      </c>
    </row>
    <row r="176" ht="25.5">
      <c r="A176" s="1" t="s">
        <v>84</v>
      </c>
      <c r="E176" s="27" t="s">
        <v>1246</v>
      </c>
    </row>
    <row r="177">
      <c r="A177" s="1" t="s">
        <v>86</v>
      </c>
    </row>
    <row r="178" ht="127.5">
      <c r="A178" s="1" t="s">
        <v>88</v>
      </c>
      <c r="E178" s="27" t="s">
        <v>1247</v>
      </c>
    </row>
    <row r="179">
      <c r="A179" s="1" t="s">
        <v>75</v>
      </c>
      <c r="C179" s="22" t="s">
        <v>56</v>
      </c>
      <c r="E179" s="23" t="s">
        <v>50</v>
      </c>
      <c r="L179" s="24">
        <f>SUMIFS(L180:L187,A180:A187,"P")</f>
        <v>0</v>
      </c>
      <c r="M179" s="24">
        <f>SUMIFS(M180:M187,A180:A187,"P")</f>
        <v>0</v>
      </c>
      <c r="N179" s="25"/>
    </row>
    <row r="180" ht="38.25">
      <c r="A180" s="1" t="s">
        <v>78</v>
      </c>
      <c r="B180" s="1">
        <v>42</v>
      </c>
      <c r="C180" s="26" t="s">
        <v>647</v>
      </c>
      <c r="D180" t="s">
        <v>85</v>
      </c>
      <c r="E180" s="27" t="s">
        <v>648</v>
      </c>
      <c r="F180" s="28" t="s">
        <v>200</v>
      </c>
      <c r="G180" s="29">
        <v>77.427000000000007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201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84</v>
      </c>
      <c r="E181" s="27" t="s">
        <v>202</v>
      </c>
    </row>
    <row r="182" ht="25.5">
      <c r="A182" s="1" t="s">
        <v>86</v>
      </c>
      <c r="E182" s="33" t="s">
        <v>1248</v>
      </c>
    </row>
    <row r="183" ht="153">
      <c r="A183" s="1" t="s">
        <v>88</v>
      </c>
      <c r="E183" s="27" t="s">
        <v>203</v>
      </c>
    </row>
    <row r="184" ht="25.5">
      <c r="A184" s="1" t="s">
        <v>78</v>
      </c>
      <c r="B184" s="1">
        <v>43</v>
      </c>
      <c r="C184" s="26" t="s">
        <v>650</v>
      </c>
      <c r="D184" t="s">
        <v>85</v>
      </c>
      <c r="E184" s="27" t="s">
        <v>651</v>
      </c>
      <c r="F184" s="28" t="s">
        <v>200</v>
      </c>
      <c r="G184" s="29">
        <v>1.8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201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84</v>
      </c>
      <c r="E185" s="27" t="s">
        <v>202</v>
      </c>
    </row>
    <row r="186" ht="25.5">
      <c r="A186" s="1" t="s">
        <v>86</v>
      </c>
      <c r="E186" s="33" t="s">
        <v>1249</v>
      </c>
    </row>
    <row r="187" ht="153">
      <c r="A187" s="1" t="s">
        <v>88</v>
      </c>
      <c r="E187" s="27" t="s">
        <v>203</v>
      </c>
    </row>
  </sheetData>
  <sheetProtection sheet="1" objects="1" scenarios="1" spinCount="100000" saltValue="/DWv2fEBplUGGcTom1nJ+WI6jGbfJ/thZpavC/2XSN2W8WMfbNtPwup7V80fuGF8ThWLhKcX3YcSJBIQ+6HaCg==" hashValue="XVmWY70H/sZ4r2BD/gbPVdCzb8woiJiQEQp67x9JKe6DyBIJOas+MDzpi/4vodW3/uIafU0+J8Ua3O0HtsLMp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41</v>
      </c>
      <c r="M3" s="20">
        <f>Rekapitulace!C25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41</v>
      </c>
      <c r="D4" s="1"/>
      <c r="E4" s="17" t="s">
        <v>42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COUNTIFS(L8:L170,"=0",A8:A170,"P")+COUNTIFS(L8:L170,"",A8:A170,"P")+SUM(Q8:Q170)</f>
        <v>0</v>
      </c>
    </row>
    <row r="8">
      <c r="A8" s="1" t="s">
        <v>73</v>
      </c>
      <c r="C8" s="22" t="s">
        <v>1250</v>
      </c>
      <c r="E8" s="23" t="s">
        <v>46</v>
      </c>
      <c r="L8" s="24">
        <f>L9+L30+L43+L68+L157</f>
        <v>0</v>
      </c>
      <c r="M8" s="24">
        <f>M9+M30+M43+M68+M157</f>
        <v>0</v>
      </c>
      <c r="N8" s="25"/>
    </row>
    <row r="9">
      <c r="A9" s="1" t="s">
        <v>75</v>
      </c>
      <c r="C9" s="22" t="s">
        <v>80</v>
      </c>
      <c r="E9" s="23" t="s">
        <v>131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78</v>
      </c>
      <c r="B10" s="1">
        <v>1</v>
      </c>
      <c r="C10" s="26" t="s">
        <v>132</v>
      </c>
      <c r="D10" t="s">
        <v>85</v>
      </c>
      <c r="E10" s="27" t="s">
        <v>133</v>
      </c>
      <c r="F10" s="28" t="s">
        <v>82</v>
      </c>
      <c r="G10" s="29">
        <v>18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83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84</v>
      </c>
      <c r="E11" s="27" t="s">
        <v>1251</v>
      </c>
    </row>
    <row r="12">
      <c r="A12" s="1" t="s">
        <v>86</v>
      </c>
      <c r="E12" s="33" t="s">
        <v>1076</v>
      </c>
    </row>
    <row r="13" ht="344.25">
      <c r="A13" s="1" t="s">
        <v>88</v>
      </c>
      <c r="E13" s="27" t="s">
        <v>89</v>
      </c>
    </row>
    <row r="14">
      <c r="A14" s="1" t="s">
        <v>78</v>
      </c>
      <c r="B14" s="1">
        <v>2</v>
      </c>
      <c r="C14" s="26" t="s">
        <v>1070</v>
      </c>
      <c r="D14" t="s">
        <v>85</v>
      </c>
      <c r="E14" s="27" t="s">
        <v>1071</v>
      </c>
      <c r="F14" s="28" t="s">
        <v>82</v>
      </c>
      <c r="G14" s="29">
        <v>35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83</v>
      </c>
      <c r="O14" s="32">
        <f>M14*AA14</f>
        <v>0</v>
      </c>
      <c r="P14" s="1">
        <v>3</v>
      </c>
      <c r="AA14" s="1">
        <f>IF(P14=1,$O$3,IF(P14=2,$O$4,$O$5))</f>
        <v>0</v>
      </c>
    </row>
    <row r="15" ht="38.25">
      <c r="A15" s="1" t="s">
        <v>84</v>
      </c>
      <c r="E15" s="27" t="s">
        <v>1072</v>
      </c>
    </row>
    <row r="16">
      <c r="A16" s="1" t="s">
        <v>86</v>
      </c>
      <c r="E16" s="33" t="s">
        <v>1252</v>
      </c>
    </row>
    <row r="17" ht="344.25">
      <c r="A17" s="1" t="s">
        <v>88</v>
      </c>
      <c r="E17" s="27" t="s">
        <v>89</v>
      </c>
    </row>
    <row r="18">
      <c r="A18" s="1" t="s">
        <v>78</v>
      </c>
      <c r="B18" s="1">
        <v>3</v>
      </c>
      <c r="C18" s="26" t="s">
        <v>90</v>
      </c>
      <c r="D18" t="s">
        <v>85</v>
      </c>
      <c r="E18" s="27" t="s">
        <v>91</v>
      </c>
      <c r="F18" s="28" t="s">
        <v>82</v>
      </c>
      <c r="G18" s="29">
        <v>47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83</v>
      </c>
      <c r="O18" s="32">
        <f>M18*AA18</f>
        <v>0</v>
      </c>
      <c r="P18" s="1">
        <v>3</v>
      </c>
      <c r="AA18" s="1">
        <f>IF(P18=1,$O$3,IF(P18=2,$O$4,$O$5))</f>
        <v>0</v>
      </c>
    </row>
    <row r="19" ht="38.25">
      <c r="A19" s="1" t="s">
        <v>84</v>
      </c>
      <c r="E19" s="27" t="s">
        <v>1075</v>
      </c>
    </row>
    <row r="20">
      <c r="A20" s="1" t="s">
        <v>86</v>
      </c>
      <c r="E20" s="33" t="s">
        <v>1078</v>
      </c>
    </row>
    <row r="21" ht="255">
      <c r="A21" s="1" t="s">
        <v>88</v>
      </c>
      <c r="E21" s="27" t="s">
        <v>92</v>
      </c>
    </row>
    <row r="22">
      <c r="A22" s="1" t="s">
        <v>78</v>
      </c>
      <c r="B22" s="1">
        <v>4</v>
      </c>
      <c r="C22" s="26" t="s">
        <v>937</v>
      </c>
      <c r="D22" t="s">
        <v>85</v>
      </c>
      <c r="E22" s="27" t="s">
        <v>938</v>
      </c>
      <c r="F22" s="28" t="s">
        <v>433</v>
      </c>
      <c r="G22" s="29">
        <v>122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83</v>
      </c>
      <c r="O22" s="32">
        <f>M22*AA22</f>
        <v>0</v>
      </c>
      <c r="P22" s="1">
        <v>3</v>
      </c>
      <c r="AA22" s="1">
        <f>IF(P22=1,$O$3,IF(P22=2,$O$4,$O$5))</f>
        <v>0</v>
      </c>
    </row>
    <row r="23" ht="25.5">
      <c r="A23" s="1" t="s">
        <v>84</v>
      </c>
      <c r="E23" s="27" t="s">
        <v>1253</v>
      </c>
    </row>
    <row r="24">
      <c r="A24" s="1" t="s">
        <v>86</v>
      </c>
      <c r="E24" s="33" t="s">
        <v>1254</v>
      </c>
    </row>
    <row r="25" ht="51">
      <c r="A25" s="1" t="s">
        <v>88</v>
      </c>
      <c r="E25" s="27" t="s">
        <v>560</v>
      </c>
    </row>
    <row r="26">
      <c r="A26" s="1" t="s">
        <v>78</v>
      </c>
      <c r="B26" s="1">
        <v>5</v>
      </c>
      <c r="C26" s="26" t="s">
        <v>565</v>
      </c>
      <c r="D26" t="s">
        <v>85</v>
      </c>
      <c r="E26" s="27" t="s">
        <v>566</v>
      </c>
      <c r="F26" s="28" t="s">
        <v>433</v>
      </c>
      <c r="G26" s="29">
        <v>122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83</v>
      </c>
      <c r="O26" s="32">
        <f>M26*AA26</f>
        <v>0</v>
      </c>
      <c r="P26" s="1">
        <v>3</v>
      </c>
      <c r="AA26" s="1">
        <f>IF(P26=1,$O$3,IF(P26=2,$O$4,$O$5))</f>
        <v>0</v>
      </c>
    </row>
    <row r="27" ht="25.5">
      <c r="A27" s="1" t="s">
        <v>84</v>
      </c>
      <c r="E27" s="27" t="s">
        <v>1255</v>
      </c>
    </row>
    <row r="28">
      <c r="A28" s="1" t="s">
        <v>86</v>
      </c>
      <c r="E28" s="33" t="s">
        <v>1254</v>
      </c>
    </row>
    <row r="29" ht="63.75">
      <c r="A29" s="1" t="s">
        <v>88</v>
      </c>
      <c r="E29" s="27" t="s">
        <v>567</v>
      </c>
    </row>
    <row r="30">
      <c r="A30" s="1" t="s">
        <v>75</v>
      </c>
      <c r="C30" s="22" t="s">
        <v>568</v>
      </c>
      <c r="E30" s="23" t="s">
        <v>569</v>
      </c>
      <c r="L30" s="24">
        <f>SUMIFS(L31:L42,A31:A42,"P")</f>
        <v>0</v>
      </c>
      <c r="M30" s="24">
        <f>SUMIFS(M31:M42,A31:A42,"P")</f>
        <v>0</v>
      </c>
      <c r="N30" s="25"/>
    </row>
    <row r="31">
      <c r="A31" s="1" t="s">
        <v>78</v>
      </c>
      <c r="B31" s="1">
        <v>6</v>
      </c>
      <c r="C31" s="26" t="s">
        <v>1256</v>
      </c>
      <c r="D31" t="s">
        <v>85</v>
      </c>
      <c r="E31" s="27" t="s">
        <v>1257</v>
      </c>
      <c r="F31" s="28" t="s">
        <v>82</v>
      </c>
      <c r="G31" s="29">
        <v>0.5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83</v>
      </c>
      <c r="O31" s="32">
        <f>M31*AA31</f>
        <v>0</v>
      </c>
      <c r="P31" s="1">
        <v>3</v>
      </c>
      <c r="AA31" s="1">
        <f>IF(P31=1,$O$3,IF(P31=2,$O$4,$O$5))</f>
        <v>0</v>
      </c>
    </row>
    <row r="32" ht="38.25">
      <c r="A32" s="1" t="s">
        <v>84</v>
      </c>
      <c r="E32" s="27" t="s">
        <v>1258</v>
      </c>
    </row>
    <row r="33">
      <c r="A33" s="1" t="s">
        <v>86</v>
      </c>
      <c r="E33" s="33" t="s">
        <v>1259</v>
      </c>
    </row>
    <row r="34" ht="76.5">
      <c r="A34" s="1" t="s">
        <v>88</v>
      </c>
      <c r="E34" s="27" t="s">
        <v>1260</v>
      </c>
    </row>
    <row r="35">
      <c r="A35" s="1" t="s">
        <v>78</v>
      </c>
      <c r="B35" s="1">
        <v>7</v>
      </c>
      <c r="C35" s="26" t="s">
        <v>1261</v>
      </c>
      <c r="D35" t="s">
        <v>85</v>
      </c>
      <c r="E35" s="27" t="s">
        <v>1262</v>
      </c>
      <c r="F35" s="28" t="s">
        <v>82</v>
      </c>
      <c r="G35" s="29">
        <v>6.7999999999999998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83</v>
      </c>
      <c r="O35" s="32">
        <f>M35*AA35</f>
        <v>0</v>
      </c>
      <c r="P35" s="1">
        <v>3</v>
      </c>
      <c r="AA35" s="1">
        <f>IF(P35=1,$O$3,IF(P35=2,$O$4,$O$5))</f>
        <v>0</v>
      </c>
    </row>
    <row r="36" ht="38.25">
      <c r="A36" s="1" t="s">
        <v>84</v>
      </c>
      <c r="E36" s="27" t="s">
        <v>1263</v>
      </c>
    </row>
    <row r="37">
      <c r="A37" s="1" t="s">
        <v>86</v>
      </c>
      <c r="E37" s="33" t="s">
        <v>1264</v>
      </c>
    </row>
    <row r="38" ht="369.75">
      <c r="A38" s="1" t="s">
        <v>88</v>
      </c>
      <c r="E38" s="27" t="s">
        <v>580</v>
      </c>
    </row>
    <row r="39">
      <c r="A39" s="1" t="s">
        <v>78</v>
      </c>
      <c r="B39" s="1">
        <v>8</v>
      </c>
      <c r="C39" s="26" t="s">
        <v>1265</v>
      </c>
      <c r="D39" t="s">
        <v>85</v>
      </c>
      <c r="E39" s="27" t="s">
        <v>1266</v>
      </c>
      <c r="F39" s="28" t="s">
        <v>82</v>
      </c>
      <c r="G39" s="29">
        <v>6.7999999999999998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83</v>
      </c>
      <c r="O39" s="32">
        <f>M39*AA39</f>
        <v>0</v>
      </c>
      <c r="P39" s="1">
        <v>3</v>
      </c>
      <c r="AA39" s="1">
        <f>IF(P39=1,$O$3,IF(P39=2,$O$4,$O$5))</f>
        <v>0</v>
      </c>
    </row>
    <row r="40" ht="38.25">
      <c r="A40" s="1" t="s">
        <v>84</v>
      </c>
      <c r="E40" s="27" t="s">
        <v>1267</v>
      </c>
    </row>
    <row r="41">
      <c r="A41" s="1" t="s">
        <v>86</v>
      </c>
      <c r="E41" s="33" t="s">
        <v>1264</v>
      </c>
    </row>
    <row r="42" ht="114.75">
      <c r="A42" s="1" t="s">
        <v>88</v>
      </c>
      <c r="E42" s="27" t="s">
        <v>1268</v>
      </c>
    </row>
    <row r="43">
      <c r="A43" s="1" t="s">
        <v>75</v>
      </c>
      <c r="C43" s="22" t="s">
        <v>214</v>
      </c>
      <c r="E43" s="23" t="s">
        <v>215</v>
      </c>
      <c r="L43" s="24">
        <f>SUMIFS(L44:L67,A44:A67,"P")</f>
        <v>0</v>
      </c>
      <c r="M43" s="24">
        <f>SUMIFS(M44:M67,A44:A67,"P")</f>
        <v>0</v>
      </c>
      <c r="N43" s="25"/>
    </row>
    <row r="44" ht="25.5">
      <c r="A44" s="1" t="s">
        <v>78</v>
      </c>
      <c r="B44" s="1">
        <v>9</v>
      </c>
      <c r="C44" s="26" t="s">
        <v>1080</v>
      </c>
      <c r="D44" t="s">
        <v>85</v>
      </c>
      <c r="E44" s="27" t="s">
        <v>1081</v>
      </c>
      <c r="F44" s="28" t="s">
        <v>120</v>
      </c>
      <c r="G44" s="29">
        <v>7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83</v>
      </c>
      <c r="O44" s="32">
        <f>M44*AA44</f>
        <v>0</v>
      </c>
      <c r="P44" s="1">
        <v>3</v>
      </c>
      <c r="AA44" s="1">
        <f>IF(P44=1,$O$3,IF(P44=2,$O$4,$O$5))</f>
        <v>0</v>
      </c>
    </row>
    <row r="45" ht="38.25">
      <c r="A45" s="1" t="s">
        <v>84</v>
      </c>
      <c r="E45" s="27" t="s">
        <v>1269</v>
      </c>
    </row>
    <row r="46">
      <c r="A46" s="1" t="s">
        <v>86</v>
      </c>
      <c r="E46" s="33" t="s">
        <v>108</v>
      </c>
    </row>
    <row r="47" ht="76.5">
      <c r="A47" s="1" t="s">
        <v>88</v>
      </c>
      <c r="E47" s="27" t="s">
        <v>218</v>
      </c>
    </row>
    <row r="48">
      <c r="A48" s="1" t="s">
        <v>78</v>
      </c>
      <c r="B48" s="1">
        <v>10</v>
      </c>
      <c r="C48" s="26" t="s">
        <v>219</v>
      </c>
      <c r="D48" t="s">
        <v>85</v>
      </c>
      <c r="E48" s="27" t="s">
        <v>220</v>
      </c>
      <c r="F48" s="28" t="s">
        <v>120</v>
      </c>
      <c r="G48" s="29">
        <v>5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83</v>
      </c>
      <c r="O48" s="32">
        <f>M48*AA48</f>
        <v>0</v>
      </c>
      <c r="P48" s="1">
        <v>3</v>
      </c>
      <c r="AA48" s="1">
        <f>IF(P48=1,$O$3,IF(P48=2,$O$4,$O$5))</f>
        <v>0</v>
      </c>
    </row>
    <row r="49" ht="38.25">
      <c r="A49" s="1" t="s">
        <v>84</v>
      </c>
      <c r="E49" s="27" t="s">
        <v>1084</v>
      </c>
    </row>
    <row r="50">
      <c r="A50" s="1" t="s">
        <v>86</v>
      </c>
      <c r="E50" s="33" t="s">
        <v>125</v>
      </c>
    </row>
    <row r="51" ht="76.5">
      <c r="A51" s="1" t="s">
        <v>88</v>
      </c>
      <c r="E51" s="27" t="s">
        <v>218</v>
      </c>
    </row>
    <row r="52">
      <c r="A52" s="1" t="s">
        <v>78</v>
      </c>
      <c r="B52" s="1">
        <v>11</v>
      </c>
      <c r="C52" s="26" t="s">
        <v>141</v>
      </c>
      <c r="D52" t="s">
        <v>85</v>
      </c>
      <c r="E52" s="27" t="s">
        <v>142</v>
      </c>
      <c r="F52" s="28" t="s">
        <v>95</v>
      </c>
      <c r="G52" s="29">
        <v>81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83</v>
      </c>
      <c r="O52" s="32">
        <f>M52*AA52</f>
        <v>0</v>
      </c>
      <c r="P52" s="1">
        <v>3</v>
      </c>
      <c r="AA52" s="1">
        <f>IF(P52=1,$O$3,IF(P52=2,$O$4,$O$5))</f>
        <v>0</v>
      </c>
    </row>
    <row r="53" ht="38.25">
      <c r="A53" s="1" t="s">
        <v>84</v>
      </c>
      <c r="E53" s="27" t="s">
        <v>1270</v>
      </c>
    </row>
    <row r="54">
      <c r="A54" s="1" t="s">
        <v>86</v>
      </c>
      <c r="E54" s="33" t="s">
        <v>1271</v>
      </c>
    </row>
    <row r="55" ht="76.5">
      <c r="A55" s="1" t="s">
        <v>88</v>
      </c>
      <c r="E55" s="27" t="s">
        <v>97</v>
      </c>
    </row>
    <row r="56">
      <c r="A56" s="1" t="s">
        <v>78</v>
      </c>
      <c r="B56" s="1">
        <v>12</v>
      </c>
      <c r="C56" s="26" t="s">
        <v>755</v>
      </c>
      <c r="D56" t="s">
        <v>85</v>
      </c>
      <c r="E56" s="27" t="s">
        <v>756</v>
      </c>
      <c r="F56" s="28" t="s">
        <v>95</v>
      </c>
      <c r="G56" s="29">
        <v>62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83</v>
      </c>
      <c r="O56" s="32">
        <f>M56*AA56</f>
        <v>0</v>
      </c>
      <c r="P56" s="1">
        <v>3</v>
      </c>
      <c r="AA56" s="1">
        <f>IF(P56=1,$O$3,IF(P56=2,$O$4,$O$5))</f>
        <v>0</v>
      </c>
    </row>
    <row r="57" ht="38.25">
      <c r="A57" s="1" t="s">
        <v>84</v>
      </c>
      <c r="E57" s="27" t="s">
        <v>1086</v>
      </c>
    </row>
    <row r="58">
      <c r="A58" s="1" t="s">
        <v>86</v>
      </c>
      <c r="E58" s="33" t="s">
        <v>1272</v>
      </c>
    </row>
    <row r="59" ht="76.5">
      <c r="A59" s="1" t="s">
        <v>88</v>
      </c>
      <c r="E59" s="27" t="s">
        <v>97</v>
      </c>
    </row>
    <row r="60">
      <c r="A60" s="1" t="s">
        <v>78</v>
      </c>
      <c r="B60" s="1">
        <v>13</v>
      </c>
      <c r="C60" s="26" t="s">
        <v>1088</v>
      </c>
      <c r="D60" t="s">
        <v>85</v>
      </c>
      <c r="E60" s="27" t="s">
        <v>1089</v>
      </c>
      <c r="F60" s="28" t="s">
        <v>95</v>
      </c>
      <c r="G60" s="29">
        <v>94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83</v>
      </c>
      <c r="O60" s="32">
        <f>M60*AA60</f>
        <v>0</v>
      </c>
      <c r="P60" s="1">
        <v>3</v>
      </c>
      <c r="AA60" s="1">
        <f>IF(P60=1,$O$3,IF(P60=2,$O$4,$O$5))</f>
        <v>0</v>
      </c>
    </row>
    <row r="61" ht="38.25">
      <c r="A61" s="1" t="s">
        <v>84</v>
      </c>
      <c r="E61" s="27" t="s">
        <v>1273</v>
      </c>
    </row>
    <row r="62">
      <c r="A62" s="1" t="s">
        <v>86</v>
      </c>
      <c r="E62" s="33" t="s">
        <v>1274</v>
      </c>
    </row>
    <row r="63" ht="89.25">
      <c r="A63" s="1" t="s">
        <v>88</v>
      </c>
      <c r="E63" s="27" t="s">
        <v>1091</v>
      </c>
    </row>
    <row r="64" ht="25.5">
      <c r="A64" s="1" t="s">
        <v>78</v>
      </c>
      <c r="B64" s="1">
        <v>14</v>
      </c>
      <c r="C64" s="26" t="s">
        <v>1092</v>
      </c>
      <c r="D64" t="s">
        <v>85</v>
      </c>
      <c r="E64" s="27" t="s">
        <v>1093</v>
      </c>
      <c r="F64" s="28" t="s">
        <v>95</v>
      </c>
      <c r="G64" s="29">
        <v>94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83</v>
      </c>
      <c r="O64" s="32">
        <f>M64*AA64</f>
        <v>0</v>
      </c>
      <c r="P64" s="1">
        <v>3</v>
      </c>
      <c r="AA64" s="1">
        <f>IF(P64=1,$O$3,IF(P64=2,$O$4,$O$5))</f>
        <v>0</v>
      </c>
    </row>
    <row r="65" ht="25.5">
      <c r="A65" s="1" t="s">
        <v>84</v>
      </c>
      <c r="E65" s="27" t="s">
        <v>1275</v>
      </c>
    </row>
    <row r="66">
      <c r="A66" s="1" t="s">
        <v>86</v>
      </c>
      <c r="E66" s="33" t="s">
        <v>1274</v>
      </c>
    </row>
    <row r="67" ht="76.5">
      <c r="A67" s="1" t="s">
        <v>88</v>
      </c>
      <c r="E67" s="27" t="s">
        <v>1095</v>
      </c>
    </row>
    <row r="68">
      <c r="A68" s="1" t="s">
        <v>75</v>
      </c>
      <c r="C68" s="22" t="s">
        <v>1096</v>
      </c>
      <c r="E68" s="23" t="s">
        <v>1097</v>
      </c>
      <c r="L68" s="24">
        <f>SUMIFS(L69:L156,A69:A156,"P")</f>
        <v>0</v>
      </c>
      <c r="M68" s="24">
        <f>SUMIFS(M69:M156,A69:A156,"P")</f>
        <v>0</v>
      </c>
      <c r="N68" s="25"/>
    </row>
    <row r="69">
      <c r="A69" s="1" t="s">
        <v>78</v>
      </c>
      <c r="B69" s="1">
        <v>15</v>
      </c>
      <c r="C69" s="26" t="s">
        <v>1212</v>
      </c>
      <c r="D69" t="s">
        <v>85</v>
      </c>
      <c r="E69" s="27" t="s">
        <v>1213</v>
      </c>
      <c r="F69" s="28" t="s">
        <v>95</v>
      </c>
      <c r="G69" s="29">
        <v>91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83</v>
      </c>
      <c r="O69" s="32">
        <f>M69*AA69</f>
        <v>0</v>
      </c>
      <c r="P69" s="1">
        <v>3</v>
      </c>
      <c r="AA69" s="1">
        <f>IF(P69=1,$O$3,IF(P69=2,$O$4,$O$5))</f>
        <v>0</v>
      </c>
    </row>
    <row r="70" ht="51">
      <c r="A70" s="1" t="s">
        <v>84</v>
      </c>
      <c r="E70" s="27" t="s">
        <v>1276</v>
      </c>
    </row>
    <row r="71">
      <c r="A71" s="1" t="s">
        <v>86</v>
      </c>
      <c r="E71" s="33" t="s">
        <v>1277</v>
      </c>
    </row>
    <row r="72" ht="114.75">
      <c r="A72" s="1" t="s">
        <v>88</v>
      </c>
      <c r="E72" s="27" t="s">
        <v>1214</v>
      </c>
    </row>
    <row r="73">
      <c r="A73" s="1" t="s">
        <v>78</v>
      </c>
      <c r="B73" s="1">
        <v>16</v>
      </c>
      <c r="C73" s="26" t="s">
        <v>1215</v>
      </c>
      <c r="D73" t="s">
        <v>85</v>
      </c>
      <c r="E73" s="27" t="s">
        <v>1216</v>
      </c>
      <c r="F73" s="28" t="s">
        <v>120</v>
      </c>
      <c r="G73" s="29">
        <v>4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83</v>
      </c>
      <c r="O73" s="32">
        <f>M73*AA73</f>
        <v>0</v>
      </c>
      <c r="P73" s="1">
        <v>3</v>
      </c>
      <c r="AA73" s="1">
        <f>IF(P73=1,$O$3,IF(P73=2,$O$4,$O$5))</f>
        <v>0</v>
      </c>
    </row>
    <row r="74" ht="38.25">
      <c r="A74" s="1" t="s">
        <v>84</v>
      </c>
      <c r="E74" s="27" t="s">
        <v>1278</v>
      </c>
    </row>
    <row r="75">
      <c r="A75" s="1" t="s">
        <v>86</v>
      </c>
      <c r="E75" s="33" t="s">
        <v>290</v>
      </c>
    </row>
    <row r="76" ht="76.5">
      <c r="A76" s="1" t="s">
        <v>88</v>
      </c>
      <c r="E76" s="27" t="s">
        <v>1217</v>
      </c>
    </row>
    <row r="77">
      <c r="A77" s="1" t="s">
        <v>78</v>
      </c>
      <c r="B77" s="1">
        <v>17</v>
      </c>
      <c r="C77" s="26" t="s">
        <v>1279</v>
      </c>
      <c r="D77" t="s">
        <v>85</v>
      </c>
      <c r="E77" s="27" t="s">
        <v>1280</v>
      </c>
      <c r="F77" s="28" t="s">
        <v>120</v>
      </c>
      <c r="G77" s="29">
        <v>4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83</v>
      </c>
      <c r="O77" s="32">
        <f>M77*AA77</f>
        <v>0</v>
      </c>
      <c r="P77" s="1">
        <v>3</v>
      </c>
      <c r="AA77" s="1">
        <f>IF(P77=1,$O$3,IF(P77=2,$O$4,$O$5))</f>
        <v>0</v>
      </c>
    </row>
    <row r="78" ht="38.25">
      <c r="A78" s="1" t="s">
        <v>84</v>
      </c>
      <c r="E78" s="27" t="s">
        <v>1281</v>
      </c>
    </row>
    <row r="79">
      <c r="A79" s="1" t="s">
        <v>86</v>
      </c>
      <c r="E79" s="33" t="s">
        <v>290</v>
      </c>
    </row>
    <row r="80" ht="102">
      <c r="A80" s="1" t="s">
        <v>88</v>
      </c>
      <c r="E80" s="27" t="s">
        <v>1282</v>
      </c>
    </row>
    <row r="81">
      <c r="A81" s="1" t="s">
        <v>78</v>
      </c>
      <c r="B81" s="1">
        <v>18</v>
      </c>
      <c r="C81" s="26" t="s">
        <v>1283</v>
      </c>
      <c r="D81" t="s">
        <v>85</v>
      </c>
      <c r="E81" s="27" t="s">
        <v>1284</v>
      </c>
      <c r="F81" s="28" t="s">
        <v>120</v>
      </c>
      <c r="G81" s="29">
        <v>4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83</v>
      </c>
      <c r="O81" s="32">
        <f>M81*AA81</f>
        <v>0</v>
      </c>
      <c r="P81" s="1">
        <v>3</v>
      </c>
      <c r="AA81" s="1">
        <f>IF(P81=1,$O$3,IF(P81=2,$O$4,$O$5))</f>
        <v>0</v>
      </c>
    </row>
    <row r="82" ht="38.25">
      <c r="A82" s="1" t="s">
        <v>84</v>
      </c>
      <c r="E82" s="27" t="s">
        <v>1285</v>
      </c>
    </row>
    <row r="83">
      <c r="A83" s="1" t="s">
        <v>86</v>
      </c>
      <c r="E83" s="33" t="s">
        <v>290</v>
      </c>
    </row>
    <row r="84" ht="102">
      <c r="A84" s="1" t="s">
        <v>88</v>
      </c>
      <c r="E84" s="27" t="s">
        <v>1286</v>
      </c>
    </row>
    <row r="85" ht="25.5">
      <c r="A85" s="1" t="s">
        <v>78</v>
      </c>
      <c r="B85" s="1">
        <v>19</v>
      </c>
      <c r="C85" s="26" t="s">
        <v>1287</v>
      </c>
      <c r="D85" t="s">
        <v>85</v>
      </c>
      <c r="E85" s="27" t="s">
        <v>1288</v>
      </c>
      <c r="F85" s="28" t="s">
        <v>95</v>
      </c>
      <c r="G85" s="29">
        <v>51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83</v>
      </c>
      <c r="O85" s="32">
        <f>M85*AA85</f>
        <v>0</v>
      </c>
      <c r="P85" s="1">
        <v>3</v>
      </c>
      <c r="AA85" s="1">
        <f>IF(P85=1,$O$3,IF(P85=2,$O$4,$O$5))</f>
        <v>0</v>
      </c>
    </row>
    <row r="86" ht="38.25">
      <c r="A86" s="1" t="s">
        <v>84</v>
      </c>
      <c r="E86" s="27" t="s">
        <v>1100</v>
      </c>
    </row>
    <row r="87">
      <c r="A87" s="1" t="s">
        <v>86</v>
      </c>
      <c r="E87" s="33" t="s">
        <v>1289</v>
      </c>
    </row>
    <row r="88" ht="76.5">
      <c r="A88" s="1" t="s">
        <v>88</v>
      </c>
      <c r="E88" s="27" t="s">
        <v>1102</v>
      </c>
    </row>
    <row r="89">
      <c r="A89" s="1" t="s">
        <v>78</v>
      </c>
      <c r="B89" s="1">
        <v>20</v>
      </c>
      <c r="C89" s="26" t="s">
        <v>1218</v>
      </c>
      <c r="D89" t="s">
        <v>85</v>
      </c>
      <c r="E89" s="27" t="s">
        <v>1219</v>
      </c>
      <c r="F89" s="28" t="s">
        <v>95</v>
      </c>
      <c r="G89" s="29">
        <v>60</v>
      </c>
      <c r="H89" s="28">
        <v>0</v>
      </c>
      <c r="I89" s="30">
        <f>ROUND(G89*H89,P4)</f>
        <v>0</v>
      </c>
      <c r="L89" s="31">
        <v>0</v>
      </c>
      <c r="M89" s="24">
        <f>ROUND(G89*L89,P4)</f>
        <v>0</v>
      </c>
      <c r="N89" s="25" t="s">
        <v>83</v>
      </c>
      <c r="O89" s="32">
        <f>M89*AA89</f>
        <v>0</v>
      </c>
      <c r="P89" s="1">
        <v>3</v>
      </c>
      <c r="AA89" s="1">
        <f>IF(P89=1,$O$3,IF(P89=2,$O$4,$O$5))</f>
        <v>0</v>
      </c>
    </row>
    <row r="90" ht="38.25">
      <c r="A90" s="1" t="s">
        <v>84</v>
      </c>
      <c r="E90" s="27" t="s">
        <v>1290</v>
      </c>
    </row>
    <row r="91">
      <c r="A91" s="1" t="s">
        <v>86</v>
      </c>
      <c r="E91" s="33" t="s">
        <v>1291</v>
      </c>
    </row>
    <row r="92" ht="76.5">
      <c r="A92" s="1" t="s">
        <v>88</v>
      </c>
      <c r="E92" s="27" t="s">
        <v>1102</v>
      </c>
    </row>
    <row r="93">
      <c r="A93" s="1" t="s">
        <v>78</v>
      </c>
      <c r="B93" s="1">
        <v>21</v>
      </c>
      <c r="C93" s="26" t="s">
        <v>1292</v>
      </c>
      <c r="D93" t="s">
        <v>85</v>
      </c>
      <c r="E93" s="27" t="s">
        <v>1293</v>
      </c>
      <c r="F93" s="28" t="s">
        <v>95</v>
      </c>
      <c r="G93" s="29">
        <v>155</v>
      </c>
      <c r="H93" s="28">
        <v>0</v>
      </c>
      <c r="I93" s="30">
        <f>ROUND(G93*H93,P4)</f>
        <v>0</v>
      </c>
      <c r="L93" s="31">
        <v>0</v>
      </c>
      <c r="M93" s="24">
        <f>ROUND(G93*L93,P4)</f>
        <v>0</v>
      </c>
      <c r="N93" s="25" t="s">
        <v>83</v>
      </c>
      <c r="O93" s="32">
        <f>M93*AA93</f>
        <v>0</v>
      </c>
      <c r="P93" s="1">
        <v>3</v>
      </c>
      <c r="AA93" s="1">
        <f>IF(P93=1,$O$3,IF(P93=2,$O$4,$O$5))</f>
        <v>0</v>
      </c>
    </row>
    <row r="94" ht="38.25">
      <c r="A94" s="1" t="s">
        <v>84</v>
      </c>
      <c r="E94" s="27" t="s">
        <v>1100</v>
      </c>
    </row>
    <row r="95">
      <c r="A95" s="1" t="s">
        <v>86</v>
      </c>
      <c r="E95" s="33" t="s">
        <v>1294</v>
      </c>
    </row>
    <row r="96" ht="76.5">
      <c r="A96" s="1" t="s">
        <v>88</v>
      </c>
      <c r="E96" s="27" t="s">
        <v>1102</v>
      </c>
    </row>
    <row r="97" ht="25.5">
      <c r="A97" s="1" t="s">
        <v>78</v>
      </c>
      <c r="B97" s="1">
        <v>22</v>
      </c>
      <c r="C97" s="26" t="s">
        <v>1295</v>
      </c>
      <c r="D97" t="s">
        <v>85</v>
      </c>
      <c r="E97" s="27" t="s">
        <v>1296</v>
      </c>
      <c r="F97" s="28" t="s">
        <v>120</v>
      </c>
      <c r="G97" s="29">
        <v>2</v>
      </c>
      <c r="H97" s="28">
        <v>0</v>
      </c>
      <c r="I97" s="30">
        <f>ROUND(G97*H97,P4)</f>
        <v>0</v>
      </c>
      <c r="L97" s="31">
        <v>0</v>
      </c>
      <c r="M97" s="24">
        <f>ROUND(G97*L97,P4)</f>
        <v>0</v>
      </c>
      <c r="N97" s="25" t="s">
        <v>83</v>
      </c>
      <c r="O97" s="32">
        <f>M97*AA97</f>
        <v>0</v>
      </c>
      <c r="P97" s="1">
        <v>3</v>
      </c>
      <c r="AA97" s="1">
        <f>IF(P97=1,$O$3,IF(P97=2,$O$4,$O$5))</f>
        <v>0</v>
      </c>
    </row>
    <row r="98" ht="38.25">
      <c r="A98" s="1" t="s">
        <v>84</v>
      </c>
      <c r="E98" s="27" t="s">
        <v>1297</v>
      </c>
    </row>
    <row r="99">
      <c r="A99" s="1" t="s">
        <v>86</v>
      </c>
      <c r="E99" s="33" t="s">
        <v>121</v>
      </c>
    </row>
    <row r="100" ht="89.25">
      <c r="A100" s="1" t="s">
        <v>88</v>
      </c>
      <c r="E100" s="27" t="s">
        <v>1106</v>
      </c>
    </row>
    <row r="101" ht="25.5">
      <c r="A101" s="1" t="s">
        <v>78</v>
      </c>
      <c r="B101" s="1">
        <v>23</v>
      </c>
      <c r="C101" s="26" t="s">
        <v>1220</v>
      </c>
      <c r="D101" t="s">
        <v>85</v>
      </c>
      <c r="E101" s="27" t="s">
        <v>1221</v>
      </c>
      <c r="F101" s="28" t="s">
        <v>120</v>
      </c>
      <c r="G101" s="29">
        <v>8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83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 ht="38.25">
      <c r="A102" s="1" t="s">
        <v>84</v>
      </c>
      <c r="E102" s="27" t="s">
        <v>1297</v>
      </c>
    </row>
    <row r="103">
      <c r="A103" s="1" t="s">
        <v>86</v>
      </c>
      <c r="E103" s="33" t="s">
        <v>134</v>
      </c>
    </row>
    <row r="104" ht="89.25">
      <c r="A104" s="1" t="s">
        <v>88</v>
      </c>
      <c r="E104" s="27" t="s">
        <v>1106</v>
      </c>
    </row>
    <row r="105" ht="25.5">
      <c r="A105" s="1" t="s">
        <v>78</v>
      </c>
      <c r="B105" s="1">
        <v>24</v>
      </c>
      <c r="C105" s="26" t="s">
        <v>1103</v>
      </c>
      <c r="D105" t="s">
        <v>85</v>
      </c>
      <c r="E105" s="27" t="s">
        <v>1104</v>
      </c>
      <c r="F105" s="28" t="s">
        <v>120</v>
      </c>
      <c r="G105" s="29">
        <v>7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83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 ht="38.25">
      <c r="A106" s="1" t="s">
        <v>84</v>
      </c>
      <c r="E106" s="27" t="s">
        <v>1297</v>
      </c>
    </row>
    <row r="107">
      <c r="A107" s="1" t="s">
        <v>86</v>
      </c>
      <c r="E107" s="33" t="s">
        <v>108</v>
      </c>
    </row>
    <row r="108" ht="89.25">
      <c r="A108" s="1" t="s">
        <v>88</v>
      </c>
      <c r="E108" s="27" t="s">
        <v>1106</v>
      </c>
    </row>
    <row r="109">
      <c r="A109" s="1" t="s">
        <v>78</v>
      </c>
      <c r="B109" s="1">
        <v>25</v>
      </c>
      <c r="C109" s="26" t="s">
        <v>1107</v>
      </c>
      <c r="D109" t="s">
        <v>85</v>
      </c>
      <c r="E109" s="27" t="s">
        <v>1108</v>
      </c>
      <c r="F109" s="28" t="s">
        <v>95</v>
      </c>
      <c r="G109" s="29">
        <v>62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83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 ht="25.5">
      <c r="A110" s="1" t="s">
        <v>84</v>
      </c>
      <c r="E110" s="27" t="s">
        <v>1298</v>
      </c>
    </row>
    <row r="111">
      <c r="A111" s="1" t="s">
        <v>86</v>
      </c>
      <c r="E111" s="33" t="s">
        <v>1272</v>
      </c>
    </row>
    <row r="112" ht="76.5">
      <c r="A112" s="1" t="s">
        <v>88</v>
      </c>
      <c r="E112" s="27" t="s">
        <v>1110</v>
      </c>
    </row>
    <row r="113">
      <c r="A113" s="1" t="s">
        <v>78</v>
      </c>
      <c r="B113" s="1">
        <v>26</v>
      </c>
      <c r="C113" s="26" t="s">
        <v>1115</v>
      </c>
      <c r="D113" t="s">
        <v>85</v>
      </c>
      <c r="E113" s="27" t="s">
        <v>1116</v>
      </c>
      <c r="F113" s="28" t="s">
        <v>95</v>
      </c>
      <c r="G113" s="29">
        <v>155</v>
      </c>
      <c r="H113" s="28">
        <v>0</v>
      </c>
      <c r="I113" s="30">
        <f>ROUND(G113*H113,P4)</f>
        <v>0</v>
      </c>
      <c r="L113" s="31">
        <v>0</v>
      </c>
      <c r="M113" s="24">
        <f>ROUND(G113*L113,P4)</f>
        <v>0</v>
      </c>
      <c r="N113" s="25" t="s">
        <v>83</v>
      </c>
      <c r="O113" s="32">
        <f>M113*AA113</f>
        <v>0</v>
      </c>
      <c r="P113" s="1">
        <v>3</v>
      </c>
      <c r="AA113" s="1">
        <f>IF(P113=1,$O$3,IF(P113=2,$O$4,$O$5))</f>
        <v>0</v>
      </c>
    </row>
    <row r="114" ht="25.5">
      <c r="A114" s="1" t="s">
        <v>84</v>
      </c>
      <c r="E114" s="27" t="s">
        <v>1299</v>
      </c>
    </row>
    <row r="115">
      <c r="A115" s="1" t="s">
        <v>86</v>
      </c>
      <c r="E115" s="33" t="s">
        <v>1294</v>
      </c>
    </row>
    <row r="116" ht="114.75">
      <c r="A116" s="1" t="s">
        <v>88</v>
      </c>
      <c r="E116" s="27" t="s">
        <v>1119</v>
      </c>
    </row>
    <row r="117">
      <c r="A117" s="1" t="s">
        <v>78</v>
      </c>
      <c r="B117" s="1">
        <v>27</v>
      </c>
      <c r="C117" s="26" t="s">
        <v>1300</v>
      </c>
      <c r="D117" t="s">
        <v>85</v>
      </c>
      <c r="E117" s="27" t="s">
        <v>1301</v>
      </c>
      <c r="F117" s="28" t="s">
        <v>120</v>
      </c>
      <c r="G117" s="29">
        <v>4</v>
      </c>
      <c r="H117" s="28">
        <v>0</v>
      </c>
      <c r="I117" s="30">
        <f>ROUND(G117*H117,P4)</f>
        <v>0</v>
      </c>
      <c r="L117" s="31">
        <v>0</v>
      </c>
      <c r="M117" s="24">
        <f>ROUND(G117*L117,P4)</f>
        <v>0</v>
      </c>
      <c r="N117" s="25" t="s">
        <v>83</v>
      </c>
      <c r="O117" s="32">
        <f>M117*AA117</f>
        <v>0</v>
      </c>
      <c r="P117" s="1">
        <v>3</v>
      </c>
      <c r="AA117" s="1">
        <f>IF(P117=1,$O$3,IF(P117=2,$O$4,$O$5))</f>
        <v>0</v>
      </c>
    </row>
    <row r="118" ht="38.25">
      <c r="A118" s="1" t="s">
        <v>84</v>
      </c>
      <c r="E118" s="27" t="s">
        <v>1302</v>
      </c>
    </row>
    <row r="119">
      <c r="A119" s="1" t="s">
        <v>86</v>
      </c>
      <c r="E119" s="33" t="s">
        <v>290</v>
      </c>
    </row>
    <row r="120" ht="114.75">
      <c r="A120" s="1" t="s">
        <v>88</v>
      </c>
      <c r="E120" s="27" t="s">
        <v>1224</v>
      </c>
    </row>
    <row r="121" ht="25.5">
      <c r="A121" s="1" t="s">
        <v>78</v>
      </c>
      <c r="B121" s="1">
        <v>28</v>
      </c>
      <c r="C121" s="26" t="s">
        <v>1230</v>
      </c>
      <c r="D121" t="s">
        <v>85</v>
      </c>
      <c r="E121" s="27" t="s">
        <v>1231</v>
      </c>
      <c r="F121" s="28" t="s">
        <v>120</v>
      </c>
      <c r="G121" s="29">
        <v>4</v>
      </c>
      <c r="H121" s="28">
        <v>0</v>
      </c>
      <c r="I121" s="30">
        <f>ROUND(G121*H121,P4)</f>
        <v>0</v>
      </c>
      <c r="L121" s="31">
        <v>0</v>
      </c>
      <c r="M121" s="24">
        <f>ROUND(G121*L121,P4)</f>
        <v>0</v>
      </c>
      <c r="N121" s="25" t="s">
        <v>83</v>
      </c>
      <c r="O121" s="32">
        <f>M121*AA121</f>
        <v>0</v>
      </c>
      <c r="P121" s="1">
        <v>3</v>
      </c>
      <c r="AA121" s="1">
        <f>IF(P121=1,$O$3,IF(P121=2,$O$4,$O$5))</f>
        <v>0</v>
      </c>
    </row>
    <row r="122" ht="38.25">
      <c r="A122" s="1" t="s">
        <v>84</v>
      </c>
      <c r="E122" s="27" t="s">
        <v>1303</v>
      </c>
    </row>
    <row r="123">
      <c r="A123" s="1" t="s">
        <v>86</v>
      </c>
      <c r="E123" s="33" t="s">
        <v>290</v>
      </c>
    </row>
    <row r="124" ht="89.25">
      <c r="A124" s="1" t="s">
        <v>88</v>
      </c>
      <c r="E124" s="27" t="s">
        <v>1229</v>
      </c>
    </row>
    <row r="125" ht="25.5">
      <c r="A125" s="1" t="s">
        <v>78</v>
      </c>
      <c r="B125" s="1">
        <v>29</v>
      </c>
      <c r="C125" s="26" t="s">
        <v>1304</v>
      </c>
      <c r="D125" t="s">
        <v>85</v>
      </c>
      <c r="E125" s="27" t="s">
        <v>1305</v>
      </c>
      <c r="F125" s="28" t="s">
        <v>120</v>
      </c>
      <c r="G125" s="29">
        <v>4</v>
      </c>
      <c r="H125" s="28">
        <v>0</v>
      </c>
      <c r="I125" s="30">
        <f>ROUND(G125*H125,P4)</f>
        <v>0</v>
      </c>
      <c r="L125" s="31">
        <v>0</v>
      </c>
      <c r="M125" s="24">
        <f>ROUND(G125*L125,P4)</f>
        <v>0</v>
      </c>
      <c r="N125" s="25" t="s">
        <v>83</v>
      </c>
      <c r="O125" s="32">
        <f>M125*AA125</f>
        <v>0</v>
      </c>
      <c r="P125" s="1">
        <v>3</v>
      </c>
      <c r="AA125" s="1">
        <f>IF(P125=1,$O$3,IF(P125=2,$O$4,$O$5))</f>
        <v>0</v>
      </c>
    </row>
    <row r="126" ht="38.25">
      <c r="A126" s="1" t="s">
        <v>84</v>
      </c>
      <c r="E126" s="27" t="s">
        <v>1306</v>
      </c>
    </row>
    <row r="127">
      <c r="A127" s="1" t="s">
        <v>86</v>
      </c>
      <c r="E127" s="33" t="s">
        <v>290</v>
      </c>
    </row>
    <row r="128" ht="76.5">
      <c r="A128" s="1" t="s">
        <v>88</v>
      </c>
      <c r="E128" s="27" t="s">
        <v>1307</v>
      </c>
    </row>
    <row r="129">
      <c r="A129" s="1" t="s">
        <v>78</v>
      </c>
      <c r="B129" s="1">
        <v>30</v>
      </c>
      <c r="C129" s="26" t="s">
        <v>1308</v>
      </c>
      <c r="D129" t="s">
        <v>85</v>
      </c>
      <c r="E129" s="27" t="s">
        <v>1309</v>
      </c>
      <c r="F129" s="28" t="s">
        <v>120</v>
      </c>
      <c r="G129" s="29">
        <v>4</v>
      </c>
      <c r="H129" s="28">
        <v>0</v>
      </c>
      <c r="I129" s="30">
        <f>ROUND(G129*H129,P4)</f>
        <v>0</v>
      </c>
      <c r="L129" s="31">
        <v>0</v>
      </c>
      <c r="M129" s="24">
        <f>ROUND(G129*L129,P4)</f>
        <v>0</v>
      </c>
      <c r="N129" s="25" t="s">
        <v>83</v>
      </c>
      <c r="O129" s="32">
        <f>M129*AA129</f>
        <v>0</v>
      </c>
      <c r="P129" s="1">
        <v>3</v>
      </c>
      <c r="AA129" s="1">
        <f>IF(P129=1,$O$3,IF(P129=2,$O$4,$O$5))</f>
        <v>0</v>
      </c>
    </row>
    <row r="130" ht="38.25">
      <c r="A130" s="1" t="s">
        <v>84</v>
      </c>
      <c r="E130" s="27" t="s">
        <v>1310</v>
      </c>
    </row>
    <row r="131">
      <c r="A131" s="1" t="s">
        <v>86</v>
      </c>
      <c r="E131" s="33" t="s">
        <v>290</v>
      </c>
    </row>
    <row r="132" ht="114.75">
      <c r="A132" s="1" t="s">
        <v>88</v>
      </c>
      <c r="E132" s="27" t="s">
        <v>1131</v>
      </c>
    </row>
    <row r="133">
      <c r="A133" s="1" t="s">
        <v>78</v>
      </c>
      <c r="B133" s="1">
        <v>31</v>
      </c>
      <c r="C133" s="26" t="s">
        <v>1241</v>
      </c>
      <c r="D133" t="s">
        <v>85</v>
      </c>
      <c r="E133" s="27" t="s">
        <v>1242</v>
      </c>
      <c r="F133" s="28" t="s">
        <v>120</v>
      </c>
      <c r="G133" s="29">
        <v>4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83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 ht="38.25">
      <c r="A134" s="1" t="s">
        <v>84</v>
      </c>
      <c r="E134" s="27" t="s">
        <v>1311</v>
      </c>
    </row>
    <row r="135">
      <c r="A135" s="1" t="s">
        <v>86</v>
      </c>
      <c r="E135" s="33" t="s">
        <v>290</v>
      </c>
    </row>
    <row r="136" ht="114.75">
      <c r="A136" s="1" t="s">
        <v>88</v>
      </c>
      <c r="E136" s="27" t="s">
        <v>1131</v>
      </c>
    </row>
    <row r="137">
      <c r="A137" s="1" t="s">
        <v>78</v>
      </c>
      <c r="B137" s="1">
        <v>32</v>
      </c>
      <c r="C137" s="26" t="s">
        <v>1312</v>
      </c>
      <c r="D137" t="s">
        <v>85</v>
      </c>
      <c r="E137" s="27" t="s">
        <v>1313</v>
      </c>
      <c r="F137" s="28" t="s">
        <v>120</v>
      </c>
      <c r="G137" s="29">
        <v>4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83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 ht="38.25">
      <c r="A138" s="1" t="s">
        <v>84</v>
      </c>
      <c r="E138" s="27" t="s">
        <v>1082</v>
      </c>
    </row>
    <row r="139">
      <c r="A139" s="1" t="s">
        <v>86</v>
      </c>
      <c r="E139" s="33" t="s">
        <v>290</v>
      </c>
    </row>
    <row r="140" ht="89.25">
      <c r="A140" s="1" t="s">
        <v>88</v>
      </c>
      <c r="E140" s="27" t="s">
        <v>1314</v>
      </c>
    </row>
    <row r="141" ht="25.5">
      <c r="A141" s="1" t="s">
        <v>78</v>
      </c>
      <c r="B141" s="1">
        <v>33</v>
      </c>
      <c r="C141" s="26" t="s">
        <v>1132</v>
      </c>
      <c r="D141" t="s">
        <v>85</v>
      </c>
      <c r="E141" s="27" t="s">
        <v>1133</v>
      </c>
      <c r="F141" s="28" t="s">
        <v>120</v>
      </c>
      <c r="G141" s="29">
        <v>1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83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 ht="25.5">
      <c r="A142" s="1" t="s">
        <v>84</v>
      </c>
      <c r="E142" s="27" t="s">
        <v>1315</v>
      </c>
    </row>
    <row r="143">
      <c r="A143" s="1" t="s">
        <v>86</v>
      </c>
      <c r="E143" s="33" t="s">
        <v>155</v>
      </c>
    </row>
    <row r="144" ht="102">
      <c r="A144" s="1" t="s">
        <v>88</v>
      </c>
      <c r="E144" s="27" t="s">
        <v>1135</v>
      </c>
    </row>
    <row r="145" ht="25.5">
      <c r="A145" s="1" t="s">
        <v>78</v>
      </c>
      <c r="B145" s="1">
        <v>34</v>
      </c>
      <c r="C145" s="26" t="s">
        <v>1138</v>
      </c>
      <c r="D145" t="s">
        <v>85</v>
      </c>
      <c r="E145" s="27" t="s">
        <v>1139</v>
      </c>
      <c r="F145" s="28" t="s">
        <v>120</v>
      </c>
      <c r="G145" s="29">
        <v>1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83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 ht="25.5">
      <c r="A146" s="1" t="s">
        <v>84</v>
      </c>
      <c r="E146" s="27" t="s">
        <v>1316</v>
      </c>
    </row>
    <row r="147">
      <c r="A147" s="1" t="s">
        <v>86</v>
      </c>
      <c r="E147" s="33" t="s">
        <v>155</v>
      </c>
    </row>
    <row r="148" ht="89.25">
      <c r="A148" s="1" t="s">
        <v>88</v>
      </c>
      <c r="E148" s="27" t="s">
        <v>1141</v>
      </c>
    </row>
    <row r="149">
      <c r="A149" s="1" t="s">
        <v>78</v>
      </c>
      <c r="B149" s="1">
        <v>35</v>
      </c>
      <c r="C149" s="26" t="s">
        <v>1142</v>
      </c>
      <c r="D149" t="s">
        <v>85</v>
      </c>
      <c r="E149" s="27" t="s">
        <v>1143</v>
      </c>
      <c r="F149" s="28" t="s">
        <v>185</v>
      </c>
      <c r="G149" s="29">
        <v>72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83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 ht="51">
      <c r="A150" s="1" t="s">
        <v>84</v>
      </c>
      <c r="E150" s="27" t="s">
        <v>1144</v>
      </c>
    </row>
    <row r="151">
      <c r="A151" s="1" t="s">
        <v>86</v>
      </c>
      <c r="E151" s="33" t="s">
        <v>1317</v>
      </c>
    </row>
    <row r="152" ht="89.25">
      <c r="A152" s="1" t="s">
        <v>88</v>
      </c>
      <c r="E152" s="27" t="s">
        <v>1146</v>
      </c>
    </row>
    <row r="153">
      <c r="A153" s="1" t="s">
        <v>78</v>
      </c>
      <c r="B153" s="1">
        <v>36</v>
      </c>
      <c r="C153" s="26" t="s">
        <v>1155</v>
      </c>
      <c r="D153" t="s">
        <v>85</v>
      </c>
      <c r="E153" s="27" t="s">
        <v>1156</v>
      </c>
      <c r="F153" s="28" t="s">
        <v>185</v>
      </c>
      <c r="G153" s="29">
        <v>8</v>
      </c>
      <c r="H153" s="28">
        <v>0</v>
      </c>
      <c r="I153" s="30">
        <f>ROUND(G153*H153,P4)</f>
        <v>0</v>
      </c>
      <c r="L153" s="31">
        <v>0</v>
      </c>
      <c r="M153" s="24">
        <f>ROUND(G153*L153,P4)</f>
        <v>0</v>
      </c>
      <c r="N153" s="25" t="s">
        <v>83</v>
      </c>
      <c r="O153" s="32">
        <f>M153*AA153</f>
        <v>0</v>
      </c>
      <c r="P153" s="1">
        <v>3</v>
      </c>
      <c r="AA153" s="1">
        <f>IF(P153=1,$O$3,IF(P153=2,$O$4,$O$5))</f>
        <v>0</v>
      </c>
    </row>
    <row r="154" ht="51">
      <c r="A154" s="1" t="s">
        <v>84</v>
      </c>
      <c r="E154" s="27" t="s">
        <v>1157</v>
      </c>
    </row>
    <row r="155">
      <c r="A155" s="1" t="s">
        <v>86</v>
      </c>
      <c r="E155" s="33" t="s">
        <v>134</v>
      </c>
    </row>
    <row r="156" ht="89.25">
      <c r="A156" s="1" t="s">
        <v>88</v>
      </c>
      <c r="E156" s="27" t="s">
        <v>1158</v>
      </c>
    </row>
    <row r="157">
      <c r="A157" s="1" t="s">
        <v>75</v>
      </c>
      <c r="C157" s="22" t="s">
        <v>56</v>
      </c>
      <c r="E157" s="23" t="s">
        <v>50</v>
      </c>
      <c r="L157" s="24">
        <f>SUMIFS(L158:L169,A158:A169,"P")</f>
        <v>0</v>
      </c>
      <c r="M157" s="24">
        <f>SUMIFS(M158:M169,A158:A169,"P")</f>
        <v>0</v>
      </c>
      <c r="N157" s="25"/>
    </row>
    <row r="158" ht="25.5">
      <c r="A158" s="1" t="s">
        <v>78</v>
      </c>
      <c r="B158" s="1">
        <v>37</v>
      </c>
      <c r="C158" s="26" t="s">
        <v>653</v>
      </c>
      <c r="D158" t="s">
        <v>85</v>
      </c>
      <c r="E158" s="27" t="s">
        <v>654</v>
      </c>
      <c r="F158" s="28" t="s">
        <v>200</v>
      </c>
      <c r="G158" s="29">
        <v>14</v>
      </c>
      <c r="H158" s="28">
        <v>0</v>
      </c>
      <c r="I158" s="30">
        <f>ROUND(G158*H158,P4)</f>
        <v>0</v>
      </c>
      <c r="L158" s="31">
        <v>0</v>
      </c>
      <c r="M158" s="24">
        <f>ROUND(G158*L158,P4)</f>
        <v>0</v>
      </c>
      <c r="N158" s="25" t="s">
        <v>201</v>
      </c>
      <c r="O158" s="32">
        <f>M158*AA158</f>
        <v>0</v>
      </c>
      <c r="P158" s="1">
        <v>3</v>
      </c>
      <c r="AA158" s="1">
        <f>IF(P158=1,$O$3,IF(P158=2,$O$4,$O$5))</f>
        <v>0</v>
      </c>
    </row>
    <row r="159">
      <c r="A159" s="1" t="s">
        <v>84</v>
      </c>
      <c r="E159" s="27" t="s">
        <v>202</v>
      </c>
    </row>
    <row r="160">
      <c r="A160" s="1" t="s">
        <v>86</v>
      </c>
      <c r="E160" s="33" t="s">
        <v>1073</v>
      </c>
    </row>
    <row r="161" ht="153">
      <c r="A161" s="1" t="s">
        <v>88</v>
      </c>
      <c r="E161" s="27" t="s">
        <v>203</v>
      </c>
    </row>
    <row r="162" ht="38.25">
      <c r="A162" s="1" t="s">
        <v>78</v>
      </c>
      <c r="B162" s="1">
        <v>38</v>
      </c>
      <c r="C162" s="26" t="s">
        <v>1318</v>
      </c>
      <c r="D162" t="s">
        <v>85</v>
      </c>
      <c r="E162" s="27" t="s">
        <v>1319</v>
      </c>
      <c r="F162" s="28" t="s">
        <v>200</v>
      </c>
      <c r="G162" s="29">
        <v>0.80000000000000004</v>
      </c>
      <c r="H162" s="28">
        <v>0</v>
      </c>
      <c r="I162" s="30">
        <f>ROUND(G162*H162,P4)</f>
        <v>0</v>
      </c>
      <c r="L162" s="31">
        <v>0</v>
      </c>
      <c r="M162" s="24">
        <f>ROUND(G162*L162,P4)</f>
        <v>0</v>
      </c>
      <c r="N162" s="25" t="s">
        <v>201</v>
      </c>
      <c r="O162" s="32">
        <f>M162*AA162</f>
        <v>0</v>
      </c>
      <c r="P162" s="1">
        <v>3</v>
      </c>
      <c r="AA162" s="1">
        <f>IF(P162=1,$O$3,IF(P162=2,$O$4,$O$5))</f>
        <v>0</v>
      </c>
    </row>
    <row r="163">
      <c r="A163" s="1" t="s">
        <v>84</v>
      </c>
      <c r="E163" s="27" t="s">
        <v>202</v>
      </c>
    </row>
    <row r="164">
      <c r="A164" s="1" t="s">
        <v>86</v>
      </c>
      <c r="E164" s="33" t="s">
        <v>1320</v>
      </c>
    </row>
    <row r="165" ht="153">
      <c r="A165" s="1" t="s">
        <v>88</v>
      </c>
      <c r="E165" s="27" t="s">
        <v>203</v>
      </c>
    </row>
    <row r="166" ht="25.5">
      <c r="A166" s="1" t="s">
        <v>78</v>
      </c>
      <c r="B166" s="1">
        <v>39</v>
      </c>
      <c r="C166" s="26" t="s">
        <v>304</v>
      </c>
      <c r="D166" t="s">
        <v>85</v>
      </c>
      <c r="E166" s="27" t="s">
        <v>305</v>
      </c>
      <c r="F166" s="28" t="s">
        <v>200</v>
      </c>
      <c r="G166" s="29">
        <v>0.10000000000000001</v>
      </c>
      <c r="H166" s="28">
        <v>0</v>
      </c>
      <c r="I166" s="30">
        <f>ROUND(G166*H166,P4)</f>
        <v>0</v>
      </c>
      <c r="L166" s="31">
        <v>0</v>
      </c>
      <c r="M166" s="24">
        <f>ROUND(G166*L166,P4)</f>
        <v>0</v>
      </c>
      <c r="N166" s="25" t="s">
        <v>201</v>
      </c>
      <c r="O166" s="32">
        <f>M166*AA166</f>
        <v>0</v>
      </c>
      <c r="P166" s="1">
        <v>3</v>
      </c>
      <c r="AA166" s="1">
        <f>IF(P166=1,$O$3,IF(P166=2,$O$4,$O$5))</f>
        <v>0</v>
      </c>
    </row>
    <row r="167">
      <c r="A167" s="1" t="s">
        <v>84</v>
      </c>
      <c r="E167" s="27" t="s">
        <v>202</v>
      </c>
    </row>
    <row r="168">
      <c r="A168" s="1" t="s">
        <v>86</v>
      </c>
      <c r="E168" s="33" t="s">
        <v>1321</v>
      </c>
    </row>
    <row r="169" ht="153">
      <c r="A169" s="1" t="s">
        <v>88</v>
      </c>
      <c r="E169" s="27" t="s">
        <v>203</v>
      </c>
    </row>
  </sheetData>
  <sheetProtection sheet="1" objects="1" scenarios="1" spinCount="100000" saltValue="HcqPqdl5rutJGjJOrHr7SbnIBmZyhhM0neSdz+SwWcawtwSJCecaBTOrmFq7WcKdhr+ljww5fy7bPSxkL39djg==" hashValue="2+TzamNm0cvysoPnFO2NgyppaSL4Me3/D/QcA/IFBrS6Mq5eYa31pmVzuwYc6IMh+nOup9M9PQ3z89X9QkTDy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47</v>
      </c>
      <c r="M3" s="20">
        <f>Rekapitulace!C28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47</v>
      </c>
      <c r="D4" s="1"/>
      <c r="E4" s="17" t="s">
        <v>48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COUNTIFS(L8:L90,"=0",A8:A90,"P")+COUNTIFS(L8:L90,"",A8:A90,"P")+SUM(Q8:Q90)</f>
        <v>0</v>
      </c>
    </row>
    <row r="8">
      <c r="A8" s="1" t="s">
        <v>73</v>
      </c>
      <c r="C8" s="22" t="s">
        <v>1322</v>
      </c>
      <c r="E8" s="23" t="s">
        <v>50</v>
      </c>
      <c r="L8" s="24">
        <f>L9</f>
        <v>0</v>
      </c>
      <c r="M8" s="24">
        <f>M9</f>
        <v>0</v>
      </c>
      <c r="N8" s="25"/>
    </row>
    <row r="9">
      <c r="A9" s="1" t="s">
        <v>75</v>
      </c>
      <c r="C9" s="22" t="s">
        <v>56</v>
      </c>
      <c r="E9" s="23" t="s">
        <v>50</v>
      </c>
      <c r="L9" s="24">
        <f>SUMIFS(L10:L89,A10:A89,"P")</f>
        <v>0</v>
      </c>
      <c r="M9" s="24">
        <f>SUMIFS(M10:M89,A10:A89,"P")</f>
        <v>0</v>
      </c>
      <c r="N9" s="25"/>
    </row>
    <row r="10" ht="25.5">
      <c r="A10" s="1" t="s">
        <v>78</v>
      </c>
      <c r="B10" s="1">
        <v>1</v>
      </c>
      <c r="C10" s="26" t="s">
        <v>647</v>
      </c>
      <c r="D10" t="s">
        <v>85</v>
      </c>
      <c r="E10" s="27" t="s">
        <v>1323</v>
      </c>
      <c r="F10" s="28" t="s">
        <v>200</v>
      </c>
      <c r="G10" s="29">
        <v>16181.267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201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84</v>
      </c>
      <c r="E11" s="27" t="s">
        <v>85</v>
      </c>
    </row>
    <row r="12" ht="89.25">
      <c r="A12" s="1" t="s">
        <v>86</v>
      </c>
      <c r="E12" s="33" t="s">
        <v>1324</v>
      </c>
    </row>
    <row r="13" ht="153">
      <c r="A13" s="1" t="s">
        <v>88</v>
      </c>
      <c r="E13" s="27" t="s">
        <v>203</v>
      </c>
    </row>
    <row r="14" ht="25.5">
      <c r="A14" s="1" t="s">
        <v>78</v>
      </c>
      <c r="B14" s="1">
        <v>2</v>
      </c>
      <c r="C14" s="26" t="s">
        <v>913</v>
      </c>
      <c r="D14" t="s">
        <v>85</v>
      </c>
      <c r="E14" s="27" t="s">
        <v>1325</v>
      </c>
      <c r="F14" s="28" t="s">
        <v>200</v>
      </c>
      <c r="G14" s="29">
        <v>972.96100000000001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201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84</v>
      </c>
      <c r="E15" s="27" t="s">
        <v>85</v>
      </c>
    </row>
    <row r="16" ht="51">
      <c r="A16" s="1" t="s">
        <v>86</v>
      </c>
      <c r="E16" s="33" t="s">
        <v>1326</v>
      </c>
    </row>
    <row r="17" ht="153">
      <c r="A17" s="1" t="s">
        <v>88</v>
      </c>
      <c r="E17" s="27" t="s">
        <v>203</v>
      </c>
    </row>
    <row r="18" ht="25.5">
      <c r="A18" s="1" t="s">
        <v>78</v>
      </c>
      <c r="B18" s="1">
        <v>3</v>
      </c>
      <c r="C18" s="26" t="s">
        <v>650</v>
      </c>
      <c r="D18" t="s">
        <v>85</v>
      </c>
      <c r="E18" s="27" t="s">
        <v>1327</v>
      </c>
      <c r="F18" s="28" t="s">
        <v>200</v>
      </c>
      <c r="G18" s="29">
        <v>525.68399999999997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201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84</v>
      </c>
      <c r="E19" s="27" t="s">
        <v>85</v>
      </c>
    </row>
    <row r="20" ht="63.75">
      <c r="A20" s="1" t="s">
        <v>86</v>
      </c>
      <c r="E20" s="33" t="s">
        <v>1328</v>
      </c>
    </row>
    <row r="21" ht="153">
      <c r="A21" s="1" t="s">
        <v>88</v>
      </c>
      <c r="E21" s="27" t="s">
        <v>203</v>
      </c>
    </row>
    <row r="22" ht="25.5">
      <c r="A22" s="1" t="s">
        <v>78</v>
      </c>
      <c r="B22" s="1">
        <v>4</v>
      </c>
      <c r="C22" s="26" t="s">
        <v>653</v>
      </c>
      <c r="D22" t="s">
        <v>85</v>
      </c>
      <c r="E22" s="27" t="s">
        <v>1329</v>
      </c>
      <c r="F22" s="28" t="s">
        <v>200</v>
      </c>
      <c r="G22" s="29">
        <v>310.27300000000002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201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84</v>
      </c>
      <c r="E23" s="27" t="s">
        <v>85</v>
      </c>
    </row>
    <row r="24" ht="76.5">
      <c r="A24" s="1" t="s">
        <v>86</v>
      </c>
      <c r="E24" s="33" t="s">
        <v>1330</v>
      </c>
    </row>
    <row r="25" ht="153">
      <c r="A25" s="1" t="s">
        <v>88</v>
      </c>
      <c r="E25" s="27" t="s">
        <v>203</v>
      </c>
    </row>
    <row r="26" ht="25.5">
      <c r="A26" s="1" t="s">
        <v>78</v>
      </c>
      <c r="B26" s="1">
        <v>5</v>
      </c>
      <c r="C26" s="26" t="s">
        <v>483</v>
      </c>
      <c r="D26" t="s">
        <v>85</v>
      </c>
      <c r="E26" s="27" t="s">
        <v>484</v>
      </c>
      <c r="F26" s="28" t="s">
        <v>200</v>
      </c>
      <c r="G26" s="29">
        <v>572.59799999999996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201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84</v>
      </c>
      <c r="E27" s="27" t="s">
        <v>85</v>
      </c>
    </row>
    <row r="28" ht="25.5">
      <c r="A28" s="1" t="s">
        <v>86</v>
      </c>
      <c r="E28" s="33" t="s">
        <v>1331</v>
      </c>
    </row>
    <row r="29" ht="153">
      <c r="A29" s="1" t="s">
        <v>88</v>
      </c>
      <c r="E29" s="27" t="s">
        <v>203</v>
      </c>
    </row>
    <row r="30" ht="25.5">
      <c r="A30" s="1" t="s">
        <v>78</v>
      </c>
      <c r="B30" s="1">
        <v>6</v>
      </c>
      <c r="C30" s="26" t="s">
        <v>917</v>
      </c>
      <c r="D30" t="s">
        <v>85</v>
      </c>
      <c r="E30" s="27" t="s">
        <v>1332</v>
      </c>
      <c r="F30" s="28" t="s">
        <v>200</v>
      </c>
      <c r="G30" s="29">
        <v>1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201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84</v>
      </c>
      <c r="E31" s="27" t="s">
        <v>85</v>
      </c>
    </row>
    <row r="32" ht="25.5">
      <c r="A32" s="1" t="s">
        <v>86</v>
      </c>
      <c r="E32" s="33" t="s">
        <v>1333</v>
      </c>
    </row>
    <row r="33" ht="153">
      <c r="A33" s="1" t="s">
        <v>88</v>
      </c>
      <c r="E33" s="27" t="s">
        <v>203</v>
      </c>
    </row>
    <row r="34" ht="25.5">
      <c r="A34" s="1" t="s">
        <v>78</v>
      </c>
      <c r="B34" s="1">
        <v>7</v>
      </c>
      <c r="C34" s="26" t="s">
        <v>301</v>
      </c>
      <c r="D34" t="s">
        <v>85</v>
      </c>
      <c r="E34" s="27" t="s">
        <v>1334</v>
      </c>
      <c r="F34" s="28" t="s">
        <v>200</v>
      </c>
      <c r="G34" s="29">
        <v>0.71199999999999997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201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84</v>
      </c>
      <c r="E35" s="27" t="s">
        <v>85</v>
      </c>
    </row>
    <row r="36" ht="38.25">
      <c r="A36" s="1" t="s">
        <v>86</v>
      </c>
      <c r="E36" s="33" t="s">
        <v>1335</v>
      </c>
    </row>
    <row r="37" ht="153">
      <c r="A37" s="1" t="s">
        <v>88</v>
      </c>
      <c r="E37" s="27" t="s">
        <v>303</v>
      </c>
    </row>
    <row r="38" ht="25.5">
      <c r="A38" s="1" t="s">
        <v>78</v>
      </c>
      <c r="B38" s="1">
        <v>8</v>
      </c>
      <c r="C38" s="26" t="s">
        <v>486</v>
      </c>
      <c r="D38" t="s">
        <v>85</v>
      </c>
      <c r="E38" s="27" t="s">
        <v>487</v>
      </c>
      <c r="F38" s="28" t="s">
        <v>200</v>
      </c>
      <c r="G38" s="29">
        <v>95.040000000000006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201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84</v>
      </c>
      <c r="E39" s="27" t="s">
        <v>85</v>
      </c>
    </row>
    <row r="40" ht="25.5">
      <c r="A40" s="1" t="s">
        <v>86</v>
      </c>
      <c r="E40" s="33" t="s">
        <v>1336</v>
      </c>
    </row>
    <row r="41" ht="153">
      <c r="A41" s="1" t="s">
        <v>88</v>
      </c>
      <c r="E41" s="27" t="s">
        <v>203</v>
      </c>
    </row>
    <row r="42" ht="25.5">
      <c r="A42" s="1" t="s">
        <v>78</v>
      </c>
      <c r="B42" s="1">
        <v>9</v>
      </c>
      <c r="C42" s="26" t="s">
        <v>198</v>
      </c>
      <c r="D42" t="s">
        <v>85</v>
      </c>
      <c r="E42" s="27" t="s">
        <v>1337</v>
      </c>
      <c r="F42" s="28" t="s">
        <v>200</v>
      </c>
      <c r="G42" s="29">
        <v>0.20000000000000001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201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84</v>
      </c>
      <c r="E43" s="27" t="s">
        <v>85</v>
      </c>
    </row>
    <row r="44" ht="25.5">
      <c r="A44" s="1" t="s">
        <v>86</v>
      </c>
      <c r="E44" s="33" t="s">
        <v>1338</v>
      </c>
    </row>
    <row r="45" ht="153">
      <c r="A45" s="1" t="s">
        <v>88</v>
      </c>
      <c r="E45" s="27" t="s">
        <v>203</v>
      </c>
    </row>
    <row r="46" ht="25.5">
      <c r="A46" s="1" t="s">
        <v>78</v>
      </c>
      <c r="B46" s="1">
        <v>10</v>
      </c>
      <c r="C46" s="26" t="s">
        <v>489</v>
      </c>
      <c r="D46" t="s">
        <v>85</v>
      </c>
      <c r="E46" s="27" t="s">
        <v>490</v>
      </c>
      <c r="F46" s="28" t="s">
        <v>200</v>
      </c>
      <c r="G46" s="29">
        <v>0.19600000000000001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201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84</v>
      </c>
      <c r="E47" s="27" t="s">
        <v>85</v>
      </c>
    </row>
    <row r="48" ht="25.5">
      <c r="A48" s="1" t="s">
        <v>86</v>
      </c>
      <c r="E48" s="33" t="s">
        <v>1339</v>
      </c>
    </row>
    <row r="49" ht="153">
      <c r="A49" s="1" t="s">
        <v>88</v>
      </c>
      <c r="E49" s="27" t="s">
        <v>203</v>
      </c>
    </row>
    <row r="50" ht="25.5">
      <c r="A50" s="1" t="s">
        <v>78</v>
      </c>
      <c r="B50" s="1">
        <v>11</v>
      </c>
      <c r="C50" s="26" t="s">
        <v>492</v>
      </c>
      <c r="D50" t="s">
        <v>85</v>
      </c>
      <c r="E50" s="27" t="s">
        <v>493</v>
      </c>
      <c r="F50" s="28" t="s">
        <v>200</v>
      </c>
      <c r="G50" s="29">
        <v>0.41999999999999998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201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84</v>
      </c>
      <c r="E51" s="27" t="s">
        <v>85</v>
      </c>
    </row>
    <row r="52" ht="25.5">
      <c r="A52" s="1" t="s">
        <v>86</v>
      </c>
      <c r="E52" s="33" t="s">
        <v>1340</v>
      </c>
    </row>
    <row r="53" ht="153">
      <c r="A53" s="1" t="s">
        <v>88</v>
      </c>
      <c r="E53" s="27" t="s">
        <v>203</v>
      </c>
    </row>
    <row r="54" ht="38.25">
      <c r="A54" s="1" t="s">
        <v>78</v>
      </c>
      <c r="B54" s="1">
        <v>12</v>
      </c>
      <c r="C54" s="26" t="s">
        <v>1318</v>
      </c>
      <c r="D54" t="s">
        <v>85</v>
      </c>
      <c r="E54" s="27" t="s">
        <v>1341</v>
      </c>
      <c r="F54" s="28" t="s">
        <v>200</v>
      </c>
      <c r="G54" s="29">
        <v>0.80000000000000004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201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84</v>
      </c>
      <c r="E55" s="27" t="s">
        <v>85</v>
      </c>
    </row>
    <row r="56" ht="25.5">
      <c r="A56" s="1" t="s">
        <v>86</v>
      </c>
      <c r="E56" s="33" t="s">
        <v>1342</v>
      </c>
    </row>
    <row r="57" ht="153">
      <c r="A57" s="1" t="s">
        <v>88</v>
      </c>
      <c r="E57" s="27" t="s">
        <v>203</v>
      </c>
    </row>
    <row r="58" ht="25.5">
      <c r="A58" s="1" t="s">
        <v>78</v>
      </c>
      <c r="B58" s="1">
        <v>13</v>
      </c>
      <c r="C58" s="26" t="s">
        <v>826</v>
      </c>
      <c r="D58" t="s">
        <v>85</v>
      </c>
      <c r="E58" s="27" t="s">
        <v>1343</v>
      </c>
      <c r="F58" s="28" t="s">
        <v>200</v>
      </c>
      <c r="G58" s="29">
        <v>1077.1199999999999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201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84</v>
      </c>
      <c r="E59" s="27" t="s">
        <v>85</v>
      </c>
    </row>
    <row r="60" ht="25.5">
      <c r="A60" s="1" t="s">
        <v>86</v>
      </c>
      <c r="E60" s="33" t="s">
        <v>1344</v>
      </c>
    </row>
    <row r="61" ht="153">
      <c r="A61" s="1" t="s">
        <v>88</v>
      </c>
      <c r="E61" s="27" t="s">
        <v>203</v>
      </c>
    </row>
    <row r="62" ht="25.5">
      <c r="A62" s="1" t="s">
        <v>78</v>
      </c>
      <c r="B62" s="1">
        <v>14</v>
      </c>
      <c r="C62" s="26" t="s">
        <v>204</v>
      </c>
      <c r="D62" t="s">
        <v>85</v>
      </c>
      <c r="E62" s="27" t="s">
        <v>1345</v>
      </c>
      <c r="F62" s="28" t="s">
        <v>200</v>
      </c>
      <c r="G62" s="29">
        <v>0.080000000000000002</v>
      </c>
      <c r="H62" s="28">
        <v>0</v>
      </c>
      <c r="I62" s="30">
        <f>ROUND(G62*H62,P4)</f>
        <v>0</v>
      </c>
      <c r="L62" s="31">
        <v>0</v>
      </c>
      <c r="M62" s="24">
        <f>ROUND(G62*L62,P4)</f>
        <v>0</v>
      </c>
      <c r="N62" s="25" t="s">
        <v>201</v>
      </c>
      <c r="O62" s="32">
        <f>M62*AA62</f>
        <v>0</v>
      </c>
      <c r="P62" s="1">
        <v>3</v>
      </c>
      <c r="AA62" s="1">
        <f>IF(P62=1,$O$3,IF(P62=2,$O$4,$O$5))</f>
        <v>0</v>
      </c>
    </row>
    <row r="63">
      <c r="A63" s="1" t="s">
        <v>84</v>
      </c>
      <c r="E63" s="27" t="s">
        <v>85</v>
      </c>
    </row>
    <row r="64" ht="25.5">
      <c r="A64" s="1" t="s">
        <v>86</v>
      </c>
      <c r="E64" s="33" t="s">
        <v>1346</v>
      </c>
    </row>
    <row r="65" ht="153">
      <c r="A65" s="1" t="s">
        <v>88</v>
      </c>
      <c r="E65" s="27" t="s">
        <v>203</v>
      </c>
    </row>
    <row r="66" ht="25.5">
      <c r="A66" s="1" t="s">
        <v>78</v>
      </c>
      <c r="B66" s="1">
        <v>15</v>
      </c>
      <c r="C66" s="26" t="s">
        <v>495</v>
      </c>
      <c r="D66" t="s">
        <v>85</v>
      </c>
      <c r="E66" s="27" t="s">
        <v>496</v>
      </c>
      <c r="F66" s="28" t="s">
        <v>200</v>
      </c>
      <c r="G66" s="29">
        <v>225</v>
      </c>
      <c r="H66" s="28">
        <v>0</v>
      </c>
      <c r="I66" s="30">
        <f>ROUND(G66*H66,P4)</f>
        <v>0</v>
      </c>
      <c r="L66" s="31">
        <v>0</v>
      </c>
      <c r="M66" s="24">
        <f>ROUND(G66*L66,P4)</f>
        <v>0</v>
      </c>
      <c r="N66" s="25" t="s">
        <v>201</v>
      </c>
      <c r="O66" s="32">
        <f>M66*AA66</f>
        <v>0</v>
      </c>
      <c r="P66" s="1">
        <v>3</v>
      </c>
      <c r="AA66" s="1">
        <f>IF(P66=1,$O$3,IF(P66=2,$O$4,$O$5))</f>
        <v>0</v>
      </c>
    </row>
    <row r="67">
      <c r="A67" s="1" t="s">
        <v>84</v>
      </c>
      <c r="E67" s="27" t="s">
        <v>85</v>
      </c>
    </row>
    <row r="68" ht="25.5">
      <c r="A68" s="1" t="s">
        <v>86</v>
      </c>
      <c r="E68" s="33" t="s">
        <v>1347</v>
      </c>
    </row>
    <row r="69" ht="153">
      <c r="A69" s="1" t="s">
        <v>88</v>
      </c>
      <c r="E69" s="27" t="s">
        <v>203</v>
      </c>
    </row>
    <row r="70" ht="25.5">
      <c r="A70" s="1" t="s">
        <v>78</v>
      </c>
      <c r="B70" s="1">
        <v>16</v>
      </c>
      <c r="C70" s="26" t="s">
        <v>498</v>
      </c>
      <c r="D70" t="s">
        <v>85</v>
      </c>
      <c r="E70" s="27" t="s">
        <v>499</v>
      </c>
      <c r="F70" s="28" t="s">
        <v>200</v>
      </c>
      <c r="G70" s="29">
        <v>25.66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201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84</v>
      </c>
      <c r="E71" s="27" t="s">
        <v>85</v>
      </c>
    </row>
    <row r="72" ht="25.5">
      <c r="A72" s="1" t="s">
        <v>86</v>
      </c>
      <c r="E72" s="33" t="s">
        <v>1348</v>
      </c>
    </row>
    <row r="73" ht="153">
      <c r="A73" s="1" t="s">
        <v>88</v>
      </c>
      <c r="E73" s="27" t="s">
        <v>203</v>
      </c>
    </row>
    <row r="74" ht="25.5">
      <c r="A74" s="1" t="s">
        <v>78</v>
      </c>
      <c r="B74" s="1">
        <v>17</v>
      </c>
      <c r="C74" s="26" t="s">
        <v>920</v>
      </c>
      <c r="D74" t="s">
        <v>85</v>
      </c>
      <c r="E74" s="27" t="s">
        <v>1349</v>
      </c>
      <c r="F74" s="28" t="s">
        <v>200</v>
      </c>
      <c r="G74" s="29">
        <v>1.036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201</v>
      </c>
      <c r="O74" s="32">
        <f>M74*AA74</f>
        <v>0</v>
      </c>
      <c r="P74" s="1">
        <v>3</v>
      </c>
      <c r="AA74" s="1">
        <f>IF(P74=1,$O$3,IF(P74=2,$O$4,$O$5))</f>
        <v>0</v>
      </c>
    </row>
    <row r="75">
      <c r="A75" s="1" t="s">
        <v>84</v>
      </c>
      <c r="E75" s="27" t="s">
        <v>85</v>
      </c>
    </row>
    <row r="76" ht="25.5">
      <c r="A76" s="1" t="s">
        <v>86</v>
      </c>
      <c r="E76" s="33" t="s">
        <v>1350</v>
      </c>
    </row>
    <row r="77" ht="153">
      <c r="A77" s="1" t="s">
        <v>88</v>
      </c>
      <c r="E77" s="27" t="s">
        <v>203</v>
      </c>
    </row>
    <row r="78" ht="25.5">
      <c r="A78" s="1" t="s">
        <v>78</v>
      </c>
      <c r="B78" s="1">
        <v>18</v>
      </c>
      <c r="C78" s="26" t="s">
        <v>304</v>
      </c>
      <c r="D78" t="s">
        <v>85</v>
      </c>
      <c r="E78" s="27" t="s">
        <v>1351</v>
      </c>
      <c r="F78" s="28" t="s">
        <v>200</v>
      </c>
      <c r="G78" s="29">
        <v>0.90000000000000002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201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84</v>
      </c>
      <c r="E79" s="27" t="s">
        <v>85</v>
      </c>
    </row>
    <row r="80" ht="51">
      <c r="A80" s="1" t="s">
        <v>86</v>
      </c>
      <c r="E80" s="33" t="s">
        <v>1352</v>
      </c>
    </row>
    <row r="81" ht="153">
      <c r="A81" s="1" t="s">
        <v>88</v>
      </c>
      <c r="E81" s="27" t="s">
        <v>203</v>
      </c>
    </row>
    <row r="82" ht="25.5">
      <c r="A82" s="1" t="s">
        <v>78</v>
      </c>
      <c r="B82" s="1">
        <v>19</v>
      </c>
      <c r="C82" s="26" t="s">
        <v>829</v>
      </c>
      <c r="D82" t="s">
        <v>85</v>
      </c>
      <c r="E82" s="27" t="s">
        <v>1353</v>
      </c>
      <c r="F82" s="28" t="s">
        <v>200</v>
      </c>
      <c r="G82" s="29">
        <v>8.8130000000000006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201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84</v>
      </c>
      <c r="E83" s="27" t="s">
        <v>85</v>
      </c>
    </row>
    <row r="84" ht="25.5">
      <c r="A84" s="1" t="s">
        <v>86</v>
      </c>
      <c r="E84" s="33" t="s">
        <v>1354</v>
      </c>
    </row>
    <row r="85" ht="153">
      <c r="A85" s="1" t="s">
        <v>88</v>
      </c>
      <c r="E85" s="27" t="s">
        <v>203</v>
      </c>
    </row>
    <row r="86" ht="25.5">
      <c r="A86" s="1" t="s">
        <v>78</v>
      </c>
      <c r="B86" s="1">
        <v>20</v>
      </c>
      <c r="C86" s="26" t="s">
        <v>501</v>
      </c>
      <c r="D86" t="s">
        <v>85</v>
      </c>
      <c r="E86" s="27" t="s">
        <v>502</v>
      </c>
      <c r="F86" s="28" t="s">
        <v>200</v>
      </c>
      <c r="G86" s="29">
        <v>9.1999999999999993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201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84</v>
      </c>
      <c r="E87" s="27" t="s">
        <v>85</v>
      </c>
    </row>
    <row r="88" ht="25.5">
      <c r="A88" s="1" t="s">
        <v>86</v>
      </c>
      <c r="E88" s="33" t="s">
        <v>1355</v>
      </c>
    </row>
    <row r="89" ht="153">
      <c r="A89" s="1" t="s">
        <v>88</v>
      </c>
      <c r="E89" s="27" t="s">
        <v>203</v>
      </c>
    </row>
  </sheetData>
  <sheetProtection sheet="1" objects="1" scenarios="1" spinCount="100000" saltValue="lS8wi8PP3TAOyw6Fd0i5nXfYVOeo7GiNvV/i+6d4p9rxh6kV0cY7Z9yL9hVD93UP+kZMgMGRnjWMLe9UWiWrHw==" hashValue="VR/OIOd9cm3lonyZ0aogNQKXVWrYEWjXqnU2jboQ80voaxNGW0nb2kgYYmp8MzjjjxCpt3X8EgskrY7yfo6zZ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47</v>
      </c>
      <c r="M3" s="20">
        <f>Rekapitulace!C28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47</v>
      </c>
      <c r="D4" s="1"/>
      <c r="E4" s="17" t="s">
        <v>48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COUNTIFS(L8:L43,"=0",A8:A43,"P")+COUNTIFS(L8:L43,"",A8:A43,"P")+SUM(Q8:Q43)</f>
        <v>0</v>
      </c>
    </row>
    <row r="8">
      <c r="A8" s="1" t="s">
        <v>73</v>
      </c>
      <c r="C8" s="22" t="s">
        <v>1356</v>
      </c>
      <c r="E8" s="23" t="s">
        <v>52</v>
      </c>
      <c r="L8" s="24">
        <f>L9+L22</f>
        <v>0</v>
      </c>
      <c r="M8" s="24">
        <f>M9+M22</f>
        <v>0</v>
      </c>
      <c r="N8" s="25"/>
    </row>
    <row r="9">
      <c r="A9" s="1" t="s">
        <v>75</v>
      </c>
      <c r="C9" s="22" t="s">
        <v>80</v>
      </c>
      <c r="E9" s="23" t="s">
        <v>1357</v>
      </c>
      <c r="L9" s="24">
        <f>SUMIFS(L10:L21,A10:A21,"P")</f>
        <v>0</v>
      </c>
      <c r="M9" s="24">
        <f>SUMIFS(M10:M21,A10:A21,"P")</f>
        <v>0</v>
      </c>
      <c r="N9" s="25"/>
    </row>
    <row r="10">
      <c r="A10" s="1" t="s">
        <v>78</v>
      </c>
      <c r="B10" s="1">
        <v>1</v>
      </c>
      <c r="C10" s="26" t="s">
        <v>1358</v>
      </c>
      <c r="D10" t="s">
        <v>85</v>
      </c>
      <c r="E10" s="27" t="s">
        <v>1359</v>
      </c>
      <c r="F10" s="28" t="s">
        <v>317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85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84</v>
      </c>
      <c r="E11" s="27" t="s">
        <v>1360</v>
      </c>
    </row>
    <row r="12">
      <c r="A12" s="1" t="s">
        <v>86</v>
      </c>
      <c r="E12" s="33" t="s">
        <v>1361</v>
      </c>
    </row>
    <row r="13" ht="140.25">
      <c r="A13" s="1" t="s">
        <v>88</v>
      </c>
      <c r="E13" s="27" t="s">
        <v>1362</v>
      </c>
    </row>
    <row r="14">
      <c r="A14" s="1" t="s">
        <v>78</v>
      </c>
      <c r="B14" s="1">
        <v>2</v>
      </c>
      <c r="C14" s="26" t="s">
        <v>1363</v>
      </c>
      <c r="D14" t="s">
        <v>85</v>
      </c>
      <c r="E14" s="27" t="s">
        <v>1364</v>
      </c>
      <c r="F14" s="28" t="s">
        <v>317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85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84</v>
      </c>
      <c r="E15" s="27" t="s">
        <v>1360</v>
      </c>
    </row>
    <row r="16">
      <c r="A16" s="1" t="s">
        <v>86</v>
      </c>
      <c r="E16" s="33" t="s">
        <v>1361</v>
      </c>
    </row>
    <row r="17" ht="89.25">
      <c r="A17" s="1" t="s">
        <v>88</v>
      </c>
      <c r="E17" s="27" t="s">
        <v>1365</v>
      </c>
    </row>
    <row r="18">
      <c r="A18" s="1" t="s">
        <v>78</v>
      </c>
      <c r="B18" s="1">
        <v>3</v>
      </c>
      <c r="C18" s="26" t="s">
        <v>1366</v>
      </c>
      <c r="D18" t="s">
        <v>85</v>
      </c>
      <c r="E18" s="27" t="s">
        <v>1367</v>
      </c>
      <c r="F18" s="28" t="s">
        <v>317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85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84</v>
      </c>
      <c r="E19" s="27" t="s">
        <v>1360</v>
      </c>
    </row>
    <row r="20">
      <c r="A20" s="1" t="s">
        <v>86</v>
      </c>
      <c r="E20" s="33" t="s">
        <v>1361</v>
      </c>
    </row>
    <row r="21" ht="89.25">
      <c r="A21" s="1" t="s">
        <v>88</v>
      </c>
      <c r="E21" s="27" t="s">
        <v>1368</v>
      </c>
    </row>
    <row r="22">
      <c r="A22" s="1" t="s">
        <v>75</v>
      </c>
      <c r="C22" s="22" t="s">
        <v>568</v>
      </c>
      <c r="E22" s="23" t="s">
        <v>48</v>
      </c>
      <c r="L22" s="24">
        <f>SUMIFS(L23:L42,A23:A42,"P")</f>
        <v>0</v>
      </c>
      <c r="M22" s="24">
        <f>SUMIFS(M23:M42,A23:A42,"P")</f>
        <v>0</v>
      </c>
      <c r="N22" s="25"/>
    </row>
    <row r="23">
      <c r="A23" s="1" t="s">
        <v>78</v>
      </c>
      <c r="B23" s="1">
        <v>4</v>
      </c>
      <c r="C23" s="26" t="s">
        <v>1369</v>
      </c>
      <c r="D23" t="s">
        <v>85</v>
      </c>
      <c r="E23" s="27" t="s">
        <v>1370</v>
      </c>
      <c r="F23" s="28" t="s">
        <v>317</v>
      </c>
      <c r="G23" s="29">
        <v>1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85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84</v>
      </c>
      <c r="E24" s="27" t="s">
        <v>1371</v>
      </c>
    </row>
    <row r="25">
      <c r="A25" s="1" t="s">
        <v>86</v>
      </c>
      <c r="E25" s="33" t="s">
        <v>1361</v>
      </c>
    </row>
    <row r="26" ht="89.25">
      <c r="A26" s="1" t="s">
        <v>88</v>
      </c>
      <c r="E26" s="27" t="s">
        <v>1372</v>
      </c>
    </row>
    <row r="27">
      <c r="A27" s="1" t="s">
        <v>78</v>
      </c>
      <c r="B27" s="1">
        <v>5</v>
      </c>
      <c r="C27" s="26" t="s">
        <v>1373</v>
      </c>
      <c r="D27" t="s">
        <v>85</v>
      </c>
      <c r="E27" s="27" t="s">
        <v>1374</v>
      </c>
      <c r="F27" s="28" t="s">
        <v>317</v>
      </c>
      <c r="G27" s="29">
        <v>1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85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84</v>
      </c>
      <c r="E28" s="27" t="s">
        <v>1375</v>
      </c>
    </row>
    <row r="29">
      <c r="A29" s="1" t="s">
        <v>86</v>
      </c>
      <c r="E29" s="33" t="s">
        <v>1361</v>
      </c>
    </row>
    <row r="30" ht="76.5">
      <c r="A30" s="1" t="s">
        <v>88</v>
      </c>
      <c r="E30" s="27" t="s">
        <v>1376</v>
      </c>
    </row>
    <row r="31">
      <c r="A31" s="1" t="s">
        <v>78</v>
      </c>
      <c r="B31" s="1">
        <v>6</v>
      </c>
      <c r="C31" s="26" t="s">
        <v>1377</v>
      </c>
      <c r="D31" t="s">
        <v>85</v>
      </c>
      <c r="E31" s="27" t="s">
        <v>1378</v>
      </c>
      <c r="F31" s="28" t="s">
        <v>1379</v>
      </c>
      <c r="G31" s="29">
        <v>4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85</v>
      </c>
      <c r="O31" s="32">
        <f>M31*AA31</f>
        <v>0</v>
      </c>
      <c r="P31" s="1">
        <v>3</v>
      </c>
      <c r="AA31" s="1">
        <f>IF(P31=1,$O$3,IF(P31=2,$O$4,$O$5))</f>
        <v>0</v>
      </c>
    </row>
    <row r="32" ht="25.5">
      <c r="A32" s="1" t="s">
        <v>84</v>
      </c>
      <c r="E32" s="27" t="s">
        <v>1380</v>
      </c>
    </row>
    <row r="33">
      <c r="A33" s="1" t="s">
        <v>86</v>
      </c>
      <c r="E33" s="33" t="s">
        <v>1381</v>
      </c>
    </row>
    <row r="34">
      <c r="A34" s="1" t="s">
        <v>88</v>
      </c>
      <c r="E34" s="27" t="s">
        <v>85</v>
      </c>
    </row>
    <row r="35">
      <c r="A35" s="1" t="s">
        <v>78</v>
      </c>
      <c r="B35" s="1">
        <v>7</v>
      </c>
      <c r="C35" s="26" t="s">
        <v>1382</v>
      </c>
      <c r="D35" t="s">
        <v>85</v>
      </c>
      <c r="E35" s="27" t="s">
        <v>1383</v>
      </c>
      <c r="F35" s="28" t="s">
        <v>317</v>
      </c>
      <c r="G35" s="29">
        <v>1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85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84</v>
      </c>
      <c r="E36" s="27" t="s">
        <v>85</v>
      </c>
    </row>
    <row r="37">
      <c r="A37" s="1" t="s">
        <v>86</v>
      </c>
      <c r="E37" s="33" t="s">
        <v>1361</v>
      </c>
    </row>
    <row r="38">
      <c r="A38" s="1" t="s">
        <v>88</v>
      </c>
      <c r="E38" s="27" t="s">
        <v>85</v>
      </c>
    </row>
    <row r="39">
      <c r="A39" s="1" t="s">
        <v>78</v>
      </c>
      <c r="B39" s="1">
        <v>8</v>
      </c>
      <c r="C39" s="26" t="s">
        <v>1384</v>
      </c>
      <c r="D39" t="s">
        <v>85</v>
      </c>
      <c r="E39" s="27" t="s">
        <v>1385</v>
      </c>
      <c r="F39" s="28" t="s">
        <v>317</v>
      </c>
      <c r="G39" s="29">
        <v>1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85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84</v>
      </c>
      <c r="E40" s="27" t="s">
        <v>1386</v>
      </c>
    </row>
    <row r="41">
      <c r="A41" s="1" t="s">
        <v>86</v>
      </c>
      <c r="E41" s="33" t="s">
        <v>1361</v>
      </c>
    </row>
    <row r="42" ht="76.5">
      <c r="A42" s="1" t="s">
        <v>88</v>
      </c>
      <c r="E42" s="27" t="s">
        <v>1387</v>
      </c>
    </row>
  </sheetData>
  <sheetProtection sheet="1" objects="1" scenarios="1" spinCount="100000" saltValue="cbe8v6zqiZGvWwWQhPn8AqlHPLHnGyGzqKtCAQunevsj3r8N2+7x6ja+YfQSFwgos96BEiH0yOqK/9nS+Ye7pg==" hashValue="xrkLJwRUAM2SwLPR3Z/WAUzi8UCyCX72wAVxKOpUknSwInbpGrQ9YcpHt66m4JJ/tiFuCVVLIAPCOItqtuqm3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12</v>
      </c>
      <c r="M3" s="20">
        <f>Rekapitulace!C10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12</v>
      </c>
      <c r="D4" s="1"/>
      <c r="E4" s="17" t="s">
        <v>13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COUNTIFS(L8:L172,"=0",A8:A172,"P")+COUNTIFS(L8:L172,"",A8:A172,"P")+SUM(Q8:Q172)</f>
        <v>0</v>
      </c>
    </row>
    <row r="8">
      <c r="A8" s="1" t="s">
        <v>73</v>
      </c>
      <c r="C8" s="22" t="s">
        <v>74</v>
      </c>
      <c r="E8" s="23" t="s">
        <v>15</v>
      </c>
      <c r="L8" s="24">
        <f>L9+L62+L91+L108+L113+L146+L163</f>
        <v>0</v>
      </c>
      <c r="M8" s="24">
        <f>M9+M62+M91+M108+M113+M146+M163</f>
        <v>0</v>
      </c>
      <c r="N8" s="25"/>
    </row>
    <row r="9">
      <c r="A9" s="1" t="s">
        <v>75</v>
      </c>
      <c r="C9" s="22" t="s">
        <v>76</v>
      </c>
      <c r="E9" s="23" t="s">
        <v>77</v>
      </c>
      <c r="L9" s="24">
        <f>SUMIFS(L10:L61,A10:A61,"P")</f>
        <v>0</v>
      </c>
      <c r="M9" s="24">
        <f>SUMIFS(M10:M61,A10:A61,"P")</f>
        <v>0</v>
      </c>
      <c r="N9" s="25"/>
    </row>
    <row r="10">
      <c r="A10" s="1" t="s">
        <v>78</v>
      </c>
      <c r="B10" s="1">
        <v>1</v>
      </c>
      <c r="C10" s="26" t="s">
        <v>79</v>
      </c>
      <c r="D10" t="s">
        <v>80</v>
      </c>
      <c r="E10" s="27" t="s">
        <v>81</v>
      </c>
      <c r="F10" s="28" t="s">
        <v>82</v>
      </c>
      <c r="G10" s="29">
        <v>31.5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83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84</v>
      </c>
      <c r="E11" s="27" t="s">
        <v>85</v>
      </c>
    </row>
    <row r="12">
      <c r="A12" s="1" t="s">
        <v>86</v>
      </c>
      <c r="E12" s="33" t="s">
        <v>87</v>
      </c>
    </row>
    <row r="13" ht="344.25">
      <c r="A13" s="1" t="s">
        <v>88</v>
      </c>
      <c r="E13" s="27" t="s">
        <v>89</v>
      </c>
    </row>
    <row r="14">
      <c r="A14" s="1" t="s">
        <v>78</v>
      </c>
      <c r="B14" s="1">
        <v>2</v>
      </c>
      <c r="C14" s="26" t="s">
        <v>90</v>
      </c>
      <c r="D14" t="s">
        <v>80</v>
      </c>
      <c r="E14" s="27" t="s">
        <v>91</v>
      </c>
      <c r="F14" s="28" t="s">
        <v>82</v>
      </c>
      <c r="G14" s="29">
        <v>31.5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83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84</v>
      </c>
      <c r="E15" s="27" t="s">
        <v>85</v>
      </c>
    </row>
    <row r="16">
      <c r="A16" s="1" t="s">
        <v>86</v>
      </c>
      <c r="E16" s="33" t="s">
        <v>87</v>
      </c>
    </row>
    <row r="17" ht="255">
      <c r="A17" s="1" t="s">
        <v>88</v>
      </c>
      <c r="E17" s="27" t="s">
        <v>92</v>
      </c>
    </row>
    <row r="18">
      <c r="A18" s="1" t="s">
        <v>78</v>
      </c>
      <c r="B18" s="1">
        <v>3</v>
      </c>
      <c r="C18" s="26" t="s">
        <v>93</v>
      </c>
      <c r="D18" t="s">
        <v>85</v>
      </c>
      <c r="E18" s="27" t="s">
        <v>94</v>
      </c>
      <c r="F18" s="28" t="s">
        <v>95</v>
      </c>
      <c r="G18" s="29">
        <v>100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83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84</v>
      </c>
      <c r="E19" s="27" t="s">
        <v>85</v>
      </c>
    </row>
    <row r="20">
      <c r="A20" s="1" t="s">
        <v>86</v>
      </c>
      <c r="E20" s="33" t="s">
        <v>96</v>
      </c>
    </row>
    <row r="21" ht="76.5">
      <c r="A21" s="1" t="s">
        <v>88</v>
      </c>
      <c r="E21" s="27" t="s">
        <v>97</v>
      </c>
    </row>
    <row r="22">
      <c r="A22" s="1" t="s">
        <v>78</v>
      </c>
      <c r="B22" s="1">
        <v>4</v>
      </c>
      <c r="C22" s="26" t="s">
        <v>98</v>
      </c>
      <c r="D22" t="s">
        <v>80</v>
      </c>
      <c r="E22" s="27" t="s">
        <v>99</v>
      </c>
      <c r="F22" s="28" t="s">
        <v>100</v>
      </c>
      <c r="G22" s="29">
        <v>1.75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83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84</v>
      </c>
      <c r="E23" s="27" t="s">
        <v>85</v>
      </c>
    </row>
    <row r="24">
      <c r="A24" s="1" t="s">
        <v>86</v>
      </c>
      <c r="E24" s="33" t="s">
        <v>101</v>
      </c>
    </row>
    <row r="25" ht="76.5">
      <c r="A25" s="1" t="s">
        <v>88</v>
      </c>
      <c r="E25" s="27" t="s">
        <v>102</v>
      </c>
    </row>
    <row r="26">
      <c r="A26" s="1" t="s">
        <v>78</v>
      </c>
      <c r="B26" s="1">
        <v>5</v>
      </c>
      <c r="C26" s="26" t="s">
        <v>103</v>
      </c>
      <c r="D26" t="s">
        <v>85</v>
      </c>
      <c r="E26" s="27" t="s">
        <v>104</v>
      </c>
      <c r="F26" s="28" t="s">
        <v>100</v>
      </c>
      <c r="G26" s="29">
        <v>1.2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83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84</v>
      </c>
      <c r="E27" s="27" t="s">
        <v>85</v>
      </c>
    </row>
    <row r="28">
      <c r="A28" s="1" t="s">
        <v>86</v>
      </c>
      <c r="E28" s="33" t="s">
        <v>105</v>
      </c>
    </row>
    <row r="29" ht="76.5">
      <c r="A29" s="1" t="s">
        <v>88</v>
      </c>
      <c r="E29" s="27" t="s">
        <v>102</v>
      </c>
    </row>
    <row r="30">
      <c r="A30" s="1" t="s">
        <v>78</v>
      </c>
      <c r="B30" s="1">
        <v>6</v>
      </c>
      <c r="C30" s="26" t="s">
        <v>106</v>
      </c>
      <c r="D30" t="s">
        <v>80</v>
      </c>
      <c r="E30" s="27" t="s">
        <v>107</v>
      </c>
      <c r="F30" s="28" t="s">
        <v>100</v>
      </c>
      <c r="G30" s="29">
        <v>7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83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84</v>
      </c>
      <c r="E31" s="27" t="s">
        <v>85</v>
      </c>
    </row>
    <row r="32">
      <c r="A32" s="1" t="s">
        <v>86</v>
      </c>
      <c r="E32" s="33" t="s">
        <v>108</v>
      </c>
    </row>
    <row r="33" ht="191.25">
      <c r="A33" s="1" t="s">
        <v>88</v>
      </c>
      <c r="E33" s="27" t="s">
        <v>109</v>
      </c>
    </row>
    <row r="34">
      <c r="A34" s="1" t="s">
        <v>78</v>
      </c>
      <c r="B34" s="1">
        <v>7</v>
      </c>
      <c r="C34" s="26" t="s">
        <v>110</v>
      </c>
      <c r="D34" t="s">
        <v>85</v>
      </c>
      <c r="E34" s="27" t="s">
        <v>111</v>
      </c>
      <c r="F34" s="28" t="s">
        <v>100</v>
      </c>
      <c r="G34" s="29">
        <v>7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83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84</v>
      </c>
      <c r="E35" s="27" t="s">
        <v>85</v>
      </c>
    </row>
    <row r="36">
      <c r="A36" s="1" t="s">
        <v>86</v>
      </c>
      <c r="E36" s="33" t="s">
        <v>108</v>
      </c>
    </row>
    <row r="37" ht="127.5">
      <c r="A37" s="1" t="s">
        <v>88</v>
      </c>
      <c r="E37" s="27" t="s">
        <v>112</v>
      </c>
    </row>
    <row r="38">
      <c r="A38" s="1" t="s">
        <v>78</v>
      </c>
      <c r="B38" s="1">
        <v>8</v>
      </c>
      <c r="C38" s="26" t="s">
        <v>113</v>
      </c>
      <c r="D38" t="s">
        <v>85</v>
      </c>
      <c r="E38" s="27" t="s">
        <v>114</v>
      </c>
      <c r="F38" s="28" t="s">
        <v>100</v>
      </c>
      <c r="G38" s="29">
        <v>4.7999999999999998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83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84</v>
      </c>
      <c r="E39" s="27" t="s">
        <v>85</v>
      </c>
    </row>
    <row r="40">
      <c r="A40" s="1" t="s">
        <v>86</v>
      </c>
      <c r="E40" s="33" t="s">
        <v>115</v>
      </c>
    </row>
    <row r="41" ht="191.25">
      <c r="A41" s="1" t="s">
        <v>88</v>
      </c>
      <c r="E41" s="27" t="s">
        <v>109</v>
      </c>
    </row>
    <row r="42">
      <c r="A42" s="1" t="s">
        <v>78</v>
      </c>
      <c r="B42" s="1">
        <v>9</v>
      </c>
      <c r="C42" s="26" t="s">
        <v>116</v>
      </c>
      <c r="D42" t="s">
        <v>85</v>
      </c>
      <c r="E42" s="27" t="s">
        <v>117</v>
      </c>
      <c r="F42" s="28" t="s">
        <v>100</v>
      </c>
      <c r="G42" s="29">
        <v>4.7999999999999998</v>
      </c>
      <c r="H42" s="28">
        <v>0</v>
      </c>
      <c r="I42" s="30">
        <f>ROUND(G42*H42,P4)</f>
        <v>0</v>
      </c>
      <c r="L42" s="31">
        <v>0</v>
      </c>
      <c r="M42" s="24">
        <f>ROUND(G42*L42,P4)</f>
        <v>0</v>
      </c>
      <c r="N42" s="25" t="s">
        <v>83</v>
      </c>
      <c r="O42" s="32">
        <f>M42*AA42</f>
        <v>0</v>
      </c>
      <c r="P42" s="1">
        <v>3</v>
      </c>
      <c r="AA42" s="1">
        <f>IF(P42=1,$O$3,IF(P42=2,$O$4,$O$5))</f>
        <v>0</v>
      </c>
    </row>
    <row r="43">
      <c r="A43" s="1" t="s">
        <v>84</v>
      </c>
      <c r="E43" s="27" t="s">
        <v>85</v>
      </c>
    </row>
    <row r="44">
      <c r="A44" s="1" t="s">
        <v>86</v>
      </c>
      <c r="E44" s="33" t="s">
        <v>115</v>
      </c>
    </row>
    <row r="45" ht="127.5">
      <c r="A45" s="1" t="s">
        <v>88</v>
      </c>
      <c r="E45" s="27" t="s">
        <v>112</v>
      </c>
    </row>
    <row r="46" ht="25.5">
      <c r="A46" s="1" t="s">
        <v>78</v>
      </c>
      <c r="B46" s="1">
        <v>10</v>
      </c>
      <c r="C46" s="26" t="s">
        <v>118</v>
      </c>
      <c r="D46" t="s">
        <v>85</v>
      </c>
      <c r="E46" s="27" t="s">
        <v>119</v>
      </c>
      <c r="F46" s="28" t="s">
        <v>120</v>
      </c>
      <c r="G46" s="29">
        <v>2</v>
      </c>
      <c r="H46" s="28">
        <v>0</v>
      </c>
      <c r="I46" s="30">
        <f>ROUND(G46*H46,P4)</f>
        <v>0</v>
      </c>
      <c r="L46" s="31">
        <v>0</v>
      </c>
      <c r="M46" s="24">
        <f>ROUND(G46*L46,P4)</f>
        <v>0</v>
      </c>
      <c r="N46" s="25" t="s">
        <v>83</v>
      </c>
      <c r="O46" s="32">
        <f>M46*AA46</f>
        <v>0</v>
      </c>
      <c r="P46" s="1">
        <v>3</v>
      </c>
      <c r="AA46" s="1">
        <f>IF(P46=1,$O$3,IF(P46=2,$O$4,$O$5))</f>
        <v>0</v>
      </c>
    </row>
    <row r="47">
      <c r="A47" s="1" t="s">
        <v>84</v>
      </c>
      <c r="E47" s="27" t="s">
        <v>85</v>
      </c>
    </row>
    <row r="48">
      <c r="A48" s="1" t="s">
        <v>86</v>
      </c>
      <c r="E48" s="33" t="s">
        <v>121</v>
      </c>
    </row>
    <row r="49" ht="114.75">
      <c r="A49" s="1" t="s">
        <v>88</v>
      </c>
      <c r="E49" s="27" t="s">
        <v>122</v>
      </c>
    </row>
    <row r="50" ht="25.5">
      <c r="A50" s="1" t="s">
        <v>78</v>
      </c>
      <c r="B50" s="1">
        <v>11</v>
      </c>
      <c r="C50" s="26" t="s">
        <v>123</v>
      </c>
      <c r="D50" t="s">
        <v>85</v>
      </c>
      <c r="E50" s="27" t="s">
        <v>124</v>
      </c>
      <c r="F50" s="28" t="s">
        <v>120</v>
      </c>
      <c r="G50" s="29">
        <v>5</v>
      </c>
      <c r="H50" s="28">
        <v>0</v>
      </c>
      <c r="I50" s="30">
        <f>ROUND(G50*H50,P4)</f>
        <v>0</v>
      </c>
      <c r="L50" s="31">
        <v>0</v>
      </c>
      <c r="M50" s="24">
        <f>ROUND(G50*L50,P4)</f>
        <v>0</v>
      </c>
      <c r="N50" s="25" t="s">
        <v>83</v>
      </c>
      <c r="O50" s="32">
        <f>M50*AA50</f>
        <v>0</v>
      </c>
      <c r="P50" s="1">
        <v>3</v>
      </c>
      <c r="AA50" s="1">
        <f>IF(P50=1,$O$3,IF(P50=2,$O$4,$O$5))</f>
        <v>0</v>
      </c>
    </row>
    <row r="51">
      <c r="A51" s="1" t="s">
        <v>84</v>
      </c>
      <c r="E51" s="27" t="s">
        <v>85</v>
      </c>
    </row>
    <row r="52">
      <c r="A52" s="1" t="s">
        <v>86</v>
      </c>
      <c r="E52" s="33" t="s">
        <v>125</v>
      </c>
    </row>
    <row r="53" ht="140.25">
      <c r="A53" s="1" t="s">
        <v>88</v>
      </c>
      <c r="E53" s="27" t="s">
        <v>126</v>
      </c>
    </row>
    <row r="54">
      <c r="A54" s="1" t="s">
        <v>78</v>
      </c>
      <c r="B54" s="1">
        <v>12</v>
      </c>
      <c r="C54" s="26" t="s">
        <v>127</v>
      </c>
      <c r="D54" t="s">
        <v>85</v>
      </c>
      <c r="E54" s="27" t="s">
        <v>128</v>
      </c>
      <c r="F54" s="28" t="s">
        <v>95</v>
      </c>
      <c r="G54" s="29">
        <v>100</v>
      </c>
      <c r="H54" s="28">
        <v>0</v>
      </c>
      <c r="I54" s="30">
        <f>ROUND(G54*H54,P4)</f>
        <v>0</v>
      </c>
      <c r="L54" s="31">
        <v>0</v>
      </c>
      <c r="M54" s="24">
        <f>ROUND(G54*L54,P4)</f>
        <v>0</v>
      </c>
      <c r="N54" s="25" t="s">
        <v>83</v>
      </c>
      <c r="O54" s="32">
        <f>M54*AA54</f>
        <v>0</v>
      </c>
      <c r="P54" s="1">
        <v>3</v>
      </c>
      <c r="AA54" s="1">
        <f>IF(P54=1,$O$3,IF(P54=2,$O$4,$O$5))</f>
        <v>0</v>
      </c>
    </row>
    <row r="55">
      <c r="A55" s="1" t="s">
        <v>84</v>
      </c>
      <c r="E55" s="27" t="s">
        <v>85</v>
      </c>
    </row>
    <row r="56">
      <c r="A56" s="1" t="s">
        <v>86</v>
      </c>
      <c r="E56" s="33" t="s">
        <v>96</v>
      </c>
    </row>
    <row r="57">
      <c r="A57" s="1" t="s">
        <v>88</v>
      </c>
      <c r="E57" s="27" t="s">
        <v>85</v>
      </c>
    </row>
    <row r="58">
      <c r="A58" s="1" t="s">
        <v>78</v>
      </c>
      <c r="B58" s="1">
        <v>13</v>
      </c>
      <c r="C58" s="26" t="s">
        <v>129</v>
      </c>
      <c r="D58" t="s">
        <v>85</v>
      </c>
      <c r="E58" s="27" t="s">
        <v>130</v>
      </c>
      <c r="F58" s="28" t="s">
        <v>95</v>
      </c>
      <c r="G58" s="29">
        <v>100</v>
      </c>
      <c r="H58" s="28">
        <v>0</v>
      </c>
      <c r="I58" s="30">
        <f>ROUND(G58*H58,P4)</f>
        <v>0</v>
      </c>
      <c r="L58" s="31">
        <v>0</v>
      </c>
      <c r="M58" s="24">
        <f>ROUND(G58*L58,P4)</f>
        <v>0</v>
      </c>
      <c r="N58" s="25" t="s">
        <v>83</v>
      </c>
      <c r="O58" s="32">
        <f>M58*AA58</f>
        <v>0</v>
      </c>
      <c r="P58" s="1">
        <v>3</v>
      </c>
      <c r="AA58" s="1">
        <f>IF(P58=1,$O$3,IF(P58=2,$O$4,$O$5))</f>
        <v>0</v>
      </c>
    </row>
    <row r="59">
      <c r="A59" s="1" t="s">
        <v>84</v>
      </c>
      <c r="E59" s="27" t="s">
        <v>85</v>
      </c>
    </row>
    <row r="60">
      <c r="A60" s="1" t="s">
        <v>86</v>
      </c>
      <c r="E60" s="33" t="s">
        <v>96</v>
      </c>
    </row>
    <row r="61">
      <c r="A61" s="1" t="s">
        <v>88</v>
      </c>
      <c r="E61" s="27" t="s">
        <v>85</v>
      </c>
    </row>
    <row r="62">
      <c r="A62" s="1" t="s">
        <v>75</v>
      </c>
      <c r="C62" s="22" t="s">
        <v>80</v>
      </c>
      <c r="E62" s="23" t="s">
        <v>131</v>
      </c>
      <c r="L62" s="24">
        <f>SUMIFS(L63:L90,A63:A90,"P")</f>
        <v>0</v>
      </c>
      <c r="M62" s="24">
        <f>SUMIFS(M63:M90,A63:A90,"P")</f>
        <v>0</v>
      </c>
      <c r="N62" s="25"/>
    </row>
    <row r="63">
      <c r="A63" s="1" t="s">
        <v>78</v>
      </c>
      <c r="B63" s="1">
        <v>14</v>
      </c>
      <c r="C63" s="26" t="s">
        <v>132</v>
      </c>
      <c r="D63" t="s">
        <v>85</v>
      </c>
      <c r="E63" s="27" t="s">
        <v>133</v>
      </c>
      <c r="F63" s="28" t="s">
        <v>82</v>
      </c>
      <c r="G63" s="29">
        <v>8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83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84</v>
      </c>
      <c r="E64" s="27" t="s">
        <v>85</v>
      </c>
    </row>
    <row r="65">
      <c r="A65" s="1" t="s">
        <v>86</v>
      </c>
      <c r="E65" s="33" t="s">
        <v>134</v>
      </c>
    </row>
    <row r="66" ht="344.25">
      <c r="A66" s="1" t="s">
        <v>88</v>
      </c>
      <c r="E66" s="27" t="s">
        <v>89</v>
      </c>
    </row>
    <row r="67">
      <c r="A67" s="1" t="s">
        <v>78</v>
      </c>
      <c r="B67" s="1">
        <v>15</v>
      </c>
      <c r="C67" s="26" t="s">
        <v>79</v>
      </c>
      <c r="D67" t="s">
        <v>85</v>
      </c>
      <c r="E67" s="27" t="s">
        <v>81</v>
      </c>
      <c r="F67" s="28" t="s">
        <v>82</v>
      </c>
      <c r="G67" s="29">
        <v>55.134999999999998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83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84</v>
      </c>
      <c r="E68" s="27" t="s">
        <v>85</v>
      </c>
    </row>
    <row r="69">
      <c r="A69" s="1" t="s">
        <v>86</v>
      </c>
      <c r="E69" s="33" t="s">
        <v>135</v>
      </c>
    </row>
    <row r="70" ht="344.25">
      <c r="A70" s="1" t="s">
        <v>88</v>
      </c>
      <c r="E70" s="27" t="s">
        <v>89</v>
      </c>
    </row>
    <row r="71">
      <c r="A71" s="1" t="s">
        <v>78</v>
      </c>
      <c r="B71" s="1">
        <v>16</v>
      </c>
      <c r="C71" s="26" t="s">
        <v>136</v>
      </c>
      <c r="D71" t="s">
        <v>85</v>
      </c>
      <c r="E71" s="27" t="s">
        <v>137</v>
      </c>
      <c r="F71" s="28" t="s">
        <v>95</v>
      </c>
      <c r="G71" s="29">
        <v>88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83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84</v>
      </c>
      <c r="E72" s="27" t="s">
        <v>85</v>
      </c>
    </row>
    <row r="73">
      <c r="A73" s="1" t="s">
        <v>86</v>
      </c>
      <c r="E73" s="33" t="s">
        <v>138</v>
      </c>
    </row>
    <row r="74" ht="76.5">
      <c r="A74" s="1" t="s">
        <v>88</v>
      </c>
      <c r="E74" s="27" t="s">
        <v>139</v>
      </c>
    </row>
    <row r="75">
      <c r="A75" s="1" t="s">
        <v>78</v>
      </c>
      <c r="B75" s="1">
        <v>17</v>
      </c>
      <c r="C75" s="26" t="s">
        <v>90</v>
      </c>
      <c r="D75" t="s">
        <v>85</v>
      </c>
      <c r="E75" s="27" t="s">
        <v>91</v>
      </c>
      <c r="F75" s="28" t="s">
        <v>82</v>
      </c>
      <c r="G75" s="29">
        <v>63.134999999999998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83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84</v>
      </c>
      <c r="E76" s="27" t="s">
        <v>85</v>
      </c>
    </row>
    <row r="77">
      <c r="A77" s="1" t="s">
        <v>86</v>
      </c>
      <c r="E77" s="33" t="s">
        <v>140</v>
      </c>
    </row>
    <row r="78" ht="255">
      <c r="A78" s="1" t="s">
        <v>88</v>
      </c>
      <c r="E78" s="27" t="s">
        <v>92</v>
      </c>
    </row>
    <row r="79">
      <c r="A79" s="1" t="s">
        <v>78</v>
      </c>
      <c r="B79" s="1">
        <v>18</v>
      </c>
      <c r="C79" s="26" t="s">
        <v>141</v>
      </c>
      <c r="D79" t="s">
        <v>85</v>
      </c>
      <c r="E79" s="27" t="s">
        <v>142</v>
      </c>
      <c r="F79" s="28" t="s">
        <v>95</v>
      </c>
      <c r="G79" s="29">
        <v>36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83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84</v>
      </c>
      <c r="E80" s="27" t="s">
        <v>85</v>
      </c>
    </row>
    <row r="81">
      <c r="A81" s="1" t="s">
        <v>86</v>
      </c>
      <c r="E81" s="33" t="s">
        <v>143</v>
      </c>
    </row>
    <row r="82" ht="76.5">
      <c r="A82" s="1" t="s">
        <v>88</v>
      </c>
      <c r="E82" s="27" t="s">
        <v>97</v>
      </c>
    </row>
    <row r="83">
      <c r="A83" s="1" t="s">
        <v>78</v>
      </c>
      <c r="B83" s="1">
        <v>19</v>
      </c>
      <c r="C83" s="26" t="s">
        <v>93</v>
      </c>
      <c r="D83" t="s">
        <v>80</v>
      </c>
      <c r="E83" s="27" t="s">
        <v>94</v>
      </c>
      <c r="F83" s="28" t="s">
        <v>95</v>
      </c>
      <c r="G83" s="29">
        <v>210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83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84</v>
      </c>
      <c r="E84" s="27" t="s">
        <v>85</v>
      </c>
    </row>
    <row r="85">
      <c r="A85" s="1" t="s">
        <v>86</v>
      </c>
      <c r="E85" s="33" t="s">
        <v>144</v>
      </c>
    </row>
    <row r="86" ht="76.5">
      <c r="A86" s="1" t="s">
        <v>88</v>
      </c>
      <c r="E86" s="27" t="s">
        <v>97</v>
      </c>
    </row>
    <row r="87">
      <c r="A87" s="1" t="s">
        <v>78</v>
      </c>
      <c r="B87" s="1">
        <v>20</v>
      </c>
      <c r="C87" s="26" t="s">
        <v>145</v>
      </c>
      <c r="D87" t="s">
        <v>85</v>
      </c>
      <c r="E87" s="27" t="s">
        <v>146</v>
      </c>
      <c r="F87" s="28" t="s">
        <v>95</v>
      </c>
      <c r="G87" s="29">
        <v>88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83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84</v>
      </c>
      <c r="E88" s="27" t="s">
        <v>85</v>
      </c>
    </row>
    <row r="89">
      <c r="A89" s="1" t="s">
        <v>86</v>
      </c>
      <c r="E89" s="33" t="s">
        <v>138</v>
      </c>
    </row>
    <row r="90" ht="76.5">
      <c r="A90" s="1" t="s">
        <v>88</v>
      </c>
      <c r="E90" s="27" t="s">
        <v>97</v>
      </c>
    </row>
    <row r="91">
      <c r="A91" s="1" t="s">
        <v>75</v>
      </c>
      <c r="C91" s="22" t="s">
        <v>147</v>
      </c>
      <c r="E91" s="23" t="s">
        <v>148</v>
      </c>
      <c r="L91" s="24">
        <f>SUMIFS(L92:L107,A92:A107,"P")</f>
        <v>0</v>
      </c>
      <c r="M91" s="24">
        <f>SUMIFS(M92:M107,A92:A107,"P")</f>
        <v>0</v>
      </c>
      <c r="N91" s="25"/>
    </row>
    <row r="92">
      <c r="A92" s="1" t="s">
        <v>78</v>
      </c>
      <c r="B92" s="1">
        <v>21</v>
      </c>
      <c r="C92" s="26" t="s">
        <v>98</v>
      </c>
      <c r="D92" t="s">
        <v>85</v>
      </c>
      <c r="E92" s="27" t="s">
        <v>99</v>
      </c>
      <c r="F92" s="28" t="s">
        <v>100</v>
      </c>
      <c r="G92" s="29">
        <v>17.986999999999998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83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84</v>
      </c>
      <c r="E93" s="27" t="s">
        <v>85</v>
      </c>
    </row>
    <row r="94">
      <c r="A94" s="1" t="s">
        <v>86</v>
      </c>
      <c r="E94" s="33" t="s">
        <v>149</v>
      </c>
    </row>
    <row r="95" ht="76.5">
      <c r="A95" s="1" t="s">
        <v>88</v>
      </c>
      <c r="E95" s="27" t="s">
        <v>102</v>
      </c>
    </row>
    <row r="96">
      <c r="A96" s="1" t="s">
        <v>78</v>
      </c>
      <c r="B96" s="1">
        <v>22</v>
      </c>
      <c r="C96" s="26" t="s">
        <v>103</v>
      </c>
      <c r="D96" t="s">
        <v>80</v>
      </c>
      <c r="E96" s="27" t="s">
        <v>104</v>
      </c>
      <c r="F96" s="28" t="s">
        <v>100</v>
      </c>
      <c r="G96" s="29">
        <v>4.3040000000000003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83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84</v>
      </c>
      <c r="E97" s="27" t="s">
        <v>85</v>
      </c>
    </row>
    <row r="98">
      <c r="A98" s="1" t="s">
        <v>86</v>
      </c>
      <c r="E98" s="33" t="s">
        <v>150</v>
      </c>
    </row>
    <row r="99" ht="76.5">
      <c r="A99" s="1" t="s">
        <v>88</v>
      </c>
      <c r="E99" s="27" t="s">
        <v>102</v>
      </c>
    </row>
    <row r="100">
      <c r="A100" s="1" t="s">
        <v>78</v>
      </c>
      <c r="B100" s="1">
        <v>23</v>
      </c>
      <c r="C100" s="26" t="s">
        <v>106</v>
      </c>
      <c r="D100" t="s">
        <v>85</v>
      </c>
      <c r="E100" s="27" t="s">
        <v>107</v>
      </c>
      <c r="F100" s="28" t="s">
        <v>100</v>
      </c>
      <c r="G100" s="29">
        <v>17.986999999999998</v>
      </c>
      <c r="H100" s="28">
        <v>0</v>
      </c>
      <c r="I100" s="30">
        <f>ROUND(G100*H100,P4)</f>
        <v>0</v>
      </c>
      <c r="L100" s="31">
        <v>0</v>
      </c>
      <c r="M100" s="24">
        <f>ROUND(G100*L100,P4)</f>
        <v>0</v>
      </c>
      <c r="N100" s="25" t="s">
        <v>83</v>
      </c>
      <c r="O100" s="32">
        <f>M100*AA100</f>
        <v>0</v>
      </c>
      <c r="P100" s="1">
        <v>3</v>
      </c>
      <c r="AA100" s="1">
        <f>IF(P100=1,$O$3,IF(P100=2,$O$4,$O$5))</f>
        <v>0</v>
      </c>
    </row>
    <row r="101">
      <c r="A101" s="1" t="s">
        <v>84</v>
      </c>
      <c r="E101" s="27" t="s">
        <v>85</v>
      </c>
    </row>
    <row r="102">
      <c r="A102" s="1" t="s">
        <v>86</v>
      </c>
      <c r="E102" s="33" t="s">
        <v>149</v>
      </c>
    </row>
    <row r="103" ht="191.25">
      <c r="A103" s="1" t="s">
        <v>88</v>
      </c>
      <c r="E103" s="27" t="s">
        <v>109</v>
      </c>
    </row>
    <row r="104">
      <c r="A104" s="1" t="s">
        <v>78</v>
      </c>
      <c r="B104" s="1">
        <v>24</v>
      </c>
      <c r="C104" s="26" t="s">
        <v>113</v>
      </c>
      <c r="D104" t="s">
        <v>80</v>
      </c>
      <c r="E104" s="27" t="s">
        <v>114</v>
      </c>
      <c r="F104" s="28" t="s">
        <v>100</v>
      </c>
      <c r="G104" s="29">
        <v>4.3040000000000003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83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84</v>
      </c>
      <c r="E105" s="27" t="s">
        <v>85</v>
      </c>
    </row>
    <row r="106">
      <c r="A106" s="1" t="s">
        <v>86</v>
      </c>
      <c r="E106" s="33" t="s">
        <v>150</v>
      </c>
    </row>
    <row r="107" ht="191.25">
      <c r="A107" s="1" t="s">
        <v>88</v>
      </c>
      <c r="E107" s="27" t="s">
        <v>109</v>
      </c>
    </row>
    <row r="108">
      <c r="A108" s="1" t="s">
        <v>75</v>
      </c>
      <c r="C108" s="22" t="s">
        <v>151</v>
      </c>
      <c r="E108" s="23" t="s">
        <v>152</v>
      </c>
      <c r="L108" s="24">
        <f>SUMIFS(L109:L112,A109:A112,"P")</f>
        <v>0</v>
      </c>
      <c r="M108" s="24">
        <f>SUMIFS(M109:M112,A109:A112,"P")</f>
        <v>0</v>
      </c>
      <c r="N108" s="25"/>
    </row>
    <row r="109">
      <c r="A109" s="1" t="s">
        <v>78</v>
      </c>
      <c r="B109" s="1">
        <v>25</v>
      </c>
      <c r="C109" s="26" t="s">
        <v>153</v>
      </c>
      <c r="D109" t="s">
        <v>85</v>
      </c>
      <c r="E109" s="27" t="s">
        <v>154</v>
      </c>
      <c r="F109" s="28" t="s">
        <v>120</v>
      </c>
      <c r="G109" s="29">
        <v>1</v>
      </c>
      <c r="H109" s="28">
        <v>0</v>
      </c>
      <c r="I109" s="30">
        <f>ROUND(G109*H109,P4)</f>
        <v>0</v>
      </c>
      <c r="L109" s="31">
        <v>0</v>
      </c>
      <c r="M109" s="24">
        <f>ROUND(G109*L109,P4)</f>
        <v>0</v>
      </c>
      <c r="N109" s="25" t="s">
        <v>83</v>
      </c>
      <c r="O109" s="32">
        <f>M109*AA109</f>
        <v>0</v>
      </c>
      <c r="P109" s="1">
        <v>3</v>
      </c>
      <c r="AA109" s="1">
        <f>IF(P109=1,$O$3,IF(P109=2,$O$4,$O$5))</f>
        <v>0</v>
      </c>
    </row>
    <row r="110">
      <c r="A110" s="1" t="s">
        <v>84</v>
      </c>
      <c r="E110" s="27" t="s">
        <v>85</v>
      </c>
    </row>
    <row r="111">
      <c r="A111" s="1" t="s">
        <v>86</v>
      </c>
      <c r="E111" s="33" t="s">
        <v>155</v>
      </c>
    </row>
    <row r="112">
      <c r="A112" s="1" t="s">
        <v>88</v>
      </c>
      <c r="E112" s="27" t="s">
        <v>85</v>
      </c>
    </row>
    <row r="113">
      <c r="A113" s="1" t="s">
        <v>75</v>
      </c>
      <c r="C113" s="22" t="s">
        <v>156</v>
      </c>
      <c r="E113" s="23" t="s">
        <v>157</v>
      </c>
      <c r="L113" s="24">
        <f>SUMIFS(L114:L145,A114:A145,"P")</f>
        <v>0</v>
      </c>
      <c r="M113" s="24">
        <f>SUMIFS(M114:M145,A114:A145,"P")</f>
        <v>0</v>
      </c>
      <c r="N113" s="25"/>
    </row>
    <row r="114">
      <c r="A114" s="1" t="s">
        <v>78</v>
      </c>
      <c r="B114" s="1">
        <v>26</v>
      </c>
      <c r="C114" s="26" t="s">
        <v>158</v>
      </c>
      <c r="D114" t="s">
        <v>85</v>
      </c>
      <c r="E114" s="27" t="s">
        <v>159</v>
      </c>
      <c r="F114" s="28" t="s">
        <v>120</v>
      </c>
      <c r="G114" s="29">
        <v>2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83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84</v>
      </c>
      <c r="E115" s="27" t="s">
        <v>85</v>
      </c>
    </row>
    <row r="116">
      <c r="A116" s="1" t="s">
        <v>86</v>
      </c>
      <c r="E116" s="33" t="s">
        <v>121</v>
      </c>
    </row>
    <row r="117" ht="114.75">
      <c r="A117" s="1" t="s">
        <v>88</v>
      </c>
      <c r="E117" s="27" t="s">
        <v>160</v>
      </c>
    </row>
    <row r="118">
      <c r="A118" s="1" t="s">
        <v>78</v>
      </c>
      <c r="B118" s="1">
        <v>27</v>
      </c>
      <c r="C118" s="26" t="s">
        <v>161</v>
      </c>
      <c r="D118" t="s">
        <v>85</v>
      </c>
      <c r="E118" s="27" t="s">
        <v>162</v>
      </c>
      <c r="F118" s="28" t="s">
        <v>120</v>
      </c>
      <c r="G118" s="29">
        <v>2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83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84</v>
      </c>
      <c r="E119" s="27" t="s">
        <v>85</v>
      </c>
    </row>
    <row r="120">
      <c r="A120" s="1" t="s">
        <v>86</v>
      </c>
      <c r="E120" s="33" t="s">
        <v>121</v>
      </c>
    </row>
    <row r="121" ht="140.25">
      <c r="A121" s="1" t="s">
        <v>88</v>
      </c>
      <c r="E121" s="27" t="s">
        <v>163</v>
      </c>
    </row>
    <row r="122">
      <c r="A122" s="1" t="s">
        <v>78</v>
      </c>
      <c r="B122" s="1">
        <v>28</v>
      </c>
      <c r="C122" s="26" t="s">
        <v>164</v>
      </c>
      <c r="D122" t="s">
        <v>85</v>
      </c>
      <c r="E122" s="27" t="s">
        <v>165</v>
      </c>
      <c r="F122" s="28" t="s">
        <v>120</v>
      </c>
      <c r="G122" s="29">
        <v>2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83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84</v>
      </c>
      <c r="E123" s="27" t="s">
        <v>85</v>
      </c>
    </row>
    <row r="124">
      <c r="A124" s="1" t="s">
        <v>86</v>
      </c>
      <c r="E124" s="33" t="s">
        <v>121</v>
      </c>
    </row>
    <row r="125" ht="140.25">
      <c r="A125" s="1" t="s">
        <v>88</v>
      </c>
      <c r="E125" s="27" t="s">
        <v>166</v>
      </c>
    </row>
    <row r="126">
      <c r="A126" s="1" t="s">
        <v>78</v>
      </c>
      <c r="B126" s="1">
        <v>29</v>
      </c>
      <c r="C126" s="26" t="s">
        <v>167</v>
      </c>
      <c r="D126" t="s">
        <v>85</v>
      </c>
      <c r="E126" s="27" t="s">
        <v>168</v>
      </c>
      <c r="F126" s="28" t="s">
        <v>120</v>
      </c>
      <c r="G126" s="29">
        <v>2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83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84</v>
      </c>
      <c r="E127" s="27" t="s">
        <v>85</v>
      </c>
    </row>
    <row r="128">
      <c r="A128" s="1" t="s">
        <v>86</v>
      </c>
      <c r="E128" s="33" t="s">
        <v>121</v>
      </c>
    </row>
    <row r="129" ht="165.75">
      <c r="A129" s="1" t="s">
        <v>88</v>
      </c>
      <c r="E129" s="27" t="s">
        <v>169</v>
      </c>
    </row>
    <row r="130">
      <c r="A130" s="1" t="s">
        <v>78</v>
      </c>
      <c r="B130" s="1">
        <v>30</v>
      </c>
      <c r="C130" s="26" t="s">
        <v>170</v>
      </c>
      <c r="D130" t="s">
        <v>85</v>
      </c>
      <c r="E130" s="27" t="s">
        <v>171</v>
      </c>
      <c r="F130" s="28" t="s">
        <v>120</v>
      </c>
      <c r="G130" s="29">
        <v>2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83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84</v>
      </c>
      <c r="E131" s="27" t="s">
        <v>85</v>
      </c>
    </row>
    <row r="132">
      <c r="A132" s="1" t="s">
        <v>86</v>
      </c>
      <c r="E132" s="33" t="s">
        <v>121</v>
      </c>
    </row>
    <row r="133" ht="153">
      <c r="A133" s="1" t="s">
        <v>88</v>
      </c>
      <c r="E133" s="27" t="s">
        <v>172</v>
      </c>
    </row>
    <row r="134">
      <c r="A134" s="1" t="s">
        <v>78</v>
      </c>
      <c r="B134" s="1">
        <v>31</v>
      </c>
      <c r="C134" s="26" t="s">
        <v>173</v>
      </c>
      <c r="D134" t="s">
        <v>85</v>
      </c>
      <c r="E134" s="27" t="s">
        <v>174</v>
      </c>
      <c r="F134" s="28" t="s">
        <v>120</v>
      </c>
      <c r="G134" s="29">
        <v>5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83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84</v>
      </c>
      <c r="E135" s="27" t="s">
        <v>85</v>
      </c>
    </row>
    <row r="136">
      <c r="A136" s="1" t="s">
        <v>86</v>
      </c>
      <c r="E136" s="33" t="s">
        <v>125</v>
      </c>
    </row>
    <row r="137" ht="114.75">
      <c r="A137" s="1" t="s">
        <v>88</v>
      </c>
      <c r="E137" s="27" t="s">
        <v>175</v>
      </c>
    </row>
    <row r="138">
      <c r="A138" s="1" t="s">
        <v>78</v>
      </c>
      <c r="B138" s="1">
        <v>32</v>
      </c>
      <c r="C138" s="26" t="s">
        <v>176</v>
      </c>
      <c r="D138" t="s">
        <v>85</v>
      </c>
      <c r="E138" s="27" t="s">
        <v>177</v>
      </c>
      <c r="F138" s="28" t="s">
        <v>120</v>
      </c>
      <c r="G138" s="29">
        <v>5</v>
      </c>
      <c r="H138" s="28">
        <v>0</v>
      </c>
      <c r="I138" s="30">
        <f>ROUND(G138*H138,P4)</f>
        <v>0</v>
      </c>
      <c r="L138" s="31">
        <v>0</v>
      </c>
      <c r="M138" s="24">
        <f>ROUND(G138*L138,P4)</f>
        <v>0</v>
      </c>
      <c r="N138" s="25" t="s">
        <v>83</v>
      </c>
      <c r="O138" s="32">
        <f>M138*AA138</f>
        <v>0</v>
      </c>
      <c r="P138" s="1">
        <v>3</v>
      </c>
      <c r="AA138" s="1">
        <f>IF(P138=1,$O$3,IF(P138=2,$O$4,$O$5))</f>
        <v>0</v>
      </c>
    </row>
    <row r="139">
      <c r="A139" s="1" t="s">
        <v>84</v>
      </c>
      <c r="E139" s="27" t="s">
        <v>85</v>
      </c>
    </row>
    <row r="140">
      <c r="A140" s="1" t="s">
        <v>86</v>
      </c>
      <c r="E140" s="33" t="s">
        <v>125</v>
      </c>
    </row>
    <row r="141" ht="127.5">
      <c r="A141" s="1" t="s">
        <v>88</v>
      </c>
      <c r="E141" s="27" t="s">
        <v>178</v>
      </c>
    </row>
    <row r="142">
      <c r="A142" s="1" t="s">
        <v>78</v>
      </c>
      <c r="B142" s="1">
        <v>33</v>
      </c>
      <c r="C142" s="26" t="s">
        <v>179</v>
      </c>
      <c r="D142" t="s">
        <v>85</v>
      </c>
      <c r="E142" s="27" t="s">
        <v>180</v>
      </c>
      <c r="F142" s="28" t="s">
        <v>120</v>
      </c>
      <c r="G142" s="29">
        <v>7</v>
      </c>
      <c r="H142" s="28">
        <v>0</v>
      </c>
      <c r="I142" s="30">
        <f>ROUND(G142*H142,P4)</f>
        <v>0</v>
      </c>
      <c r="L142" s="31">
        <v>0</v>
      </c>
      <c r="M142" s="24">
        <f>ROUND(G142*L142,P4)</f>
        <v>0</v>
      </c>
      <c r="N142" s="25" t="s">
        <v>83</v>
      </c>
      <c r="O142" s="32">
        <f>M142*AA142</f>
        <v>0</v>
      </c>
      <c r="P142" s="1">
        <v>3</v>
      </c>
      <c r="AA142" s="1">
        <f>IF(P142=1,$O$3,IF(P142=2,$O$4,$O$5))</f>
        <v>0</v>
      </c>
    </row>
    <row r="143">
      <c r="A143" s="1" t="s">
        <v>84</v>
      </c>
      <c r="E143" s="27" t="s">
        <v>85</v>
      </c>
    </row>
    <row r="144">
      <c r="A144" s="1" t="s">
        <v>86</v>
      </c>
      <c r="E144" s="33" t="s">
        <v>108</v>
      </c>
    </row>
    <row r="145">
      <c r="A145" s="1" t="s">
        <v>88</v>
      </c>
      <c r="E145" s="27" t="s">
        <v>85</v>
      </c>
    </row>
    <row r="146">
      <c r="A146" s="1" t="s">
        <v>75</v>
      </c>
      <c r="C146" s="22" t="s">
        <v>181</v>
      </c>
      <c r="E146" s="23" t="s">
        <v>182</v>
      </c>
      <c r="L146" s="24">
        <f>SUMIFS(L147:L162,A147:A162,"P")</f>
        <v>0</v>
      </c>
      <c r="M146" s="24">
        <f>SUMIFS(M147:M162,A147:A162,"P")</f>
        <v>0</v>
      </c>
      <c r="N146" s="25"/>
    </row>
    <row r="147">
      <c r="A147" s="1" t="s">
        <v>78</v>
      </c>
      <c r="B147" s="1">
        <v>34</v>
      </c>
      <c r="C147" s="26" t="s">
        <v>183</v>
      </c>
      <c r="D147" t="s">
        <v>85</v>
      </c>
      <c r="E147" s="27" t="s">
        <v>184</v>
      </c>
      <c r="F147" s="28" t="s">
        <v>185</v>
      </c>
      <c r="G147" s="29">
        <v>10</v>
      </c>
      <c r="H147" s="28">
        <v>0</v>
      </c>
      <c r="I147" s="30">
        <f>ROUND(G147*H147,P4)</f>
        <v>0</v>
      </c>
      <c r="L147" s="31">
        <v>0</v>
      </c>
      <c r="M147" s="24">
        <f>ROUND(G147*L147,P4)</f>
        <v>0</v>
      </c>
      <c r="N147" s="25" t="s">
        <v>83</v>
      </c>
      <c r="O147" s="32">
        <f>M147*AA147</f>
        <v>0</v>
      </c>
      <c r="P147" s="1">
        <v>3</v>
      </c>
      <c r="AA147" s="1">
        <f>IF(P147=1,$O$3,IF(P147=2,$O$4,$O$5))</f>
        <v>0</v>
      </c>
    </row>
    <row r="148">
      <c r="A148" s="1" t="s">
        <v>84</v>
      </c>
      <c r="E148" s="27" t="s">
        <v>85</v>
      </c>
    </row>
    <row r="149">
      <c r="A149" s="1" t="s">
        <v>86</v>
      </c>
      <c r="E149" s="33" t="s">
        <v>186</v>
      </c>
    </row>
    <row r="150" ht="102">
      <c r="A150" s="1" t="s">
        <v>88</v>
      </c>
      <c r="E150" s="27" t="s">
        <v>187</v>
      </c>
    </row>
    <row r="151">
      <c r="A151" s="1" t="s">
        <v>78</v>
      </c>
      <c r="B151" s="1">
        <v>35</v>
      </c>
      <c r="C151" s="26" t="s">
        <v>188</v>
      </c>
      <c r="D151" t="s">
        <v>85</v>
      </c>
      <c r="E151" s="27" t="s">
        <v>189</v>
      </c>
      <c r="F151" s="28" t="s">
        <v>120</v>
      </c>
      <c r="G151" s="29">
        <v>2</v>
      </c>
      <c r="H151" s="28">
        <v>0</v>
      </c>
      <c r="I151" s="30">
        <f>ROUND(G151*H151,P4)</f>
        <v>0</v>
      </c>
      <c r="L151" s="31">
        <v>0</v>
      </c>
      <c r="M151" s="24">
        <f>ROUND(G151*L151,P4)</f>
        <v>0</v>
      </c>
      <c r="N151" s="25" t="s">
        <v>83</v>
      </c>
      <c r="O151" s="32">
        <f>M151*AA151</f>
        <v>0</v>
      </c>
      <c r="P151" s="1">
        <v>3</v>
      </c>
      <c r="AA151" s="1">
        <f>IF(P151=1,$O$3,IF(P151=2,$O$4,$O$5))</f>
        <v>0</v>
      </c>
    </row>
    <row r="152">
      <c r="A152" s="1" t="s">
        <v>84</v>
      </c>
      <c r="E152" s="27" t="s">
        <v>85</v>
      </c>
    </row>
    <row r="153">
      <c r="A153" s="1" t="s">
        <v>86</v>
      </c>
      <c r="E153" s="33" t="s">
        <v>121</v>
      </c>
    </row>
    <row r="154" ht="114.75">
      <c r="A154" s="1" t="s">
        <v>88</v>
      </c>
      <c r="E154" s="27" t="s">
        <v>190</v>
      </c>
    </row>
    <row r="155">
      <c r="A155" s="1" t="s">
        <v>78</v>
      </c>
      <c r="B155" s="1">
        <v>36</v>
      </c>
      <c r="C155" s="26" t="s">
        <v>191</v>
      </c>
      <c r="D155" t="s">
        <v>85</v>
      </c>
      <c r="E155" s="27" t="s">
        <v>192</v>
      </c>
      <c r="F155" s="28" t="s">
        <v>185</v>
      </c>
      <c r="G155" s="29">
        <v>24</v>
      </c>
      <c r="H155" s="28">
        <v>0</v>
      </c>
      <c r="I155" s="30">
        <f>ROUND(G155*H155,P4)</f>
        <v>0</v>
      </c>
      <c r="L155" s="31">
        <v>0</v>
      </c>
      <c r="M155" s="24">
        <f>ROUND(G155*L155,P4)</f>
        <v>0</v>
      </c>
      <c r="N155" s="25" t="s">
        <v>83</v>
      </c>
      <c r="O155" s="32">
        <f>M155*AA155</f>
        <v>0</v>
      </c>
      <c r="P155" s="1">
        <v>3</v>
      </c>
      <c r="AA155" s="1">
        <f>IF(P155=1,$O$3,IF(P155=2,$O$4,$O$5))</f>
        <v>0</v>
      </c>
    </row>
    <row r="156">
      <c r="A156" s="1" t="s">
        <v>84</v>
      </c>
      <c r="E156" s="27" t="s">
        <v>85</v>
      </c>
    </row>
    <row r="157">
      <c r="A157" s="1" t="s">
        <v>86</v>
      </c>
      <c r="E157" s="33" t="s">
        <v>193</v>
      </c>
    </row>
    <row r="158" ht="114.75">
      <c r="A158" s="1" t="s">
        <v>88</v>
      </c>
      <c r="E158" s="27" t="s">
        <v>194</v>
      </c>
    </row>
    <row r="159">
      <c r="A159" s="1" t="s">
        <v>78</v>
      </c>
      <c r="B159" s="1">
        <v>37</v>
      </c>
      <c r="C159" s="26" t="s">
        <v>195</v>
      </c>
      <c r="D159" t="s">
        <v>85</v>
      </c>
      <c r="E159" s="27" t="s">
        <v>196</v>
      </c>
      <c r="F159" s="28" t="s">
        <v>120</v>
      </c>
      <c r="G159" s="29">
        <v>1</v>
      </c>
      <c r="H159" s="28">
        <v>0</v>
      </c>
      <c r="I159" s="30">
        <f>ROUND(G159*H159,P4)</f>
        <v>0</v>
      </c>
      <c r="L159" s="31">
        <v>0</v>
      </c>
      <c r="M159" s="24">
        <f>ROUND(G159*L159,P4)</f>
        <v>0</v>
      </c>
      <c r="N159" s="25" t="s">
        <v>83</v>
      </c>
      <c r="O159" s="32">
        <f>M159*AA159</f>
        <v>0</v>
      </c>
      <c r="P159" s="1">
        <v>3</v>
      </c>
      <c r="AA159" s="1">
        <f>IF(P159=1,$O$3,IF(P159=2,$O$4,$O$5))</f>
        <v>0</v>
      </c>
    </row>
    <row r="160">
      <c r="A160" s="1" t="s">
        <v>84</v>
      </c>
      <c r="E160" s="27" t="s">
        <v>85</v>
      </c>
    </row>
    <row r="161">
      <c r="A161" s="1" t="s">
        <v>86</v>
      </c>
      <c r="E161" s="33" t="s">
        <v>155</v>
      </c>
    </row>
    <row r="162" ht="76.5">
      <c r="A162" s="1" t="s">
        <v>88</v>
      </c>
      <c r="E162" s="27" t="s">
        <v>197</v>
      </c>
    </row>
    <row r="163">
      <c r="A163" s="1" t="s">
        <v>75</v>
      </c>
      <c r="C163" s="22" t="s">
        <v>56</v>
      </c>
      <c r="E163" s="23" t="s">
        <v>50</v>
      </c>
      <c r="L163" s="24">
        <f>SUMIFS(L164:L171,A164:A171,"P")</f>
        <v>0</v>
      </c>
      <c r="M163" s="24">
        <f>SUMIFS(M164:M171,A164:A171,"P")</f>
        <v>0</v>
      </c>
      <c r="N163" s="25"/>
    </row>
    <row r="164" ht="25.5">
      <c r="A164" s="1" t="s">
        <v>78</v>
      </c>
      <c r="B164" s="1">
        <v>38</v>
      </c>
      <c r="C164" s="26" t="s">
        <v>198</v>
      </c>
      <c r="D164" t="s">
        <v>85</v>
      </c>
      <c r="E164" s="27" t="s">
        <v>199</v>
      </c>
      <c r="F164" s="28" t="s">
        <v>200</v>
      </c>
      <c r="G164" s="29">
        <v>0.20000000000000001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201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84</v>
      </c>
      <c r="E165" s="27" t="s">
        <v>202</v>
      </c>
    </row>
    <row r="166">
      <c r="A166" s="1" t="s">
        <v>86</v>
      </c>
    </row>
    <row r="167" ht="153">
      <c r="A167" s="1" t="s">
        <v>88</v>
      </c>
      <c r="E167" s="27" t="s">
        <v>203</v>
      </c>
    </row>
    <row r="168" ht="25.5">
      <c r="A168" s="1" t="s">
        <v>78</v>
      </c>
      <c r="B168" s="1">
        <v>39</v>
      </c>
      <c r="C168" s="26" t="s">
        <v>204</v>
      </c>
      <c r="D168" t="s">
        <v>85</v>
      </c>
      <c r="E168" s="27" t="s">
        <v>205</v>
      </c>
      <c r="F168" s="28" t="s">
        <v>200</v>
      </c>
      <c r="G168" s="29">
        <v>0.080000000000000002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201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84</v>
      </c>
      <c r="E169" s="27" t="s">
        <v>202</v>
      </c>
    </row>
    <row r="170">
      <c r="A170" s="1" t="s">
        <v>86</v>
      </c>
    </row>
    <row r="171" ht="153">
      <c r="A171" s="1" t="s">
        <v>88</v>
      </c>
      <c r="E171" s="27" t="s">
        <v>203</v>
      </c>
    </row>
  </sheetData>
  <sheetProtection sheet="1" objects="1" scenarios="1" spinCount="100000" saltValue="4SRHQ8CmGenIf09Zc6w+qYafErMvb278lRmSkMVjblpSYe+LLn9dEVbw5Vk/wbjGsBiZV2iasZWy+DVdnMYXyw==" hashValue="GSOy+PEqzFFSHF657BLbM0gVkDj9EF/3HsCoSX8xrwM207t+KwXaaRQmz8j50KOfejMvDE2gwd+5b28zGItaX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16</v>
      </c>
      <c r="M3" s="20">
        <f>Rekapitulace!C12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16</v>
      </c>
      <c r="D4" s="1"/>
      <c r="E4" s="17" t="s">
        <v>17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COUNTIFS(L8:L132,"=0",A8:A132,"P")+COUNTIFS(L8:L132,"",A8:A132,"P")+SUM(Q8:Q132)</f>
        <v>0</v>
      </c>
    </row>
    <row r="8">
      <c r="A8" s="1" t="s">
        <v>73</v>
      </c>
      <c r="C8" s="22" t="s">
        <v>206</v>
      </c>
      <c r="E8" s="23" t="s">
        <v>19</v>
      </c>
      <c r="L8" s="24">
        <f>L9+L18+L123</f>
        <v>0</v>
      </c>
      <c r="M8" s="24">
        <f>M9+M18+M123</f>
        <v>0</v>
      </c>
      <c r="N8" s="25"/>
    </row>
    <row r="9">
      <c r="A9" s="1" t="s">
        <v>75</v>
      </c>
      <c r="C9" s="22" t="s">
        <v>80</v>
      </c>
      <c r="E9" s="23" t="s">
        <v>131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78</v>
      </c>
      <c r="B10" s="1">
        <v>1</v>
      </c>
      <c r="C10" s="26" t="s">
        <v>207</v>
      </c>
      <c r="D10" t="s">
        <v>85</v>
      </c>
      <c r="E10" s="27" t="s">
        <v>208</v>
      </c>
      <c r="F10" s="28" t="s">
        <v>82</v>
      </c>
      <c r="G10" s="29">
        <v>246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83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84</v>
      </c>
      <c r="E11" s="27" t="s">
        <v>85</v>
      </c>
    </row>
    <row r="12">
      <c r="A12" s="1" t="s">
        <v>86</v>
      </c>
      <c r="E12" s="33" t="s">
        <v>209</v>
      </c>
    </row>
    <row r="13" ht="395.25">
      <c r="A13" s="1" t="s">
        <v>88</v>
      </c>
      <c r="E13" s="27" t="s">
        <v>210</v>
      </c>
    </row>
    <row r="14">
      <c r="A14" s="1" t="s">
        <v>78</v>
      </c>
      <c r="B14" s="1">
        <v>2</v>
      </c>
      <c r="C14" s="26" t="s">
        <v>211</v>
      </c>
      <c r="D14" t="s">
        <v>85</v>
      </c>
      <c r="E14" s="27" t="s">
        <v>212</v>
      </c>
      <c r="F14" s="28" t="s">
        <v>95</v>
      </c>
      <c r="G14" s="29">
        <v>22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83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84</v>
      </c>
      <c r="E15" s="27" t="s">
        <v>85</v>
      </c>
    </row>
    <row r="16">
      <c r="A16" s="1" t="s">
        <v>86</v>
      </c>
      <c r="E16" s="33" t="s">
        <v>213</v>
      </c>
    </row>
    <row r="17" ht="76.5">
      <c r="A17" s="1" t="s">
        <v>88</v>
      </c>
      <c r="E17" s="27" t="s">
        <v>139</v>
      </c>
    </row>
    <row r="18">
      <c r="A18" s="1" t="s">
        <v>75</v>
      </c>
      <c r="C18" s="22" t="s">
        <v>214</v>
      </c>
      <c r="E18" s="23" t="s">
        <v>215</v>
      </c>
      <c r="L18" s="24">
        <f>SUMIFS(L19:L122,A19:A122,"P")</f>
        <v>0</v>
      </c>
      <c r="M18" s="24">
        <f>SUMIFS(M19:M122,A19:A122,"P")</f>
        <v>0</v>
      </c>
      <c r="N18" s="25"/>
    </row>
    <row r="19">
      <c r="A19" s="1" t="s">
        <v>78</v>
      </c>
      <c r="B19" s="1">
        <v>3</v>
      </c>
      <c r="C19" s="26" t="s">
        <v>216</v>
      </c>
      <c r="D19" t="s">
        <v>85</v>
      </c>
      <c r="E19" s="27" t="s">
        <v>217</v>
      </c>
      <c r="F19" s="28" t="s">
        <v>120</v>
      </c>
      <c r="G19" s="29">
        <v>2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83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84</v>
      </c>
      <c r="E20" s="27" t="s">
        <v>85</v>
      </c>
    </row>
    <row r="21">
      <c r="A21" s="1" t="s">
        <v>86</v>
      </c>
      <c r="E21" s="33" t="s">
        <v>121</v>
      </c>
    </row>
    <row r="22" ht="76.5">
      <c r="A22" s="1" t="s">
        <v>88</v>
      </c>
      <c r="E22" s="27" t="s">
        <v>218</v>
      </c>
    </row>
    <row r="23">
      <c r="A23" s="1" t="s">
        <v>78</v>
      </c>
      <c r="B23" s="1">
        <v>4</v>
      </c>
      <c r="C23" s="26" t="s">
        <v>219</v>
      </c>
      <c r="D23" t="s">
        <v>85</v>
      </c>
      <c r="E23" s="27" t="s">
        <v>220</v>
      </c>
      <c r="F23" s="28" t="s">
        <v>120</v>
      </c>
      <c r="G23" s="29">
        <v>2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83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84</v>
      </c>
      <c r="E24" s="27" t="s">
        <v>85</v>
      </c>
    </row>
    <row r="25">
      <c r="A25" s="1" t="s">
        <v>86</v>
      </c>
      <c r="E25" s="33" t="s">
        <v>121</v>
      </c>
    </row>
    <row r="26" ht="76.5">
      <c r="A26" s="1" t="s">
        <v>88</v>
      </c>
      <c r="E26" s="27" t="s">
        <v>218</v>
      </c>
    </row>
    <row r="27">
      <c r="A27" s="1" t="s">
        <v>78</v>
      </c>
      <c r="B27" s="1">
        <v>5</v>
      </c>
      <c r="C27" s="26" t="s">
        <v>221</v>
      </c>
      <c r="D27" t="s">
        <v>85</v>
      </c>
      <c r="E27" s="27" t="s">
        <v>222</v>
      </c>
      <c r="F27" s="28" t="s">
        <v>95</v>
      </c>
      <c r="G27" s="29">
        <v>640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83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84</v>
      </c>
      <c r="E28" s="27" t="s">
        <v>85</v>
      </c>
    </row>
    <row r="29">
      <c r="A29" s="1" t="s">
        <v>86</v>
      </c>
      <c r="E29" s="33" t="s">
        <v>223</v>
      </c>
    </row>
    <row r="30" ht="76.5">
      <c r="A30" s="1" t="s">
        <v>88</v>
      </c>
      <c r="E30" s="27" t="s">
        <v>224</v>
      </c>
    </row>
    <row r="31">
      <c r="A31" s="1" t="s">
        <v>78</v>
      </c>
      <c r="B31" s="1">
        <v>6</v>
      </c>
      <c r="C31" s="26" t="s">
        <v>225</v>
      </c>
      <c r="D31" t="s">
        <v>85</v>
      </c>
      <c r="E31" s="27" t="s">
        <v>226</v>
      </c>
      <c r="F31" s="28" t="s">
        <v>120</v>
      </c>
      <c r="G31" s="29">
        <v>2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83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84</v>
      </c>
      <c r="E32" s="27" t="s">
        <v>85</v>
      </c>
    </row>
    <row r="33">
      <c r="A33" s="1" t="s">
        <v>86</v>
      </c>
      <c r="E33" s="33" t="s">
        <v>121</v>
      </c>
    </row>
    <row r="34" ht="38.25">
      <c r="A34" s="1" t="s">
        <v>88</v>
      </c>
      <c r="E34" s="27" t="s">
        <v>227</v>
      </c>
    </row>
    <row r="35">
      <c r="A35" s="1" t="s">
        <v>78</v>
      </c>
      <c r="B35" s="1">
        <v>7</v>
      </c>
      <c r="C35" s="26" t="s">
        <v>228</v>
      </c>
      <c r="D35" t="s">
        <v>85</v>
      </c>
      <c r="E35" s="27" t="s">
        <v>229</v>
      </c>
      <c r="F35" s="28" t="s">
        <v>95</v>
      </c>
      <c r="G35" s="29">
        <v>1577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83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84</v>
      </c>
      <c r="E36" s="27" t="s">
        <v>85</v>
      </c>
    </row>
    <row r="37">
      <c r="A37" s="1" t="s">
        <v>86</v>
      </c>
      <c r="E37" s="33" t="s">
        <v>230</v>
      </c>
    </row>
    <row r="38" ht="38.25">
      <c r="A38" s="1" t="s">
        <v>88</v>
      </c>
      <c r="E38" s="27" t="s">
        <v>231</v>
      </c>
    </row>
    <row r="39">
      <c r="A39" s="1" t="s">
        <v>78</v>
      </c>
      <c r="B39" s="1">
        <v>8</v>
      </c>
      <c r="C39" s="26" t="s">
        <v>232</v>
      </c>
      <c r="D39" t="s">
        <v>85</v>
      </c>
      <c r="E39" s="27" t="s">
        <v>233</v>
      </c>
      <c r="F39" s="28" t="s">
        <v>95</v>
      </c>
      <c r="G39" s="29">
        <v>57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83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84</v>
      </c>
      <c r="E40" s="27" t="s">
        <v>85</v>
      </c>
    </row>
    <row r="41">
      <c r="A41" s="1" t="s">
        <v>86</v>
      </c>
      <c r="E41" s="33" t="s">
        <v>234</v>
      </c>
    </row>
    <row r="42" ht="76.5">
      <c r="A42" s="1" t="s">
        <v>88</v>
      </c>
      <c r="E42" s="27" t="s">
        <v>235</v>
      </c>
    </row>
    <row r="43" ht="25.5">
      <c r="A43" s="1" t="s">
        <v>78</v>
      </c>
      <c r="B43" s="1">
        <v>9</v>
      </c>
      <c r="C43" s="26" t="s">
        <v>236</v>
      </c>
      <c r="D43" t="s">
        <v>85</v>
      </c>
      <c r="E43" s="27" t="s">
        <v>237</v>
      </c>
      <c r="F43" s="28" t="s">
        <v>95</v>
      </c>
      <c r="G43" s="29">
        <v>327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83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84</v>
      </c>
      <c r="E44" s="27" t="s">
        <v>85</v>
      </c>
    </row>
    <row r="45">
      <c r="A45" s="1" t="s">
        <v>86</v>
      </c>
      <c r="E45" s="33" t="s">
        <v>238</v>
      </c>
    </row>
    <row r="46" ht="153">
      <c r="A46" s="1" t="s">
        <v>88</v>
      </c>
      <c r="E46" s="27" t="s">
        <v>239</v>
      </c>
    </row>
    <row r="47" ht="25.5">
      <c r="A47" s="1" t="s">
        <v>78</v>
      </c>
      <c r="B47" s="1">
        <v>10</v>
      </c>
      <c r="C47" s="26" t="s">
        <v>240</v>
      </c>
      <c r="D47" t="s">
        <v>85</v>
      </c>
      <c r="E47" s="27" t="s">
        <v>241</v>
      </c>
      <c r="F47" s="28" t="s">
        <v>95</v>
      </c>
      <c r="G47" s="29">
        <v>1250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83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84</v>
      </c>
      <c r="E48" s="27" t="s">
        <v>85</v>
      </c>
    </row>
    <row r="49">
      <c r="A49" s="1" t="s">
        <v>86</v>
      </c>
      <c r="E49" s="33" t="s">
        <v>242</v>
      </c>
    </row>
    <row r="50" ht="153">
      <c r="A50" s="1" t="s">
        <v>88</v>
      </c>
      <c r="E50" s="27" t="s">
        <v>239</v>
      </c>
    </row>
    <row r="51">
      <c r="A51" s="1" t="s">
        <v>78</v>
      </c>
      <c r="B51" s="1">
        <v>11</v>
      </c>
      <c r="C51" s="26" t="s">
        <v>243</v>
      </c>
      <c r="D51" t="s">
        <v>85</v>
      </c>
      <c r="E51" s="27" t="s">
        <v>244</v>
      </c>
      <c r="F51" s="28" t="s">
        <v>245</v>
      </c>
      <c r="G51" s="29">
        <v>350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83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84</v>
      </c>
      <c r="E52" s="27" t="s">
        <v>85</v>
      </c>
    </row>
    <row r="53">
      <c r="A53" s="1" t="s">
        <v>86</v>
      </c>
      <c r="E53" s="33" t="s">
        <v>246</v>
      </c>
    </row>
    <row r="54" ht="153">
      <c r="A54" s="1" t="s">
        <v>88</v>
      </c>
      <c r="E54" s="27" t="s">
        <v>247</v>
      </c>
    </row>
    <row r="55">
      <c r="A55" s="1" t="s">
        <v>78</v>
      </c>
      <c r="B55" s="1">
        <v>12</v>
      </c>
      <c r="C55" s="26" t="s">
        <v>248</v>
      </c>
      <c r="D55" t="s">
        <v>85</v>
      </c>
      <c r="E55" s="27" t="s">
        <v>249</v>
      </c>
      <c r="F55" s="28" t="s">
        <v>95</v>
      </c>
      <c r="G55" s="29">
        <v>7277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83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84</v>
      </c>
      <c r="E56" s="27" t="s">
        <v>85</v>
      </c>
    </row>
    <row r="57">
      <c r="A57" s="1" t="s">
        <v>86</v>
      </c>
      <c r="E57" s="33" t="s">
        <v>250</v>
      </c>
    </row>
    <row r="58" ht="127.5">
      <c r="A58" s="1" t="s">
        <v>88</v>
      </c>
      <c r="E58" s="27" t="s">
        <v>251</v>
      </c>
    </row>
    <row r="59">
      <c r="A59" s="1" t="s">
        <v>78</v>
      </c>
      <c r="B59" s="1">
        <v>13</v>
      </c>
      <c r="C59" s="26" t="s">
        <v>252</v>
      </c>
      <c r="D59" t="s">
        <v>85</v>
      </c>
      <c r="E59" s="27" t="s">
        <v>253</v>
      </c>
      <c r="F59" s="28" t="s">
        <v>95</v>
      </c>
      <c r="G59" s="29">
        <v>14924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83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84</v>
      </c>
      <c r="E60" s="27" t="s">
        <v>85</v>
      </c>
    </row>
    <row r="61">
      <c r="A61" s="1" t="s">
        <v>86</v>
      </c>
      <c r="E61" s="33" t="s">
        <v>254</v>
      </c>
    </row>
    <row r="62" ht="153">
      <c r="A62" s="1" t="s">
        <v>88</v>
      </c>
      <c r="E62" s="27" t="s">
        <v>239</v>
      </c>
    </row>
    <row r="63">
      <c r="A63" s="1" t="s">
        <v>78</v>
      </c>
      <c r="B63" s="1">
        <v>14</v>
      </c>
      <c r="C63" s="26" t="s">
        <v>255</v>
      </c>
      <c r="D63" t="s">
        <v>85</v>
      </c>
      <c r="E63" s="27" t="s">
        <v>256</v>
      </c>
      <c r="F63" s="28" t="s">
        <v>95</v>
      </c>
      <c r="G63" s="29">
        <v>1542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83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84</v>
      </c>
      <c r="E64" s="27" t="s">
        <v>85</v>
      </c>
    </row>
    <row r="65">
      <c r="A65" s="1" t="s">
        <v>86</v>
      </c>
      <c r="E65" s="33" t="s">
        <v>257</v>
      </c>
    </row>
    <row r="66" ht="153">
      <c r="A66" s="1" t="s">
        <v>88</v>
      </c>
      <c r="E66" s="27" t="s">
        <v>258</v>
      </c>
    </row>
    <row r="67">
      <c r="A67" s="1" t="s">
        <v>78</v>
      </c>
      <c r="B67" s="1">
        <v>15</v>
      </c>
      <c r="C67" s="26" t="s">
        <v>259</v>
      </c>
      <c r="D67" t="s">
        <v>85</v>
      </c>
      <c r="E67" s="27" t="s">
        <v>260</v>
      </c>
      <c r="F67" s="28" t="s">
        <v>95</v>
      </c>
      <c r="G67" s="29">
        <v>1542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83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84</v>
      </c>
      <c r="E68" s="27" t="s">
        <v>85</v>
      </c>
    </row>
    <row r="69">
      <c r="A69" s="1" t="s">
        <v>86</v>
      </c>
      <c r="E69" s="33" t="s">
        <v>257</v>
      </c>
    </row>
    <row r="70" ht="127.5">
      <c r="A70" s="1" t="s">
        <v>88</v>
      </c>
      <c r="E70" s="27" t="s">
        <v>261</v>
      </c>
    </row>
    <row r="71">
      <c r="A71" s="1" t="s">
        <v>78</v>
      </c>
      <c r="B71" s="1">
        <v>16</v>
      </c>
      <c r="C71" s="26" t="s">
        <v>262</v>
      </c>
      <c r="D71" t="s">
        <v>85</v>
      </c>
      <c r="E71" s="27" t="s">
        <v>263</v>
      </c>
      <c r="F71" s="28" t="s">
        <v>95</v>
      </c>
      <c r="G71" s="29">
        <v>1520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83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84</v>
      </c>
      <c r="E72" s="27" t="s">
        <v>85</v>
      </c>
    </row>
    <row r="73">
      <c r="A73" s="1" t="s">
        <v>86</v>
      </c>
      <c r="E73" s="33" t="s">
        <v>264</v>
      </c>
    </row>
    <row r="74" ht="153">
      <c r="A74" s="1" t="s">
        <v>88</v>
      </c>
      <c r="E74" s="27" t="s">
        <v>239</v>
      </c>
    </row>
    <row r="75">
      <c r="A75" s="1" t="s">
        <v>78</v>
      </c>
      <c r="B75" s="1">
        <v>17</v>
      </c>
      <c r="C75" s="26" t="s">
        <v>265</v>
      </c>
      <c r="D75" t="s">
        <v>85</v>
      </c>
      <c r="E75" s="27" t="s">
        <v>266</v>
      </c>
      <c r="F75" s="28" t="s">
        <v>120</v>
      </c>
      <c r="G75" s="29">
        <v>10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83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84</v>
      </c>
      <c r="E76" s="27" t="s">
        <v>85</v>
      </c>
    </row>
    <row r="77">
      <c r="A77" s="1" t="s">
        <v>86</v>
      </c>
      <c r="E77" s="33" t="s">
        <v>186</v>
      </c>
    </row>
    <row r="78" ht="153">
      <c r="A78" s="1" t="s">
        <v>88</v>
      </c>
      <c r="E78" s="27" t="s">
        <v>267</v>
      </c>
    </row>
    <row r="79">
      <c r="A79" s="1" t="s">
        <v>78</v>
      </c>
      <c r="B79" s="1">
        <v>18</v>
      </c>
      <c r="C79" s="26" t="s">
        <v>268</v>
      </c>
      <c r="D79" t="s">
        <v>85</v>
      </c>
      <c r="E79" s="27" t="s">
        <v>269</v>
      </c>
      <c r="F79" s="28" t="s">
        <v>120</v>
      </c>
      <c r="G79" s="29">
        <v>10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83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84</v>
      </c>
      <c r="E80" s="27" t="s">
        <v>85</v>
      </c>
    </row>
    <row r="81">
      <c r="A81" s="1" t="s">
        <v>86</v>
      </c>
      <c r="E81" s="33" t="s">
        <v>186</v>
      </c>
    </row>
    <row r="82" ht="127.5">
      <c r="A82" s="1" t="s">
        <v>88</v>
      </c>
      <c r="E82" s="27" t="s">
        <v>270</v>
      </c>
    </row>
    <row r="83">
      <c r="A83" s="1" t="s">
        <v>78</v>
      </c>
      <c r="B83" s="1">
        <v>19</v>
      </c>
      <c r="C83" s="26" t="s">
        <v>271</v>
      </c>
      <c r="D83" t="s">
        <v>85</v>
      </c>
      <c r="E83" s="27" t="s">
        <v>272</v>
      </c>
      <c r="F83" s="28" t="s">
        <v>120</v>
      </c>
      <c r="G83" s="29">
        <v>6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83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84</v>
      </c>
      <c r="E84" s="27" t="s">
        <v>85</v>
      </c>
    </row>
    <row r="85">
      <c r="A85" s="1" t="s">
        <v>86</v>
      </c>
      <c r="E85" s="33" t="s">
        <v>273</v>
      </c>
    </row>
    <row r="86" ht="153">
      <c r="A86" s="1" t="s">
        <v>88</v>
      </c>
      <c r="E86" s="27" t="s">
        <v>267</v>
      </c>
    </row>
    <row r="87">
      <c r="A87" s="1" t="s">
        <v>78</v>
      </c>
      <c r="B87" s="1">
        <v>20</v>
      </c>
      <c r="C87" s="26" t="s">
        <v>274</v>
      </c>
      <c r="D87" t="s">
        <v>85</v>
      </c>
      <c r="E87" s="27" t="s">
        <v>275</v>
      </c>
      <c r="F87" s="28" t="s">
        <v>120</v>
      </c>
      <c r="G87" s="29">
        <v>6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83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84</v>
      </c>
      <c r="E88" s="27" t="s">
        <v>85</v>
      </c>
    </row>
    <row r="89">
      <c r="A89" s="1" t="s">
        <v>86</v>
      </c>
      <c r="E89" s="33" t="s">
        <v>273</v>
      </c>
    </row>
    <row r="90" ht="127.5">
      <c r="A90" s="1" t="s">
        <v>88</v>
      </c>
      <c r="E90" s="27" t="s">
        <v>270</v>
      </c>
    </row>
    <row r="91">
      <c r="A91" s="1" t="s">
        <v>78</v>
      </c>
      <c r="B91" s="1">
        <v>21</v>
      </c>
      <c r="C91" s="26" t="s">
        <v>276</v>
      </c>
      <c r="D91" t="s">
        <v>85</v>
      </c>
      <c r="E91" s="27" t="s">
        <v>277</v>
      </c>
      <c r="F91" s="28" t="s">
        <v>120</v>
      </c>
      <c r="G91" s="29">
        <v>6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83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84</v>
      </c>
      <c r="E92" s="27" t="s">
        <v>85</v>
      </c>
    </row>
    <row r="93">
      <c r="A93" s="1" t="s">
        <v>86</v>
      </c>
      <c r="E93" s="33" t="s">
        <v>273</v>
      </c>
    </row>
    <row r="94" ht="153">
      <c r="A94" s="1" t="s">
        <v>88</v>
      </c>
      <c r="E94" s="27" t="s">
        <v>278</v>
      </c>
    </row>
    <row r="95">
      <c r="A95" s="1" t="s">
        <v>78</v>
      </c>
      <c r="B95" s="1">
        <v>22</v>
      </c>
      <c r="C95" s="26" t="s">
        <v>279</v>
      </c>
      <c r="D95" t="s">
        <v>85</v>
      </c>
      <c r="E95" s="27" t="s">
        <v>280</v>
      </c>
      <c r="F95" s="28" t="s">
        <v>120</v>
      </c>
      <c r="G95" s="29">
        <v>2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83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84</v>
      </c>
      <c r="E96" s="27" t="s">
        <v>85</v>
      </c>
    </row>
    <row r="97">
      <c r="A97" s="1" t="s">
        <v>86</v>
      </c>
      <c r="E97" s="33" t="s">
        <v>121</v>
      </c>
    </row>
    <row r="98" ht="153">
      <c r="A98" s="1" t="s">
        <v>88</v>
      </c>
      <c r="E98" s="27" t="s">
        <v>281</v>
      </c>
    </row>
    <row r="99">
      <c r="A99" s="1" t="s">
        <v>78</v>
      </c>
      <c r="B99" s="1">
        <v>23</v>
      </c>
      <c r="C99" s="26" t="s">
        <v>282</v>
      </c>
      <c r="D99" t="s">
        <v>85</v>
      </c>
      <c r="E99" s="27" t="s">
        <v>283</v>
      </c>
      <c r="F99" s="28" t="s">
        <v>120</v>
      </c>
      <c r="G99" s="29">
        <v>2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83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84</v>
      </c>
      <c r="E100" s="27" t="s">
        <v>85</v>
      </c>
    </row>
    <row r="101">
      <c r="A101" s="1" t="s">
        <v>86</v>
      </c>
      <c r="E101" s="33" t="s">
        <v>121</v>
      </c>
    </row>
    <row r="102" ht="127.5">
      <c r="A102" s="1" t="s">
        <v>88</v>
      </c>
      <c r="E102" s="27" t="s">
        <v>270</v>
      </c>
    </row>
    <row r="103">
      <c r="A103" s="1" t="s">
        <v>78</v>
      </c>
      <c r="B103" s="1">
        <v>24</v>
      </c>
      <c r="C103" s="26" t="s">
        <v>284</v>
      </c>
      <c r="D103" t="s">
        <v>85</v>
      </c>
      <c r="E103" s="27" t="s">
        <v>285</v>
      </c>
      <c r="F103" s="28" t="s">
        <v>120</v>
      </c>
      <c r="G103" s="29">
        <v>6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83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84</v>
      </c>
      <c r="E104" s="27" t="s">
        <v>85</v>
      </c>
    </row>
    <row r="105">
      <c r="A105" s="1" t="s">
        <v>86</v>
      </c>
      <c r="E105" s="33" t="s">
        <v>273</v>
      </c>
    </row>
    <row r="106" ht="153">
      <c r="A106" s="1" t="s">
        <v>88</v>
      </c>
      <c r="E106" s="27" t="s">
        <v>267</v>
      </c>
    </row>
    <row r="107">
      <c r="A107" s="1" t="s">
        <v>78</v>
      </c>
      <c r="B107" s="1">
        <v>25</v>
      </c>
      <c r="C107" s="26" t="s">
        <v>286</v>
      </c>
      <c r="D107" t="s">
        <v>85</v>
      </c>
      <c r="E107" s="27" t="s">
        <v>287</v>
      </c>
      <c r="F107" s="28" t="s">
        <v>120</v>
      </c>
      <c r="G107" s="29">
        <v>6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83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84</v>
      </c>
      <c r="E108" s="27" t="s">
        <v>85</v>
      </c>
    </row>
    <row r="109">
      <c r="A109" s="1" t="s">
        <v>86</v>
      </c>
      <c r="E109" s="33" t="s">
        <v>273</v>
      </c>
    </row>
    <row r="110" ht="127.5">
      <c r="A110" s="1" t="s">
        <v>88</v>
      </c>
      <c r="E110" s="27" t="s">
        <v>270</v>
      </c>
    </row>
    <row r="111">
      <c r="A111" s="1" t="s">
        <v>78</v>
      </c>
      <c r="B111" s="1">
        <v>26</v>
      </c>
      <c r="C111" s="26" t="s">
        <v>288</v>
      </c>
      <c r="D111" t="s">
        <v>85</v>
      </c>
      <c r="E111" s="27" t="s">
        <v>289</v>
      </c>
      <c r="F111" s="28" t="s">
        <v>120</v>
      </c>
      <c r="G111" s="29">
        <v>4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83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84</v>
      </c>
      <c r="E112" s="27" t="s">
        <v>85</v>
      </c>
    </row>
    <row r="113">
      <c r="A113" s="1" t="s">
        <v>86</v>
      </c>
      <c r="E113" s="33" t="s">
        <v>290</v>
      </c>
    </row>
    <row r="114" ht="127.5">
      <c r="A114" s="1" t="s">
        <v>88</v>
      </c>
      <c r="E114" s="27" t="s">
        <v>291</v>
      </c>
    </row>
    <row r="115" ht="25.5">
      <c r="A115" s="1" t="s">
        <v>78</v>
      </c>
      <c r="B115" s="1">
        <v>27</v>
      </c>
      <c r="C115" s="26" t="s">
        <v>292</v>
      </c>
      <c r="D115" t="s">
        <v>85</v>
      </c>
      <c r="E115" s="27" t="s">
        <v>293</v>
      </c>
      <c r="F115" s="28" t="s">
        <v>120</v>
      </c>
      <c r="G115" s="29">
        <v>26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83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84</v>
      </c>
      <c r="E116" s="27" t="s">
        <v>85</v>
      </c>
    </row>
    <row r="117">
      <c r="A117" s="1" t="s">
        <v>86</v>
      </c>
      <c r="E117" s="33" t="s">
        <v>294</v>
      </c>
    </row>
    <row r="118" ht="140.25">
      <c r="A118" s="1" t="s">
        <v>88</v>
      </c>
      <c r="E118" s="27" t="s">
        <v>295</v>
      </c>
    </row>
    <row r="119">
      <c r="A119" s="1" t="s">
        <v>78</v>
      </c>
      <c r="B119" s="1">
        <v>28</v>
      </c>
      <c r="C119" s="26" t="s">
        <v>296</v>
      </c>
      <c r="D119" t="s">
        <v>85</v>
      </c>
      <c r="E119" s="27" t="s">
        <v>297</v>
      </c>
      <c r="F119" s="28" t="s">
        <v>298</v>
      </c>
      <c r="G119" s="29">
        <v>96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83</v>
      </c>
      <c r="O119" s="32">
        <f>M119*AA119</f>
        <v>0</v>
      </c>
      <c r="P119" s="1">
        <v>3</v>
      </c>
      <c r="AA119" s="1">
        <f>IF(P119=1,$O$3,IF(P119=2,$O$4,$O$5))</f>
        <v>0</v>
      </c>
    </row>
    <row r="120">
      <c r="A120" s="1" t="s">
        <v>84</v>
      </c>
      <c r="E120" s="27" t="s">
        <v>85</v>
      </c>
    </row>
    <row r="121">
      <c r="A121" s="1" t="s">
        <v>86</v>
      </c>
      <c r="E121" s="33" t="s">
        <v>299</v>
      </c>
    </row>
    <row r="122" ht="178.5">
      <c r="A122" s="1" t="s">
        <v>88</v>
      </c>
      <c r="E122" s="27" t="s">
        <v>300</v>
      </c>
    </row>
    <row r="123">
      <c r="A123" s="1" t="s">
        <v>75</v>
      </c>
      <c r="C123" s="22" t="s">
        <v>56</v>
      </c>
      <c r="E123" s="23" t="s">
        <v>50</v>
      </c>
      <c r="L123" s="24">
        <f>SUMIFS(L124:L131,A124:A131,"P")</f>
        <v>0</v>
      </c>
      <c r="M123" s="24">
        <f>SUMIFS(M124:M131,A124:A131,"P")</f>
        <v>0</v>
      </c>
      <c r="N123" s="25"/>
    </row>
    <row r="124" ht="25.5">
      <c r="A124" s="1" t="s">
        <v>78</v>
      </c>
      <c r="B124" s="1">
        <v>29</v>
      </c>
      <c r="C124" s="26" t="s">
        <v>301</v>
      </c>
      <c r="D124" t="s">
        <v>85</v>
      </c>
      <c r="E124" s="27" t="s">
        <v>302</v>
      </c>
      <c r="F124" s="28" t="s">
        <v>200</v>
      </c>
      <c r="G124" s="29">
        <v>0.62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201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84</v>
      </c>
      <c r="E125" s="27" t="s">
        <v>202</v>
      </c>
    </row>
    <row r="126">
      <c r="A126" s="1" t="s">
        <v>86</v>
      </c>
    </row>
    <row r="127" ht="153">
      <c r="A127" s="1" t="s">
        <v>88</v>
      </c>
      <c r="E127" s="27" t="s">
        <v>303</v>
      </c>
    </row>
    <row r="128" ht="25.5">
      <c r="A128" s="1" t="s">
        <v>78</v>
      </c>
      <c r="B128" s="1">
        <v>30</v>
      </c>
      <c r="C128" s="26" t="s">
        <v>304</v>
      </c>
      <c r="D128" t="s">
        <v>85</v>
      </c>
      <c r="E128" s="27" t="s">
        <v>305</v>
      </c>
      <c r="F128" s="28" t="s">
        <v>200</v>
      </c>
      <c r="G128" s="29">
        <v>0.59999999999999998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201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84</v>
      </c>
      <c r="E129" s="27" t="s">
        <v>202</v>
      </c>
    </row>
    <row r="130">
      <c r="A130" s="1" t="s">
        <v>86</v>
      </c>
    </row>
    <row r="131" ht="153">
      <c r="A131" s="1" t="s">
        <v>88</v>
      </c>
      <c r="E131" s="27" t="s">
        <v>203</v>
      </c>
    </row>
  </sheetData>
  <sheetProtection sheet="1" objects="1" scenarios="1" spinCount="100000" saltValue="Huk23mQZYKareyVWdbmRu/aVDV8D+ld+mfsbd9d196T0Wbld59LA70fKQf1a0S45GY3BIZQb98TlnyD0QjMJQA==" hashValue="p+BurNoJF4V9YMzORFvvoOZH224QUPiWBH6jxnBNR2zoIfs44gBd8lJFU0xSfky2dXuOr1U0L6E8McYWgxuhb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20</v>
      </c>
      <c r="M3" s="20">
        <f>Rekapitulace!C14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20</v>
      </c>
      <c r="D4" s="1"/>
      <c r="E4" s="17" t="s">
        <v>21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COUNTIFS(L8:L221,"=0",A8:A221,"P")+COUNTIFS(L8:L221,"",A8:A221,"P")+SUM(Q8:Q221)</f>
        <v>0</v>
      </c>
    </row>
    <row r="8">
      <c r="A8" s="1" t="s">
        <v>73</v>
      </c>
      <c r="C8" s="22" t="s">
        <v>306</v>
      </c>
      <c r="E8" s="23" t="s">
        <v>23</v>
      </c>
      <c r="L8" s="24">
        <f>L9+L34+L115+L192</f>
        <v>0</v>
      </c>
      <c r="M8" s="24">
        <f>M9+M34+M115+M192</f>
        <v>0</v>
      </c>
      <c r="N8" s="25"/>
    </row>
    <row r="9">
      <c r="A9" s="1" t="s">
        <v>75</v>
      </c>
      <c r="C9" s="22" t="s">
        <v>307</v>
      </c>
      <c r="E9" s="23" t="s">
        <v>308</v>
      </c>
      <c r="L9" s="24">
        <f>SUMIFS(L10:L33,A10:A33,"P")</f>
        <v>0</v>
      </c>
      <c r="M9" s="24">
        <f>SUMIFS(M10:M33,A10:A33,"P")</f>
        <v>0</v>
      </c>
      <c r="N9" s="25"/>
    </row>
    <row r="10">
      <c r="A10" s="1" t="s">
        <v>78</v>
      </c>
      <c r="B10" s="1">
        <v>1</v>
      </c>
      <c r="C10" s="26" t="s">
        <v>309</v>
      </c>
      <c r="D10" t="s">
        <v>310</v>
      </c>
      <c r="E10" s="27" t="s">
        <v>311</v>
      </c>
      <c r="F10" s="28" t="s">
        <v>120</v>
      </c>
      <c r="G10" s="29">
        <v>4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83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84</v>
      </c>
      <c r="E11" s="27" t="s">
        <v>312</v>
      </c>
    </row>
    <row r="12">
      <c r="A12" s="1" t="s">
        <v>86</v>
      </c>
      <c r="E12" s="33" t="s">
        <v>313</v>
      </c>
    </row>
    <row r="13">
      <c r="A13" s="1" t="s">
        <v>88</v>
      </c>
      <c r="E13" s="27" t="s">
        <v>314</v>
      </c>
    </row>
    <row r="14">
      <c r="A14" s="1" t="s">
        <v>78</v>
      </c>
      <c r="B14" s="1">
        <v>2</v>
      </c>
      <c r="C14" s="26" t="s">
        <v>315</v>
      </c>
      <c r="D14" t="s">
        <v>310</v>
      </c>
      <c r="E14" s="27" t="s">
        <v>316</v>
      </c>
      <c r="F14" s="28" t="s">
        <v>317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83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84</v>
      </c>
      <c r="E15" s="27" t="s">
        <v>318</v>
      </c>
    </row>
    <row r="16">
      <c r="A16" s="1" t="s">
        <v>86</v>
      </c>
      <c r="E16" s="33" t="s">
        <v>319</v>
      </c>
    </row>
    <row r="17">
      <c r="A17" s="1" t="s">
        <v>88</v>
      </c>
      <c r="E17" s="27" t="s">
        <v>320</v>
      </c>
    </row>
    <row r="18">
      <c r="A18" s="1" t="s">
        <v>78</v>
      </c>
      <c r="B18" s="1">
        <v>3</v>
      </c>
      <c r="C18" s="26" t="s">
        <v>321</v>
      </c>
      <c r="D18" t="s">
        <v>310</v>
      </c>
      <c r="E18" s="27" t="s">
        <v>322</v>
      </c>
      <c r="F18" s="28" t="s">
        <v>317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83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84</v>
      </c>
      <c r="E19" s="27" t="s">
        <v>85</v>
      </c>
    </row>
    <row r="20">
      <c r="A20" s="1" t="s">
        <v>86</v>
      </c>
      <c r="E20" s="33" t="s">
        <v>319</v>
      </c>
    </row>
    <row r="21">
      <c r="A21" s="1" t="s">
        <v>88</v>
      </c>
      <c r="E21" s="27" t="s">
        <v>323</v>
      </c>
    </row>
    <row r="22">
      <c r="A22" s="1" t="s">
        <v>78</v>
      </c>
      <c r="B22" s="1">
        <v>4</v>
      </c>
      <c r="C22" s="26" t="s">
        <v>324</v>
      </c>
      <c r="D22" t="s">
        <v>310</v>
      </c>
      <c r="E22" s="27" t="s">
        <v>325</v>
      </c>
      <c r="F22" s="28" t="s">
        <v>317</v>
      </c>
      <c r="G22" s="29">
        <v>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83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84</v>
      </c>
      <c r="E23" s="27" t="s">
        <v>85</v>
      </c>
    </row>
    <row r="24">
      <c r="A24" s="1" t="s">
        <v>86</v>
      </c>
      <c r="E24" s="33" t="s">
        <v>319</v>
      </c>
    </row>
    <row r="25">
      <c r="A25" s="1" t="s">
        <v>88</v>
      </c>
      <c r="E25" s="27" t="s">
        <v>323</v>
      </c>
    </row>
    <row r="26">
      <c r="A26" s="1" t="s">
        <v>78</v>
      </c>
      <c r="B26" s="1">
        <v>5</v>
      </c>
      <c r="C26" s="26" t="s">
        <v>326</v>
      </c>
      <c r="D26" t="s">
        <v>310</v>
      </c>
      <c r="E26" s="27" t="s">
        <v>327</v>
      </c>
      <c r="F26" s="28" t="s">
        <v>317</v>
      </c>
      <c r="G26" s="29">
        <v>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83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84</v>
      </c>
      <c r="E27" s="27" t="s">
        <v>328</v>
      </c>
    </row>
    <row r="28">
      <c r="A28" s="1" t="s">
        <v>86</v>
      </c>
      <c r="E28" s="33" t="s">
        <v>319</v>
      </c>
    </row>
    <row r="29">
      <c r="A29" s="1" t="s">
        <v>88</v>
      </c>
      <c r="E29" s="27" t="s">
        <v>323</v>
      </c>
    </row>
    <row r="30">
      <c r="A30" s="1" t="s">
        <v>78</v>
      </c>
      <c r="B30" s="1">
        <v>6</v>
      </c>
      <c r="C30" s="26" t="s">
        <v>329</v>
      </c>
      <c r="D30" t="s">
        <v>310</v>
      </c>
      <c r="E30" s="27" t="s">
        <v>330</v>
      </c>
      <c r="F30" s="28" t="s">
        <v>317</v>
      </c>
      <c r="G30" s="29">
        <v>1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83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84</v>
      </c>
      <c r="E31" s="27" t="s">
        <v>85</v>
      </c>
    </row>
    <row r="32">
      <c r="A32" s="1" t="s">
        <v>86</v>
      </c>
      <c r="E32" s="33" t="s">
        <v>319</v>
      </c>
    </row>
    <row r="33">
      <c r="A33" s="1" t="s">
        <v>88</v>
      </c>
      <c r="E33" s="27" t="s">
        <v>323</v>
      </c>
    </row>
    <row r="34">
      <c r="A34" s="1" t="s">
        <v>75</v>
      </c>
      <c r="C34" s="22" t="s">
        <v>331</v>
      </c>
      <c r="E34" s="23" t="s">
        <v>332</v>
      </c>
      <c r="L34" s="24">
        <f>SUMIFS(L35:L114,A35:A114,"P")</f>
        <v>0</v>
      </c>
      <c r="M34" s="24">
        <f>SUMIFS(M35:M114,A35:A114,"P")</f>
        <v>0</v>
      </c>
      <c r="N34" s="25"/>
    </row>
    <row r="35">
      <c r="A35" s="1" t="s">
        <v>78</v>
      </c>
      <c r="B35" s="1">
        <v>7</v>
      </c>
      <c r="C35" s="26" t="s">
        <v>333</v>
      </c>
      <c r="D35" t="s">
        <v>85</v>
      </c>
      <c r="E35" s="27" t="s">
        <v>334</v>
      </c>
      <c r="F35" s="28" t="s">
        <v>82</v>
      </c>
      <c r="G35" s="29">
        <v>1257.98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83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84</v>
      </c>
      <c r="E36" s="27" t="s">
        <v>85</v>
      </c>
    </row>
    <row r="37">
      <c r="A37" s="1" t="s">
        <v>86</v>
      </c>
      <c r="E37" s="33" t="s">
        <v>335</v>
      </c>
    </row>
    <row r="38" ht="89.25">
      <c r="A38" s="1" t="s">
        <v>88</v>
      </c>
      <c r="E38" s="27" t="s">
        <v>336</v>
      </c>
    </row>
    <row r="39">
      <c r="A39" s="1" t="s">
        <v>78</v>
      </c>
      <c r="B39" s="1">
        <v>8</v>
      </c>
      <c r="C39" s="26" t="s">
        <v>337</v>
      </c>
      <c r="D39" t="s">
        <v>85</v>
      </c>
      <c r="E39" s="27" t="s">
        <v>338</v>
      </c>
      <c r="F39" s="28" t="s">
        <v>82</v>
      </c>
      <c r="G39" s="29">
        <v>362.31999999999999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83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84</v>
      </c>
      <c r="E40" s="27" t="s">
        <v>85</v>
      </c>
    </row>
    <row r="41">
      <c r="A41" s="1" t="s">
        <v>86</v>
      </c>
      <c r="E41" s="33" t="s">
        <v>339</v>
      </c>
    </row>
    <row r="42" ht="89.25">
      <c r="A42" s="1" t="s">
        <v>88</v>
      </c>
      <c r="E42" s="27" t="s">
        <v>336</v>
      </c>
    </row>
    <row r="43">
      <c r="A43" s="1" t="s">
        <v>78</v>
      </c>
      <c r="B43" s="1">
        <v>9</v>
      </c>
      <c r="C43" s="26" t="s">
        <v>340</v>
      </c>
      <c r="D43" t="s">
        <v>85</v>
      </c>
      <c r="E43" s="27" t="s">
        <v>341</v>
      </c>
      <c r="F43" s="28" t="s">
        <v>82</v>
      </c>
      <c r="G43" s="29">
        <v>607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83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84</v>
      </c>
      <c r="E44" s="27" t="s">
        <v>342</v>
      </c>
    </row>
    <row r="45" ht="38.25">
      <c r="A45" s="1" t="s">
        <v>86</v>
      </c>
      <c r="E45" s="33" t="s">
        <v>343</v>
      </c>
    </row>
    <row r="46" ht="102">
      <c r="A46" s="1" t="s">
        <v>88</v>
      </c>
      <c r="E46" s="27" t="s">
        <v>344</v>
      </c>
    </row>
    <row r="47" ht="25.5">
      <c r="A47" s="1" t="s">
        <v>78</v>
      </c>
      <c r="B47" s="1">
        <v>10</v>
      </c>
      <c r="C47" s="26" t="s">
        <v>345</v>
      </c>
      <c r="D47" t="s">
        <v>85</v>
      </c>
      <c r="E47" s="27" t="s">
        <v>346</v>
      </c>
      <c r="F47" s="28" t="s">
        <v>95</v>
      </c>
      <c r="G47" s="29">
        <v>375.05099999999999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83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84</v>
      </c>
      <c r="E48" s="27" t="s">
        <v>85</v>
      </c>
    </row>
    <row r="49" ht="38.25">
      <c r="A49" s="1" t="s">
        <v>86</v>
      </c>
      <c r="E49" s="33" t="s">
        <v>347</v>
      </c>
    </row>
    <row r="50" ht="306">
      <c r="A50" s="1" t="s">
        <v>88</v>
      </c>
      <c r="E50" s="27" t="s">
        <v>348</v>
      </c>
    </row>
    <row r="51">
      <c r="A51" s="1" t="s">
        <v>78</v>
      </c>
      <c r="B51" s="1">
        <v>11</v>
      </c>
      <c r="C51" s="26" t="s">
        <v>349</v>
      </c>
      <c r="D51" t="s">
        <v>85</v>
      </c>
      <c r="E51" s="27" t="s">
        <v>350</v>
      </c>
      <c r="F51" s="28" t="s">
        <v>120</v>
      </c>
      <c r="G51" s="29">
        <v>2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83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84</v>
      </c>
      <c r="E52" s="27" t="s">
        <v>85</v>
      </c>
    </row>
    <row r="53">
      <c r="A53" s="1" t="s">
        <v>86</v>
      </c>
      <c r="E53" s="33" t="s">
        <v>351</v>
      </c>
    </row>
    <row r="54" ht="409.5">
      <c r="A54" s="1" t="s">
        <v>88</v>
      </c>
      <c r="E54" s="27" t="s">
        <v>352</v>
      </c>
    </row>
    <row r="55">
      <c r="A55" s="1" t="s">
        <v>78</v>
      </c>
      <c r="B55" s="1">
        <v>12</v>
      </c>
      <c r="C55" s="26" t="s">
        <v>353</v>
      </c>
      <c r="D55" t="s">
        <v>85</v>
      </c>
      <c r="E55" s="27" t="s">
        <v>354</v>
      </c>
      <c r="F55" s="28" t="s">
        <v>317</v>
      </c>
      <c r="G55" s="29">
        <v>2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83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84</v>
      </c>
      <c r="E56" s="27" t="s">
        <v>85</v>
      </c>
    </row>
    <row r="57">
      <c r="A57" s="1" t="s">
        <v>86</v>
      </c>
      <c r="E57" s="33" t="s">
        <v>351</v>
      </c>
    </row>
    <row r="58" ht="89.25">
      <c r="A58" s="1" t="s">
        <v>88</v>
      </c>
      <c r="E58" s="27" t="s">
        <v>355</v>
      </c>
    </row>
    <row r="59" ht="25.5">
      <c r="A59" s="1" t="s">
        <v>78</v>
      </c>
      <c r="B59" s="1">
        <v>13</v>
      </c>
      <c r="C59" s="26" t="s">
        <v>356</v>
      </c>
      <c r="D59" t="s">
        <v>85</v>
      </c>
      <c r="E59" s="27" t="s">
        <v>357</v>
      </c>
      <c r="F59" s="28" t="s">
        <v>317</v>
      </c>
      <c r="G59" s="29">
        <v>2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83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84</v>
      </c>
      <c r="E60" s="27" t="s">
        <v>85</v>
      </c>
    </row>
    <row r="61">
      <c r="A61" s="1" t="s">
        <v>86</v>
      </c>
      <c r="E61" s="33" t="s">
        <v>358</v>
      </c>
    </row>
    <row r="62" ht="89.25">
      <c r="A62" s="1" t="s">
        <v>88</v>
      </c>
      <c r="E62" s="27" t="s">
        <v>359</v>
      </c>
    </row>
    <row r="63">
      <c r="A63" s="1" t="s">
        <v>78</v>
      </c>
      <c r="B63" s="1">
        <v>14</v>
      </c>
      <c r="C63" s="26" t="s">
        <v>360</v>
      </c>
      <c r="D63" t="s">
        <v>85</v>
      </c>
      <c r="E63" s="27" t="s">
        <v>361</v>
      </c>
      <c r="F63" s="28" t="s">
        <v>120</v>
      </c>
      <c r="G63" s="29">
        <v>4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83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84</v>
      </c>
      <c r="E64" s="27" t="s">
        <v>85</v>
      </c>
    </row>
    <row r="65">
      <c r="A65" s="1" t="s">
        <v>86</v>
      </c>
      <c r="E65" s="33" t="s">
        <v>362</v>
      </c>
    </row>
    <row r="66" ht="76.5">
      <c r="A66" s="1" t="s">
        <v>88</v>
      </c>
      <c r="E66" s="27" t="s">
        <v>363</v>
      </c>
    </row>
    <row r="67">
      <c r="A67" s="1" t="s">
        <v>78</v>
      </c>
      <c r="B67" s="1">
        <v>15</v>
      </c>
      <c r="C67" s="26" t="s">
        <v>364</v>
      </c>
      <c r="D67" t="s">
        <v>85</v>
      </c>
      <c r="E67" s="27" t="s">
        <v>365</v>
      </c>
      <c r="F67" s="28" t="s">
        <v>120</v>
      </c>
      <c r="G67" s="29">
        <v>2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83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84</v>
      </c>
      <c r="E68" s="27" t="s">
        <v>85</v>
      </c>
    </row>
    <row r="69">
      <c r="A69" s="1" t="s">
        <v>86</v>
      </c>
      <c r="E69" s="33" t="s">
        <v>366</v>
      </c>
    </row>
    <row r="70" ht="76.5">
      <c r="A70" s="1" t="s">
        <v>88</v>
      </c>
      <c r="E70" s="27" t="s">
        <v>367</v>
      </c>
    </row>
    <row r="71" ht="25.5">
      <c r="A71" s="1" t="s">
        <v>78</v>
      </c>
      <c r="B71" s="1">
        <v>16</v>
      </c>
      <c r="C71" s="26" t="s">
        <v>368</v>
      </c>
      <c r="D71" t="s">
        <v>85</v>
      </c>
      <c r="E71" s="27" t="s">
        <v>369</v>
      </c>
      <c r="F71" s="28" t="s">
        <v>95</v>
      </c>
      <c r="G71" s="29">
        <v>590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83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84</v>
      </c>
      <c r="E72" s="27" t="s">
        <v>85</v>
      </c>
    </row>
    <row r="73" ht="38.25">
      <c r="A73" s="1" t="s">
        <v>86</v>
      </c>
      <c r="E73" s="33" t="s">
        <v>370</v>
      </c>
    </row>
    <row r="74" ht="114.75">
      <c r="A74" s="1" t="s">
        <v>88</v>
      </c>
      <c r="E74" s="27" t="s">
        <v>371</v>
      </c>
    </row>
    <row r="75" ht="25.5">
      <c r="A75" s="1" t="s">
        <v>78</v>
      </c>
      <c r="B75" s="1">
        <v>17</v>
      </c>
      <c r="C75" s="26" t="s">
        <v>372</v>
      </c>
      <c r="D75" t="s">
        <v>85</v>
      </c>
      <c r="E75" s="27" t="s">
        <v>373</v>
      </c>
      <c r="F75" s="28" t="s">
        <v>95</v>
      </c>
      <c r="G75" s="29">
        <v>964.49199999999996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83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84</v>
      </c>
      <c r="E76" s="27" t="s">
        <v>85</v>
      </c>
    </row>
    <row r="77" ht="51">
      <c r="A77" s="1" t="s">
        <v>86</v>
      </c>
      <c r="E77" s="33" t="s">
        <v>374</v>
      </c>
    </row>
    <row r="78" ht="255">
      <c r="A78" s="1" t="s">
        <v>88</v>
      </c>
      <c r="E78" s="27" t="s">
        <v>375</v>
      </c>
    </row>
    <row r="79" ht="25.5">
      <c r="A79" s="1" t="s">
        <v>78</v>
      </c>
      <c r="B79" s="1">
        <v>18</v>
      </c>
      <c r="C79" s="26" t="s">
        <v>376</v>
      </c>
      <c r="D79" t="s">
        <v>85</v>
      </c>
      <c r="E79" s="27" t="s">
        <v>377</v>
      </c>
      <c r="F79" s="28" t="s">
        <v>95</v>
      </c>
      <c r="G79" s="29">
        <v>132.92400000000001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83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84</v>
      </c>
      <c r="E80" s="27" t="s">
        <v>85</v>
      </c>
    </row>
    <row r="81">
      <c r="A81" s="1" t="s">
        <v>86</v>
      </c>
      <c r="E81" s="33" t="s">
        <v>378</v>
      </c>
    </row>
    <row r="82" ht="255">
      <c r="A82" s="1" t="s">
        <v>88</v>
      </c>
      <c r="E82" s="27" t="s">
        <v>375</v>
      </c>
    </row>
    <row r="83">
      <c r="A83" s="1" t="s">
        <v>78</v>
      </c>
      <c r="B83" s="1">
        <v>19</v>
      </c>
      <c r="C83" s="26" t="s">
        <v>379</v>
      </c>
      <c r="D83" t="s">
        <v>85</v>
      </c>
      <c r="E83" s="27" t="s">
        <v>380</v>
      </c>
      <c r="F83" s="28" t="s">
        <v>95</v>
      </c>
      <c r="G83" s="29">
        <v>50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83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84</v>
      </c>
      <c r="E84" s="27" t="s">
        <v>85</v>
      </c>
    </row>
    <row r="85">
      <c r="A85" s="1" t="s">
        <v>86</v>
      </c>
      <c r="E85" s="33" t="s">
        <v>381</v>
      </c>
    </row>
    <row r="86" ht="153">
      <c r="A86" s="1" t="s">
        <v>88</v>
      </c>
      <c r="E86" s="27" t="s">
        <v>382</v>
      </c>
    </row>
    <row r="87">
      <c r="A87" s="1" t="s">
        <v>78</v>
      </c>
      <c r="B87" s="1">
        <v>20</v>
      </c>
      <c r="C87" s="26" t="s">
        <v>383</v>
      </c>
      <c r="D87" t="s">
        <v>85</v>
      </c>
      <c r="E87" s="27" t="s">
        <v>384</v>
      </c>
      <c r="F87" s="28" t="s">
        <v>385</v>
      </c>
      <c r="G87" s="29">
        <v>1400</v>
      </c>
      <c r="H87" s="28">
        <v>0</v>
      </c>
      <c r="I87" s="30">
        <f>ROUND(G87*H87,P4)</f>
        <v>0</v>
      </c>
      <c r="L87" s="31">
        <v>0</v>
      </c>
      <c r="M87" s="24">
        <f>ROUND(G87*L87,P4)</f>
        <v>0</v>
      </c>
      <c r="N87" s="25" t="s">
        <v>83</v>
      </c>
      <c r="O87" s="32">
        <f>M87*AA87</f>
        <v>0</v>
      </c>
      <c r="P87" s="1">
        <v>3</v>
      </c>
      <c r="AA87" s="1">
        <f>IF(P87=1,$O$3,IF(P87=2,$O$4,$O$5))</f>
        <v>0</v>
      </c>
    </row>
    <row r="88">
      <c r="A88" s="1" t="s">
        <v>84</v>
      </c>
      <c r="E88" s="27" t="s">
        <v>85</v>
      </c>
    </row>
    <row r="89" ht="38.25">
      <c r="A89" s="1" t="s">
        <v>86</v>
      </c>
      <c r="E89" s="33" t="s">
        <v>386</v>
      </c>
    </row>
    <row r="90" ht="140.25">
      <c r="A90" s="1" t="s">
        <v>88</v>
      </c>
      <c r="E90" s="27" t="s">
        <v>387</v>
      </c>
    </row>
    <row r="91">
      <c r="A91" s="1" t="s">
        <v>78</v>
      </c>
      <c r="B91" s="1">
        <v>21</v>
      </c>
      <c r="C91" s="26" t="s">
        <v>388</v>
      </c>
      <c r="D91" t="s">
        <v>85</v>
      </c>
      <c r="E91" s="27" t="s">
        <v>389</v>
      </c>
      <c r="F91" s="28" t="s">
        <v>385</v>
      </c>
      <c r="G91" s="29">
        <v>700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83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84</v>
      </c>
      <c r="E92" s="27" t="s">
        <v>85</v>
      </c>
    </row>
    <row r="93">
      <c r="A93" s="1" t="s">
        <v>86</v>
      </c>
      <c r="E93" s="33" t="s">
        <v>390</v>
      </c>
    </row>
    <row r="94" ht="140.25">
      <c r="A94" s="1" t="s">
        <v>88</v>
      </c>
      <c r="E94" s="27" t="s">
        <v>391</v>
      </c>
    </row>
    <row r="95">
      <c r="A95" s="1" t="s">
        <v>78</v>
      </c>
      <c r="B95" s="1">
        <v>22</v>
      </c>
      <c r="C95" s="26" t="s">
        <v>392</v>
      </c>
      <c r="D95" t="s">
        <v>85</v>
      </c>
      <c r="E95" s="27" t="s">
        <v>393</v>
      </c>
      <c r="F95" s="28" t="s">
        <v>120</v>
      </c>
      <c r="G95" s="29">
        <v>62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83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84</v>
      </c>
      <c r="E96" s="27" t="s">
        <v>85</v>
      </c>
    </row>
    <row r="97" ht="51">
      <c r="A97" s="1" t="s">
        <v>86</v>
      </c>
      <c r="E97" s="33" t="s">
        <v>394</v>
      </c>
    </row>
    <row r="98" ht="255">
      <c r="A98" s="1" t="s">
        <v>88</v>
      </c>
      <c r="E98" s="27" t="s">
        <v>395</v>
      </c>
    </row>
    <row r="99">
      <c r="A99" s="1" t="s">
        <v>78</v>
      </c>
      <c r="B99" s="1">
        <v>23</v>
      </c>
      <c r="C99" s="26" t="s">
        <v>396</v>
      </c>
      <c r="D99" t="s">
        <v>85</v>
      </c>
      <c r="E99" s="27" t="s">
        <v>397</v>
      </c>
      <c r="F99" s="28" t="s">
        <v>120</v>
      </c>
      <c r="G99" s="29">
        <v>255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83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84</v>
      </c>
      <c r="E100" s="27" t="s">
        <v>85</v>
      </c>
    </row>
    <row r="101">
      <c r="A101" s="1" t="s">
        <v>86</v>
      </c>
      <c r="E101" s="33" t="s">
        <v>398</v>
      </c>
    </row>
    <row r="102" ht="140.25">
      <c r="A102" s="1" t="s">
        <v>88</v>
      </c>
      <c r="E102" s="27" t="s">
        <v>399</v>
      </c>
    </row>
    <row r="103" ht="25.5">
      <c r="A103" s="1" t="s">
        <v>78</v>
      </c>
      <c r="B103" s="1">
        <v>24</v>
      </c>
      <c r="C103" s="26" t="s">
        <v>400</v>
      </c>
      <c r="D103" t="s">
        <v>85</v>
      </c>
      <c r="E103" s="27" t="s">
        <v>401</v>
      </c>
      <c r="F103" s="28" t="s">
        <v>95</v>
      </c>
      <c r="G103" s="29">
        <v>727.45600000000002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83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84</v>
      </c>
      <c r="E104" s="27" t="s">
        <v>85</v>
      </c>
    </row>
    <row r="105" ht="38.25">
      <c r="A105" s="1" t="s">
        <v>86</v>
      </c>
      <c r="E105" s="33" t="s">
        <v>402</v>
      </c>
    </row>
    <row r="106" ht="178.5">
      <c r="A106" s="1" t="s">
        <v>88</v>
      </c>
      <c r="E106" s="27" t="s">
        <v>403</v>
      </c>
    </row>
    <row r="107">
      <c r="A107" s="1" t="s">
        <v>78</v>
      </c>
      <c r="B107" s="1">
        <v>25</v>
      </c>
      <c r="C107" s="26" t="s">
        <v>404</v>
      </c>
      <c r="D107" t="s">
        <v>85</v>
      </c>
      <c r="E107" s="27" t="s">
        <v>405</v>
      </c>
      <c r="F107" s="28" t="s">
        <v>95</v>
      </c>
      <c r="G107" s="29">
        <v>507.416</v>
      </c>
      <c r="H107" s="28">
        <v>0</v>
      </c>
      <c r="I107" s="30">
        <f>ROUND(G107*H107,P4)</f>
        <v>0</v>
      </c>
      <c r="L107" s="31">
        <v>0</v>
      </c>
      <c r="M107" s="24">
        <f>ROUND(G107*L107,P4)</f>
        <v>0</v>
      </c>
      <c r="N107" s="25" t="s">
        <v>83</v>
      </c>
      <c r="O107" s="32">
        <f>M107*AA107</f>
        <v>0</v>
      </c>
      <c r="P107" s="1">
        <v>3</v>
      </c>
      <c r="AA107" s="1">
        <f>IF(P107=1,$O$3,IF(P107=2,$O$4,$O$5))</f>
        <v>0</v>
      </c>
    </row>
    <row r="108">
      <c r="A108" s="1" t="s">
        <v>84</v>
      </c>
      <c r="E108" s="27" t="s">
        <v>85</v>
      </c>
    </row>
    <row r="109" ht="51">
      <c r="A109" s="1" t="s">
        <v>86</v>
      </c>
      <c r="E109" s="33" t="s">
        <v>406</v>
      </c>
    </row>
    <row r="110" ht="102">
      <c r="A110" s="1" t="s">
        <v>88</v>
      </c>
      <c r="E110" s="27" t="s">
        <v>407</v>
      </c>
    </row>
    <row r="111">
      <c r="A111" s="1" t="s">
        <v>78</v>
      </c>
      <c r="B111" s="1">
        <v>26</v>
      </c>
      <c r="C111" s="26" t="s">
        <v>408</v>
      </c>
      <c r="D111" t="s">
        <v>85</v>
      </c>
      <c r="E111" s="27" t="s">
        <v>409</v>
      </c>
      <c r="F111" s="28" t="s">
        <v>120</v>
      </c>
      <c r="G111" s="29">
        <v>44</v>
      </c>
      <c r="H111" s="28">
        <v>0</v>
      </c>
      <c r="I111" s="30">
        <f>ROUND(G111*H111,P4)</f>
        <v>0</v>
      </c>
      <c r="L111" s="31">
        <v>0</v>
      </c>
      <c r="M111" s="24">
        <f>ROUND(G111*L111,P4)</f>
        <v>0</v>
      </c>
      <c r="N111" s="25" t="s">
        <v>83</v>
      </c>
      <c r="O111" s="32">
        <f>M111*AA111</f>
        <v>0</v>
      </c>
      <c r="P111" s="1">
        <v>3</v>
      </c>
      <c r="AA111" s="1">
        <f>IF(P111=1,$O$3,IF(P111=2,$O$4,$O$5))</f>
        <v>0</v>
      </c>
    </row>
    <row r="112">
      <c r="A112" s="1" t="s">
        <v>84</v>
      </c>
      <c r="E112" s="27" t="s">
        <v>85</v>
      </c>
    </row>
    <row r="113">
      <c r="A113" s="1" t="s">
        <v>86</v>
      </c>
      <c r="E113" s="33" t="s">
        <v>410</v>
      </c>
    </row>
    <row r="114" ht="102">
      <c r="A114" s="1" t="s">
        <v>88</v>
      </c>
      <c r="E114" s="27" t="s">
        <v>411</v>
      </c>
    </row>
    <row r="115">
      <c r="A115" s="1" t="s">
        <v>75</v>
      </c>
      <c r="C115" s="22" t="s">
        <v>412</v>
      </c>
      <c r="E115" s="23" t="s">
        <v>413</v>
      </c>
      <c r="L115" s="24">
        <f>SUMIFS(L116:L191,A116:A191,"P")</f>
        <v>0</v>
      </c>
      <c r="M115" s="24">
        <f>SUMIFS(M116:M191,A116:A191,"P")</f>
        <v>0</v>
      </c>
      <c r="N115" s="25"/>
    </row>
    <row r="116" ht="25.5">
      <c r="A116" s="1" t="s">
        <v>78</v>
      </c>
      <c r="B116" s="1">
        <v>27</v>
      </c>
      <c r="C116" s="26" t="s">
        <v>414</v>
      </c>
      <c r="D116" t="s">
        <v>85</v>
      </c>
      <c r="E116" s="27" t="s">
        <v>415</v>
      </c>
      <c r="F116" s="28" t="s">
        <v>120</v>
      </c>
      <c r="G116" s="29">
        <v>2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83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84</v>
      </c>
      <c r="E117" s="27" t="s">
        <v>85</v>
      </c>
    </row>
    <row r="118">
      <c r="A118" s="1" t="s">
        <v>86</v>
      </c>
      <c r="E118" s="33" t="s">
        <v>416</v>
      </c>
    </row>
    <row r="119" ht="76.5">
      <c r="A119" s="1" t="s">
        <v>88</v>
      </c>
      <c r="E119" s="27" t="s">
        <v>417</v>
      </c>
    </row>
    <row r="120">
      <c r="A120" s="1" t="s">
        <v>78</v>
      </c>
      <c r="B120" s="1">
        <v>28</v>
      </c>
      <c r="C120" s="26" t="s">
        <v>418</v>
      </c>
      <c r="D120" t="s">
        <v>85</v>
      </c>
      <c r="E120" s="27" t="s">
        <v>419</v>
      </c>
      <c r="F120" s="28" t="s">
        <v>120</v>
      </c>
      <c r="G120" s="29">
        <v>8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83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>
      <c r="A121" s="1" t="s">
        <v>84</v>
      </c>
      <c r="E121" s="27" t="s">
        <v>85</v>
      </c>
    </row>
    <row r="122" ht="38.25">
      <c r="A122" s="1" t="s">
        <v>86</v>
      </c>
      <c r="E122" s="33" t="s">
        <v>420</v>
      </c>
    </row>
    <row r="123" ht="89.25">
      <c r="A123" s="1" t="s">
        <v>88</v>
      </c>
      <c r="E123" s="27" t="s">
        <v>421</v>
      </c>
    </row>
    <row r="124">
      <c r="A124" s="1" t="s">
        <v>78</v>
      </c>
      <c r="B124" s="1">
        <v>29</v>
      </c>
      <c r="C124" s="26" t="s">
        <v>422</v>
      </c>
      <c r="D124" t="s">
        <v>85</v>
      </c>
      <c r="E124" s="27" t="s">
        <v>423</v>
      </c>
      <c r="F124" s="28" t="s">
        <v>120</v>
      </c>
      <c r="G124" s="29">
        <v>2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83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>
      <c r="A125" s="1" t="s">
        <v>84</v>
      </c>
      <c r="E125" s="27" t="s">
        <v>85</v>
      </c>
    </row>
    <row r="126">
      <c r="A126" s="1" t="s">
        <v>86</v>
      </c>
      <c r="E126" s="33" t="s">
        <v>424</v>
      </c>
    </row>
    <row r="127" ht="89.25">
      <c r="A127" s="1" t="s">
        <v>88</v>
      </c>
      <c r="E127" s="27" t="s">
        <v>421</v>
      </c>
    </row>
    <row r="128">
      <c r="A128" s="1" t="s">
        <v>78</v>
      </c>
      <c r="B128" s="1">
        <v>30</v>
      </c>
      <c r="C128" s="26" t="s">
        <v>425</v>
      </c>
      <c r="D128" t="s">
        <v>85</v>
      </c>
      <c r="E128" s="27" t="s">
        <v>426</v>
      </c>
      <c r="F128" s="28" t="s">
        <v>120</v>
      </c>
      <c r="G128" s="29">
        <v>1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83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84</v>
      </c>
      <c r="E129" s="27" t="s">
        <v>85</v>
      </c>
    </row>
    <row r="130">
      <c r="A130" s="1" t="s">
        <v>86</v>
      </c>
      <c r="E130" s="33" t="s">
        <v>427</v>
      </c>
    </row>
    <row r="131" ht="127.5">
      <c r="A131" s="1" t="s">
        <v>88</v>
      </c>
      <c r="E131" s="27" t="s">
        <v>428</v>
      </c>
    </row>
    <row r="132">
      <c r="A132" s="1" t="s">
        <v>78</v>
      </c>
      <c r="B132" s="1">
        <v>31</v>
      </c>
      <c r="C132" s="26" t="s">
        <v>429</v>
      </c>
      <c r="D132" t="s">
        <v>85</v>
      </c>
      <c r="E132" s="27" t="s">
        <v>430</v>
      </c>
      <c r="F132" s="28" t="s">
        <v>120</v>
      </c>
      <c r="G132" s="29">
        <v>1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83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84</v>
      </c>
      <c r="E133" s="27" t="s">
        <v>85</v>
      </c>
    </row>
    <row r="134">
      <c r="A134" s="1" t="s">
        <v>86</v>
      </c>
      <c r="E134" s="33" t="s">
        <v>427</v>
      </c>
    </row>
    <row r="135" ht="127.5">
      <c r="A135" s="1" t="s">
        <v>88</v>
      </c>
      <c r="E135" s="27" t="s">
        <v>428</v>
      </c>
    </row>
    <row r="136">
      <c r="A136" s="1" t="s">
        <v>78</v>
      </c>
      <c r="B136" s="1">
        <v>32</v>
      </c>
      <c r="C136" s="26" t="s">
        <v>431</v>
      </c>
      <c r="D136" t="s">
        <v>85</v>
      </c>
      <c r="E136" s="27" t="s">
        <v>432</v>
      </c>
      <c r="F136" s="28" t="s">
        <v>433</v>
      </c>
      <c r="G136" s="29">
        <v>281.88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83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84</v>
      </c>
      <c r="E137" s="27" t="s">
        <v>85</v>
      </c>
    </row>
    <row r="138">
      <c r="A138" s="1" t="s">
        <v>86</v>
      </c>
      <c r="E138" s="33" t="s">
        <v>434</v>
      </c>
    </row>
    <row r="139" ht="153">
      <c r="A139" s="1" t="s">
        <v>88</v>
      </c>
      <c r="E139" s="27" t="s">
        <v>435</v>
      </c>
    </row>
    <row r="140">
      <c r="A140" s="1" t="s">
        <v>78</v>
      </c>
      <c r="B140" s="1">
        <v>33</v>
      </c>
      <c r="C140" s="26" t="s">
        <v>436</v>
      </c>
      <c r="D140" t="s">
        <v>85</v>
      </c>
      <c r="E140" s="27" t="s">
        <v>437</v>
      </c>
      <c r="F140" s="28" t="s">
        <v>82</v>
      </c>
      <c r="G140" s="29">
        <v>732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83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84</v>
      </c>
      <c r="E141" s="27" t="s">
        <v>85</v>
      </c>
    </row>
    <row r="142">
      <c r="A142" s="1" t="s">
        <v>86</v>
      </c>
      <c r="E142" s="33" t="s">
        <v>438</v>
      </c>
    </row>
    <row r="143" ht="140.25">
      <c r="A143" s="1" t="s">
        <v>88</v>
      </c>
      <c r="E143" s="27" t="s">
        <v>439</v>
      </c>
    </row>
    <row r="144" ht="25.5">
      <c r="A144" s="1" t="s">
        <v>78</v>
      </c>
      <c r="B144" s="1">
        <v>34</v>
      </c>
      <c r="C144" s="26" t="s">
        <v>440</v>
      </c>
      <c r="D144" t="s">
        <v>85</v>
      </c>
      <c r="E144" s="27" t="s">
        <v>441</v>
      </c>
      <c r="F144" s="28" t="s">
        <v>442</v>
      </c>
      <c r="G144" s="29">
        <v>2888.9000000000001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83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84</v>
      </c>
      <c r="E145" s="27" t="s">
        <v>85</v>
      </c>
    </row>
    <row r="146" ht="38.25">
      <c r="A146" s="1" t="s">
        <v>86</v>
      </c>
      <c r="E146" s="33" t="s">
        <v>443</v>
      </c>
    </row>
    <row r="147" ht="127.5">
      <c r="A147" s="1" t="s">
        <v>88</v>
      </c>
      <c r="E147" s="27" t="s">
        <v>444</v>
      </c>
    </row>
    <row r="148">
      <c r="A148" s="1" t="s">
        <v>78</v>
      </c>
      <c r="B148" s="1">
        <v>35</v>
      </c>
      <c r="C148" s="26" t="s">
        <v>445</v>
      </c>
      <c r="D148" t="s">
        <v>85</v>
      </c>
      <c r="E148" s="27" t="s">
        <v>446</v>
      </c>
      <c r="F148" s="28" t="s">
        <v>442</v>
      </c>
      <c r="G148" s="29">
        <v>6070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83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84</v>
      </c>
      <c r="E149" s="27" t="s">
        <v>85</v>
      </c>
    </row>
    <row r="150" ht="38.25">
      <c r="A150" s="1" t="s">
        <v>86</v>
      </c>
      <c r="E150" s="33" t="s">
        <v>447</v>
      </c>
    </row>
    <row r="151" ht="127.5">
      <c r="A151" s="1" t="s">
        <v>88</v>
      </c>
      <c r="E151" s="27" t="s">
        <v>444</v>
      </c>
    </row>
    <row r="152">
      <c r="A152" s="1" t="s">
        <v>78</v>
      </c>
      <c r="B152" s="1">
        <v>36</v>
      </c>
      <c r="C152" s="26" t="s">
        <v>448</v>
      </c>
      <c r="D152" t="s">
        <v>85</v>
      </c>
      <c r="E152" s="27" t="s">
        <v>449</v>
      </c>
      <c r="F152" s="28" t="s">
        <v>95</v>
      </c>
      <c r="G152" s="29">
        <v>215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83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84</v>
      </c>
      <c r="E153" s="27" t="s">
        <v>85</v>
      </c>
    </row>
    <row r="154" ht="38.25">
      <c r="A154" s="1" t="s">
        <v>86</v>
      </c>
      <c r="E154" s="33" t="s">
        <v>450</v>
      </c>
    </row>
    <row r="155" ht="178.5">
      <c r="A155" s="1" t="s">
        <v>88</v>
      </c>
      <c r="E155" s="27" t="s">
        <v>451</v>
      </c>
    </row>
    <row r="156" ht="25.5">
      <c r="A156" s="1" t="s">
        <v>78</v>
      </c>
      <c r="B156" s="1">
        <v>37</v>
      </c>
      <c r="C156" s="26" t="s">
        <v>452</v>
      </c>
      <c r="D156" t="s">
        <v>85</v>
      </c>
      <c r="E156" s="27" t="s">
        <v>453</v>
      </c>
      <c r="F156" s="28" t="s">
        <v>454</v>
      </c>
      <c r="G156" s="29">
        <v>1290</v>
      </c>
      <c r="H156" s="28">
        <v>0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83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84</v>
      </c>
      <c r="E157" s="27" t="s">
        <v>85</v>
      </c>
    </row>
    <row r="158" ht="51">
      <c r="A158" s="1" t="s">
        <v>86</v>
      </c>
      <c r="E158" s="33" t="s">
        <v>455</v>
      </c>
    </row>
    <row r="159" ht="127.5">
      <c r="A159" s="1" t="s">
        <v>88</v>
      </c>
      <c r="E159" s="27" t="s">
        <v>456</v>
      </c>
    </row>
    <row r="160">
      <c r="A160" s="1" t="s">
        <v>78</v>
      </c>
      <c r="B160" s="1">
        <v>38</v>
      </c>
      <c r="C160" s="26" t="s">
        <v>457</v>
      </c>
      <c r="D160" t="s">
        <v>85</v>
      </c>
      <c r="E160" s="27" t="s">
        <v>458</v>
      </c>
      <c r="F160" s="28" t="s">
        <v>95</v>
      </c>
      <c r="G160" s="29">
        <v>159.78200000000001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83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84</v>
      </c>
      <c r="E161" s="27" t="s">
        <v>85</v>
      </c>
    </row>
    <row r="162" ht="51">
      <c r="A162" s="1" t="s">
        <v>86</v>
      </c>
      <c r="E162" s="33" t="s">
        <v>459</v>
      </c>
    </row>
    <row r="163" ht="178.5">
      <c r="A163" s="1" t="s">
        <v>88</v>
      </c>
      <c r="E163" s="27" t="s">
        <v>451</v>
      </c>
    </row>
    <row r="164" ht="25.5">
      <c r="A164" s="1" t="s">
        <v>78</v>
      </c>
      <c r="B164" s="1">
        <v>39</v>
      </c>
      <c r="C164" s="26" t="s">
        <v>460</v>
      </c>
      <c r="D164" t="s">
        <v>85</v>
      </c>
      <c r="E164" s="27" t="s">
        <v>461</v>
      </c>
      <c r="F164" s="28" t="s">
        <v>454</v>
      </c>
      <c r="G164" s="29">
        <v>479.346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83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84</v>
      </c>
      <c r="E165" s="27" t="s">
        <v>85</v>
      </c>
    </row>
    <row r="166" ht="51">
      <c r="A166" s="1" t="s">
        <v>86</v>
      </c>
      <c r="E166" s="33" t="s">
        <v>462</v>
      </c>
    </row>
    <row r="167" ht="127.5">
      <c r="A167" s="1" t="s">
        <v>88</v>
      </c>
      <c r="E167" s="27" t="s">
        <v>456</v>
      </c>
    </row>
    <row r="168" ht="25.5">
      <c r="A168" s="1" t="s">
        <v>78</v>
      </c>
      <c r="B168" s="1">
        <v>40</v>
      </c>
      <c r="C168" s="26" t="s">
        <v>463</v>
      </c>
      <c r="D168" t="s">
        <v>85</v>
      </c>
      <c r="E168" s="27" t="s">
        <v>464</v>
      </c>
      <c r="F168" s="28" t="s">
        <v>95</v>
      </c>
      <c r="G168" s="29">
        <v>108.512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83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84</v>
      </c>
      <c r="E169" s="27" t="s">
        <v>85</v>
      </c>
    </row>
    <row r="170">
      <c r="A170" s="1" t="s">
        <v>86</v>
      </c>
      <c r="E170" s="33" t="s">
        <v>465</v>
      </c>
    </row>
    <row r="171" ht="191.25">
      <c r="A171" s="1" t="s">
        <v>88</v>
      </c>
      <c r="E171" s="27" t="s">
        <v>466</v>
      </c>
    </row>
    <row r="172" ht="25.5">
      <c r="A172" s="1" t="s">
        <v>78</v>
      </c>
      <c r="B172" s="1">
        <v>41</v>
      </c>
      <c r="C172" s="26" t="s">
        <v>467</v>
      </c>
      <c r="D172" t="s">
        <v>85</v>
      </c>
      <c r="E172" s="27" t="s">
        <v>468</v>
      </c>
      <c r="F172" s="28" t="s">
        <v>454</v>
      </c>
      <c r="G172" s="29">
        <v>139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83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84</v>
      </c>
      <c r="E173" s="27" t="s">
        <v>85</v>
      </c>
    </row>
    <row r="174">
      <c r="A174" s="1" t="s">
        <v>86</v>
      </c>
      <c r="E174" s="33" t="s">
        <v>469</v>
      </c>
    </row>
    <row r="175" ht="127.5">
      <c r="A175" s="1" t="s">
        <v>88</v>
      </c>
      <c r="E175" s="27" t="s">
        <v>456</v>
      </c>
    </row>
    <row r="176">
      <c r="A176" s="1" t="s">
        <v>78</v>
      </c>
      <c r="B176" s="1">
        <v>42</v>
      </c>
      <c r="C176" s="26" t="s">
        <v>470</v>
      </c>
      <c r="D176" t="s">
        <v>85</v>
      </c>
      <c r="E176" s="27" t="s">
        <v>471</v>
      </c>
      <c r="F176" s="28" t="s">
        <v>120</v>
      </c>
      <c r="G176" s="29">
        <v>2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83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84</v>
      </c>
      <c r="E177" s="27" t="s">
        <v>85</v>
      </c>
    </row>
    <row r="178">
      <c r="A178" s="1" t="s">
        <v>86</v>
      </c>
      <c r="E178" s="33" t="s">
        <v>416</v>
      </c>
    </row>
    <row r="179" ht="127.5">
      <c r="A179" s="1" t="s">
        <v>88</v>
      </c>
      <c r="E179" s="27" t="s">
        <v>472</v>
      </c>
    </row>
    <row r="180" ht="25.5">
      <c r="A180" s="1" t="s">
        <v>78</v>
      </c>
      <c r="B180" s="1">
        <v>43</v>
      </c>
      <c r="C180" s="26" t="s">
        <v>473</v>
      </c>
      <c r="D180" t="s">
        <v>85</v>
      </c>
      <c r="E180" s="27" t="s">
        <v>474</v>
      </c>
      <c r="F180" s="28" t="s">
        <v>454</v>
      </c>
      <c r="G180" s="29">
        <v>22.399999999999999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83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84</v>
      </c>
      <c r="E181" s="27" t="s">
        <v>85</v>
      </c>
    </row>
    <row r="182">
      <c r="A182" s="1" t="s">
        <v>86</v>
      </c>
      <c r="E182" s="33" t="s">
        <v>475</v>
      </c>
    </row>
    <row r="183" ht="127.5">
      <c r="A183" s="1" t="s">
        <v>88</v>
      </c>
      <c r="E183" s="27" t="s">
        <v>476</v>
      </c>
    </row>
    <row r="184">
      <c r="A184" s="1" t="s">
        <v>78</v>
      </c>
      <c r="B184" s="1">
        <v>44</v>
      </c>
      <c r="C184" s="26" t="s">
        <v>477</v>
      </c>
      <c r="D184" t="s">
        <v>85</v>
      </c>
      <c r="E184" s="27" t="s">
        <v>478</v>
      </c>
      <c r="F184" s="28" t="s">
        <v>120</v>
      </c>
      <c r="G184" s="29">
        <v>6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83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84</v>
      </c>
      <c r="E185" s="27" t="s">
        <v>85</v>
      </c>
    </row>
    <row r="186">
      <c r="A186" s="1" t="s">
        <v>86</v>
      </c>
      <c r="E186" s="33" t="s">
        <v>479</v>
      </c>
    </row>
    <row r="187" ht="127.5">
      <c r="A187" s="1" t="s">
        <v>88</v>
      </c>
      <c r="E187" s="27" t="s">
        <v>472</v>
      </c>
    </row>
    <row r="188" ht="25.5">
      <c r="A188" s="1" t="s">
        <v>78</v>
      </c>
      <c r="B188" s="1">
        <v>45</v>
      </c>
      <c r="C188" s="26" t="s">
        <v>480</v>
      </c>
      <c r="D188" t="s">
        <v>85</v>
      </c>
      <c r="E188" s="27" t="s">
        <v>481</v>
      </c>
      <c r="F188" s="28" t="s">
        <v>454</v>
      </c>
      <c r="G188" s="29">
        <v>5</v>
      </c>
      <c r="H188" s="28">
        <v>0</v>
      </c>
      <c r="I188" s="30">
        <f>ROUND(G188*H188,P4)</f>
        <v>0</v>
      </c>
      <c r="L188" s="31">
        <v>0</v>
      </c>
      <c r="M188" s="24">
        <f>ROUND(G188*L188,P4)</f>
        <v>0</v>
      </c>
      <c r="N188" s="25" t="s">
        <v>83</v>
      </c>
      <c r="O188" s="32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84</v>
      </c>
      <c r="E189" s="27" t="s">
        <v>85</v>
      </c>
    </row>
    <row r="190">
      <c r="A190" s="1" t="s">
        <v>86</v>
      </c>
      <c r="E190" s="33" t="s">
        <v>482</v>
      </c>
    </row>
    <row r="191" ht="127.5">
      <c r="A191" s="1" t="s">
        <v>88</v>
      </c>
      <c r="E191" s="27" t="s">
        <v>476</v>
      </c>
    </row>
    <row r="192">
      <c r="A192" s="1" t="s">
        <v>75</v>
      </c>
      <c r="C192" s="22" t="s">
        <v>56</v>
      </c>
      <c r="E192" s="23" t="s">
        <v>50</v>
      </c>
      <c r="L192" s="24">
        <f>SUMIFS(L193:L220,A193:A220,"P")</f>
        <v>0</v>
      </c>
      <c r="M192" s="24">
        <f>SUMIFS(M193:M220,A193:A220,"P")</f>
        <v>0</v>
      </c>
      <c r="N192" s="25"/>
    </row>
    <row r="193" ht="25.5">
      <c r="A193" s="1" t="s">
        <v>78</v>
      </c>
      <c r="B193" s="1">
        <v>46</v>
      </c>
      <c r="C193" s="26" t="s">
        <v>483</v>
      </c>
      <c r="D193" t="s">
        <v>85</v>
      </c>
      <c r="E193" s="27" t="s">
        <v>484</v>
      </c>
      <c r="F193" s="28" t="s">
        <v>200</v>
      </c>
      <c r="G193" s="29">
        <v>572.59799999999996</v>
      </c>
      <c r="H193" s="28">
        <v>0</v>
      </c>
      <c r="I193" s="30">
        <f>ROUND(G193*H193,P4)</f>
        <v>0</v>
      </c>
      <c r="L193" s="31">
        <v>0</v>
      </c>
      <c r="M193" s="24">
        <f>ROUND(G193*L193,P4)</f>
        <v>0</v>
      </c>
      <c r="N193" s="25" t="s">
        <v>201</v>
      </c>
      <c r="O193" s="32">
        <f>M193*AA193</f>
        <v>0</v>
      </c>
      <c r="P193" s="1">
        <v>3</v>
      </c>
      <c r="AA193" s="1">
        <f>IF(P193=1,$O$3,IF(P193=2,$O$4,$O$5))</f>
        <v>0</v>
      </c>
    </row>
    <row r="194">
      <c r="A194" s="1" t="s">
        <v>84</v>
      </c>
      <c r="E194" s="27" t="s">
        <v>202</v>
      </c>
    </row>
    <row r="195" ht="38.25">
      <c r="A195" s="1" t="s">
        <v>86</v>
      </c>
      <c r="E195" s="33" t="s">
        <v>485</v>
      </c>
    </row>
    <row r="196" ht="153">
      <c r="A196" s="1" t="s">
        <v>88</v>
      </c>
      <c r="E196" s="27" t="s">
        <v>203</v>
      </c>
    </row>
    <row r="197" ht="25.5">
      <c r="A197" s="1" t="s">
        <v>78</v>
      </c>
      <c r="B197" s="1">
        <v>47</v>
      </c>
      <c r="C197" s="26" t="s">
        <v>486</v>
      </c>
      <c r="D197" t="s">
        <v>85</v>
      </c>
      <c r="E197" s="27" t="s">
        <v>487</v>
      </c>
      <c r="F197" s="28" t="s">
        <v>200</v>
      </c>
      <c r="G197" s="29">
        <v>95.040000000000006</v>
      </c>
      <c r="H197" s="28">
        <v>0</v>
      </c>
      <c r="I197" s="30">
        <f>ROUND(G197*H197,P4)</f>
        <v>0</v>
      </c>
      <c r="L197" s="31">
        <v>0</v>
      </c>
      <c r="M197" s="24">
        <f>ROUND(G197*L197,P4)</f>
        <v>0</v>
      </c>
      <c r="N197" s="25" t="s">
        <v>201</v>
      </c>
      <c r="O197" s="32">
        <f>M197*AA197</f>
        <v>0</v>
      </c>
      <c r="P197" s="1">
        <v>3</v>
      </c>
      <c r="AA197" s="1">
        <f>IF(P197=1,$O$3,IF(P197=2,$O$4,$O$5))</f>
        <v>0</v>
      </c>
    </row>
    <row r="198">
      <c r="A198" s="1" t="s">
        <v>84</v>
      </c>
      <c r="E198" s="27" t="s">
        <v>202</v>
      </c>
    </row>
    <row r="199" ht="38.25">
      <c r="A199" s="1" t="s">
        <v>86</v>
      </c>
      <c r="E199" s="33" t="s">
        <v>488</v>
      </c>
    </row>
    <row r="200" ht="153">
      <c r="A200" s="1" t="s">
        <v>88</v>
      </c>
      <c r="E200" s="27" t="s">
        <v>203</v>
      </c>
    </row>
    <row r="201" ht="25.5">
      <c r="A201" s="1" t="s">
        <v>78</v>
      </c>
      <c r="B201" s="1">
        <v>48</v>
      </c>
      <c r="C201" s="26" t="s">
        <v>489</v>
      </c>
      <c r="D201" t="s">
        <v>85</v>
      </c>
      <c r="E201" s="27" t="s">
        <v>490</v>
      </c>
      <c r="F201" s="28" t="s">
        <v>200</v>
      </c>
      <c r="G201" s="29">
        <v>0.19600000000000001</v>
      </c>
      <c r="H201" s="28">
        <v>0</v>
      </c>
      <c r="I201" s="30">
        <f>ROUND(G201*H201,P4)</f>
        <v>0</v>
      </c>
      <c r="L201" s="31">
        <v>0</v>
      </c>
      <c r="M201" s="24">
        <f>ROUND(G201*L201,P4)</f>
        <v>0</v>
      </c>
      <c r="N201" s="25" t="s">
        <v>201</v>
      </c>
      <c r="O201" s="32">
        <f>M201*AA201</f>
        <v>0</v>
      </c>
      <c r="P201" s="1">
        <v>3</v>
      </c>
      <c r="AA201" s="1">
        <f>IF(P201=1,$O$3,IF(P201=2,$O$4,$O$5))</f>
        <v>0</v>
      </c>
    </row>
    <row r="202">
      <c r="A202" s="1" t="s">
        <v>84</v>
      </c>
      <c r="E202" s="27" t="s">
        <v>202</v>
      </c>
    </row>
    <row r="203" ht="51">
      <c r="A203" s="1" t="s">
        <v>86</v>
      </c>
      <c r="E203" s="33" t="s">
        <v>491</v>
      </c>
    </row>
    <row r="204" ht="153">
      <c r="A204" s="1" t="s">
        <v>88</v>
      </c>
      <c r="E204" s="27" t="s">
        <v>203</v>
      </c>
    </row>
    <row r="205" ht="25.5">
      <c r="A205" s="1" t="s">
        <v>78</v>
      </c>
      <c r="B205" s="1">
        <v>49</v>
      </c>
      <c r="C205" s="26" t="s">
        <v>492</v>
      </c>
      <c r="D205" t="s">
        <v>85</v>
      </c>
      <c r="E205" s="27" t="s">
        <v>493</v>
      </c>
      <c r="F205" s="28" t="s">
        <v>200</v>
      </c>
      <c r="G205" s="29">
        <v>0.41999999999999998</v>
      </c>
      <c r="H205" s="28">
        <v>0</v>
      </c>
      <c r="I205" s="30">
        <f>ROUND(G205*H205,P4)</f>
        <v>0</v>
      </c>
      <c r="L205" s="31">
        <v>0</v>
      </c>
      <c r="M205" s="24">
        <f>ROUND(G205*L205,P4)</f>
        <v>0</v>
      </c>
      <c r="N205" s="25" t="s">
        <v>201</v>
      </c>
      <c r="O205" s="32">
        <f>M205*AA205</f>
        <v>0</v>
      </c>
      <c r="P205" s="1">
        <v>3</v>
      </c>
      <c r="AA205" s="1">
        <f>IF(P205=1,$O$3,IF(P205=2,$O$4,$O$5))</f>
        <v>0</v>
      </c>
    </row>
    <row r="206">
      <c r="A206" s="1" t="s">
        <v>84</v>
      </c>
      <c r="E206" s="27" t="s">
        <v>202</v>
      </c>
    </row>
    <row r="207" ht="63.75">
      <c r="A207" s="1" t="s">
        <v>86</v>
      </c>
      <c r="E207" s="33" t="s">
        <v>494</v>
      </c>
    </row>
    <row r="208" ht="153">
      <c r="A208" s="1" t="s">
        <v>88</v>
      </c>
      <c r="E208" s="27" t="s">
        <v>203</v>
      </c>
    </row>
    <row r="209" ht="25.5">
      <c r="A209" s="1" t="s">
        <v>78</v>
      </c>
      <c r="B209" s="1">
        <v>50</v>
      </c>
      <c r="C209" s="26" t="s">
        <v>495</v>
      </c>
      <c r="D209" t="s">
        <v>85</v>
      </c>
      <c r="E209" s="27" t="s">
        <v>496</v>
      </c>
      <c r="F209" s="28" t="s">
        <v>200</v>
      </c>
      <c r="G209" s="29">
        <v>225</v>
      </c>
      <c r="H209" s="28">
        <v>0</v>
      </c>
      <c r="I209" s="30">
        <f>ROUND(G209*H209,P4)</f>
        <v>0</v>
      </c>
      <c r="L209" s="31">
        <v>0</v>
      </c>
      <c r="M209" s="24">
        <f>ROUND(G209*L209,P4)</f>
        <v>0</v>
      </c>
      <c r="N209" s="25" t="s">
        <v>201</v>
      </c>
      <c r="O209" s="32">
        <f>M209*AA209</f>
        <v>0</v>
      </c>
      <c r="P209" s="1">
        <v>3</v>
      </c>
      <c r="AA209" s="1">
        <f>IF(P209=1,$O$3,IF(P209=2,$O$4,$O$5))</f>
        <v>0</v>
      </c>
    </row>
    <row r="210">
      <c r="A210" s="1" t="s">
        <v>84</v>
      </c>
      <c r="E210" s="27" t="s">
        <v>202</v>
      </c>
    </row>
    <row r="211" ht="38.25">
      <c r="A211" s="1" t="s">
        <v>86</v>
      </c>
      <c r="E211" s="33" t="s">
        <v>497</v>
      </c>
    </row>
    <row r="212" ht="153">
      <c r="A212" s="1" t="s">
        <v>88</v>
      </c>
      <c r="E212" s="27" t="s">
        <v>203</v>
      </c>
    </row>
    <row r="213" ht="25.5">
      <c r="A213" s="1" t="s">
        <v>78</v>
      </c>
      <c r="B213" s="1">
        <v>51</v>
      </c>
      <c r="C213" s="26" t="s">
        <v>498</v>
      </c>
      <c r="D213" t="s">
        <v>85</v>
      </c>
      <c r="E213" s="27" t="s">
        <v>499</v>
      </c>
      <c r="F213" s="28" t="s">
        <v>200</v>
      </c>
      <c r="G213" s="29">
        <v>25.66</v>
      </c>
      <c r="H213" s="28">
        <v>0</v>
      </c>
      <c r="I213" s="30">
        <f>ROUND(G213*H213,P4)</f>
        <v>0</v>
      </c>
      <c r="L213" s="31">
        <v>0</v>
      </c>
      <c r="M213" s="24">
        <f>ROUND(G213*L213,P4)</f>
        <v>0</v>
      </c>
      <c r="N213" s="25" t="s">
        <v>201</v>
      </c>
      <c r="O213" s="32">
        <f>M213*AA213</f>
        <v>0</v>
      </c>
      <c r="P213" s="1">
        <v>3</v>
      </c>
      <c r="AA213" s="1">
        <f>IF(P213=1,$O$3,IF(P213=2,$O$4,$O$5))</f>
        <v>0</v>
      </c>
    </row>
    <row r="214">
      <c r="A214" s="1" t="s">
        <v>84</v>
      </c>
      <c r="E214" s="27" t="s">
        <v>202</v>
      </c>
    </row>
    <row r="215" ht="51">
      <c r="A215" s="1" t="s">
        <v>86</v>
      </c>
      <c r="E215" s="33" t="s">
        <v>500</v>
      </c>
    </row>
    <row r="216" ht="153">
      <c r="A216" s="1" t="s">
        <v>88</v>
      </c>
      <c r="E216" s="27" t="s">
        <v>203</v>
      </c>
    </row>
    <row r="217" ht="25.5">
      <c r="A217" s="1" t="s">
        <v>78</v>
      </c>
      <c r="B217" s="1">
        <v>52</v>
      </c>
      <c r="C217" s="26" t="s">
        <v>501</v>
      </c>
      <c r="D217" t="s">
        <v>85</v>
      </c>
      <c r="E217" s="27" t="s">
        <v>502</v>
      </c>
      <c r="F217" s="28" t="s">
        <v>200</v>
      </c>
      <c r="G217" s="29">
        <v>9.1999999999999993</v>
      </c>
      <c r="H217" s="28">
        <v>0</v>
      </c>
      <c r="I217" s="30">
        <f>ROUND(G217*H217,P4)</f>
        <v>0</v>
      </c>
      <c r="L217" s="31">
        <v>0</v>
      </c>
      <c r="M217" s="24">
        <f>ROUND(G217*L217,P4)</f>
        <v>0</v>
      </c>
      <c r="N217" s="25" t="s">
        <v>201</v>
      </c>
      <c r="O217" s="32">
        <f>M217*AA217</f>
        <v>0</v>
      </c>
      <c r="P217" s="1">
        <v>3</v>
      </c>
      <c r="AA217" s="1">
        <f>IF(P217=1,$O$3,IF(P217=2,$O$4,$O$5))</f>
        <v>0</v>
      </c>
    </row>
    <row r="218">
      <c r="A218" s="1" t="s">
        <v>84</v>
      </c>
      <c r="E218" s="27" t="s">
        <v>202</v>
      </c>
    </row>
    <row r="219">
      <c r="A219" s="1" t="s">
        <v>86</v>
      </c>
      <c r="E219" s="33" t="s">
        <v>503</v>
      </c>
    </row>
    <row r="220" ht="153">
      <c r="A220" s="1" t="s">
        <v>88</v>
      </c>
      <c r="E220" s="27" t="s">
        <v>203</v>
      </c>
    </row>
  </sheetData>
  <sheetProtection sheet="1" objects="1" scenarios="1" spinCount="100000" saltValue="UpzqDHRX2zBevVi2qRhLV8MPdzVjyDPfTiSYIuvL0He6nJbNi+BGrnTykzPQXVY8FUm7INQK2jkHGnPbbWcuAQ==" hashValue="gDLKHezR1qJSWlaMrIEK+cbpzWFihXuMs6N49yikfvOEQSxrHeGLgeZvp2+iCkKjKgz6H8K3gx4Vsr44iKkf5A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20</v>
      </c>
      <c r="M3" s="20">
        <f>Rekapitulace!C14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20</v>
      </c>
      <c r="D4" s="1"/>
      <c r="E4" s="17" t="s">
        <v>21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COUNTIFS(L8:L185,"=0",A8:A185,"P")+COUNTIFS(L8:L185,"",A8:A185,"P")+SUM(Q8:Q185)</f>
        <v>0</v>
      </c>
    </row>
    <row r="8">
      <c r="A8" s="1" t="s">
        <v>73</v>
      </c>
      <c r="C8" s="22" t="s">
        <v>504</v>
      </c>
      <c r="E8" s="23" t="s">
        <v>25</v>
      </c>
      <c r="L8" s="24">
        <f>L9+L42+L87+L100+L109+L138+L147+L172</f>
        <v>0</v>
      </c>
      <c r="M8" s="24">
        <f>M9+M42+M87+M100+M109+M138+M147+M172</f>
        <v>0</v>
      </c>
      <c r="N8" s="25"/>
    </row>
    <row r="9">
      <c r="A9" s="1" t="s">
        <v>75</v>
      </c>
      <c r="C9" s="22" t="s">
        <v>307</v>
      </c>
      <c r="E9" s="23" t="s">
        <v>308</v>
      </c>
      <c r="L9" s="24">
        <f>SUMIFS(L10:L41,A10:A41,"P")</f>
        <v>0</v>
      </c>
      <c r="M9" s="24">
        <f>SUMIFS(M10:M41,A10:A41,"P")</f>
        <v>0</v>
      </c>
      <c r="N9" s="25"/>
    </row>
    <row r="10">
      <c r="A10" s="1" t="s">
        <v>78</v>
      </c>
      <c r="B10" s="1">
        <v>1</v>
      </c>
      <c r="C10" s="26" t="s">
        <v>505</v>
      </c>
      <c r="D10" t="s">
        <v>85</v>
      </c>
      <c r="E10" s="27" t="s">
        <v>506</v>
      </c>
      <c r="F10" s="28" t="s">
        <v>120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83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84</v>
      </c>
      <c r="E11" s="27" t="s">
        <v>507</v>
      </c>
    </row>
    <row r="12">
      <c r="A12" s="1" t="s">
        <v>86</v>
      </c>
      <c r="E12" s="33" t="s">
        <v>319</v>
      </c>
    </row>
    <row r="13" ht="89.25">
      <c r="A13" s="1" t="s">
        <v>88</v>
      </c>
      <c r="E13" s="27" t="s">
        <v>508</v>
      </c>
    </row>
    <row r="14">
      <c r="A14" s="1" t="s">
        <v>78</v>
      </c>
      <c r="B14" s="1">
        <v>2</v>
      </c>
      <c r="C14" s="26" t="s">
        <v>309</v>
      </c>
      <c r="D14" t="s">
        <v>310</v>
      </c>
      <c r="E14" s="27" t="s">
        <v>311</v>
      </c>
      <c r="F14" s="28" t="s">
        <v>120</v>
      </c>
      <c r="G14" s="29">
        <v>6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83</v>
      </c>
      <c r="O14" s="32">
        <f>M14*AA14</f>
        <v>0</v>
      </c>
      <c r="P14" s="1">
        <v>3</v>
      </c>
      <c r="AA14" s="1">
        <f>IF(P14=1,$O$3,IF(P14=2,$O$4,$O$5))</f>
        <v>0</v>
      </c>
    </row>
    <row r="15" ht="25.5">
      <c r="A15" s="1" t="s">
        <v>84</v>
      </c>
      <c r="E15" s="27" t="s">
        <v>312</v>
      </c>
    </row>
    <row r="16">
      <c r="A16" s="1" t="s">
        <v>86</v>
      </c>
      <c r="E16" s="33" t="s">
        <v>509</v>
      </c>
    </row>
    <row r="17">
      <c r="A17" s="1" t="s">
        <v>88</v>
      </c>
      <c r="E17" s="27" t="s">
        <v>314</v>
      </c>
    </row>
    <row r="18" ht="25.5">
      <c r="A18" s="1" t="s">
        <v>78</v>
      </c>
      <c r="B18" s="1">
        <v>3</v>
      </c>
      <c r="C18" s="26" t="s">
        <v>510</v>
      </c>
      <c r="D18" t="s">
        <v>310</v>
      </c>
      <c r="E18" s="27" t="s">
        <v>511</v>
      </c>
      <c r="F18" s="28" t="s">
        <v>120</v>
      </c>
      <c r="G18" s="29">
        <v>8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83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84</v>
      </c>
      <c r="E19" s="27" t="s">
        <v>512</v>
      </c>
    </row>
    <row r="20">
      <c r="A20" s="1" t="s">
        <v>86</v>
      </c>
      <c r="E20" s="33" t="s">
        <v>513</v>
      </c>
    </row>
    <row r="21">
      <c r="A21" s="1" t="s">
        <v>88</v>
      </c>
      <c r="E21" s="27" t="s">
        <v>314</v>
      </c>
    </row>
    <row r="22">
      <c r="A22" s="1" t="s">
        <v>78</v>
      </c>
      <c r="B22" s="1">
        <v>4</v>
      </c>
      <c r="C22" s="26" t="s">
        <v>514</v>
      </c>
      <c r="D22" t="s">
        <v>310</v>
      </c>
      <c r="E22" s="27" t="s">
        <v>515</v>
      </c>
      <c r="F22" s="28" t="s">
        <v>317</v>
      </c>
      <c r="G22" s="29">
        <v>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83</v>
      </c>
      <c r="O22" s="32">
        <f>M22*AA22</f>
        <v>0</v>
      </c>
      <c r="P22" s="1">
        <v>3</v>
      </c>
      <c r="AA22" s="1">
        <f>IF(P22=1,$O$3,IF(P22=2,$O$4,$O$5))</f>
        <v>0</v>
      </c>
    </row>
    <row r="23" ht="51">
      <c r="A23" s="1" t="s">
        <v>84</v>
      </c>
      <c r="E23" s="27" t="s">
        <v>516</v>
      </c>
    </row>
    <row r="24">
      <c r="A24" s="1" t="s">
        <v>86</v>
      </c>
      <c r="E24" s="33" t="s">
        <v>517</v>
      </c>
    </row>
    <row r="25">
      <c r="A25" s="1" t="s">
        <v>88</v>
      </c>
      <c r="E25" s="27" t="s">
        <v>320</v>
      </c>
    </row>
    <row r="26">
      <c r="A26" s="1" t="s">
        <v>78</v>
      </c>
      <c r="B26" s="1">
        <v>5</v>
      </c>
      <c r="C26" s="26" t="s">
        <v>315</v>
      </c>
      <c r="D26" t="s">
        <v>310</v>
      </c>
      <c r="E26" s="27" t="s">
        <v>316</v>
      </c>
      <c r="F26" s="28" t="s">
        <v>317</v>
      </c>
      <c r="G26" s="29">
        <v>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83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84</v>
      </c>
      <c r="E27" s="27" t="s">
        <v>318</v>
      </c>
    </row>
    <row r="28">
      <c r="A28" s="1" t="s">
        <v>86</v>
      </c>
      <c r="E28" s="33" t="s">
        <v>319</v>
      </c>
    </row>
    <row r="29">
      <c r="A29" s="1" t="s">
        <v>88</v>
      </c>
      <c r="E29" s="27" t="s">
        <v>320</v>
      </c>
    </row>
    <row r="30">
      <c r="A30" s="1" t="s">
        <v>78</v>
      </c>
      <c r="B30" s="1">
        <v>6</v>
      </c>
      <c r="C30" s="26" t="s">
        <v>321</v>
      </c>
      <c r="D30" t="s">
        <v>310</v>
      </c>
      <c r="E30" s="27" t="s">
        <v>322</v>
      </c>
      <c r="F30" s="28" t="s">
        <v>317</v>
      </c>
      <c r="G30" s="29">
        <v>1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83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84</v>
      </c>
      <c r="E31" s="27" t="s">
        <v>85</v>
      </c>
    </row>
    <row r="32">
      <c r="A32" s="1" t="s">
        <v>86</v>
      </c>
      <c r="E32" s="33" t="s">
        <v>517</v>
      </c>
    </row>
    <row r="33">
      <c r="A33" s="1" t="s">
        <v>88</v>
      </c>
      <c r="E33" s="27" t="s">
        <v>323</v>
      </c>
    </row>
    <row r="34">
      <c r="A34" s="1" t="s">
        <v>78</v>
      </c>
      <c r="B34" s="1">
        <v>7</v>
      </c>
      <c r="C34" s="26" t="s">
        <v>518</v>
      </c>
      <c r="D34" t="s">
        <v>85</v>
      </c>
      <c r="E34" s="27" t="s">
        <v>519</v>
      </c>
      <c r="F34" s="28" t="s">
        <v>185</v>
      </c>
      <c r="G34" s="29">
        <v>100</v>
      </c>
      <c r="H34" s="28">
        <v>0</v>
      </c>
      <c r="I34" s="30">
        <f>ROUND(G34*H34,P4)</f>
        <v>0</v>
      </c>
      <c r="L34" s="31">
        <v>0</v>
      </c>
      <c r="M34" s="24">
        <f>ROUND(G34*L34,P4)</f>
        <v>0</v>
      </c>
      <c r="N34" s="25" t="s">
        <v>83</v>
      </c>
      <c r="O34" s="32">
        <f>M34*AA34</f>
        <v>0</v>
      </c>
      <c r="P34" s="1">
        <v>3</v>
      </c>
      <c r="AA34" s="1">
        <f>IF(P34=1,$O$3,IF(P34=2,$O$4,$O$5))</f>
        <v>0</v>
      </c>
    </row>
    <row r="35">
      <c r="A35" s="1" t="s">
        <v>84</v>
      </c>
      <c r="E35" s="27" t="s">
        <v>520</v>
      </c>
    </row>
    <row r="36">
      <c r="A36" s="1" t="s">
        <v>86</v>
      </c>
      <c r="E36" s="33" t="s">
        <v>521</v>
      </c>
    </row>
    <row r="37">
      <c r="A37" s="1" t="s">
        <v>88</v>
      </c>
      <c r="E37" s="27" t="s">
        <v>522</v>
      </c>
    </row>
    <row r="38">
      <c r="A38" s="1" t="s">
        <v>78</v>
      </c>
      <c r="B38" s="1">
        <v>8</v>
      </c>
      <c r="C38" s="26" t="s">
        <v>179</v>
      </c>
      <c r="D38" t="s">
        <v>523</v>
      </c>
      <c r="E38" s="27" t="s">
        <v>524</v>
      </c>
      <c r="F38" s="28" t="s">
        <v>525</v>
      </c>
      <c r="G38" s="29">
        <v>570.24000000000001</v>
      </c>
      <c r="H38" s="28">
        <v>0</v>
      </c>
      <c r="I38" s="30">
        <f>ROUND(G38*H38,P4)</f>
        <v>0</v>
      </c>
      <c r="L38" s="31">
        <v>0</v>
      </c>
      <c r="M38" s="24">
        <f>ROUND(G38*L38,P4)</f>
        <v>0</v>
      </c>
      <c r="N38" s="25" t="s">
        <v>83</v>
      </c>
      <c r="O38" s="32">
        <f>M38*AA38</f>
        <v>0</v>
      </c>
      <c r="P38" s="1">
        <v>3</v>
      </c>
      <c r="AA38" s="1">
        <f>IF(P38=1,$O$3,IF(P38=2,$O$4,$O$5))</f>
        <v>0</v>
      </c>
    </row>
    <row r="39">
      <c r="A39" s="1" t="s">
        <v>84</v>
      </c>
      <c r="E39" s="27" t="s">
        <v>526</v>
      </c>
    </row>
    <row r="40" ht="51">
      <c r="A40" s="1" t="s">
        <v>86</v>
      </c>
      <c r="E40" s="33" t="s">
        <v>527</v>
      </c>
    </row>
    <row r="41">
      <c r="A41" s="1" t="s">
        <v>88</v>
      </c>
      <c r="E41" s="27" t="s">
        <v>85</v>
      </c>
    </row>
    <row r="42">
      <c r="A42" s="1" t="s">
        <v>75</v>
      </c>
      <c r="C42" s="22" t="s">
        <v>80</v>
      </c>
      <c r="E42" s="23" t="s">
        <v>131</v>
      </c>
      <c r="L42" s="24">
        <f>SUMIFS(L43:L86,A43:A86,"P")</f>
        <v>0</v>
      </c>
      <c r="M42" s="24">
        <f>SUMIFS(M43:M86,A43:A86,"P")</f>
        <v>0</v>
      </c>
      <c r="N42" s="25"/>
    </row>
    <row r="43" ht="25.5">
      <c r="A43" s="1" t="s">
        <v>78</v>
      </c>
      <c r="B43" s="1">
        <v>9</v>
      </c>
      <c r="C43" s="26" t="s">
        <v>528</v>
      </c>
      <c r="D43" t="s">
        <v>529</v>
      </c>
      <c r="E43" s="27" t="s">
        <v>530</v>
      </c>
      <c r="F43" s="28" t="s">
        <v>82</v>
      </c>
      <c r="G43" s="29">
        <v>511.35000000000002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83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84</v>
      </c>
      <c r="E44" s="27" t="s">
        <v>85</v>
      </c>
    </row>
    <row r="45" ht="51">
      <c r="A45" s="1" t="s">
        <v>86</v>
      </c>
      <c r="E45" s="33" t="s">
        <v>531</v>
      </c>
    </row>
    <row r="46" ht="102">
      <c r="A46" s="1" t="s">
        <v>88</v>
      </c>
      <c r="E46" s="27" t="s">
        <v>532</v>
      </c>
    </row>
    <row r="47" ht="25.5">
      <c r="A47" s="1" t="s">
        <v>78</v>
      </c>
      <c r="B47" s="1">
        <v>10</v>
      </c>
      <c r="C47" s="26" t="s">
        <v>533</v>
      </c>
      <c r="D47" t="s">
        <v>529</v>
      </c>
      <c r="E47" s="27" t="s">
        <v>534</v>
      </c>
      <c r="F47" s="28" t="s">
        <v>82</v>
      </c>
      <c r="G47" s="29">
        <v>44.100000000000001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83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84</v>
      </c>
      <c r="E48" s="27" t="s">
        <v>85</v>
      </c>
    </row>
    <row r="49">
      <c r="A49" s="1" t="s">
        <v>86</v>
      </c>
      <c r="E49" s="33" t="s">
        <v>535</v>
      </c>
    </row>
    <row r="50" ht="89.25">
      <c r="A50" s="1" t="s">
        <v>88</v>
      </c>
      <c r="E50" s="27" t="s">
        <v>536</v>
      </c>
    </row>
    <row r="51">
      <c r="A51" s="1" t="s">
        <v>78</v>
      </c>
      <c r="B51" s="1">
        <v>11</v>
      </c>
      <c r="C51" s="26" t="s">
        <v>537</v>
      </c>
      <c r="D51" t="s">
        <v>85</v>
      </c>
      <c r="E51" s="27" t="s">
        <v>538</v>
      </c>
      <c r="F51" s="28" t="s">
        <v>82</v>
      </c>
      <c r="G51" s="29">
        <v>80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83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84</v>
      </c>
      <c r="E52" s="27" t="s">
        <v>85</v>
      </c>
    </row>
    <row r="53">
      <c r="A53" s="1" t="s">
        <v>86</v>
      </c>
      <c r="E53" s="33" t="s">
        <v>539</v>
      </c>
    </row>
    <row r="54" ht="102">
      <c r="A54" s="1" t="s">
        <v>88</v>
      </c>
      <c r="E54" s="27" t="s">
        <v>532</v>
      </c>
    </row>
    <row r="55">
      <c r="A55" s="1" t="s">
        <v>78</v>
      </c>
      <c r="B55" s="1">
        <v>12</v>
      </c>
      <c r="C55" s="26" t="s">
        <v>540</v>
      </c>
      <c r="D55" t="s">
        <v>85</v>
      </c>
      <c r="E55" s="27" t="s">
        <v>541</v>
      </c>
      <c r="F55" s="28" t="s">
        <v>82</v>
      </c>
      <c r="G55" s="29">
        <v>2850.5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83</v>
      </c>
      <c r="O55" s="32">
        <f>M55*AA55</f>
        <v>0</v>
      </c>
      <c r="P55" s="1">
        <v>3</v>
      </c>
      <c r="AA55" s="1">
        <f>IF(P55=1,$O$3,IF(P55=2,$O$4,$O$5))</f>
        <v>0</v>
      </c>
    </row>
    <row r="56" ht="25.5">
      <c r="A56" s="1" t="s">
        <v>84</v>
      </c>
      <c r="E56" s="27" t="s">
        <v>542</v>
      </c>
    </row>
    <row r="57">
      <c r="A57" s="1" t="s">
        <v>86</v>
      </c>
      <c r="E57" s="33" t="s">
        <v>543</v>
      </c>
    </row>
    <row r="58" ht="408">
      <c r="A58" s="1" t="s">
        <v>88</v>
      </c>
      <c r="E58" s="27" t="s">
        <v>544</v>
      </c>
    </row>
    <row r="59">
      <c r="A59" s="1" t="s">
        <v>78</v>
      </c>
      <c r="B59" s="1">
        <v>13</v>
      </c>
      <c r="C59" s="26" t="s">
        <v>545</v>
      </c>
      <c r="D59" t="s">
        <v>529</v>
      </c>
      <c r="E59" s="27" t="s">
        <v>546</v>
      </c>
      <c r="F59" s="28" t="s">
        <v>82</v>
      </c>
      <c r="G59" s="29">
        <v>18.431999999999999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83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84</v>
      </c>
      <c r="E60" s="27" t="s">
        <v>85</v>
      </c>
    </row>
    <row r="61">
      <c r="A61" s="1" t="s">
        <v>86</v>
      </c>
      <c r="E61" s="33" t="s">
        <v>547</v>
      </c>
    </row>
    <row r="62" ht="344.25">
      <c r="A62" s="1" t="s">
        <v>88</v>
      </c>
      <c r="E62" s="27" t="s">
        <v>89</v>
      </c>
    </row>
    <row r="63">
      <c r="A63" s="1" t="s">
        <v>78</v>
      </c>
      <c r="B63" s="1">
        <v>14</v>
      </c>
      <c r="C63" s="26" t="s">
        <v>548</v>
      </c>
      <c r="D63" t="s">
        <v>85</v>
      </c>
      <c r="E63" s="27" t="s">
        <v>549</v>
      </c>
      <c r="F63" s="28" t="s">
        <v>82</v>
      </c>
      <c r="G63" s="29">
        <v>56.024000000000001</v>
      </c>
      <c r="H63" s="28">
        <v>0</v>
      </c>
      <c r="I63" s="30">
        <f>ROUND(G63*H63,P4)</f>
        <v>0</v>
      </c>
      <c r="L63" s="31">
        <v>0</v>
      </c>
      <c r="M63" s="24">
        <f>ROUND(G63*L63,P4)</f>
        <v>0</v>
      </c>
      <c r="N63" s="25" t="s">
        <v>83</v>
      </c>
      <c r="O63" s="32">
        <f>M63*AA63</f>
        <v>0</v>
      </c>
      <c r="P63" s="1">
        <v>3</v>
      </c>
      <c r="AA63" s="1">
        <f>IF(P63=1,$O$3,IF(P63=2,$O$4,$O$5))</f>
        <v>0</v>
      </c>
    </row>
    <row r="64">
      <c r="A64" s="1" t="s">
        <v>84</v>
      </c>
      <c r="E64" s="27" t="s">
        <v>85</v>
      </c>
    </row>
    <row r="65" ht="63.75">
      <c r="A65" s="1" t="s">
        <v>86</v>
      </c>
      <c r="E65" s="33" t="s">
        <v>550</v>
      </c>
    </row>
    <row r="66" ht="357">
      <c r="A66" s="1" t="s">
        <v>88</v>
      </c>
      <c r="E66" s="27" t="s">
        <v>551</v>
      </c>
    </row>
    <row r="67">
      <c r="A67" s="1" t="s">
        <v>78</v>
      </c>
      <c r="B67" s="1">
        <v>15</v>
      </c>
      <c r="C67" s="26" t="s">
        <v>552</v>
      </c>
      <c r="D67" t="s">
        <v>85</v>
      </c>
      <c r="E67" s="27" t="s">
        <v>553</v>
      </c>
      <c r="F67" s="28" t="s">
        <v>82</v>
      </c>
      <c r="G67" s="29">
        <v>2906.5239999999999</v>
      </c>
      <c r="H67" s="28">
        <v>0</v>
      </c>
      <c r="I67" s="30">
        <f>ROUND(G67*H67,P4)</f>
        <v>0</v>
      </c>
      <c r="L67" s="31">
        <v>0</v>
      </c>
      <c r="M67" s="24">
        <f>ROUND(G67*L67,P4)</f>
        <v>0</v>
      </c>
      <c r="N67" s="25" t="s">
        <v>83</v>
      </c>
      <c r="O67" s="32">
        <f>M67*AA67</f>
        <v>0</v>
      </c>
      <c r="P67" s="1">
        <v>3</v>
      </c>
      <c r="AA67" s="1">
        <f>IF(P67=1,$O$3,IF(P67=2,$O$4,$O$5))</f>
        <v>0</v>
      </c>
    </row>
    <row r="68">
      <c r="A68" s="1" t="s">
        <v>84</v>
      </c>
      <c r="E68" s="27" t="s">
        <v>85</v>
      </c>
    </row>
    <row r="69" ht="38.25">
      <c r="A69" s="1" t="s">
        <v>86</v>
      </c>
      <c r="E69" s="33" t="s">
        <v>554</v>
      </c>
    </row>
    <row r="70" ht="216.75">
      <c r="A70" s="1" t="s">
        <v>88</v>
      </c>
      <c r="E70" s="27" t="s">
        <v>555</v>
      </c>
    </row>
    <row r="71">
      <c r="A71" s="1" t="s">
        <v>78</v>
      </c>
      <c r="B71" s="1">
        <v>16</v>
      </c>
      <c r="C71" s="26" t="s">
        <v>90</v>
      </c>
      <c r="D71" t="s">
        <v>529</v>
      </c>
      <c r="E71" s="27" t="s">
        <v>91</v>
      </c>
      <c r="F71" s="28" t="s">
        <v>82</v>
      </c>
      <c r="G71" s="29">
        <v>18.431999999999999</v>
      </c>
      <c r="H71" s="28">
        <v>0</v>
      </c>
      <c r="I71" s="30">
        <f>ROUND(G71*H71,P4)</f>
        <v>0</v>
      </c>
      <c r="L71" s="31">
        <v>0</v>
      </c>
      <c r="M71" s="24">
        <f>ROUND(G71*L71,P4)</f>
        <v>0</v>
      </c>
      <c r="N71" s="25" t="s">
        <v>83</v>
      </c>
      <c r="O71" s="32">
        <f>M71*AA71</f>
        <v>0</v>
      </c>
      <c r="P71" s="1">
        <v>3</v>
      </c>
      <c r="AA71" s="1">
        <f>IF(P71=1,$O$3,IF(P71=2,$O$4,$O$5))</f>
        <v>0</v>
      </c>
    </row>
    <row r="72">
      <c r="A72" s="1" t="s">
        <v>84</v>
      </c>
      <c r="E72" s="27" t="s">
        <v>556</v>
      </c>
    </row>
    <row r="73">
      <c r="A73" s="1" t="s">
        <v>86</v>
      </c>
      <c r="E73" s="33" t="s">
        <v>547</v>
      </c>
    </row>
    <row r="74" ht="255">
      <c r="A74" s="1" t="s">
        <v>88</v>
      </c>
      <c r="E74" s="27" t="s">
        <v>92</v>
      </c>
    </row>
    <row r="75">
      <c r="A75" s="1" t="s">
        <v>78</v>
      </c>
      <c r="B75" s="1">
        <v>17</v>
      </c>
      <c r="C75" s="26" t="s">
        <v>557</v>
      </c>
      <c r="D75" t="s">
        <v>85</v>
      </c>
      <c r="E75" s="27" t="s">
        <v>558</v>
      </c>
      <c r="F75" s="28" t="s">
        <v>433</v>
      </c>
      <c r="G75" s="29">
        <v>3974</v>
      </c>
      <c r="H75" s="28">
        <v>0</v>
      </c>
      <c r="I75" s="30">
        <f>ROUND(G75*H75,P4)</f>
        <v>0</v>
      </c>
      <c r="L75" s="31">
        <v>0</v>
      </c>
      <c r="M75" s="24">
        <f>ROUND(G75*L75,P4)</f>
        <v>0</v>
      </c>
      <c r="N75" s="25" t="s">
        <v>83</v>
      </c>
      <c r="O75" s="32">
        <f>M75*AA75</f>
        <v>0</v>
      </c>
      <c r="P75" s="1">
        <v>3</v>
      </c>
      <c r="AA75" s="1">
        <f>IF(P75=1,$O$3,IF(P75=2,$O$4,$O$5))</f>
        <v>0</v>
      </c>
    </row>
    <row r="76">
      <c r="A76" s="1" t="s">
        <v>84</v>
      </c>
      <c r="E76" s="27" t="s">
        <v>85</v>
      </c>
    </row>
    <row r="77">
      <c r="A77" s="1" t="s">
        <v>86</v>
      </c>
      <c r="E77" s="33" t="s">
        <v>559</v>
      </c>
    </row>
    <row r="78" ht="51">
      <c r="A78" s="1" t="s">
        <v>88</v>
      </c>
      <c r="E78" s="27" t="s">
        <v>560</v>
      </c>
    </row>
    <row r="79">
      <c r="A79" s="1" t="s">
        <v>78</v>
      </c>
      <c r="B79" s="1">
        <v>18</v>
      </c>
      <c r="C79" s="26" t="s">
        <v>561</v>
      </c>
      <c r="D79" t="s">
        <v>85</v>
      </c>
      <c r="E79" s="27" t="s">
        <v>562</v>
      </c>
      <c r="F79" s="28" t="s">
        <v>433</v>
      </c>
      <c r="G79" s="29">
        <v>800</v>
      </c>
      <c r="H79" s="28">
        <v>0</v>
      </c>
      <c r="I79" s="30">
        <f>ROUND(G79*H79,P4)</f>
        <v>0</v>
      </c>
      <c r="L79" s="31">
        <v>0</v>
      </c>
      <c r="M79" s="24">
        <f>ROUND(G79*L79,P4)</f>
        <v>0</v>
      </c>
      <c r="N79" s="25" t="s">
        <v>83</v>
      </c>
      <c r="O79" s="32">
        <f>M79*AA79</f>
        <v>0</v>
      </c>
      <c r="P79" s="1">
        <v>3</v>
      </c>
      <c r="AA79" s="1">
        <f>IF(P79=1,$O$3,IF(P79=2,$O$4,$O$5))</f>
        <v>0</v>
      </c>
    </row>
    <row r="80">
      <c r="A80" s="1" t="s">
        <v>84</v>
      </c>
      <c r="E80" s="27" t="s">
        <v>85</v>
      </c>
    </row>
    <row r="81">
      <c r="A81" s="1" t="s">
        <v>86</v>
      </c>
      <c r="E81" s="33" t="s">
        <v>563</v>
      </c>
    </row>
    <row r="82" ht="63.75">
      <c r="A82" s="1" t="s">
        <v>88</v>
      </c>
      <c r="E82" s="27" t="s">
        <v>564</v>
      </c>
    </row>
    <row r="83">
      <c r="A83" s="1" t="s">
        <v>78</v>
      </c>
      <c r="B83" s="1">
        <v>19</v>
      </c>
      <c r="C83" s="26" t="s">
        <v>565</v>
      </c>
      <c r="D83" t="s">
        <v>85</v>
      </c>
      <c r="E83" s="27" t="s">
        <v>566</v>
      </c>
      <c r="F83" s="28" t="s">
        <v>433</v>
      </c>
      <c r="G83" s="29">
        <v>800</v>
      </c>
      <c r="H83" s="28">
        <v>0</v>
      </c>
      <c r="I83" s="30">
        <f>ROUND(G83*H83,P4)</f>
        <v>0</v>
      </c>
      <c r="L83" s="31">
        <v>0</v>
      </c>
      <c r="M83" s="24">
        <f>ROUND(G83*L83,P4)</f>
        <v>0</v>
      </c>
      <c r="N83" s="25" t="s">
        <v>83</v>
      </c>
      <c r="O83" s="32">
        <f>M83*AA83</f>
        <v>0</v>
      </c>
      <c r="P83" s="1">
        <v>3</v>
      </c>
      <c r="AA83" s="1">
        <f>IF(P83=1,$O$3,IF(P83=2,$O$4,$O$5))</f>
        <v>0</v>
      </c>
    </row>
    <row r="84">
      <c r="A84" s="1" t="s">
        <v>84</v>
      </c>
      <c r="E84" s="27" t="s">
        <v>85</v>
      </c>
    </row>
    <row r="85">
      <c r="A85" s="1" t="s">
        <v>86</v>
      </c>
      <c r="E85" s="33" t="s">
        <v>563</v>
      </c>
    </row>
    <row r="86" ht="63.75">
      <c r="A86" s="1" t="s">
        <v>88</v>
      </c>
      <c r="E86" s="27" t="s">
        <v>567</v>
      </c>
    </row>
    <row r="87">
      <c r="A87" s="1" t="s">
        <v>75</v>
      </c>
      <c r="C87" s="22" t="s">
        <v>568</v>
      </c>
      <c r="E87" s="23" t="s">
        <v>569</v>
      </c>
      <c r="L87" s="24">
        <f>SUMIFS(L88:L99,A88:A99,"P")</f>
        <v>0</v>
      </c>
      <c r="M87" s="24">
        <f>SUMIFS(M88:M99,A88:A99,"P")</f>
        <v>0</v>
      </c>
      <c r="N87" s="25"/>
    </row>
    <row r="88">
      <c r="A88" s="1" t="s">
        <v>78</v>
      </c>
      <c r="B88" s="1">
        <v>20</v>
      </c>
      <c r="C88" s="26" t="s">
        <v>570</v>
      </c>
      <c r="D88" t="s">
        <v>85</v>
      </c>
      <c r="E88" s="27" t="s">
        <v>571</v>
      </c>
      <c r="F88" s="28" t="s">
        <v>433</v>
      </c>
      <c r="G88" s="29">
        <v>67.936000000000007</v>
      </c>
      <c r="H88" s="28">
        <v>0</v>
      </c>
      <c r="I88" s="30">
        <f>ROUND(G88*H88,P4)</f>
        <v>0</v>
      </c>
      <c r="L88" s="31">
        <v>0</v>
      </c>
      <c r="M88" s="24">
        <f>ROUND(G88*L88,P4)</f>
        <v>0</v>
      </c>
      <c r="N88" s="25" t="s">
        <v>83</v>
      </c>
      <c r="O88" s="32">
        <f>M88*AA88</f>
        <v>0</v>
      </c>
      <c r="P88" s="1">
        <v>3</v>
      </c>
      <c r="AA88" s="1">
        <f>IF(P88=1,$O$3,IF(P88=2,$O$4,$O$5))</f>
        <v>0</v>
      </c>
    </row>
    <row r="89">
      <c r="A89" s="1" t="s">
        <v>84</v>
      </c>
      <c r="E89" s="27" t="s">
        <v>85</v>
      </c>
    </row>
    <row r="90" ht="38.25">
      <c r="A90" s="1" t="s">
        <v>86</v>
      </c>
      <c r="E90" s="33" t="s">
        <v>572</v>
      </c>
    </row>
    <row r="91" ht="89.25">
      <c r="A91" s="1" t="s">
        <v>88</v>
      </c>
      <c r="E91" s="27" t="s">
        <v>573</v>
      </c>
    </row>
    <row r="92">
      <c r="A92" s="1" t="s">
        <v>78</v>
      </c>
      <c r="B92" s="1">
        <v>21</v>
      </c>
      <c r="C92" s="26" t="s">
        <v>574</v>
      </c>
      <c r="D92" t="s">
        <v>85</v>
      </c>
      <c r="E92" s="27" t="s">
        <v>575</v>
      </c>
      <c r="F92" s="28" t="s">
        <v>433</v>
      </c>
      <c r="G92" s="29">
        <v>155.42400000000001</v>
      </c>
      <c r="H92" s="28">
        <v>0</v>
      </c>
      <c r="I92" s="30">
        <f>ROUND(G92*H92,P4)</f>
        <v>0</v>
      </c>
      <c r="L92" s="31">
        <v>0</v>
      </c>
      <c r="M92" s="24">
        <f>ROUND(G92*L92,P4)</f>
        <v>0</v>
      </c>
      <c r="N92" s="25" t="s">
        <v>83</v>
      </c>
      <c r="O92" s="32">
        <f>M92*AA92</f>
        <v>0</v>
      </c>
      <c r="P92" s="1">
        <v>3</v>
      </c>
      <c r="AA92" s="1">
        <f>IF(P92=1,$O$3,IF(P92=2,$O$4,$O$5))</f>
        <v>0</v>
      </c>
    </row>
    <row r="93">
      <c r="A93" s="1" t="s">
        <v>84</v>
      </c>
      <c r="E93" s="27" t="s">
        <v>85</v>
      </c>
    </row>
    <row r="94" ht="51">
      <c r="A94" s="1" t="s">
        <v>86</v>
      </c>
      <c r="E94" s="33" t="s">
        <v>576</v>
      </c>
    </row>
    <row r="95" ht="76.5">
      <c r="A95" s="1" t="s">
        <v>88</v>
      </c>
      <c r="E95" s="27" t="s">
        <v>577</v>
      </c>
    </row>
    <row r="96">
      <c r="A96" s="1" t="s">
        <v>78</v>
      </c>
      <c r="B96" s="1">
        <v>22</v>
      </c>
      <c r="C96" s="26" t="s">
        <v>578</v>
      </c>
      <c r="D96" t="s">
        <v>529</v>
      </c>
      <c r="E96" s="27" t="s">
        <v>579</v>
      </c>
      <c r="F96" s="28" t="s">
        <v>82</v>
      </c>
      <c r="G96" s="29">
        <v>18.431999999999999</v>
      </c>
      <c r="H96" s="28">
        <v>0</v>
      </c>
      <c r="I96" s="30">
        <f>ROUND(G96*H96,P4)</f>
        <v>0</v>
      </c>
      <c r="L96" s="31">
        <v>0</v>
      </c>
      <c r="M96" s="24">
        <f>ROUND(G96*L96,P4)</f>
        <v>0</v>
      </c>
      <c r="N96" s="25" t="s">
        <v>83</v>
      </c>
      <c r="O96" s="32">
        <f>M96*AA96</f>
        <v>0</v>
      </c>
      <c r="P96" s="1">
        <v>3</v>
      </c>
      <c r="AA96" s="1">
        <f>IF(P96=1,$O$3,IF(P96=2,$O$4,$O$5))</f>
        <v>0</v>
      </c>
    </row>
    <row r="97">
      <c r="A97" s="1" t="s">
        <v>84</v>
      </c>
      <c r="E97" s="27" t="s">
        <v>85</v>
      </c>
    </row>
    <row r="98">
      <c r="A98" s="1" t="s">
        <v>86</v>
      </c>
      <c r="E98" s="33" t="s">
        <v>547</v>
      </c>
    </row>
    <row r="99" ht="369.75">
      <c r="A99" s="1" t="s">
        <v>88</v>
      </c>
      <c r="E99" s="27" t="s">
        <v>580</v>
      </c>
    </row>
    <row r="100">
      <c r="A100" s="1" t="s">
        <v>75</v>
      </c>
      <c r="C100" s="22" t="s">
        <v>581</v>
      </c>
      <c r="E100" s="23" t="s">
        <v>582</v>
      </c>
      <c r="L100" s="24">
        <f>SUMIFS(L101:L108,A101:A108,"P")</f>
        <v>0</v>
      </c>
      <c r="M100" s="24">
        <f>SUMIFS(M101:M108,A101:A108,"P")</f>
        <v>0</v>
      </c>
      <c r="N100" s="25"/>
    </row>
    <row r="101">
      <c r="A101" s="1" t="s">
        <v>78</v>
      </c>
      <c r="B101" s="1">
        <v>23</v>
      </c>
      <c r="C101" s="26" t="s">
        <v>583</v>
      </c>
      <c r="D101" t="s">
        <v>529</v>
      </c>
      <c r="E101" s="27" t="s">
        <v>584</v>
      </c>
      <c r="F101" s="28" t="s">
        <v>200</v>
      </c>
      <c r="G101" s="29">
        <v>3.4550000000000001</v>
      </c>
      <c r="H101" s="28">
        <v>0</v>
      </c>
      <c r="I101" s="30">
        <f>ROUND(G101*H101,P4)</f>
        <v>0</v>
      </c>
      <c r="L101" s="31">
        <v>0</v>
      </c>
      <c r="M101" s="24">
        <f>ROUND(G101*L101,P4)</f>
        <v>0</v>
      </c>
      <c r="N101" s="25" t="s">
        <v>83</v>
      </c>
      <c r="O101" s="32">
        <f>M101*AA101</f>
        <v>0</v>
      </c>
      <c r="P101" s="1">
        <v>3</v>
      </c>
      <c r="AA101" s="1">
        <f>IF(P101=1,$O$3,IF(P101=2,$O$4,$O$5))</f>
        <v>0</v>
      </c>
    </row>
    <row r="102">
      <c r="A102" s="1" t="s">
        <v>84</v>
      </c>
      <c r="E102" s="27" t="s">
        <v>585</v>
      </c>
    </row>
    <row r="103">
      <c r="A103" s="1" t="s">
        <v>86</v>
      </c>
      <c r="E103" s="33" t="s">
        <v>586</v>
      </c>
    </row>
    <row r="104" ht="331.5">
      <c r="A104" s="1" t="s">
        <v>88</v>
      </c>
      <c r="E104" s="27" t="s">
        <v>587</v>
      </c>
    </row>
    <row r="105">
      <c r="A105" s="1" t="s">
        <v>78</v>
      </c>
      <c r="B105" s="1">
        <v>24</v>
      </c>
      <c r="C105" s="26" t="s">
        <v>588</v>
      </c>
      <c r="D105" t="s">
        <v>85</v>
      </c>
      <c r="E105" s="27" t="s">
        <v>589</v>
      </c>
      <c r="F105" s="28" t="s">
        <v>82</v>
      </c>
      <c r="G105" s="29">
        <v>49.664000000000001</v>
      </c>
      <c r="H105" s="28">
        <v>0</v>
      </c>
      <c r="I105" s="30">
        <f>ROUND(G105*H105,P4)</f>
        <v>0</v>
      </c>
      <c r="L105" s="31">
        <v>0</v>
      </c>
      <c r="M105" s="24">
        <f>ROUND(G105*L105,P4)</f>
        <v>0</v>
      </c>
      <c r="N105" s="25" t="s">
        <v>83</v>
      </c>
      <c r="O105" s="32">
        <f>M105*AA105</f>
        <v>0</v>
      </c>
      <c r="P105" s="1">
        <v>3</v>
      </c>
      <c r="AA105" s="1">
        <f>IF(P105=1,$O$3,IF(P105=2,$O$4,$O$5))</f>
        <v>0</v>
      </c>
    </row>
    <row r="106">
      <c r="A106" s="1" t="s">
        <v>84</v>
      </c>
      <c r="E106" s="27" t="s">
        <v>85</v>
      </c>
    </row>
    <row r="107" ht="38.25">
      <c r="A107" s="1" t="s">
        <v>86</v>
      </c>
      <c r="E107" s="33" t="s">
        <v>590</v>
      </c>
    </row>
    <row r="108" ht="76.5">
      <c r="A108" s="1" t="s">
        <v>88</v>
      </c>
      <c r="E108" s="27" t="s">
        <v>591</v>
      </c>
    </row>
    <row r="109">
      <c r="A109" s="1" t="s">
        <v>75</v>
      </c>
      <c r="C109" s="22" t="s">
        <v>331</v>
      </c>
      <c r="E109" s="23" t="s">
        <v>332</v>
      </c>
      <c r="L109" s="24">
        <f>SUMIFS(L110:L137,A110:A137,"P")</f>
        <v>0</v>
      </c>
      <c r="M109" s="24">
        <f>SUMIFS(M110:M137,A110:A137,"P")</f>
        <v>0</v>
      </c>
      <c r="N109" s="25"/>
    </row>
    <row r="110" ht="25.5">
      <c r="A110" s="1" t="s">
        <v>78</v>
      </c>
      <c r="B110" s="1">
        <v>25</v>
      </c>
      <c r="C110" s="26" t="s">
        <v>592</v>
      </c>
      <c r="D110" t="s">
        <v>85</v>
      </c>
      <c r="E110" s="27" t="s">
        <v>593</v>
      </c>
      <c r="F110" s="28" t="s">
        <v>82</v>
      </c>
      <c r="G110" s="29">
        <v>511.20999999999998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83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84</v>
      </c>
      <c r="E111" s="27" t="s">
        <v>594</v>
      </c>
    </row>
    <row r="112" ht="38.25">
      <c r="A112" s="1" t="s">
        <v>86</v>
      </c>
      <c r="E112" s="33" t="s">
        <v>595</v>
      </c>
    </row>
    <row r="113" ht="242.25">
      <c r="A113" s="1" t="s">
        <v>88</v>
      </c>
      <c r="E113" s="27" t="s">
        <v>596</v>
      </c>
    </row>
    <row r="114" ht="25.5">
      <c r="A114" s="1" t="s">
        <v>78</v>
      </c>
      <c r="B114" s="1">
        <v>26</v>
      </c>
      <c r="C114" s="26" t="s">
        <v>592</v>
      </c>
      <c r="D114" t="s">
        <v>529</v>
      </c>
      <c r="E114" s="27" t="s">
        <v>593</v>
      </c>
      <c r="F114" s="28" t="s">
        <v>82</v>
      </c>
      <c r="G114" s="29">
        <v>511.35000000000002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83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84</v>
      </c>
      <c r="E115" s="27" t="s">
        <v>597</v>
      </c>
    </row>
    <row r="116" ht="51">
      <c r="A116" s="1" t="s">
        <v>86</v>
      </c>
      <c r="E116" s="33" t="s">
        <v>531</v>
      </c>
    </row>
    <row r="117" ht="242.25">
      <c r="A117" s="1" t="s">
        <v>88</v>
      </c>
      <c r="E117" s="27" t="s">
        <v>596</v>
      </c>
    </row>
    <row r="118" ht="25.5">
      <c r="A118" s="1" t="s">
        <v>78</v>
      </c>
      <c r="B118" s="1">
        <v>27</v>
      </c>
      <c r="C118" s="26" t="s">
        <v>598</v>
      </c>
      <c r="D118" t="s">
        <v>85</v>
      </c>
      <c r="E118" s="27" t="s">
        <v>599</v>
      </c>
      <c r="F118" s="28" t="s">
        <v>82</v>
      </c>
      <c r="G118" s="29">
        <v>288.88999999999999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83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84</v>
      </c>
      <c r="E119" s="27" t="s">
        <v>85</v>
      </c>
    </row>
    <row r="120">
      <c r="A120" s="1" t="s">
        <v>86</v>
      </c>
      <c r="E120" s="33" t="s">
        <v>600</v>
      </c>
    </row>
    <row r="121" ht="306">
      <c r="A121" s="1" t="s">
        <v>88</v>
      </c>
      <c r="E121" s="27" t="s">
        <v>601</v>
      </c>
    </row>
    <row r="122" ht="25.5">
      <c r="A122" s="1" t="s">
        <v>78</v>
      </c>
      <c r="B122" s="1">
        <v>28</v>
      </c>
      <c r="C122" s="26" t="s">
        <v>602</v>
      </c>
      <c r="D122" t="s">
        <v>85</v>
      </c>
      <c r="E122" s="27" t="s">
        <v>603</v>
      </c>
      <c r="F122" s="28" t="s">
        <v>82</v>
      </c>
      <c r="G122" s="29">
        <v>290.10000000000002</v>
      </c>
      <c r="H122" s="28">
        <v>0</v>
      </c>
      <c r="I122" s="30">
        <f>ROUND(G122*H122,P4)</f>
        <v>0</v>
      </c>
      <c r="L122" s="31">
        <v>0</v>
      </c>
      <c r="M122" s="24">
        <f>ROUND(G122*L122,P4)</f>
        <v>0</v>
      </c>
      <c r="N122" s="25" t="s">
        <v>83</v>
      </c>
      <c r="O122" s="32">
        <f>M122*AA122</f>
        <v>0</v>
      </c>
      <c r="P122" s="1">
        <v>3</v>
      </c>
      <c r="AA122" s="1">
        <f>IF(P122=1,$O$3,IF(P122=2,$O$4,$O$5))</f>
        <v>0</v>
      </c>
    </row>
    <row r="123">
      <c r="A123" s="1" t="s">
        <v>84</v>
      </c>
      <c r="E123" s="27" t="s">
        <v>85</v>
      </c>
    </row>
    <row r="124">
      <c r="A124" s="1" t="s">
        <v>86</v>
      </c>
      <c r="E124" s="33" t="s">
        <v>604</v>
      </c>
    </row>
    <row r="125" ht="255">
      <c r="A125" s="1" t="s">
        <v>88</v>
      </c>
      <c r="E125" s="27" t="s">
        <v>605</v>
      </c>
    </row>
    <row r="126">
      <c r="A126" s="1" t="s">
        <v>78</v>
      </c>
      <c r="B126" s="1">
        <v>29</v>
      </c>
      <c r="C126" s="26" t="s">
        <v>606</v>
      </c>
      <c r="D126" t="s">
        <v>85</v>
      </c>
      <c r="E126" s="27" t="s">
        <v>607</v>
      </c>
      <c r="F126" s="28" t="s">
        <v>433</v>
      </c>
      <c r="G126" s="29">
        <v>1871.0999999999999</v>
      </c>
      <c r="H126" s="28">
        <v>0</v>
      </c>
      <c r="I126" s="30">
        <f>ROUND(G126*H126,P4)</f>
        <v>0</v>
      </c>
      <c r="L126" s="31">
        <v>0</v>
      </c>
      <c r="M126" s="24">
        <f>ROUND(G126*L126,P4)</f>
        <v>0</v>
      </c>
      <c r="N126" s="25" t="s">
        <v>83</v>
      </c>
      <c r="O126" s="32">
        <f>M126*AA126</f>
        <v>0</v>
      </c>
      <c r="P126" s="1">
        <v>3</v>
      </c>
      <c r="AA126" s="1">
        <f>IF(P126=1,$O$3,IF(P126=2,$O$4,$O$5))</f>
        <v>0</v>
      </c>
    </row>
    <row r="127">
      <c r="A127" s="1" t="s">
        <v>84</v>
      </c>
      <c r="E127" s="27" t="s">
        <v>85</v>
      </c>
    </row>
    <row r="128" ht="38.25">
      <c r="A128" s="1" t="s">
        <v>86</v>
      </c>
      <c r="E128" s="33" t="s">
        <v>608</v>
      </c>
    </row>
    <row r="129" ht="178.5">
      <c r="A129" s="1" t="s">
        <v>88</v>
      </c>
      <c r="E129" s="27" t="s">
        <v>609</v>
      </c>
    </row>
    <row r="130">
      <c r="A130" s="1" t="s">
        <v>78</v>
      </c>
      <c r="B130" s="1">
        <v>30</v>
      </c>
      <c r="C130" s="26" t="s">
        <v>610</v>
      </c>
      <c r="D130" t="s">
        <v>85</v>
      </c>
      <c r="E130" s="27" t="s">
        <v>611</v>
      </c>
      <c r="F130" s="28" t="s">
        <v>82</v>
      </c>
      <c r="G130" s="29">
        <v>80</v>
      </c>
      <c r="H130" s="28">
        <v>0</v>
      </c>
      <c r="I130" s="30">
        <f>ROUND(G130*H130,P4)</f>
        <v>0</v>
      </c>
      <c r="L130" s="31">
        <v>0</v>
      </c>
      <c r="M130" s="24">
        <f>ROUND(G130*L130,P4)</f>
        <v>0</v>
      </c>
      <c r="N130" s="25" t="s">
        <v>83</v>
      </c>
      <c r="O130" s="32">
        <f>M130*AA130</f>
        <v>0</v>
      </c>
      <c r="P130" s="1">
        <v>3</v>
      </c>
      <c r="AA130" s="1">
        <f>IF(P130=1,$O$3,IF(P130=2,$O$4,$O$5))</f>
        <v>0</v>
      </c>
    </row>
    <row r="131">
      <c r="A131" s="1" t="s">
        <v>84</v>
      </c>
      <c r="E131" s="27" t="s">
        <v>85</v>
      </c>
    </row>
    <row r="132">
      <c r="A132" s="1" t="s">
        <v>86</v>
      </c>
      <c r="E132" s="33" t="s">
        <v>612</v>
      </c>
    </row>
    <row r="133" ht="242.25">
      <c r="A133" s="1" t="s">
        <v>88</v>
      </c>
      <c r="E133" s="27" t="s">
        <v>613</v>
      </c>
    </row>
    <row r="134">
      <c r="A134" s="1" t="s">
        <v>78</v>
      </c>
      <c r="B134" s="1">
        <v>31</v>
      </c>
      <c r="C134" s="26" t="s">
        <v>614</v>
      </c>
      <c r="D134" t="s">
        <v>529</v>
      </c>
      <c r="E134" s="27" t="s">
        <v>615</v>
      </c>
      <c r="F134" s="28" t="s">
        <v>433</v>
      </c>
      <c r="G134" s="29">
        <v>294</v>
      </c>
      <c r="H134" s="28">
        <v>0</v>
      </c>
      <c r="I134" s="30">
        <f>ROUND(G134*H134,P4)</f>
        <v>0</v>
      </c>
      <c r="L134" s="31">
        <v>0</v>
      </c>
      <c r="M134" s="24">
        <f>ROUND(G134*L134,P4)</f>
        <v>0</v>
      </c>
      <c r="N134" s="25" t="s">
        <v>83</v>
      </c>
      <c r="O134" s="32">
        <f>M134*AA134</f>
        <v>0</v>
      </c>
      <c r="P134" s="1">
        <v>3</v>
      </c>
      <c r="AA134" s="1">
        <f>IF(P134=1,$O$3,IF(P134=2,$O$4,$O$5))</f>
        <v>0</v>
      </c>
    </row>
    <row r="135">
      <c r="A135" s="1" t="s">
        <v>84</v>
      </c>
      <c r="E135" s="27" t="s">
        <v>85</v>
      </c>
    </row>
    <row r="136">
      <c r="A136" s="1" t="s">
        <v>86</v>
      </c>
      <c r="E136" s="33" t="s">
        <v>616</v>
      </c>
    </row>
    <row r="137" ht="165.75">
      <c r="A137" s="1" t="s">
        <v>88</v>
      </c>
      <c r="E137" s="27" t="s">
        <v>617</v>
      </c>
    </row>
    <row r="138">
      <c r="A138" s="1" t="s">
        <v>75</v>
      </c>
      <c r="C138" s="22" t="s">
        <v>618</v>
      </c>
      <c r="E138" s="23" t="s">
        <v>619</v>
      </c>
      <c r="L138" s="24">
        <f>SUMIFS(L139:L146,A139:A146,"P")</f>
        <v>0</v>
      </c>
      <c r="M138" s="24">
        <f>SUMIFS(M139:M146,A139:A146,"P")</f>
        <v>0</v>
      </c>
      <c r="N138" s="25"/>
    </row>
    <row r="139">
      <c r="A139" s="1" t="s">
        <v>78</v>
      </c>
      <c r="B139" s="1">
        <v>32</v>
      </c>
      <c r="C139" s="26" t="s">
        <v>620</v>
      </c>
      <c r="D139" t="s">
        <v>85</v>
      </c>
      <c r="E139" s="27" t="s">
        <v>621</v>
      </c>
      <c r="F139" s="28" t="s">
        <v>95</v>
      </c>
      <c r="G139" s="29">
        <v>19.300000000000001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83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84</v>
      </c>
      <c r="E140" s="27" t="s">
        <v>85</v>
      </c>
    </row>
    <row r="141">
      <c r="A141" s="1" t="s">
        <v>86</v>
      </c>
      <c r="E141" s="33" t="s">
        <v>622</v>
      </c>
    </row>
    <row r="142" ht="255">
      <c r="A142" s="1" t="s">
        <v>88</v>
      </c>
      <c r="E142" s="27" t="s">
        <v>623</v>
      </c>
    </row>
    <row r="143">
      <c r="A143" s="1" t="s">
        <v>78</v>
      </c>
      <c r="B143" s="1">
        <v>33</v>
      </c>
      <c r="C143" s="26" t="s">
        <v>624</v>
      </c>
      <c r="D143" t="s">
        <v>85</v>
      </c>
      <c r="E143" s="27" t="s">
        <v>625</v>
      </c>
      <c r="F143" s="28" t="s">
        <v>120</v>
      </c>
      <c r="G143" s="29">
        <v>2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83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84</v>
      </c>
      <c r="E144" s="27" t="s">
        <v>85</v>
      </c>
    </row>
    <row r="145" ht="38.25">
      <c r="A145" s="1" t="s">
        <v>86</v>
      </c>
      <c r="E145" s="33" t="s">
        <v>626</v>
      </c>
    </row>
    <row r="146" ht="114.75">
      <c r="A146" s="1" t="s">
        <v>88</v>
      </c>
      <c r="E146" s="27" t="s">
        <v>627</v>
      </c>
    </row>
    <row r="147">
      <c r="A147" s="1" t="s">
        <v>75</v>
      </c>
      <c r="C147" s="22" t="s">
        <v>412</v>
      </c>
      <c r="E147" s="23" t="s">
        <v>413</v>
      </c>
      <c r="L147" s="24">
        <f>SUMIFS(L148:L171,A148:A171,"P")</f>
        <v>0</v>
      </c>
      <c r="M147" s="24">
        <f>SUMIFS(M148:M171,A148:A171,"P")</f>
        <v>0</v>
      </c>
      <c r="N147" s="25"/>
    </row>
    <row r="148" ht="25.5">
      <c r="A148" s="1" t="s">
        <v>78</v>
      </c>
      <c r="B148" s="1">
        <v>34</v>
      </c>
      <c r="C148" s="26" t="s">
        <v>628</v>
      </c>
      <c r="D148" t="s">
        <v>529</v>
      </c>
      <c r="E148" s="27" t="s">
        <v>629</v>
      </c>
      <c r="F148" s="28" t="s">
        <v>120</v>
      </c>
      <c r="G148" s="29">
        <v>2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83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84</v>
      </c>
      <c r="E149" s="27" t="s">
        <v>85</v>
      </c>
    </row>
    <row r="150">
      <c r="A150" s="1" t="s">
        <v>86</v>
      </c>
      <c r="E150" s="33" t="s">
        <v>630</v>
      </c>
    </row>
    <row r="151" ht="51">
      <c r="A151" s="1" t="s">
        <v>88</v>
      </c>
      <c r="E151" s="27" t="s">
        <v>631</v>
      </c>
    </row>
    <row r="152" ht="25.5">
      <c r="A152" s="1" t="s">
        <v>78</v>
      </c>
      <c r="B152" s="1">
        <v>35</v>
      </c>
      <c r="C152" s="26" t="s">
        <v>414</v>
      </c>
      <c r="D152" t="s">
        <v>529</v>
      </c>
      <c r="E152" s="27" t="s">
        <v>415</v>
      </c>
      <c r="F152" s="28" t="s">
        <v>120</v>
      </c>
      <c r="G152" s="29">
        <v>2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83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84</v>
      </c>
      <c r="E153" s="27" t="s">
        <v>85</v>
      </c>
    </row>
    <row r="154">
      <c r="A154" s="1" t="s">
        <v>86</v>
      </c>
      <c r="E154" s="33" t="s">
        <v>630</v>
      </c>
    </row>
    <row r="155" ht="76.5">
      <c r="A155" s="1" t="s">
        <v>88</v>
      </c>
      <c r="E155" s="27" t="s">
        <v>417</v>
      </c>
    </row>
    <row r="156" ht="25.5">
      <c r="A156" s="1" t="s">
        <v>78</v>
      </c>
      <c r="B156" s="1">
        <v>36</v>
      </c>
      <c r="C156" s="26" t="s">
        <v>632</v>
      </c>
      <c r="D156" t="s">
        <v>85</v>
      </c>
      <c r="E156" s="27" t="s">
        <v>633</v>
      </c>
      <c r="F156" s="28" t="s">
        <v>433</v>
      </c>
      <c r="G156" s="29">
        <v>5.7599999999999998</v>
      </c>
      <c r="H156" s="28">
        <v>0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83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84</v>
      </c>
      <c r="E157" s="27" t="s">
        <v>85</v>
      </c>
    </row>
    <row r="158" ht="25.5">
      <c r="A158" s="1" t="s">
        <v>86</v>
      </c>
      <c r="E158" s="33" t="s">
        <v>634</v>
      </c>
    </row>
    <row r="159" ht="267.75">
      <c r="A159" s="1" t="s">
        <v>88</v>
      </c>
      <c r="E159" s="27" t="s">
        <v>635</v>
      </c>
    </row>
    <row r="160">
      <c r="A160" s="1" t="s">
        <v>78</v>
      </c>
      <c r="B160" s="1">
        <v>37</v>
      </c>
      <c r="C160" s="26" t="s">
        <v>636</v>
      </c>
      <c r="D160" t="s">
        <v>85</v>
      </c>
      <c r="E160" s="27" t="s">
        <v>637</v>
      </c>
      <c r="F160" s="28" t="s">
        <v>95</v>
      </c>
      <c r="G160" s="29">
        <v>23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83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84</v>
      </c>
      <c r="E161" s="27" t="s">
        <v>85</v>
      </c>
    </row>
    <row r="162">
      <c r="A162" s="1" t="s">
        <v>86</v>
      </c>
      <c r="E162" s="33" t="s">
        <v>638</v>
      </c>
    </row>
    <row r="163" ht="127.5">
      <c r="A163" s="1" t="s">
        <v>88</v>
      </c>
      <c r="E163" s="27" t="s">
        <v>639</v>
      </c>
    </row>
    <row r="164">
      <c r="A164" s="1" t="s">
        <v>78</v>
      </c>
      <c r="B164" s="1">
        <v>38</v>
      </c>
      <c r="C164" s="26" t="s">
        <v>640</v>
      </c>
      <c r="D164" t="s">
        <v>529</v>
      </c>
      <c r="E164" s="27" t="s">
        <v>641</v>
      </c>
      <c r="F164" s="28" t="s">
        <v>82</v>
      </c>
      <c r="G164" s="29">
        <v>18.431999999999999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83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84</v>
      </c>
      <c r="E165" s="27" t="s">
        <v>642</v>
      </c>
    </row>
    <row r="166">
      <c r="A166" s="1" t="s">
        <v>86</v>
      </c>
      <c r="E166" s="33" t="s">
        <v>547</v>
      </c>
    </row>
    <row r="167" ht="114.75">
      <c r="A167" s="1" t="s">
        <v>88</v>
      </c>
      <c r="E167" s="27" t="s">
        <v>643</v>
      </c>
    </row>
    <row r="168">
      <c r="A168" s="1" t="s">
        <v>78</v>
      </c>
      <c r="B168" s="1">
        <v>39</v>
      </c>
      <c r="C168" s="26" t="s">
        <v>644</v>
      </c>
      <c r="D168" t="s">
        <v>529</v>
      </c>
      <c r="E168" s="27" t="s">
        <v>645</v>
      </c>
      <c r="F168" s="28" t="s">
        <v>200</v>
      </c>
      <c r="G168" s="29">
        <v>3.4550000000000001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83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84</v>
      </c>
      <c r="E169" s="27" t="s">
        <v>85</v>
      </c>
    </row>
    <row r="170">
      <c r="A170" s="1" t="s">
        <v>86</v>
      </c>
      <c r="E170" s="33" t="s">
        <v>586</v>
      </c>
    </row>
    <row r="171" ht="114.75">
      <c r="A171" s="1" t="s">
        <v>88</v>
      </c>
      <c r="E171" s="27" t="s">
        <v>646</v>
      </c>
    </row>
    <row r="172">
      <c r="A172" s="1" t="s">
        <v>75</v>
      </c>
      <c r="C172" s="22" t="s">
        <v>56</v>
      </c>
      <c r="E172" s="23" t="s">
        <v>50</v>
      </c>
      <c r="L172" s="24">
        <f>SUMIFS(L173:L184,A173:A184,"P")</f>
        <v>0</v>
      </c>
      <c r="M172" s="24">
        <f>SUMIFS(M173:M184,A173:A184,"P")</f>
        <v>0</v>
      </c>
      <c r="N172" s="25"/>
    </row>
    <row r="173" ht="38.25">
      <c r="A173" s="1" t="s">
        <v>78</v>
      </c>
      <c r="B173" s="1">
        <v>40</v>
      </c>
      <c r="C173" s="26" t="s">
        <v>647</v>
      </c>
      <c r="D173" t="s">
        <v>85</v>
      </c>
      <c r="E173" s="27" t="s">
        <v>648</v>
      </c>
      <c r="F173" s="28" t="s">
        <v>200</v>
      </c>
      <c r="G173" s="29">
        <v>7177.5349999999999</v>
      </c>
      <c r="H173" s="28">
        <v>0</v>
      </c>
      <c r="I173" s="30">
        <f>ROUND(G173*H173,P4)</f>
        <v>0</v>
      </c>
      <c r="L173" s="31">
        <v>0</v>
      </c>
      <c r="M173" s="24">
        <f>ROUND(G173*L173,P4)</f>
        <v>0</v>
      </c>
      <c r="N173" s="25" t="s">
        <v>201</v>
      </c>
      <c r="O173" s="32">
        <f>M173*AA173</f>
        <v>0</v>
      </c>
      <c r="P173" s="1">
        <v>3</v>
      </c>
      <c r="AA173" s="1">
        <f>IF(P173=1,$O$3,IF(P173=2,$O$4,$O$5))</f>
        <v>0</v>
      </c>
    </row>
    <row r="174">
      <c r="A174" s="1" t="s">
        <v>84</v>
      </c>
      <c r="E174" s="27" t="s">
        <v>202</v>
      </c>
    </row>
    <row r="175" ht="89.25">
      <c r="A175" s="1" t="s">
        <v>86</v>
      </c>
      <c r="E175" s="33" t="s">
        <v>649</v>
      </c>
    </row>
    <row r="176" ht="153">
      <c r="A176" s="1" t="s">
        <v>88</v>
      </c>
      <c r="E176" s="27" t="s">
        <v>203</v>
      </c>
    </row>
    <row r="177" ht="25.5">
      <c r="A177" s="1" t="s">
        <v>78</v>
      </c>
      <c r="B177" s="1">
        <v>41</v>
      </c>
      <c r="C177" s="26" t="s">
        <v>650</v>
      </c>
      <c r="D177" t="s">
        <v>85</v>
      </c>
      <c r="E177" s="27" t="s">
        <v>651</v>
      </c>
      <c r="F177" s="28" t="s">
        <v>200</v>
      </c>
      <c r="G177" s="29">
        <v>192</v>
      </c>
      <c r="H177" s="28">
        <v>0</v>
      </c>
      <c r="I177" s="30">
        <f>ROUND(G177*H177,P4)</f>
        <v>0</v>
      </c>
      <c r="L177" s="31">
        <v>0</v>
      </c>
      <c r="M177" s="24">
        <f>ROUND(G177*L177,P4)</f>
        <v>0</v>
      </c>
      <c r="N177" s="25" t="s">
        <v>201</v>
      </c>
      <c r="O177" s="32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84</v>
      </c>
      <c r="E178" s="27" t="s">
        <v>202</v>
      </c>
    </row>
    <row r="179" ht="38.25">
      <c r="A179" s="1" t="s">
        <v>86</v>
      </c>
      <c r="E179" s="33" t="s">
        <v>652</v>
      </c>
    </row>
    <row r="180" ht="153">
      <c r="A180" s="1" t="s">
        <v>88</v>
      </c>
      <c r="E180" s="27" t="s">
        <v>203</v>
      </c>
    </row>
    <row r="181" ht="25.5">
      <c r="A181" s="1" t="s">
        <v>78</v>
      </c>
      <c r="B181" s="1">
        <v>42</v>
      </c>
      <c r="C181" s="26" t="s">
        <v>653</v>
      </c>
      <c r="D181" t="s">
        <v>85</v>
      </c>
      <c r="E181" s="27" t="s">
        <v>654</v>
      </c>
      <c r="F181" s="28" t="s">
        <v>200</v>
      </c>
      <c r="G181" s="29">
        <v>46.079999999999998</v>
      </c>
      <c r="H181" s="28">
        <v>0</v>
      </c>
      <c r="I181" s="30">
        <f>ROUND(G181*H181,P4)</f>
        <v>0</v>
      </c>
      <c r="L181" s="31">
        <v>0</v>
      </c>
      <c r="M181" s="24">
        <f>ROUND(G181*L181,P4)</f>
        <v>0</v>
      </c>
      <c r="N181" s="25" t="s">
        <v>201</v>
      </c>
      <c r="O181" s="32">
        <f>M181*AA181</f>
        <v>0</v>
      </c>
      <c r="P181" s="1">
        <v>3</v>
      </c>
      <c r="AA181" s="1">
        <f>IF(P181=1,$O$3,IF(P181=2,$O$4,$O$5))</f>
        <v>0</v>
      </c>
    </row>
    <row r="182">
      <c r="A182" s="1" t="s">
        <v>84</v>
      </c>
      <c r="E182" s="27" t="s">
        <v>202</v>
      </c>
    </row>
    <row r="183" ht="38.25">
      <c r="A183" s="1" t="s">
        <v>86</v>
      </c>
      <c r="E183" s="33" t="s">
        <v>655</v>
      </c>
    </row>
    <row r="184" ht="153">
      <c r="A184" s="1" t="s">
        <v>88</v>
      </c>
      <c r="E184" s="27" t="s">
        <v>203</v>
      </c>
    </row>
  </sheetData>
  <sheetProtection sheet="1" objects="1" scenarios="1" spinCount="100000" saltValue="Lvpp+M7S1GkR1ZnSx7YI8N7wBFMKgA2sHI+YD46R+SFkTxFshaREM3ptMpSVA51WujulFGrclCXTDeI/iUEZPA==" hashValue="llJYvXw51kstKMCEaoMyiiHxMSfo1lENgefzRCumydrnlxVUkgkOGcaCRyQMgmR0vngpT7K/ZqJjqLwerVQDH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COUNTIFS(L8:L217,"=0",A8:A217,"P")+COUNTIFS(L8:L217,"",A8:A217,"P")+SUM(Q8:Q217)</f>
        <v>0</v>
      </c>
    </row>
    <row r="8">
      <c r="A8" s="1" t="s">
        <v>73</v>
      </c>
      <c r="C8" s="22" t="s">
        <v>656</v>
      </c>
      <c r="E8" s="23" t="s">
        <v>29</v>
      </c>
      <c r="L8" s="24">
        <f>L9+L18+L35+L56+L77+L122+L147+L200</f>
        <v>0</v>
      </c>
      <c r="M8" s="24">
        <f>M9+M18+M35+M56+M77+M122+M147+M200</f>
        <v>0</v>
      </c>
      <c r="N8" s="25"/>
    </row>
    <row r="9">
      <c r="A9" s="1" t="s">
        <v>75</v>
      </c>
      <c r="C9" s="22" t="s">
        <v>307</v>
      </c>
      <c r="E9" s="23" t="s">
        <v>308</v>
      </c>
      <c r="L9" s="24">
        <f>SUMIFS(L10:L17,A10:A17,"P")</f>
        <v>0</v>
      </c>
      <c r="M9" s="24">
        <f>SUMIFS(M10:M17,A10:A17,"P")</f>
        <v>0</v>
      </c>
      <c r="N9" s="25"/>
    </row>
    <row r="10">
      <c r="A10" s="1" t="s">
        <v>78</v>
      </c>
      <c r="B10" s="1">
        <v>1</v>
      </c>
      <c r="C10" s="26" t="s">
        <v>657</v>
      </c>
      <c r="D10" t="s">
        <v>85</v>
      </c>
      <c r="E10" s="27" t="s">
        <v>658</v>
      </c>
      <c r="F10" s="28" t="s">
        <v>185</v>
      </c>
      <c r="G10" s="29">
        <v>24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83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84</v>
      </c>
      <c r="E11" s="27" t="s">
        <v>85</v>
      </c>
    </row>
    <row r="12">
      <c r="A12" s="1" t="s">
        <v>86</v>
      </c>
      <c r="E12" s="33" t="s">
        <v>659</v>
      </c>
    </row>
    <row r="13">
      <c r="A13" s="1" t="s">
        <v>88</v>
      </c>
      <c r="E13" s="27" t="s">
        <v>323</v>
      </c>
    </row>
    <row r="14">
      <c r="A14" s="1" t="s">
        <v>78</v>
      </c>
      <c r="B14" s="1">
        <v>2</v>
      </c>
      <c r="C14" s="26" t="s">
        <v>660</v>
      </c>
      <c r="D14" t="s">
        <v>85</v>
      </c>
      <c r="E14" s="27" t="s">
        <v>661</v>
      </c>
      <c r="F14" s="28" t="s">
        <v>317</v>
      </c>
      <c r="G14" s="29">
        <v>1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83</v>
      </c>
      <c r="O14" s="32">
        <f>M14*AA14</f>
        <v>0</v>
      </c>
      <c r="P14" s="1">
        <v>3</v>
      </c>
      <c r="AA14" s="1">
        <f>IF(P14=1,$O$3,IF(P14=2,$O$4,$O$5))</f>
        <v>0</v>
      </c>
    </row>
    <row r="15" ht="38.25">
      <c r="A15" s="1" t="s">
        <v>84</v>
      </c>
      <c r="E15" s="27" t="s">
        <v>662</v>
      </c>
    </row>
    <row r="16">
      <c r="A16" s="1" t="s">
        <v>86</v>
      </c>
      <c r="E16" s="33" t="s">
        <v>155</v>
      </c>
    </row>
    <row r="17">
      <c r="A17" s="1" t="s">
        <v>88</v>
      </c>
      <c r="E17" s="27" t="s">
        <v>663</v>
      </c>
    </row>
    <row r="18">
      <c r="A18" s="1" t="s">
        <v>75</v>
      </c>
      <c r="C18" s="22" t="s">
        <v>80</v>
      </c>
      <c r="E18" s="23" t="s">
        <v>131</v>
      </c>
      <c r="L18" s="24">
        <f>SUMIFS(L19:L34,A19:A34,"P")</f>
        <v>0</v>
      </c>
      <c r="M18" s="24">
        <f>SUMIFS(M19:M34,A19:A34,"P")</f>
        <v>0</v>
      </c>
      <c r="N18" s="25"/>
    </row>
    <row r="19">
      <c r="A19" s="1" t="s">
        <v>78</v>
      </c>
      <c r="B19" s="1">
        <v>3</v>
      </c>
      <c r="C19" s="26" t="s">
        <v>664</v>
      </c>
      <c r="D19" t="s">
        <v>85</v>
      </c>
      <c r="E19" s="27" t="s">
        <v>665</v>
      </c>
      <c r="F19" s="28" t="s">
        <v>82</v>
      </c>
      <c r="G19" s="29">
        <v>556.15099999999995</v>
      </c>
      <c r="H19" s="28">
        <v>0</v>
      </c>
      <c r="I19" s="30">
        <f>ROUND(G19*H19,P4)</f>
        <v>0</v>
      </c>
      <c r="L19" s="31">
        <v>0</v>
      </c>
      <c r="M19" s="24">
        <f>ROUND(G19*L19,P4)</f>
        <v>0</v>
      </c>
      <c r="N19" s="25" t="s">
        <v>83</v>
      </c>
      <c r="O19" s="32">
        <f>M19*AA19</f>
        <v>0</v>
      </c>
      <c r="P19" s="1">
        <v>3</v>
      </c>
      <c r="AA19" s="1">
        <f>IF(P19=1,$O$3,IF(P19=2,$O$4,$O$5))</f>
        <v>0</v>
      </c>
    </row>
    <row r="20">
      <c r="A20" s="1" t="s">
        <v>84</v>
      </c>
      <c r="E20" s="27" t="s">
        <v>85</v>
      </c>
    </row>
    <row r="21" ht="38.25">
      <c r="A21" s="1" t="s">
        <v>86</v>
      </c>
      <c r="E21" s="33" t="s">
        <v>666</v>
      </c>
    </row>
    <row r="22" ht="318.75">
      <c r="A22" s="1" t="s">
        <v>88</v>
      </c>
      <c r="E22" s="27" t="s">
        <v>667</v>
      </c>
    </row>
    <row r="23">
      <c r="A23" s="1" t="s">
        <v>78</v>
      </c>
      <c r="B23" s="1">
        <v>4</v>
      </c>
      <c r="C23" s="26" t="s">
        <v>668</v>
      </c>
      <c r="D23" t="s">
        <v>85</v>
      </c>
      <c r="E23" s="27" t="s">
        <v>669</v>
      </c>
      <c r="F23" s="28" t="s">
        <v>82</v>
      </c>
      <c r="G23" s="29">
        <v>3090.5880000000002</v>
      </c>
      <c r="H23" s="28">
        <v>0</v>
      </c>
      <c r="I23" s="30">
        <f>ROUND(G23*H23,P4)</f>
        <v>0</v>
      </c>
      <c r="L23" s="31">
        <v>0</v>
      </c>
      <c r="M23" s="24">
        <f>ROUND(G23*L23,P4)</f>
        <v>0</v>
      </c>
      <c r="N23" s="25" t="s">
        <v>83</v>
      </c>
      <c r="O23" s="32">
        <f>M23*AA23</f>
        <v>0</v>
      </c>
      <c r="P23" s="1">
        <v>3</v>
      </c>
      <c r="AA23" s="1">
        <f>IF(P23=1,$O$3,IF(P23=2,$O$4,$O$5))</f>
        <v>0</v>
      </c>
    </row>
    <row r="24">
      <c r="A24" s="1" t="s">
        <v>84</v>
      </c>
      <c r="E24" s="27" t="s">
        <v>85</v>
      </c>
    </row>
    <row r="25" ht="76.5">
      <c r="A25" s="1" t="s">
        <v>86</v>
      </c>
      <c r="E25" s="33" t="s">
        <v>670</v>
      </c>
    </row>
    <row r="26" ht="357">
      <c r="A26" s="1" t="s">
        <v>88</v>
      </c>
      <c r="E26" s="27" t="s">
        <v>551</v>
      </c>
    </row>
    <row r="27">
      <c r="A27" s="1" t="s">
        <v>78</v>
      </c>
      <c r="B27" s="1">
        <v>5</v>
      </c>
      <c r="C27" s="26" t="s">
        <v>671</v>
      </c>
      <c r="D27" t="s">
        <v>85</v>
      </c>
      <c r="E27" s="27" t="s">
        <v>672</v>
      </c>
      <c r="F27" s="28" t="s">
        <v>82</v>
      </c>
      <c r="G27" s="29">
        <v>556.15099999999995</v>
      </c>
      <c r="H27" s="28">
        <v>0</v>
      </c>
      <c r="I27" s="30">
        <f>ROUND(G27*H27,P4)</f>
        <v>0</v>
      </c>
      <c r="L27" s="31">
        <v>0</v>
      </c>
      <c r="M27" s="24">
        <f>ROUND(G27*L27,P4)</f>
        <v>0</v>
      </c>
      <c r="N27" s="25" t="s">
        <v>83</v>
      </c>
      <c r="O27" s="32">
        <f>M27*AA27</f>
        <v>0</v>
      </c>
      <c r="P27" s="1">
        <v>3</v>
      </c>
      <c r="AA27" s="1">
        <f>IF(P27=1,$O$3,IF(P27=2,$O$4,$O$5))</f>
        <v>0</v>
      </c>
    </row>
    <row r="28">
      <c r="A28" s="1" t="s">
        <v>84</v>
      </c>
      <c r="E28" s="27" t="s">
        <v>85</v>
      </c>
    </row>
    <row r="29" ht="38.25">
      <c r="A29" s="1" t="s">
        <v>86</v>
      </c>
      <c r="E29" s="33" t="s">
        <v>666</v>
      </c>
    </row>
    <row r="30" ht="293.25">
      <c r="A30" s="1" t="s">
        <v>88</v>
      </c>
      <c r="E30" s="27" t="s">
        <v>673</v>
      </c>
    </row>
    <row r="31">
      <c r="A31" s="1" t="s">
        <v>78</v>
      </c>
      <c r="B31" s="1">
        <v>6</v>
      </c>
      <c r="C31" s="26" t="s">
        <v>552</v>
      </c>
      <c r="D31" t="s">
        <v>85</v>
      </c>
      <c r="E31" s="27" t="s">
        <v>553</v>
      </c>
      <c r="F31" s="28" t="s">
        <v>82</v>
      </c>
      <c r="G31" s="29">
        <v>556.15099999999995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83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84</v>
      </c>
      <c r="E32" s="27" t="s">
        <v>85</v>
      </c>
    </row>
    <row r="33" ht="38.25">
      <c r="A33" s="1" t="s">
        <v>86</v>
      </c>
      <c r="E33" s="33" t="s">
        <v>666</v>
      </c>
    </row>
    <row r="34" ht="216.75">
      <c r="A34" s="1" t="s">
        <v>88</v>
      </c>
      <c r="E34" s="27" t="s">
        <v>555</v>
      </c>
    </row>
    <row r="35">
      <c r="A35" s="1" t="s">
        <v>75</v>
      </c>
      <c r="C35" s="22" t="s">
        <v>568</v>
      </c>
      <c r="E35" s="23" t="s">
        <v>569</v>
      </c>
      <c r="L35" s="24">
        <f>SUMIFS(L36:L55,A36:A55,"P")</f>
        <v>0</v>
      </c>
      <c r="M35" s="24">
        <f>SUMIFS(M36:M55,A36:A55,"P")</f>
        <v>0</v>
      </c>
      <c r="N35" s="25"/>
    </row>
    <row r="36">
      <c r="A36" s="1" t="s">
        <v>78</v>
      </c>
      <c r="B36" s="1">
        <v>7</v>
      </c>
      <c r="C36" s="26" t="s">
        <v>674</v>
      </c>
      <c r="D36" t="s">
        <v>85</v>
      </c>
      <c r="E36" s="27" t="s">
        <v>675</v>
      </c>
      <c r="F36" s="28" t="s">
        <v>95</v>
      </c>
      <c r="G36" s="29">
        <v>28.5</v>
      </c>
      <c r="H36" s="28">
        <v>0</v>
      </c>
      <c r="I36" s="30">
        <f>ROUND(G36*H36,P4)</f>
        <v>0</v>
      </c>
      <c r="L36" s="31">
        <v>0</v>
      </c>
      <c r="M36" s="24">
        <f>ROUND(G36*L36,P4)</f>
        <v>0</v>
      </c>
      <c r="N36" s="25" t="s">
        <v>83</v>
      </c>
      <c r="O36" s="32">
        <f>M36*AA36</f>
        <v>0</v>
      </c>
      <c r="P36" s="1">
        <v>3</v>
      </c>
      <c r="AA36" s="1">
        <f>IF(P36=1,$O$3,IF(P36=2,$O$4,$O$5))</f>
        <v>0</v>
      </c>
    </row>
    <row r="37">
      <c r="A37" s="1" t="s">
        <v>84</v>
      </c>
      <c r="E37" s="27" t="s">
        <v>85</v>
      </c>
    </row>
    <row r="38">
      <c r="A38" s="1" t="s">
        <v>86</v>
      </c>
      <c r="E38" s="33" t="s">
        <v>676</v>
      </c>
    </row>
    <row r="39" ht="191.25">
      <c r="A39" s="1" t="s">
        <v>88</v>
      </c>
      <c r="E39" s="27" t="s">
        <v>677</v>
      </c>
    </row>
    <row r="40">
      <c r="A40" s="1" t="s">
        <v>78</v>
      </c>
      <c r="B40" s="1">
        <v>8</v>
      </c>
      <c r="C40" s="26" t="s">
        <v>678</v>
      </c>
      <c r="D40" t="s">
        <v>85</v>
      </c>
      <c r="E40" s="27" t="s">
        <v>679</v>
      </c>
      <c r="F40" s="28" t="s">
        <v>82</v>
      </c>
      <c r="G40" s="29">
        <v>178.03800000000001</v>
      </c>
      <c r="H40" s="28">
        <v>0</v>
      </c>
      <c r="I40" s="30">
        <f>ROUND(G40*H40,P4)</f>
        <v>0</v>
      </c>
      <c r="L40" s="31">
        <v>0</v>
      </c>
      <c r="M40" s="24">
        <f>ROUND(G40*L40,P4)</f>
        <v>0</v>
      </c>
      <c r="N40" s="25" t="s">
        <v>83</v>
      </c>
      <c r="O40" s="32">
        <f>M40*AA40</f>
        <v>0</v>
      </c>
      <c r="P40" s="1">
        <v>3</v>
      </c>
      <c r="AA40" s="1">
        <f>IF(P40=1,$O$3,IF(P40=2,$O$4,$O$5))</f>
        <v>0</v>
      </c>
    </row>
    <row r="41">
      <c r="A41" s="1" t="s">
        <v>84</v>
      </c>
      <c r="E41" s="27" t="s">
        <v>85</v>
      </c>
    </row>
    <row r="42">
      <c r="A42" s="1" t="s">
        <v>86</v>
      </c>
      <c r="E42" s="33" t="s">
        <v>680</v>
      </c>
    </row>
    <row r="43" ht="409.5">
      <c r="A43" s="1" t="s">
        <v>88</v>
      </c>
      <c r="E43" s="27" t="s">
        <v>681</v>
      </c>
    </row>
    <row r="44">
      <c r="A44" s="1" t="s">
        <v>78</v>
      </c>
      <c r="B44" s="1">
        <v>9</v>
      </c>
      <c r="C44" s="26" t="s">
        <v>682</v>
      </c>
      <c r="D44" t="s">
        <v>85</v>
      </c>
      <c r="E44" s="27" t="s">
        <v>683</v>
      </c>
      <c r="F44" s="28" t="s">
        <v>200</v>
      </c>
      <c r="G44" s="29">
        <v>9.1140000000000008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83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84</v>
      </c>
      <c r="E45" s="27" t="s">
        <v>85</v>
      </c>
    </row>
    <row r="46">
      <c r="A46" s="1" t="s">
        <v>86</v>
      </c>
      <c r="E46" s="33" t="s">
        <v>684</v>
      </c>
    </row>
    <row r="47" ht="280.5">
      <c r="A47" s="1" t="s">
        <v>88</v>
      </c>
      <c r="E47" s="27" t="s">
        <v>685</v>
      </c>
    </row>
    <row r="48">
      <c r="A48" s="1" t="s">
        <v>78</v>
      </c>
      <c r="B48" s="1">
        <v>10</v>
      </c>
      <c r="C48" s="26" t="s">
        <v>686</v>
      </c>
      <c r="D48" t="s">
        <v>85</v>
      </c>
      <c r="E48" s="27" t="s">
        <v>687</v>
      </c>
      <c r="F48" s="28" t="s">
        <v>95</v>
      </c>
      <c r="G48" s="29">
        <v>329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83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84</v>
      </c>
      <c r="E49" s="27" t="s">
        <v>85</v>
      </c>
    </row>
    <row r="50">
      <c r="A50" s="1" t="s">
        <v>86</v>
      </c>
      <c r="E50" s="33" t="s">
        <v>688</v>
      </c>
    </row>
    <row r="51" ht="216.75">
      <c r="A51" s="1" t="s">
        <v>88</v>
      </c>
      <c r="E51" s="27" t="s">
        <v>689</v>
      </c>
    </row>
    <row r="52">
      <c r="A52" s="1" t="s">
        <v>78</v>
      </c>
      <c r="B52" s="1">
        <v>11</v>
      </c>
      <c r="C52" s="26" t="s">
        <v>690</v>
      </c>
      <c r="D52" t="s">
        <v>85</v>
      </c>
      <c r="E52" s="27" t="s">
        <v>691</v>
      </c>
      <c r="F52" s="28" t="s">
        <v>82</v>
      </c>
      <c r="G52" s="29">
        <v>127.018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83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84</v>
      </c>
      <c r="E53" s="27" t="s">
        <v>85</v>
      </c>
    </row>
    <row r="54" ht="38.25">
      <c r="A54" s="1" t="s">
        <v>86</v>
      </c>
      <c r="E54" s="33" t="s">
        <v>692</v>
      </c>
    </row>
    <row r="55" ht="369.75">
      <c r="A55" s="1" t="s">
        <v>88</v>
      </c>
      <c r="E55" s="27" t="s">
        <v>693</v>
      </c>
    </row>
    <row r="56">
      <c r="A56" s="1" t="s">
        <v>75</v>
      </c>
      <c r="C56" s="22" t="s">
        <v>694</v>
      </c>
      <c r="E56" s="23" t="s">
        <v>695</v>
      </c>
      <c r="L56" s="24">
        <f>SUMIFS(L57:L76,A57:A76,"P")</f>
        <v>0</v>
      </c>
      <c r="M56" s="24">
        <f>SUMIFS(M57:M76,A57:A76,"P")</f>
        <v>0</v>
      </c>
      <c r="N56" s="25"/>
    </row>
    <row r="57">
      <c r="A57" s="1" t="s">
        <v>78</v>
      </c>
      <c r="B57" s="1">
        <v>12</v>
      </c>
      <c r="C57" s="26" t="s">
        <v>696</v>
      </c>
      <c r="D57" t="s">
        <v>85</v>
      </c>
      <c r="E57" s="27" t="s">
        <v>697</v>
      </c>
      <c r="F57" s="28" t="s">
        <v>82</v>
      </c>
      <c r="G57" s="29">
        <v>26.289999999999999</v>
      </c>
      <c r="H57" s="28">
        <v>0</v>
      </c>
      <c r="I57" s="30">
        <f>ROUND(G57*H57,P4)</f>
        <v>0</v>
      </c>
      <c r="L57" s="31">
        <v>0</v>
      </c>
      <c r="M57" s="24">
        <f>ROUND(G57*L57,P4)</f>
        <v>0</v>
      </c>
      <c r="N57" s="25" t="s">
        <v>83</v>
      </c>
      <c r="O57" s="32">
        <f>M57*AA57</f>
        <v>0</v>
      </c>
      <c r="P57" s="1">
        <v>3</v>
      </c>
      <c r="AA57" s="1">
        <f>IF(P57=1,$O$3,IF(P57=2,$O$4,$O$5))</f>
        <v>0</v>
      </c>
    </row>
    <row r="58">
      <c r="A58" s="1" t="s">
        <v>84</v>
      </c>
      <c r="E58" s="27" t="s">
        <v>85</v>
      </c>
    </row>
    <row r="59">
      <c r="A59" s="1" t="s">
        <v>86</v>
      </c>
      <c r="E59" s="33" t="s">
        <v>698</v>
      </c>
    </row>
    <row r="60" ht="369.75">
      <c r="A60" s="1" t="s">
        <v>88</v>
      </c>
      <c r="E60" s="27" t="s">
        <v>693</v>
      </c>
    </row>
    <row r="61">
      <c r="A61" s="1" t="s">
        <v>78</v>
      </c>
      <c r="B61" s="1">
        <v>13</v>
      </c>
      <c r="C61" s="26" t="s">
        <v>699</v>
      </c>
      <c r="D61" t="s">
        <v>85</v>
      </c>
      <c r="E61" s="27" t="s">
        <v>700</v>
      </c>
      <c r="F61" s="28" t="s">
        <v>200</v>
      </c>
      <c r="G61" s="29">
        <v>1.4610000000000001</v>
      </c>
      <c r="H61" s="28">
        <v>0</v>
      </c>
      <c r="I61" s="30">
        <f>ROUND(G61*H61,P4)</f>
        <v>0</v>
      </c>
      <c r="L61" s="31">
        <v>0</v>
      </c>
      <c r="M61" s="24">
        <f>ROUND(G61*L61,P4)</f>
        <v>0</v>
      </c>
      <c r="N61" s="25" t="s">
        <v>83</v>
      </c>
      <c r="O61" s="32">
        <f>M61*AA61</f>
        <v>0</v>
      </c>
      <c r="P61" s="1">
        <v>3</v>
      </c>
      <c r="AA61" s="1">
        <f>IF(P61=1,$O$3,IF(P61=2,$O$4,$O$5))</f>
        <v>0</v>
      </c>
    </row>
    <row r="62">
      <c r="A62" s="1" t="s">
        <v>84</v>
      </c>
      <c r="E62" s="27" t="s">
        <v>85</v>
      </c>
    </row>
    <row r="63">
      <c r="A63" s="1" t="s">
        <v>86</v>
      </c>
      <c r="E63" s="33" t="s">
        <v>701</v>
      </c>
    </row>
    <row r="64" ht="293.25">
      <c r="A64" s="1" t="s">
        <v>88</v>
      </c>
      <c r="E64" s="27" t="s">
        <v>702</v>
      </c>
    </row>
    <row r="65">
      <c r="A65" s="1" t="s">
        <v>78</v>
      </c>
      <c r="B65" s="1">
        <v>14</v>
      </c>
      <c r="C65" s="26" t="s">
        <v>703</v>
      </c>
      <c r="D65" t="s">
        <v>85</v>
      </c>
      <c r="E65" s="27" t="s">
        <v>704</v>
      </c>
      <c r="F65" s="28" t="s">
        <v>82</v>
      </c>
      <c r="G65" s="29">
        <v>196.42599999999999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83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84</v>
      </c>
      <c r="E66" s="27" t="s">
        <v>705</v>
      </c>
    </row>
    <row r="67" ht="63.75">
      <c r="A67" s="1" t="s">
        <v>86</v>
      </c>
      <c r="E67" s="33" t="s">
        <v>706</v>
      </c>
    </row>
    <row r="68" ht="369.75">
      <c r="A68" s="1" t="s">
        <v>88</v>
      </c>
      <c r="E68" s="27" t="s">
        <v>693</v>
      </c>
    </row>
    <row r="69">
      <c r="A69" s="1" t="s">
        <v>78</v>
      </c>
      <c r="B69" s="1">
        <v>15</v>
      </c>
      <c r="C69" s="26" t="s">
        <v>707</v>
      </c>
      <c r="D69" t="s">
        <v>85</v>
      </c>
      <c r="E69" s="27" t="s">
        <v>708</v>
      </c>
      <c r="F69" s="28" t="s">
        <v>200</v>
      </c>
      <c r="G69" s="29">
        <v>41.552</v>
      </c>
      <c r="H69" s="28">
        <v>0</v>
      </c>
      <c r="I69" s="30">
        <f>ROUND(G69*H69,P4)</f>
        <v>0</v>
      </c>
      <c r="L69" s="31">
        <v>0</v>
      </c>
      <c r="M69" s="24">
        <f>ROUND(G69*L69,P4)</f>
        <v>0</v>
      </c>
      <c r="N69" s="25" t="s">
        <v>83</v>
      </c>
      <c r="O69" s="32">
        <f>M69*AA69</f>
        <v>0</v>
      </c>
      <c r="P69" s="1">
        <v>3</v>
      </c>
      <c r="AA69" s="1">
        <f>IF(P69=1,$O$3,IF(P69=2,$O$4,$O$5))</f>
        <v>0</v>
      </c>
    </row>
    <row r="70">
      <c r="A70" s="1" t="s">
        <v>84</v>
      </c>
      <c r="E70" s="27" t="s">
        <v>709</v>
      </c>
    </row>
    <row r="71">
      <c r="A71" s="1" t="s">
        <v>86</v>
      </c>
      <c r="E71" s="33" t="s">
        <v>710</v>
      </c>
    </row>
    <row r="72" ht="293.25">
      <c r="A72" s="1" t="s">
        <v>88</v>
      </c>
      <c r="E72" s="27" t="s">
        <v>702</v>
      </c>
    </row>
    <row r="73">
      <c r="A73" s="1" t="s">
        <v>78</v>
      </c>
      <c r="B73" s="1">
        <v>16</v>
      </c>
      <c r="C73" s="26" t="s">
        <v>711</v>
      </c>
      <c r="D73" t="s">
        <v>85</v>
      </c>
      <c r="E73" s="27" t="s">
        <v>712</v>
      </c>
      <c r="F73" s="28" t="s">
        <v>713</v>
      </c>
      <c r="G73" s="29">
        <v>1596.1400000000001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83</v>
      </c>
      <c r="O73" s="32">
        <f>M73*AA73</f>
        <v>0</v>
      </c>
      <c r="P73" s="1">
        <v>3</v>
      </c>
      <c r="AA73" s="1">
        <f>IF(P73=1,$O$3,IF(P73=2,$O$4,$O$5))</f>
        <v>0</v>
      </c>
    </row>
    <row r="74">
      <c r="A74" s="1" t="s">
        <v>84</v>
      </c>
      <c r="E74" s="27" t="s">
        <v>85</v>
      </c>
    </row>
    <row r="75">
      <c r="A75" s="1" t="s">
        <v>86</v>
      </c>
      <c r="E75" s="33" t="s">
        <v>714</v>
      </c>
    </row>
    <row r="76" ht="331.5">
      <c r="A76" s="1" t="s">
        <v>88</v>
      </c>
      <c r="E76" s="27" t="s">
        <v>715</v>
      </c>
    </row>
    <row r="77">
      <c r="A77" s="1" t="s">
        <v>75</v>
      </c>
      <c r="C77" s="22" t="s">
        <v>581</v>
      </c>
      <c r="E77" s="23" t="s">
        <v>582</v>
      </c>
      <c r="L77" s="24">
        <f>SUMIFS(L78:L121,A78:A121,"P")</f>
        <v>0</v>
      </c>
      <c r="M77" s="24">
        <f>SUMIFS(M78:M121,A78:A121,"P")</f>
        <v>0</v>
      </c>
      <c r="N77" s="25"/>
    </row>
    <row r="78">
      <c r="A78" s="1" t="s">
        <v>78</v>
      </c>
      <c r="B78" s="1">
        <v>17</v>
      </c>
      <c r="C78" s="26" t="s">
        <v>716</v>
      </c>
      <c r="D78" t="s">
        <v>85</v>
      </c>
      <c r="E78" s="27" t="s">
        <v>717</v>
      </c>
      <c r="F78" s="28" t="s">
        <v>82</v>
      </c>
      <c r="G78" s="29">
        <v>143.94200000000001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83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84</v>
      </c>
      <c r="E79" s="27" t="s">
        <v>718</v>
      </c>
    </row>
    <row r="80" ht="38.25">
      <c r="A80" s="1" t="s">
        <v>86</v>
      </c>
      <c r="E80" s="33" t="s">
        <v>719</v>
      </c>
    </row>
    <row r="81" ht="369.75">
      <c r="A81" s="1" t="s">
        <v>88</v>
      </c>
      <c r="E81" s="27" t="s">
        <v>693</v>
      </c>
    </row>
    <row r="82">
      <c r="A82" s="1" t="s">
        <v>78</v>
      </c>
      <c r="B82" s="1">
        <v>18</v>
      </c>
      <c r="C82" s="26" t="s">
        <v>720</v>
      </c>
      <c r="D82" t="s">
        <v>85</v>
      </c>
      <c r="E82" s="27" t="s">
        <v>721</v>
      </c>
      <c r="F82" s="28" t="s">
        <v>200</v>
      </c>
      <c r="G82" s="29">
        <v>15.238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83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84</v>
      </c>
      <c r="E83" s="27" t="s">
        <v>85</v>
      </c>
    </row>
    <row r="84">
      <c r="A84" s="1" t="s">
        <v>86</v>
      </c>
      <c r="E84" s="33" t="s">
        <v>722</v>
      </c>
    </row>
    <row r="85" ht="293.25">
      <c r="A85" s="1" t="s">
        <v>88</v>
      </c>
      <c r="E85" s="27" t="s">
        <v>702</v>
      </c>
    </row>
    <row r="86">
      <c r="A86" s="1" t="s">
        <v>78</v>
      </c>
      <c r="B86" s="1">
        <v>19</v>
      </c>
      <c r="C86" s="26" t="s">
        <v>723</v>
      </c>
      <c r="D86" t="s">
        <v>85</v>
      </c>
      <c r="E86" s="27" t="s">
        <v>724</v>
      </c>
      <c r="F86" s="28" t="s">
        <v>200</v>
      </c>
      <c r="G86" s="29">
        <v>27.273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83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84</v>
      </c>
      <c r="E87" s="27" t="s">
        <v>725</v>
      </c>
    </row>
    <row r="88">
      <c r="A88" s="1" t="s">
        <v>86</v>
      </c>
      <c r="E88" s="33" t="s">
        <v>726</v>
      </c>
    </row>
    <row r="89" ht="293.25">
      <c r="A89" s="1" t="s">
        <v>88</v>
      </c>
      <c r="E89" s="27" t="s">
        <v>727</v>
      </c>
    </row>
    <row r="90">
      <c r="A90" s="1" t="s">
        <v>78</v>
      </c>
      <c r="B90" s="1">
        <v>20</v>
      </c>
      <c r="C90" s="26" t="s">
        <v>728</v>
      </c>
      <c r="D90" t="s">
        <v>85</v>
      </c>
      <c r="E90" s="27" t="s">
        <v>729</v>
      </c>
      <c r="F90" s="28" t="s">
        <v>82</v>
      </c>
      <c r="G90" s="29">
        <v>25.763999999999999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83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84</v>
      </c>
      <c r="E91" s="27" t="s">
        <v>85</v>
      </c>
    </row>
    <row r="92" ht="63.75">
      <c r="A92" s="1" t="s">
        <v>86</v>
      </c>
      <c r="E92" s="33" t="s">
        <v>730</v>
      </c>
    </row>
    <row r="93" ht="369.75">
      <c r="A93" s="1" t="s">
        <v>88</v>
      </c>
      <c r="E93" s="27" t="s">
        <v>580</v>
      </c>
    </row>
    <row r="94">
      <c r="A94" s="1" t="s">
        <v>78</v>
      </c>
      <c r="B94" s="1">
        <v>21</v>
      </c>
      <c r="C94" s="26" t="s">
        <v>731</v>
      </c>
      <c r="D94" t="s">
        <v>85</v>
      </c>
      <c r="E94" s="27" t="s">
        <v>732</v>
      </c>
      <c r="F94" s="28" t="s">
        <v>82</v>
      </c>
      <c r="G94" s="29">
        <v>41.293999999999997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83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84</v>
      </c>
      <c r="E95" s="27" t="s">
        <v>85</v>
      </c>
    </row>
    <row r="96" ht="51">
      <c r="A96" s="1" t="s">
        <v>86</v>
      </c>
      <c r="E96" s="33" t="s">
        <v>733</v>
      </c>
    </row>
    <row r="97" ht="369.75">
      <c r="A97" s="1" t="s">
        <v>88</v>
      </c>
      <c r="E97" s="27" t="s">
        <v>580</v>
      </c>
    </row>
    <row r="98">
      <c r="A98" s="1" t="s">
        <v>78</v>
      </c>
      <c r="B98" s="1">
        <v>22</v>
      </c>
      <c r="C98" s="26" t="s">
        <v>734</v>
      </c>
      <c r="D98" t="s">
        <v>85</v>
      </c>
      <c r="E98" s="27" t="s">
        <v>735</v>
      </c>
      <c r="F98" s="28" t="s">
        <v>200</v>
      </c>
      <c r="G98" s="29">
        <v>0.90700000000000003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83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84</v>
      </c>
      <c r="E99" s="27" t="s">
        <v>85</v>
      </c>
    </row>
    <row r="100">
      <c r="A100" s="1" t="s">
        <v>86</v>
      </c>
      <c r="E100" s="33" t="s">
        <v>736</v>
      </c>
    </row>
    <row r="101" ht="293.25">
      <c r="A101" s="1" t="s">
        <v>88</v>
      </c>
      <c r="E101" s="27" t="s">
        <v>702</v>
      </c>
    </row>
    <row r="102">
      <c r="A102" s="1" t="s">
        <v>78</v>
      </c>
      <c r="B102" s="1">
        <v>23</v>
      </c>
      <c r="C102" s="26" t="s">
        <v>737</v>
      </c>
      <c r="D102" t="s">
        <v>85</v>
      </c>
      <c r="E102" s="27" t="s">
        <v>738</v>
      </c>
      <c r="F102" s="28" t="s">
        <v>82</v>
      </c>
      <c r="G102" s="29">
        <v>23.102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83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84</v>
      </c>
      <c r="E103" s="27" t="s">
        <v>85</v>
      </c>
    </row>
    <row r="104" ht="38.25">
      <c r="A104" s="1" t="s">
        <v>86</v>
      </c>
      <c r="E104" s="33" t="s">
        <v>739</v>
      </c>
    </row>
    <row r="105" ht="369.75">
      <c r="A105" s="1" t="s">
        <v>88</v>
      </c>
      <c r="E105" s="27" t="s">
        <v>580</v>
      </c>
    </row>
    <row r="106">
      <c r="A106" s="1" t="s">
        <v>78</v>
      </c>
      <c r="B106" s="1">
        <v>24</v>
      </c>
      <c r="C106" s="26" t="s">
        <v>740</v>
      </c>
      <c r="D106" t="s">
        <v>85</v>
      </c>
      <c r="E106" s="27" t="s">
        <v>741</v>
      </c>
      <c r="F106" s="28" t="s">
        <v>82</v>
      </c>
      <c r="G106" s="29">
        <v>307.75400000000002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83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84</v>
      </c>
      <c r="E107" s="27" t="s">
        <v>85</v>
      </c>
    </row>
    <row r="108" ht="63.75">
      <c r="A108" s="1" t="s">
        <v>86</v>
      </c>
      <c r="E108" s="33" t="s">
        <v>742</v>
      </c>
    </row>
    <row r="109" ht="76.5">
      <c r="A109" s="1" t="s">
        <v>88</v>
      </c>
      <c r="E109" s="27" t="s">
        <v>591</v>
      </c>
    </row>
    <row r="110">
      <c r="A110" s="1" t="s">
        <v>78</v>
      </c>
      <c r="B110" s="1">
        <v>25</v>
      </c>
      <c r="C110" s="26" t="s">
        <v>743</v>
      </c>
      <c r="D110" t="s">
        <v>85</v>
      </c>
      <c r="E110" s="27" t="s">
        <v>744</v>
      </c>
      <c r="F110" s="28" t="s">
        <v>82</v>
      </c>
      <c r="G110" s="29">
        <v>52.770000000000003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83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84</v>
      </c>
      <c r="E111" s="27" t="s">
        <v>85</v>
      </c>
    </row>
    <row r="112">
      <c r="A112" s="1" t="s">
        <v>86</v>
      </c>
      <c r="E112" s="33" t="s">
        <v>745</v>
      </c>
    </row>
    <row r="113" ht="63.75">
      <c r="A113" s="1" t="s">
        <v>88</v>
      </c>
      <c r="E113" s="27" t="s">
        <v>746</v>
      </c>
    </row>
    <row r="114">
      <c r="A114" s="1" t="s">
        <v>78</v>
      </c>
      <c r="B114" s="1">
        <v>26</v>
      </c>
      <c r="C114" s="26" t="s">
        <v>747</v>
      </c>
      <c r="D114" t="s">
        <v>85</v>
      </c>
      <c r="E114" s="27" t="s">
        <v>748</v>
      </c>
      <c r="F114" s="28" t="s">
        <v>82</v>
      </c>
      <c r="G114" s="29">
        <v>409.07999999999998</v>
      </c>
      <c r="H114" s="28">
        <v>0</v>
      </c>
      <c r="I114" s="30">
        <f>ROUND(G114*H114,P4)</f>
        <v>0</v>
      </c>
      <c r="L114" s="31">
        <v>0</v>
      </c>
      <c r="M114" s="24">
        <f>ROUND(G114*L114,P4)</f>
        <v>0</v>
      </c>
      <c r="N114" s="25" t="s">
        <v>83</v>
      </c>
      <c r="O114" s="32">
        <f>M114*AA114</f>
        <v>0</v>
      </c>
      <c r="P114" s="1">
        <v>3</v>
      </c>
      <c r="AA114" s="1">
        <f>IF(P114=1,$O$3,IF(P114=2,$O$4,$O$5))</f>
        <v>0</v>
      </c>
    </row>
    <row r="115">
      <c r="A115" s="1" t="s">
        <v>84</v>
      </c>
      <c r="E115" s="27" t="s">
        <v>85</v>
      </c>
    </row>
    <row r="116" ht="38.25">
      <c r="A116" s="1" t="s">
        <v>86</v>
      </c>
      <c r="E116" s="33" t="s">
        <v>749</v>
      </c>
    </row>
    <row r="117" ht="63.75">
      <c r="A117" s="1" t="s">
        <v>88</v>
      </c>
      <c r="E117" s="27" t="s">
        <v>750</v>
      </c>
    </row>
    <row r="118">
      <c r="A118" s="1" t="s">
        <v>78</v>
      </c>
      <c r="B118" s="1">
        <v>27</v>
      </c>
      <c r="C118" s="26" t="s">
        <v>751</v>
      </c>
      <c r="D118" t="s">
        <v>85</v>
      </c>
      <c r="E118" s="27" t="s">
        <v>752</v>
      </c>
      <c r="F118" s="28" t="s">
        <v>82</v>
      </c>
      <c r="G118" s="29">
        <v>67.271000000000001</v>
      </c>
      <c r="H118" s="28">
        <v>0</v>
      </c>
      <c r="I118" s="30">
        <f>ROUND(G118*H118,P4)</f>
        <v>0</v>
      </c>
      <c r="L118" s="31">
        <v>0</v>
      </c>
      <c r="M118" s="24">
        <f>ROUND(G118*L118,P4)</f>
        <v>0</v>
      </c>
      <c r="N118" s="25" t="s">
        <v>83</v>
      </c>
      <c r="O118" s="32">
        <f>M118*AA118</f>
        <v>0</v>
      </c>
      <c r="P118" s="1">
        <v>3</v>
      </c>
      <c r="AA118" s="1">
        <f>IF(P118=1,$O$3,IF(P118=2,$O$4,$O$5))</f>
        <v>0</v>
      </c>
    </row>
    <row r="119">
      <c r="A119" s="1" t="s">
        <v>84</v>
      </c>
      <c r="E119" s="27" t="s">
        <v>85</v>
      </c>
    </row>
    <row r="120" ht="38.25">
      <c r="A120" s="1" t="s">
        <v>86</v>
      </c>
      <c r="E120" s="33" t="s">
        <v>753</v>
      </c>
    </row>
    <row r="121" ht="114.75">
      <c r="A121" s="1" t="s">
        <v>88</v>
      </c>
      <c r="E121" s="27" t="s">
        <v>754</v>
      </c>
    </row>
    <row r="122">
      <c r="A122" s="1" t="s">
        <v>75</v>
      </c>
      <c r="C122" s="22" t="s">
        <v>214</v>
      </c>
      <c r="E122" s="23" t="s">
        <v>215</v>
      </c>
      <c r="L122" s="24">
        <f>SUMIFS(L123:L146,A123:A146,"P")</f>
        <v>0</v>
      </c>
      <c r="M122" s="24">
        <f>SUMIFS(M123:M146,A123:A146,"P")</f>
        <v>0</v>
      </c>
      <c r="N122" s="25"/>
    </row>
    <row r="123">
      <c r="A123" s="1" t="s">
        <v>78</v>
      </c>
      <c r="B123" s="1">
        <v>28</v>
      </c>
      <c r="C123" s="26" t="s">
        <v>755</v>
      </c>
      <c r="D123" t="s">
        <v>85</v>
      </c>
      <c r="E123" s="27" t="s">
        <v>756</v>
      </c>
      <c r="F123" s="28" t="s">
        <v>95</v>
      </c>
      <c r="G123" s="29">
        <v>7.2000000000000002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83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84</v>
      </c>
      <c r="E124" s="27" t="s">
        <v>85</v>
      </c>
    </row>
    <row r="125">
      <c r="A125" s="1" t="s">
        <v>86</v>
      </c>
      <c r="E125" s="33" t="s">
        <v>757</v>
      </c>
    </row>
    <row r="126" ht="76.5">
      <c r="A126" s="1" t="s">
        <v>88</v>
      </c>
      <c r="E126" s="27" t="s">
        <v>97</v>
      </c>
    </row>
    <row r="127" ht="25.5">
      <c r="A127" s="1" t="s">
        <v>78</v>
      </c>
      <c r="B127" s="1">
        <v>29</v>
      </c>
      <c r="C127" s="26" t="s">
        <v>758</v>
      </c>
      <c r="D127" t="s">
        <v>85</v>
      </c>
      <c r="E127" s="27" t="s">
        <v>759</v>
      </c>
      <c r="F127" s="28" t="s">
        <v>433</v>
      </c>
      <c r="G127" s="29">
        <v>241</v>
      </c>
      <c r="H127" s="28">
        <v>0</v>
      </c>
      <c r="I127" s="30">
        <f>ROUND(G127*H127,P4)</f>
        <v>0</v>
      </c>
      <c r="L127" s="31">
        <v>0</v>
      </c>
      <c r="M127" s="24">
        <f>ROUND(G127*L127,P4)</f>
        <v>0</v>
      </c>
      <c r="N127" s="25" t="s">
        <v>83</v>
      </c>
      <c r="O127" s="32">
        <f>M127*AA127</f>
        <v>0</v>
      </c>
      <c r="P127" s="1">
        <v>3</v>
      </c>
      <c r="AA127" s="1">
        <f>IF(P127=1,$O$3,IF(P127=2,$O$4,$O$5))</f>
        <v>0</v>
      </c>
    </row>
    <row r="128">
      <c r="A128" s="1" t="s">
        <v>84</v>
      </c>
      <c r="E128" s="27" t="s">
        <v>85</v>
      </c>
    </row>
    <row r="129" ht="51">
      <c r="A129" s="1" t="s">
        <v>86</v>
      </c>
      <c r="E129" s="33" t="s">
        <v>760</v>
      </c>
    </row>
    <row r="130" ht="204">
      <c r="A130" s="1" t="s">
        <v>88</v>
      </c>
      <c r="E130" s="27" t="s">
        <v>761</v>
      </c>
    </row>
    <row r="131" ht="25.5">
      <c r="A131" s="1" t="s">
        <v>78</v>
      </c>
      <c r="B131" s="1">
        <v>30</v>
      </c>
      <c r="C131" s="26" t="s">
        <v>762</v>
      </c>
      <c r="D131" t="s">
        <v>85</v>
      </c>
      <c r="E131" s="27" t="s">
        <v>763</v>
      </c>
      <c r="F131" s="28" t="s">
        <v>433</v>
      </c>
      <c r="G131" s="29">
        <v>492.5</v>
      </c>
      <c r="H131" s="28">
        <v>0</v>
      </c>
      <c r="I131" s="30">
        <f>ROUND(G131*H131,P4)</f>
        <v>0</v>
      </c>
      <c r="L131" s="31">
        <v>0</v>
      </c>
      <c r="M131" s="24">
        <f>ROUND(G131*L131,P4)</f>
        <v>0</v>
      </c>
      <c r="N131" s="25" t="s">
        <v>83</v>
      </c>
      <c r="O131" s="32">
        <f>M131*AA131</f>
        <v>0</v>
      </c>
      <c r="P131" s="1">
        <v>3</v>
      </c>
      <c r="AA131" s="1">
        <f>IF(P131=1,$O$3,IF(P131=2,$O$4,$O$5))</f>
        <v>0</v>
      </c>
    </row>
    <row r="132">
      <c r="A132" s="1" t="s">
        <v>84</v>
      </c>
      <c r="E132" s="27" t="s">
        <v>85</v>
      </c>
    </row>
    <row r="133" ht="51">
      <c r="A133" s="1" t="s">
        <v>86</v>
      </c>
      <c r="E133" s="33" t="s">
        <v>764</v>
      </c>
    </row>
    <row r="134" ht="204">
      <c r="A134" s="1" t="s">
        <v>88</v>
      </c>
      <c r="E134" s="27" t="s">
        <v>761</v>
      </c>
    </row>
    <row r="135">
      <c r="A135" s="1" t="s">
        <v>78</v>
      </c>
      <c r="B135" s="1">
        <v>31</v>
      </c>
      <c r="C135" s="26" t="s">
        <v>765</v>
      </c>
      <c r="D135" t="s">
        <v>85</v>
      </c>
      <c r="E135" s="27" t="s">
        <v>766</v>
      </c>
      <c r="F135" s="28" t="s">
        <v>433</v>
      </c>
      <c r="G135" s="29">
        <v>171.69999999999999</v>
      </c>
      <c r="H135" s="28">
        <v>0</v>
      </c>
      <c r="I135" s="30">
        <f>ROUND(G135*H135,P4)</f>
        <v>0</v>
      </c>
      <c r="L135" s="31">
        <v>0</v>
      </c>
      <c r="M135" s="24">
        <f>ROUND(G135*L135,P4)</f>
        <v>0</v>
      </c>
      <c r="N135" s="25" t="s">
        <v>83</v>
      </c>
      <c r="O135" s="32">
        <f>M135*AA135</f>
        <v>0</v>
      </c>
      <c r="P135" s="1">
        <v>3</v>
      </c>
      <c r="AA135" s="1">
        <f>IF(P135=1,$O$3,IF(P135=2,$O$4,$O$5))</f>
        <v>0</v>
      </c>
    </row>
    <row r="136">
      <c r="A136" s="1" t="s">
        <v>84</v>
      </c>
      <c r="E136" s="27" t="s">
        <v>85</v>
      </c>
    </row>
    <row r="137">
      <c r="A137" s="1" t="s">
        <v>86</v>
      </c>
      <c r="E137" s="33" t="s">
        <v>767</v>
      </c>
    </row>
    <row r="138" ht="216.75">
      <c r="A138" s="1" t="s">
        <v>88</v>
      </c>
      <c r="E138" s="27" t="s">
        <v>768</v>
      </c>
    </row>
    <row r="139">
      <c r="A139" s="1" t="s">
        <v>78</v>
      </c>
      <c r="B139" s="1">
        <v>32</v>
      </c>
      <c r="C139" s="26" t="s">
        <v>769</v>
      </c>
      <c r="D139" t="s">
        <v>85</v>
      </c>
      <c r="E139" s="27" t="s">
        <v>770</v>
      </c>
      <c r="F139" s="28" t="s">
        <v>433</v>
      </c>
      <c r="G139" s="29">
        <v>611.875</v>
      </c>
      <c r="H139" s="28">
        <v>0</v>
      </c>
      <c r="I139" s="30">
        <f>ROUND(G139*H139,P4)</f>
        <v>0</v>
      </c>
      <c r="L139" s="31">
        <v>0</v>
      </c>
      <c r="M139" s="24">
        <f>ROUND(G139*L139,P4)</f>
        <v>0</v>
      </c>
      <c r="N139" s="25" t="s">
        <v>83</v>
      </c>
      <c r="O139" s="32">
        <f>M139*AA139</f>
        <v>0</v>
      </c>
      <c r="P139" s="1">
        <v>3</v>
      </c>
      <c r="AA139" s="1">
        <f>IF(P139=1,$O$3,IF(P139=2,$O$4,$O$5))</f>
        <v>0</v>
      </c>
    </row>
    <row r="140">
      <c r="A140" s="1" t="s">
        <v>84</v>
      </c>
      <c r="E140" s="27" t="s">
        <v>85</v>
      </c>
    </row>
    <row r="141" ht="63.75">
      <c r="A141" s="1" t="s">
        <v>86</v>
      </c>
      <c r="E141" s="33" t="s">
        <v>771</v>
      </c>
    </row>
    <row r="142" ht="63.75">
      <c r="A142" s="1" t="s">
        <v>88</v>
      </c>
      <c r="E142" s="27" t="s">
        <v>772</v>
      </c>
    </row>
    <row r="143">
      <c r="A143" s="1" t="s">
        <v>78</v>
      </c>
      <c r="B143" s="1">
        <v>33</v>
      </c>
      <c r="C143" s="26" t="s">
        <v>773</v>
      </c>
      <c r="D143" t="s">
        <v>85</v>
      </c>
      <c r="E143" s="27" t="s">
        <v>774</v>
      </c>
      <c r="F143" s="28" t="s">
        <v>433</v>
      </c>
      <c r="G143" s="29">
        <v>241</v>
      </c>
      <c r="H143" s="28">
        <v>0</v>
      </c>
      <c r="I143" s="30">
        <f>ROUND(G143*H143,P4)</f>
        <v>0</v>
      </c>
      <c r="L143" s="31">
        <v>0</v>
      </c>
      <c r="M143" s="24">
        <f>ROUND(G143*L143,P4)</f>
        <v>0</v>
      </c>
      <c r="N143" s="25" t="s">
        <v>83</v>
      </c>
      <c r="O143" s="32">
        <f>M143*AA143</f>
        <v>0</v>
      </c>
      <c r="P143" s="1">
        <v>3</v>
      </c>
      <c r="AA143" s="1">
        <f>IF(P143=1,$O$3,IF(P143=2,$O$4,$O$5))</f>
        <v>0</v>
      </c>
    </row>
    <row r="144">
      <c r="A144" s="1" t="s">
        <v>84</v>
      </c>
      <c r="E144" s="27" t="s">
        <v>85</v>
      </c>
    </row>
    <row r="145" ht="51">
      <c r="A145" s="1" t="s">
        <v>86</v>
      </c>
      <c r="E145" s="33" t="s">
        <v>775</v>
      </c>
    </row>
    <row r="146" ht="63.75">
      <c r="A146" s="1" t="s">
        <v>88</v>
      </c>
      <c r="E146" s="27" t="s">
        <v>772</v>
      </c>
    </row>
    <row r="147">
      <c r="A147" s="1" t="s">
        <v>75</v>
      </c>
      <c r="C147" s="22" t="s">
        <v>412</v>
      </c>
      <c r="E147" s="23" t="s">
        <v>413</v>
      </c>
      <c r="L147" s="24">
        <f>SUMIFS(L148:L199,A148:A199,"P")</f>
        <v>0</v>
      </c>
      <c r="M147" s="24">
        <f>SUMIFS(M148:M199,A148:A199,"P")</f>
        <v>0</v>
      </c>
      <c r="N147" s="25"/>
    </row>
    <row r="148">
      <c r="A148" s="1" t="s">
        <v>78</v>
      </c>
      <c r="B148" s="1">
        <v>34</v>
      </c>
      <c r="C148" s="26" t="s">
        <v>776</v>
      </c>
      <c r="D148" t="s">
        <v>85</v>
      </c>
      <c r="E148" s="27" t="s">
        <v>777</v>
      </c>
      <c r="F148" s="28" t="s">
        <v>120</v>
      </c>
      <c r="G148" s="29">
        <v>2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83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84</v>
      </c>
      <c r="E149" s="27" t="s">
        <v>85</v>
      </c>
    </row>
    <row r="150">
      <c r="A150" s="1" t="s">
        <v>86</v>
      </c>
      <c r="E150" s="33" t="s">
        <v>121</v>
      </c>
    </row>
    <row r="151" ht="63.75">
      <c r="A151" s="1" t="s">
        <v>88</v>
      </c>
      <c r="E151" s="27" t="s">
        <v>778</v>
      </c>
    </row>
    <row r="152">
      <c r="A152" s="1" t="s">
        <v>78</v>
      </c>
      <c r="B152" s="1">
        <v>35</v>
      </c>
      <c r="C152" s="26" t="s">
        <v>779</v>
      </c>
      <c r="D152" t="s">
        <v>85</v>
      </c>
      <c r="E152" s="27" t="s">
        <v>780</v>
      </c>
      <c r="F152" s="28" t="s">
        <v>433</v>
      </c>
      <c r="G152" s="29">
        <v>36.829999999999998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83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84</v>
      </c>
      <c r="E153" s="27" t="s">
        <v>85</v>
      </c>
    </row>
    <row r="154">
      <c r="A154" s="1" t="s">
        <v>86</v>
      </c>
      <c r="E154" s="33" t="s">
        <v>781</v>
      </c>
    </row>
    <row r="155" ht="89.25">
      <c r="A155" s="1" t="s">
        <v>88</v>
      </c>
      <c r="E155" s="27" t="s">
        <v>782</v>
      </c>
    </row>
    <row r="156">
      <c r="A156" s="1" t="s">
        <v>78</v>
      </c>
      <c r="B156" s="1">
        <v>36</v>
      </c>
      <c r="C156" s="26" t="s">
        <v>783</v>
      </c>
      <c r="D156" t="s">
        <v>85</v>
      </c>
      <c r="E156" s="27" t="s">
        <v>784</v>
      </c>
      <c r="F156" s="28" t="s">
        <v>120</v>
      </c>
      <c r="G156" s="29">
        <v>4</v>
      </c>
      <c r="H156" s="28">
        <v>0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83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84</v>
      </c>
      <c r="E157" s="27" t="s">
        <v>85</v>
      </c>
    </row>
    <row r="158">
      <c r="A158" s="1" t="s">
        <v>86</v>
      </c>
      <c r="E158" s="33" t="s">
        <v>290</v>
      </c>
    </row>
    <row r="159" ht="153">
      <c r="A159" s="1" t="s">
        <v>88</v>
      </c>
      <c r="E159" s="27" t="s">
        <v>785</v>
      </c>
    </row>
    <row r="160">
      <c r="A160" s="1" t="s">
        <v>78</v>
      </c>
      <c r="B160" s="1">
        <v>37</v>
      </c>
      <c r="C160" s="26" t="s">
        <v>786</v>
      </c>
      <c r="D160" t="s">
        <v>85</v>
      </c>
      <c r="E160" s="27" t="s">
        <v>787</v>
      </c>
      <c r="F160" s="28" t="s">
        <v>120</v>
      </c>
      <c r="G160" s="29">
        <v>28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83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84</v>
      </c>
      <c r="E161" s="27" t="s">
        <v>85</v>
      </c>
    </row>
    <row r="162">
      <c r="A162" s="1" t="s">
        <v>86</v>
      </c>
      <c r="E162" s="33" t="s">
        <v>788</v>
      </c>
    </row>
    <row r="163" ht="102">
      <c r="A163" s="1" t="s">
        <v>88</v>
      </c>
      <c r="E163" s="27" t="s">
        <v>789</v>
      </c>
    </row>
    <row r="164">
      <c r="A164" s="1" t="s">
        <v>78</v>
      </c>
      <c r="B164" s="1">
        <v>38</v>
      </c>
      <c r="C164" s="26" t="s">
        <v>790</v>
      </c>
      <c r="D164" t="s">
        <v>85</v>
      </c>
      <c r="E164" s="27" t="s">
        <v>791</v>
      </c>
      <c r="F164" s="28" t="s">
        <v>433</v>
      </c>
      <c r="G164" s="29">
        <v>24.600000000000001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83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84</v>
      </c>
      <c r="E165" s="27" t="s">
        <v>85</v>
      </c>
    </row>
    <row r="166" ht="38.25">
      <c r="A166" s="1" t="s">
        <v>86</v>
      </c>
      <c r="E166" s="33" t="s">
        <v>792</v>
      </c>
    </row>
    <row r="167" ht="114.75">
      <c r="A167" s="1" t="s">
        <v>88</v>
      </c>
      <c r="E167" s="27" t="s">
        <v>793</v>
      </c>
    </row>
    <row r="168">
      <c r="A168" s="1" t="s">
        <v>78</v>
      </c>
      <c r="B168" s="1">
        <v>39</v>
      </c>
      <c r="C168" s="26" t="s">
        <v>794</v>
      </c>
      <c r="D168" t="s">
        <v>85</v>
      </c>
      <c r="E168" s="27" t="s">
        <v>795</v>
      </c>
      <c r="F168" s="28" t="s">
        <v>713</v>
      </c>
      <c r="G168" s="29">
        <v>3.2000000000000002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83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>
      <c r="A169" s="1" t="s">
        <v>84</v>
      </c>
      <c r="E169" s="27" t="s">
        <v>796</v>
      </c>
    </row>
    <row r="170">
      <c r="A170" s="1" t="s">
        <v>86</v>
      </c>
      <c r="E170" s="33" t="s">
        <v>797</v>
      </c>
    </row>
    <row r="171" ht="369.75">
      <c r="A171" s="1" t="s">
        <v>88</v>
      </c>
      <c r="E171" s="27" t="s">
        <v>798</v>
      </c>
    </row>
    <row r="172">
      <c r="A172" s="1" t="s">
        <v>78</v>
      </c>
      <c r="B172" s="1">
        <v>40</v>
      </c>
      <c r="C172" s="26" t="s">
        <v>799</v>
      </c>
      <c r="D172" t="s">
        <v>85</v>
      </c>
      <c r="E172" s="27" t="s">
        <v>800</v>
      </c>
      <c r="F172" s="28" t="s">
        <v>120</v>
      </c>
      <c r="G172" s="29">
        <v>4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83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84</v>
      </c>
      <c r="E173" s="27" t="s">
        <v>801</v>
      </c>
    </row>
    <row r="174">
      <c r="A174" s="1" t="s">
        <v>86</v>
      </c>
      <c r="E174" s="33" t="s">
        <v>290</v>
      </c>
    </row>
    <row r="175" ht="280.5">
      <c r="A175" s="1" t="s">
        <v>88</v>
      </c>
      <c r="E175" s="27" t="s">
        <v>802</v>
      </c>
    </row>
    <row r="176">
      <c r="A176" s="1" t="s">
        <v>78</v>
      </c>
      <c r="B176" s="1">
        <v>41</v>
      </c>
      <c r="C176" s="26" t="s">
        <v>803</v>
      </c>
      <c r="D176" t="s">
        <v>85</v>
      </c>
      <c r="E176" s="27" t="s">
        <v>804</v>
      </c>
      <c r="F176" s="28" t="s">
        <v>433</v>
      </c>
      <c r="G176" s="29">
        <v>13.5</v>
      </c>
      <c r="H176" s="28">
        <v>0</v>
      </c>
      <c r="I176" s="30">
        <f>ROUND(G176*H176,P4)</f>
        <v>0</v>
      </c>
      <c r="L176" s="31">
        <v>0</v>
      </c>
      <c r="M176" s="24">
        <f>ROUND(G176*L176,P4)</f>
        <v>0</v>
      </c>
      <c r="N176" s="25" t="s">
        <v>83</v>
      </c>
      <c r="O176" s="32">
        <f>M176*AA176</f>
        <v>0</v>
      </c>
      <c r="P176" s="1">
        <v>3</v>
      </c>
      <c r="AA176" s="1">
        <f>IF(P176=1,$O$3,IF(P176=2,$O$4,$O$5))</f>
        <v>0</v>
      </c>
    </row>
    <row r="177">
      <c r="A177" s="1" t="s">
        <v>84</v>
      </c>
      <c r="E177" s="27" t="s">
        <v>85</v>
      </c>
    </row>
    <row r="178">
      <c r="A178" s="1" t="s">
        <v>86</v>
      </c>
      <c r="E178" s="33" t="s">
        <v>805</v>
      </c>
    </row>
    <row r="179" ht="63.75">
      <c r="A179" s="1" t="s">
        <v>88</v>
      </c>
      <c r="E179" s="27" t="s">
        <v>806</v>
      </c>
    </row>
    <row r="180">
      <c r="A180" s="1" t="s">
        <v>78</v>
      </c>
      <c r="B180" s="1">
        <v>42</v>
      </c>
      <c r="C180" s="26" t="s">
        <v>807</v>
      </c>
      <c r="D180" t="s">
        <v>85</v>
      </c>
      <c r="E180" s="27" t="s">
        <v>808</v>
      </c>
      <c r="F180" s="28" t="s">
        <v>82</v>
      </c>
      <c r="G180" s="29">
        <v>269</v>
      </c>
      <c r="H180" s="28">
        <v>0</v>
      </c>
      <c r="I180" s="30">
        <f>ROUND(G180*H180,P4)</f>
        <v>0</v>
      </c>
      <c r="L180" s="31">
        <v>0</v>
      </c>
      <c r="M180" s="24">
        <f>ROUND(G180*L180,P4)</f>
        <v>0</v>
      </c>
      <c r="N180" s="25" t="s">
        <v>83</v>
      </c>
      <c r="O180" s="32">
        <f>M180*AA180</f>
        <v>0</v>
      </c>
      <c r="P180" s="1">
        <v>3</v>
      </c>
      <c r="AA180" s="1">
        <f>IF(P180=1,$O$3,IF(P180=2,$O$4,$O$5))</f>
        <v>0</v>
      </c>
    </row>
    <row r="181">
      <c r="A181" s="1" t="s">
        <v>84</v>
      </c>
      <c r="E181" s="27" t="s">
        <v>85</v>
      </c>
    </row>
    <row r="182">
      <c r="A182" s="1" t="s">
        <v>86</v>
      </c>
      <c r="E182" s="33" t="s">
        <v>809</v>
      </c>
    </row>
    <row r="183" ht="140.25">
      <c r="A183" s="1" t="s">
        <v>88</v>
      </c>
      <c r="E183" s="27" t="s">
        <v>810</v>
      </c>
    </row>
    <row r="184">
      <c r="A184" s="1" t="s">
        <v>78</v>
      </c>
      <c r="B184" s="1">
        <v>43</v>
      </c>
      <c r="C184" s="26" t="s">
        <v>811</v>
      </c>
      <c r="D184" t="s">
        <v>85</v>
      </c>
      <c r="E184" s="27" t="s">
        <v>812</v>
      </c>
      <c r="F184" s="28" t="s">
        <v>82</v>
      </c>
      <c r="G184" s="29">
        <v>179.80000000000001</v>
      </c>
      <c r="H184" s="28">
        <v>0</v>
      </c>
      <c r="I184" s="30">
        <f>ROUND(G184*H184,P4)</f>
        <v>0</v>
      </c>
      <c r="L184" s="31">
        <v>0</v>
      </c>
      <c r="M184" s="24">
        <f>ROUND(G184*L184,P4)</f>
        <v>0</v>
      </c>
      <c r="N184" s="25" t="s">
        <v>83</v>
      </c>
      <c r="O184" s="32">
        <f>M184*AA184</f>
        <v>0</v>
      </c>
      <c r="P184" s="1">
        <v>3</v>
      </c>
      <c r="AA184" s="1">
        <f>IF(P184=1,$O$3,IF(P184=2,$O$4,$O$5))</f>
        <v>0</v>
      </c>
    </row>
    <row r="185">
      <c r="A185" s="1" t="s">
        <v>84</v>
      </c>
      <c r="E185" s="27" t="s">
        <v>85</v>
      </c>
    </row>
    <row r="186">
      <c r="A186" s="1" t="s">
        <v>86</v>
      </c>
      <c r="E186" s="33" t="s">
        <v>813</v>
      </c>
    </row>
    <row r="187" ht="140.25">
      <c r="A187" s="1" t="s">
        <v>88</v>
      </c>
      <c r="E187" s="27" t="s">
        <v>810</v>
      </c>
    </row>
    <row r="188">
      <c r="A188" s="1" t="s">
        <v>78</v>
      </c>
      <c r="B188" s="1">
        <v>44</v>
      </c>
      <c r="C188" s="26" t="s">
        <v>814</v>
      </c>
      <c r="D188" t="s">
        <v>85</v>
      </c>
      <c r="E188" s="27" t="s">
        <v>815</v>
      </c>
      <c r="F188" s="28" t="s">
        <v>82</v>
      </c>
      <c r="G188" s="29">
        <v>84.370000000000005</v>
      </c>
      <c r="H188" s="28">
        <v>0</v>
      </c>
      <c r="I188" s="30">
        <f>ROUND(G188*H188,P4)</f>
        <v>0</v>
      </c>
      <c r="L188" s="31">
        <v>0</v>
      </c>
      <c r="M188" s="24">
        <f>ROUND(G188*L188,P4)</f>
        <v>0</v>
      </c>
      <c r="N188" s="25" t="s">
        <v>83</v>
      </c>
      <c r="O188" s="32">
        <f>M188*AA188</f>
        <v>0</v>
      </c>
      <c r="P188" s="1">
        <v>3</v>
      </c>
      <c r="AA188" s="1">
        <f>IF(P188=1,$O$3,IF(P188=2,$O$4,$O$5))</f>
        <v>0</v>
      </c>
    </row>
    <row r="189">
      <c r="A189" s="1" t="s">
        <v>84</v>
      </c>
      <c r="E189" s="27" t="s">
        <v>85</v>
      </c>
    </row>
    <row r="190">
      <c r="A190" s="1" t="s">
        <v>86</v>
      </c>
      <c r="E190" s="33" t="s">
        <v>816</v>
      </c>
    </row>
    <row r="191" ht="140.25">
      <c r="A191" s="1" t="s">
        <v>88</v>
      </c>
      <c r="E191" s="27" t="s">
        <v>810</v>
      </c>
    </row>
    <row r="192">
      <c r="A192" s="1" t="s">
        <v>78</v>
      </c>
      <c r="B192" s="1">
        <v>45</v>
      </c>
      <c r="C192" s="26" t="s">
        <v>817</v>
      </c>
      <c r="D192" t="s">
        <v>85</v>
      </c>
      <c r="E192" s="27" t="s">
        <v>818</v>
      </c>
      <c r="F192" s="28" t="s">
        <v>200</v>
      </c>
      <c r="G192" s="29">
        <v>6.0549999999999997</v>
      </c>
      <c r="H192" s="28">
        <v>0</v>
      </c>
      <c r="I192" s="30">
        <f>ROUND(G192*H192,P4)</f>
        <v>0</v>
      </c>
      <c r="L192" s="31">
        <v>0</v>
      </c>
      <c r="M192" s="24">
        <f>ROUND(G192*L192,P4)</f>
        <v>0</v>
      </c>
      <c r="N192" s="25" t="s">
        <v>83</v>
      </c>
      <c r="O192" s="32">
        <f>M192*AA192</f>
        <v>0</v>
      </c>
      <c r="P192" s="1">
        <v>3</v>
      </c>
      <c r="AA192" s="1">
        <f>IF(P192=1,$O$3,IF(P192=2,$O$4,$O$5))</f>
        <v>0</v>
      </c>
    </row>
    <row r="193">
      <c r="A193" s="1" t="s">
        <v>84</v>
      </c>
      <c r="E193" s="27" t="s">
        <v>85</v>
      </c>
    </row>
    <row r="194">
      <c r="A194" s="1" t="s">
        <v>86</v>
      </c>
      <c r="E194" s="33" t="s">
        <v>819</v>
      </c>
    </row>
    <row r="195" ht="114.75">
      <c r="A195" s="1" t="s">
        <v>88</v>
      </c>
      <c r="E195" s="27" t="s">
        <v>646</v>
      </c>
    </row>
    <row r="196">
      <c r="A196" s="1" t="s">
        <v>78</v>
      </c>
      <c r="B196" s="1">
        <v>46</v>
      </c>
      <c r="C196" s="26" t="s">
        <v>820</v>
      </c>
      <c r="D196" t="s">
        <v>85</v>
      </c>
      <c r="E196" s="27" t="s">
        <v>821</v>
      </c>
      <c r="F196" s="28" t="s">
        <v>433</v>
      </c>
      <c r="G196" s="29">
        <v>183.59999999999999</v>
      </c>
      <c r="H196" s="28">
        <v>0</v>
      </c>
      <c r="I196" s="30">
        <f>ROUND(G196*H196,P4)</f>
        <v>0</v>
      </c>
      <c r="L196" s="31">
        <v>0</v>
      </c>
      <c r="M196" s="24">
        <f>ROUND(G196*L196,P4)</f>
        <v>0</v>
      </c>
      <c r="N196" s="25" t="s">
        <v>83</v>
      </c>
      <c r="O196" s="32">
        <f>M196*AA196</f>
        <v>0</v>
      </c>
      <c r="P196" s="1">
        <v>3</v>
      </c>
      <c r="AA196" s="1">
        <f>IF(P196=1,$O$3,IF(P196=2,$O$4,$O$5))</f>
        <v>0</v>
      </c>
    </row>
    <row r="197">
      <c r="A197" s="1" t="s">
        <v>84</v>
      </c>
      <c r="E197" s="27" t="s">
        <v>85</v>
      </c>
    </row>
    <row r="198">
      <c r="A198" s="1" t="s">
        <v>86</v>
      </c>
      <c r="E198" s="33" t="s">
        <v>822</v>
      </c>
    </row>
    <row r="199" ht="89.25">
      <c r="A199" s="1" t="s">
        <v>88</v>
      </c>
      <c r="E199" s="27" t="s">
        <v>823</v>
      </c>
    </row>
    <row r="200">
      <c r="A200" s="1" t="s">
        <v>75</v>
      </c>
      <c r="C200" s="22" t="s">
        <v>56</v>
      </c>
      <c r="E200" s="23" t="s">
        <v>50</v>
      </c>
      <c r="L200" s="24">
        <f>SUMIFS(L201:L216,A201:A216,"P")</f>
        <v>0</v>
      </c>
      <c r="M200" s="24">
        <f>SUMIFS(M201:M216,A201:A216,"P")</f>
        <v>0</v>
      </c>
      <c r="N200" s="25"/>
    </row>
    <row r="201" ht="38.25">
      <c r="A201" s="1" t="s">
        <v>78</v>
      </c>
      <c r="B201" s="1">
        <v>47</v>
      </c>
      <c r="C201" s="26" t="s">
        <v>647</v>
      </c>
      <c r="D201" t="s">
        <v>85</v>
      </c>
      <c r="E201" s="27" t="s">
        <v>648</v>
      </c>
      <c r="F201" s="28" t="s">
        <v>200</v>
      </c>
      <c r="G201" s="29">
        <v>5367.1270000000004</v>
      </c>
      <c r="H201" s="28">
        <v>0</v>
      </c>
      <c r="I201" s="30">
        <f>ROUND(G201*H201,P4)</f>
        <v>0</v>
      </c>
      <c r="L201" s="31">
        <v>0</v>
      </c>
      <c r="M201" s="24">
        <f>ROUND(G201*L201,P4)</f>
        <v>0</v>
      </c>
      <c r="N201" s="25" t="s">
        <v>201</v>
      </c>
      <c r="O201" s="32">
        <f>M201*AA201</f>
        <v>0</v>
      </c>
      <c r="P201" s="1">
        <v>3</v>
      </c>
      <c r="AA201" s="1">
        <f>IF(P201=1,$O$3,IF(P201=2,$O$4,$O$5))</f>
        <v>0</v>
      </c>
    </row>
    <row r="202">
      <c r="A202" s="1" t="s">
        <v>84</v>
      </c>
      <c r="E202" s="27" t="s">
        <v>202</v>
      </c>
    </row>
    <row r="203" ht="63.75">
      <c r="A203" s="1" t="s">
        <v>86</v>
      </c>
      <c r="E203" s="33" t="s">
        <v>824</v>
      </c>
    </row>
    <row r="204" ht="153">
      <c r="A204" s="1" t="s">
        <v>88</v>
      </c>
      <c r="E204" s="27" t="s">
        <v>203</v>
      </c>
    </row>
    <row r="205" ht="25.5">
      <c r="A205" s="1" t="s">
        <v>78</v>
      </c>
      <c r="B205" s="1">
        <v>48</v>
      </c>
      <c r="C205" s="26" t="s">
        <v>653</v>
      </c>
      <c r="D205" t="s">
        <v>85</v>
      </c>
      <c r="E205" s="27" t="s">
        <v>654</v>
      </c>
      <c r="F205" s="28" t="s">
        <v>200</v>
      </c>
      <c r="G205" s="29">
        <v>210.928</v>
      </c>
      <c r="H205" s="28">
        <v>0</v>
      </c>
      <c r="I205" s="30">
        <f>ROUND(G205*H205,P4)</f>
        <v>0</v>
      </c>
      <c r="L205" s="31">
        <v>0</v>
      </c>
      <c r="M205" s="24">
        <f>ROUND(G205*L205,P4)</f>
        <v>0</v>
      </c>
      <c r="N205" s="25" t="s">
        <v>201</v>
      </c>
      <c r="O205" s="32">
        <f>M205*AA205</f>
        <v>0</v>
      </c>
      <c r="P205" s="1">
        <v>3</v>
      </c>
      <c r="AA205" s="1">
        <f>IF(P205=1,$O$3,IF(P205=2,$O$4,$O$5))</f>
        <v>0</v>
      </c>
    </row>
    <row r="206">
      <c r="A206" s="1" t="s">
        <v>84</v>
      </c>
      <c r="E206" s="27" t="s">
        <v>202</v>
      </c>
    </row>
    <row r="207">
      <c r="A207" s="1" t="s">
        <v>86</v>
      </c>
      <c r="E207" s="33" t="s">
        <v>825</v>
      </c>
    </row>
    <row r="208" ht="153">
      <c r="A208" s="1" t="s">
        <v>88</v>
      </c>
      <c r="E208" s="27" t="s">
        <v>203</v>
      </c>
    </row>
    <row r="209" ht="38.25">
      <c r="A209" s="1" t="s">
        <v>78</v>
      </c>
      <c r="B209" s="1">
        <v>49</v>
      </c>
      <c r="C209" s="26" t="s">
        <v>826</v>
      </c>
      <c r="D209" t="s">
        <v>85</v>
      </c>
      <c r="E209" s="27" t="s">
        <v>827</v>
      </c>
      <c r="F209" s="28" t="s">
        <v>200</v>
      </c>
      <c r="G209" s="29">
        <v>1077.1199999999999</v>
      </c>
      <c r="H209" s="28">
        <v>0</v>
      </c>
      <c r="I209" s="30">
        <f>ROUND(G209*H209,P4)</f>
        <v>0</v>
      </c>
      <c r="L209" s="31">
        <v>0</v>
      </c>
      <c r="M209" s="24">
        <f>ROUND(G209*L209,P4)</f>
        <v>0</v>
      </c>
      <c r="N209" s="25" t="s">
        <v>201</v>
      </c>
      <c r="O209" s="32">
        <f>M209*AA209</f>
        <v>0</v>
      </c>
      <c r="P209" s="1">
        <v>3</v>
      </c>
      <c r="AA209" s="1">
        <f>IF(P209=1,$O$3,IF(P209=2,$O$4,$O$5))</f>
        <v>0</v>
      </c>
    </row>
    <row r="210">
      <c r="A210" s="1" t="s">
        <v>84</v>
      </c>
      <c r="E210" s="27" t="s">
        <v>202</v>
      </c>
    </row>
    <row r="211" ht="38.25">
      <c r="A211" s="1" t="s">
        <v>86</v>
      </c>
      <c r="E211" s="33" t="s">
        <v>828</v>
      </c>
    </row>
    <row r="212" ht="153">
      <c r="A212" s="1" t="s">
        <v>88</v>
      </c>
      <c r="E212" s="27" t="s">
        <v>203</v>
      </c>
    </row>
    <row r="213" ht="38.25">
      <c r="A213" s="1" t="s">
        <v>78</v>
      </c>
      <c r="B213" s="1">
        <v>50</v>
      </c>
      <c r="C213" s="26" t="s">
        <v>829</v>
      </c>
      <c r="D213" t="s">
        <v>85</v>
      </c>
      <c r="E213" s="27" t="s">
        <v>830</v>
      </c>
      <c r="F213" s="28" t="s">
        <v>200</v>
      </c>
      <c r="G213" s="29">
        <v>8.8130000000000006</v>
      </c>
      <c r="H213" s="28">
        <v>0</v>
      </c>
      <c r="I213" s="30">
        <f>ROUND(G213*H213,P4)</f>
        <v>0</v>
      </c>
      <c r="L213" s="31">
        <v>0</v>
      </c>
      <c r="M213" s="24">
        <f>ROUND(G213*L213,P4)</f>
        <v>0</v>
      </c>
      <c r="N213" s="25" t="s">
        <v>201</v>
      </c>
      <c r="O213" s="32">
        <f>M213*AA213</f>
        <v>0</v>
      </c>
      <c r="P213" s="1">
        <v>3</v>
      </c>
      <c r="AA213" s="1">
        <f>IF(P213=1,$O$3,IF(P213=2,$O$4,$O$5))</f>
        <v>0</v>
      </c>
    </row>
    <row r="214">
      <c r="A214" s="1" t="s">
        <v>84</v>
      </c>
      <c r="E214" s="27" t="s">
        <v>202</v>
      </c>
    </row>
    <row r="215">
      <c r="A215" s="1" t="s">
        <v>86</v>
      </c>
      <c r="E215" s="33" t="s">
        <v>831</v>
      </c>
    </row>
    <row r="216" ht="153">
      <c r="A216" s="1" t="s">
        <v>88</v>
      </c>
      <c r="E216" s="27" t="s">
        <v>203</v>
      </c>
    </row>
  </sheetData>
  <sheetProtection sheet="1" objects="1" scenarios="1" spinCount="100000" saltValue="8XIgmRvqMQqDW8ULSb6CFdWEygsZdz1xwhr5PDtD1T4E751vwLTaIlYkwyq5DViEfiLc8Q4lifqivA1HVlspzg==" hashValue="6MpZQEysIILydCnfYtTUR3l70vNhrDNwi4qcwP4oZZHPSK+vHryGFBEQLDmSb41i0AtGmMVkWU7xy6Las61KNg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26</v>
      </c>
      <c r="M3" s="20">
        <f>Rekapitulace!C17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26</v>
      </c>
      <c r="D4" s="1"/>
      <c r="E4" s="17" t="s">
        <v>27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COUNTIFS(L8:L153,"=0",A8:A153,"P")+COUNTIFS(L8:L153,"",A8:A153,"P")+SUM(Q8:Q153)</f>
        <v>0</v>
      </c>
    </row>
    <row r="8">
      <c r="A8" s="1" t="s">
        <v>73</v>
      </c>
      <c r="C8" s="22" t="s">
        <v>832</v>
      </c>
      <c r="E8" s="23" t="s">
        <v>31</v>
      </c>
      <c r="L8" s="24">
        <f>L9+L34+L43+L72+L89+L102+L107+L132</f>
        <v>0</v>
      </c>
      <c r="M8" s="24">
        <f>M9+M34+M43+M72+M89+M102+M107+M132</f>
        <v>0</v>
      </c>
      <c r="N8" s="25"/>
    </row>
    <row r="9">
      <c r="A9" s="1" t="s">
        <v>75</v>
      </c>
      <c r="C9" s="22" t="s">
        <v>80</v>
      </c>
      <c r="E9" s="23" t="s">
        <v>131</v>
      </c>
      <c r="L9" s="24">
        <f>SUMIFS(L10:L33,A10:A33,"P")</f>
        <v>0</v>
      </c>
      <c r="M9" s="24">
        <f>SUMIFS(M10:M33,A10:A33,"P")</f>
        <v>0</v>
      </c>
      <c r="N9" s="25"/>
    </row>
    <row r="10">
      <c r="A10" s="1" t="s">
        <v>78</v>
      </c>
      <c r="B10" s="1">
        <v>1</v>
      </c>
      <c r="C10" s="26" t="s">
        <v>833</v>
      </c>
      <c r="D10" t="s">
        <v>85</v>
      </c>
      <c r="E10" s="27" t="s">
        <v>834</v>
      </c>
      <c r="F10" s="28" t="s">
        <v>120</v>
      </c>
      <c r="G10" s="29">
        <v>5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83</v>
      </c>
      <c r="O10" s="32">
        <f>M10*AA10</f>
        <v>0</v>
      </c>
      <c r="P10" s="1">
        <v>3</v>
      </c>
      <c r="AA10" s="1">
        <f>IF(P10=1,$O$3,IF(P10=2,$O$4,$O$5))</f>
        <v>0</v>
      </c>
    </row>
    <row r="11">
      <c r="A11" s="1" t="s">
        <v>84</v>
      </c>
      <c r="E11" s="27" t="s">
        <v>85</v>
      </c>
    </row>
    <row r="12">
      <c r="A12" s="1" t="s">
        <v>86</v>
      </c>
      <c r="E12" s="33" t="s">
        <v>835</v>
      </c>
    </row>
    <row r="13" ht="191.25">
      <c r="A13" s="1" t="s">
        <v>88</v>
      </c>
      <c r="E13" s="27" t="s">
        <v>836</v>
      </c>
    </row>
    <row r="14">
      <c r="A14" s="1" t="s">
        <v>78</v>
      </c>
      <c r="B14" s="1">
        <v>2</v>
      </c>
      <c r="C14" s="26" t="s">
        <v>837</v>
      </c>
      <c r="D14" t="s">
        <v>85</v>
      </c>
      <c r="E14" s="27" t="s">
        <v>838</v>
      </c>
      <c r="F14" s="28" t="s">
        <v>95</v>
      </c>
      <c r="G14" s="29">
        <v>40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83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84</v>
      </c>
      <c r="E15" s="27" t="s">
        <v>839</v>
      </c>
    </row>
    <row r="16">
      <c r="A16" s="1" t="s">
        <v>86</v>
      </c>
      <c r="E16" s="33" t="s">
        <v>840</v>
      </c>
    </row>
    <row r="17" ht="102">
      <c r="A17" s="1" t="s">
        <v>88</v>
      </c>
      <c r="E17" s="27" t="s">
        <v>841</v>
      </c>
    </row>
    <row r="18">
      <c r="A18" s="1" t="s">
        <v>78</v>
      </c>
      <c r="B18" s="1">
        <v>3</v>
      </c>
      <c r="C18" s="26" t="s">
        <v>664</v>
      </c>
      <c r="D18" t="s">
        <v>85</v>
      </c>
      <c r="E18" s="27" t="s">
        <v>665</v>
      </c>
      <c r="F18" s="28" t="s">
        <v>82</v>
      </c>
      <c r="G18" s="29">
        <v>10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83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84</v>
      </c>
      <c r="E19" s="27" t="s">
        <v>842</v>
      </c>
    </row>
    <row r="20">
      <c r="A20" s="1" t="s">
        <v>86</v>
      </c>
      <c r="E20" s="33" t="s">
        <v>843</v>
      </c>
    </row>
    <row r="21" ht="318.75">
      <c r="A21" s="1" t="s">
        <v>88</v>
      </c>
      <c r="E21" s="27" t="s">
        <v>667</v>
      </c>
    </row>
    <row r="22">
      <c r="A22" s="1" t="s">
        <v>78</v>
      </c>
      <c r="B22" s="1">
        <v>4</v>
      </c>
      <c r="C22" s="26" t="s">
        <v>668</v>
      </c>
      <c r="D22" t="s">
        <v>85</v>
      </c>
      <c r="E22" s="27" t="s">
        <v>669</v>
      </c>
      <c r="F22" s="28" t="s">
        <v>82</v>
      </c>
      <c r="G22" s="29">
        <v>1529.8130000000001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83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84</v>
      </c>
      <c r="E23" s="27" t="s">
        <v>844</v>
      </c>
    </row>
    <row r="24">
      <c r="A24" s="1" t="s">
        <v>86</v>
      </c>
      <c r="E24" s="33" t="s">
        <v>845</v>
      </c>
    </row>
    <row r="25" ht="357">
      <c r="A25" s="1" t="s">
        <v>88</v>
      </c>
      <c r="E25" s="27" t="s">
        <v>551</v>
      </c>
    </row>
    <row r="26">
      <c r="A26" s="1" t="s">
        <v>78</v>
      </c>
      <c r="B26" s="1">
        <v>5</v>
      </c>
      <c r="C26" s="26" t="s">
        <v>671</v>
      </c>
      <c r="D26" t="s">
        <v>85</v>
      </c>
      <c r="E26" s="27" t="s">
        <v>672</v>
      </c>
      <c r="F26" s="28" t="s">
        <v>82</v>
      </c>
      <c r="G26" s="29">
        <v>10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83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84</v>
      </c>
      <c r="E27" s="27" t="s">
        <v>842</v>
      </c>
    </row>
    <row r="28">
      <c r="A28" s="1" t="s">
        <v>86</v>
      </c>
      <c r="E28" s="33" t="s">
        <v>843</v>
      </c>
    </row>
    <row r="29" ht="293.25">
      <c r="A29" s="1" t="s">
        <v>88</v>
      </c>
      <c r="E29" s="27" t="s">
        <v>673</v>
      </c>
    </row>
    <row r="30">
      <c r="A30" s="1" t="s">
        <v>78</v>
      </c>
      <c r="B30" s="1">
        <v>6</v>
      </c>
      <c r="C30" s="26" t="s">
        <v>552</v>
      </c>
      <c r="D30" t="s">
        <v>85</v>
      </c>
      <c r="E30" s="27" t="s">
        <v>553</v>
      </c>
      <c r="F30" s="28" t="s">
        <v>82</v>
      </c>
      <c r="G30" s="29">
        <v>10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83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84</v>
      </c>
      <c r="E31" s="27" t="s">
        <v>842</v>
      </c>
    </row>
    <row r="32">
      <c r="A32" s="1" t="s">
        <v>86</v>
      </c>
      <c r="E32" s="33" t="s">
        <v>843</v>
      </c>
    </row>
    <row r="33" ht="216.75">
      <c r="A33" s="1" t="s">
        <v>88</v>
      </c>
      <c r="E33" s="27" t="s">
        <v>555</v>
      </c>
    </row>
    <row r="34">
      <c r="A34" s="1" t="s">
        <v>75</v>
      </c>
      <c r="C34" s="22" t="s">
        <v>568</v>
      </c>
      <c r="E34" s="23" t="s">
        <v>569</v>
      </c>
      <c r="L34" s="24">
        <f>SUMIFS(L35:L42,A35:A42,"P")</f>
        <v>0</v>
      </c>
      <c r="M34" s="24">
        <f>SUMIFS(M35:M42,A35:A42,"P")</f>
        <v>0</v>
      </c>
      <c r="N34" s="25"/>
    </row>
    <row r="35">
      <c r="A35" s="1" t="s">
        <v>78</v>
      </c>
      <c r="B35" s="1">
        <v>7</v>
      </c>
      <c r="C35" s="26" t="s">
        <v>846</v>
      </c>
      <c r="D35" t="s">
        <v>85</v>
      </c>
      <c r="E35" s="27" t="s">
        <v>847</v>
      </c>
      <c r="F35" s="28" t="s">
        <v>82</v>
      </c>
      <c r="G35" s="29">
        <v>16.518999999999998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83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84</v>
      </c>
      <c r="E36" s="27" t="s">
        <v>848</v>
      </c>
    </row>
    <row r="37">
      <c r="A37" s="1" t="s">
        <v>86</v>
      </c>
      <c r="E37" s="33" t="s">
        <v>849</v>
      </c>
    </row>
    <row r="38" ht="369.75">
      <c r="A38" s="1" t="s">
        <v>88</v>
      </c>
      <c r="E38" s="27" t="s">
        <v>693</v>
      </c>
    </row>
    <row r="39">
      <c r="A39" s="1" t="s">
        <v>78</v>
      </c>
      <c r="B39" s="1">
        <v>8</v>
      </c>
      <c r="C39" s="26" t="s">
        <v>850</v>
      </c>
      <c r="D39" t="s">
        <v>85</v>
      </c>
      <c r="E39" s="27" t="s">
        <v>851</v>
      </c>
      <c r="F39" s="28" t="s">
        <v>200</v>
      </c>
      <c r="G39" s="29">
        <v>1.0269999999999999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83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84</v>
      </c>
      <c r="E40" s="27" t="s">
        <v>852</v>
      </c>
    </row>
    <row r="41">
      <c r="A41" s="1" t="s">
        <v>86</v>
      </c>
      <c r="E41" s="33" t="s">
        <v>853</v>
      </c>
    </row>
    <row r="42" ht="306">
      <c r="A42" s="1" t="s">
        <v>88</v>
      </c>
      <c r="E42" s="27" t="s">
        <v>854</v>
      </c>
    </row>
    <row r="43">
      <c r="A43" s="1" t="s">
        <v>75</v>
      </c>
      <c r="C43" s="22" t="s">
        <v>694</v>
      </c>
      <c r="E43" s="23" t="s">
        <v>695</v>
      </c>
      <c r="L43" s="24">
        <f>SUMIFS(L44:L71,A44:A71,"P")</f>
        <v>0</v>
      </c>
      <c r="M43" s="24">
        <f>SUMIFS(M44:M71,A44:A71,"P")</f>
        <v>0</v>
      </c>
      <c r="N43" s="25"/>
    </row>
    <row r="44">
      <c r="A44" s="1" t="s">
        <v>78</v>
      </c>
      <c r="B44" s="1">
        <v>9</v>
      </c>
      <c r="C44" s="26" t="s">
        <v>696</v>
      </c>
      <c r="D44" t="s">
        <v>85</v>
      </c>
      <c r="E44" s="27" t="s">
        <v>697</v>
      </c>
      <c r="F44" s="28" t="s">
        <v>82</v>
      </c>
      <c r="G44" s="29">
        <v>28.59</v>
      </c>
      <c r="H44" s="28">
        <v>0</v>
      </c>
      <c r="I44" s="30">
        <f>ROUND(G44*H44,P4)</f>
        <v>0</v>
      </c>
      <c r="L44" s="31">
        <v>0</v>
      </c>
      <c r="M44" s="24">
        <f>ROUND(G44*L44,P4)</f>
        <v>0</v>
      </c>
      <c r="N44" s="25" t="s">
        <v>83</v>
      </c>
      <c r="O44" s="32">
        <f>M44*AA44</f>
        <v>0</v>
      </c>
      <c r="P44" s="1">
        <v>3</v>
      </c>
      <c r="AA44" s="1">
        <f>IF(P44=1,$O$3,IF(P44=2,$O$4,$O$5))</f>
        <v>0</v>
      </c>
    </row>
    <row r="45">
      <c r="A45" s="1" t="s">
        <v>84</v>
      </c>
      <c r="E45" s="27" t="s">
        <v>855</v>
      </c>
    </row>
    <row r="46">
      <c r="A46" s="1" t="s">
        <v>86</v>
      </c>
      <c r="E46" s="33" t="s">
        <v>856</v>
      </c>
    </row>
    <row r="47" ht="369.75">
      <c r="A47" s="1" t="s">
        <v>88</v>
      </c>
      <c r="E47" s="27" t="s">
        <v>693</v>
      </c>
    </row>
    <row r="48">
      <c r="A48" s="1" t="s">
        <v>78</v>
      </c>
      <c r="B48" s="1">
        <v>10</v>
      </c>
      <c r="C48" s="26" t="s">
        <v>699</v>
      </c>
      <c r="D48" t="s">
        <v>85</v>
      </c>
      <c r="E48" s="27" t="s">
        <v>700</v>
      </c>
      <c r="F48" s="28" t="s">
        <v>200</v>
      </c>
      <c r="G48" s="29">
        <v>3.6150000000000002</v>
      </c>
      <c r="H48" s="28">
        <v>0</v>
      </c>
      <c r="I48" s="30">
        <f>ROUND(G48*H48,P4)</f>
        <v>0</v>
      </c>
      <c r="L48" s="31">
        <v>0</v>
      </c>
      <c r="M48" s="24">
        <f>ROUND(G48*L48,P4)</f>
        <v>0</v>
      </c>
      <c r="N48" s="25" t="s">
        <v>83</v>
      </c>
      <c r="O48" s="32">
        <f>M48*AA48</f>
        <v>0</v>
      </c>
      <c r="P48" s="1">
        <v>3</v>
      </c>
      <c r="AA48" s="1">
        <f>IF(P48=1,$O$3,IF(P48=2,$O$4,$O$5))</f>
        <v>0</v>
      </c>
    </row>
    <row r="49">
      <c r="A49" s="1" t="s">
        <v>84</v>
      </c>
      <c r="E49" s="27" t="s">
        <v>857</v>
      </c>
    </row>
    <row r="50">
      <c r="A50" s="1" t="s">
        <v>86</v>
      </c>
      <c r="E50" s="33" t="s">
        <v>858</v>
      </c>
    </row>
    <row r="51" ht="293.25">
      <c r="A51" s="1" t="s">
        <v>88</v>
      </c>
      <c r="E51" s="27" t="s">
        <v>702</v>
      </c>
    </row>
    <row r="52">
      <c r="A52" s="1" t="s">
        <v>78</v>
      </c>
      <c r="B52" s="1">
        <v>11</v>
      </c>
      <c r="C52" s="26" t="s">
        <v>711</v>
      </c>
      <c r="D52" t="s">
        <v>85</v>
      </c>
      <c r="E52" s="27" t="s">
        <v>712</v>
      </c>
      <c r="F52" s="28" t="s">
        <v>713</v>
      </c>
      <c r="G52" s="29">
        <v>245.03999999999999</v>
      </c>
      <c r="H52" s="28">
        <v>0</v>
      </c>
      <c r="I52" s="30">
        <f>ROUND(G52*H52,P4)</f>
        <v>0</v>
      </c>
      <c r="L52" s="31">
        <v>0</v>
      </c>
      <c r="M52" s="24">
        <f>ROUND(G52*L52,P4)</f>
        <v>0</v>
      </c>
      <c r="N52" s="25" t="s">
        <v>83</v>
      </c>
      <c r="O52" s="32">
        <f>M52*AA52</f>
        <v>0</v>
      </c>
      <c r="P52" s="1">
        <v>3</v>
      </c>
      <c r="AA52" s="1">
        <f>IF(P52=1,$O$3,IF(P52=2,$O$4,$O$5))</f>
        <v>0</v>
      </c>
    </row>
    <row r="53">
      <c r="A53" s="1" t="s">
        <v>84</v>
      </c>
      <c r="E53" s="27" t="s">
        <v>85</v>
      </c>
    </row>
    <row r="54">
      <c r="A54" s="1" t="s">
        <v>86</v>
      </c>
      <c r="E54" s="33" t="s">
        <v>859</v>
      </c>
    </row>
    <row r="55" ht="331.5">
      <c r="A55" s="1" t="s">
        <v>88</v>
      </c>
      <c r="E55" s="27" t="s">
        <v>715</v>
      </c>
    </row>
    <row r="56">
      <c r="A56" s="1" t="s">
        <v>78</v>
      </c>
      <c r="B56" s="1">
        <v>12</v>
      </c>
      <c r="C56" s="26" t="s">
        <v>860</v>
      </c>
      <c r="D56" t="s">
        <v>85</v>
      </c>
      <c r="E56" s="27" t="s">
        <v>861</v>
      </c>
      <c r="F56" s="28" t="s">
        <v>82</v>
      </c>
      <c r="G56" s="29">
        <v>6.4669999999999996</v>
      </c>
      <c r="H56" s="28">
        <v>0</v>
      </c>
      <c r="I56" s="30">
        <f>ROUND(G56*H56,P4)</f>
        <v>0</v>
      </c>
      <c r="L56" s="31">
        <v>0</v>
      </c>
      <c r="M56" s="24">
        <f>ROUND(G56*L56,P4)</f>
        <v>0</v>
      </c>
      <c r="N56" s="25" t="s">
        <v>83</v>
      </c>
      <c r="O56" s="32">
        <f>M56*AA56</f>
        <v>0</v>
      </c>
      <c r="P56" s="1">
        <v>3</v>
      </c>
      <c r="AA56" s="1">
        <f>IF(P56=1,$O$3,IF(P56=2,$O$4,$O$5))</f>
        <v>0</v>
      </c>
    </row>
    <row r="57">
      <c r="A57" s="1" t="s">
        <v>84</v>
      </c>
      <c r="E57" s="27" t="s">
        <v>862</v>
      </c>
    </row>
    <row r="58" ht="25.5">
      <c r="A58" s="1" t="s">
        <v>86</v>
      </c>
      <c r="E58" s="33" t="s">
        <v>863</v>
      </c>
    </row>
    <row r="59" ht="369.75">
      <c r="A59" s="1" t="s">
        <v>88</v>
      </c>
      <c r="E59" s="27" t="s">
        <v>693</v>
      </c>
    </row>
    <row r="60">
      <c r="A60" s="1" t="s">
        <v>78</v>
      </c>
      <c r="B60" s="1">
        <v>13</v>
      </c>
      <c r="C60" s="26" t="s">
        <v>864</v>
      </c>
      <c r="D60" t="s">
        <v>85</v>
      </c>
      <c r="E60" s="27" t="s">
        <v>865</v>
      </c>
      <c r="F60" s="28" t="s">
        <v>200</v>
      </c>
      <c r="G60" s="29">
        <v>0.46400000000000002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83</v>
      </c>
      <c r="O60" s="32">
        <f>M60*AA60</f>
        <v>0</v>
      </c>
      <c r="P60" s="1">
        <v>3</v>
      </c>
      <c r="AA60" s="1">
        <f>IF(P60=1,$O$3,IF(P60=2,$O$4,$O$5))</f>
        <v>0</v>
      </c>
    </row>
    <row r="61">
      <c r="A61" s="1" t="s">
        <v>84</v>
      </c>
      <c r="E61" s="27" t="s">
        <v>866</v>
      </c>
    </row>
    <row r="62">
      <c r="A62" s="1" t="s">
        <v>86</v>
      </c>
      <c r="E62" s="33" t="s">
        <v>867</v>
      </c>
    </row>
    <row r="63" ht="293.25">
      <c r="A63" s="1" t="s">
        <v>88</v>
      </c>
      <c r="E63" s="27" t="s">
        <v>702</v>
      </c>
    </row>
    <row r="64">
      <c r="A64" s="1" t="s">
        <v>78</v>
      </c>
      <c r="B64" s="1">
        <v>14</v>
      </c>
      <c r="C64" s="26" t="s">
        <v>868</v>
      </c>
      <c r="D64" t="s">
        <v>85</v>
      </c>
      <c r="E64" s="27" t="s">
        <v>869</v>
      </c>
      <c r="F64" s="28" t="s">
        <v>200</v>
      </c>
      <c r="G64" s="29">
        <v>0.97599999999999998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83</v>
      </c>
      <c r="O64" s="32">
        <f>M64*AA64</f>
        <v>0</v>
      </c>
      <c r="P64" s="1">
        <v>3</v>
      </c>
      <c r="AA64" s="1">
        <f>IF(P64=1,$O$3,IF(P64=2,$O$4,$O$5))</f>
        <v>0</v>
      </c>
    </row>
    <row r="65">
      <c r="A65" s="1" t="s">
        <v>84</v>
      </c>
      <c r="E65" s="27" t="s">
        <v>866</v>
      </c>
    </row>
    <row r="66">
      <c r="A66" s="1" t="s">
        <v>86</v>
      </c>
      <c r="E66" s="33" t="s">
        <v>870</v>
      </c>
    </row>
    <row r="67" ht="293.25">
      <c r="A67" s="1" t="s">
        <v>88</v>
      </c>
      <c r="E67" s="27" t="s">
        <v>702</v>
      </c>
    </row>
    <row r="68">
      <c r="A68" s="1" t="s">
        <v>78</v>
      </c>
      <c r="B68" s="1">
        <v>15</v>
      </c>
      <c r="C68" s="26" t="s">
        <v>871</v>
      </c>
      <c r="D68" t="s">
        <v>85</v>
      </c>
      <c r="E68" s="27" t="s">
        <v>872</v>
      </c>
      <c r="F68" s="28" t="s">
        <v>82</v>
      </c>
      <c r="G68" s="29">
        <v>41.799999999999997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83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84</v>
      </c>
      <c r="E69" s="27" t="s">
        <v>873</v>
      </c>
    </row>
    <row r="70">
      <c r="A70" s="1" t="s">
        <v>86</v>
      </c>
      <c r="E70" s="33" t="s">
        <v>874</v>
      </c>
    </row>
    <row r="71" ht="267.75">
      <c r="A71" s="1" t="s">
        <v>88</v>
      </c>
      <c r="E71" s="27" t="s">
        <v>875</v>
      </c>
    </row>
    <row r="72">
      <c r="A72" s="1" t="s">
        <v>75</v>
      </c>
      <c r="C72" s="22" t="s">
        <v>581</v>
      </c>
      <c r="E72" s="23" t="s">
        <v>582</v>
      </c>
      <c r="L72" s="24">
        <f>SUMIFS(L73:L88,A73:A88,"P")</f>
        <v>0</v>
      </c>
      <c r="M72" s="24">
        <f>SUMIFS(M73:M88,A73:A88,"P")</f>
        <v>0</v>
      </c>
      <c r="N72" s="25"/>
    </row>
    <row r="73">
      <c r="A73" s="1" t="s">
        <v>78</v>
      </c>
      <c r="B73" s="1">
        <v>16</v>
      </c>
      <c r="C73" s="26" t="s">
        <v>876</v>
      </c>
      <c r="D73" t="s">
        <v>85</v>
      </c>
      <c r="E73" s="27" t="s">
        <v>877</v>
      </c>
      <c r="F73" s="28" t="s">
        <v>82</v>
      </c>
      <c r="G73" s="29">
        <v>18.439</v>
      </c>
      <c r="H73" s="28">
        <v>0</v>
      </c>
      <c r="I73" s="30">
        <f>ROUND(G73*H73,P4)</f>
        <v>0</v>
      </c>
      <c r="L73" s="31">
        <v>0</v>
      </c>
      <c r="M73" s="24">
        <f>ROUND(G73*L73,P4)</f>
        <v>0</v>
      </c>
      <c r="N73" s="25" t="s">
        <v>83</v>
      </c>
      <c r="O73" s="32">
        <f>M73*AA73</f>
        <v>0</v>
      </c>
      <c r="P73" s="1">
        <v>3</v>
      </c>
      <c r="AA73" s="1">
        <f>IF(P73=1,$O$3,IF(P73=2,$O$4,$O$5))</f>
        <v>0</v>
      </c>
    </row>
    <row r="74" ht="38.25">
      <c r="A74" s="1" t="s">
        <v>84</v>
      </c>
      <c r="E74" s="27" t="s">
        <v>878</v>
      </c>
    </row>
    <row r="75" ht="76.5">
      <c r="A75" s="1" t="s">
        <v>86</v>
      </c>
      <c r="E75" s="33" t="s">
        <v>879</v>
      </c>
    </row>
    <row r="76" ht="369.75">
      <c r="A76" s="1" t="s">
        <v>88</v>
      </c>
      <c r="E76" s="27" t="s">
        <v>580</v>
      </c>
    </row>
    <row r="77">
      <c r="A77" s="1" t="s">
        <v>78</v>
      </c>
      <c r="B77" s="1">
        <v>17</v>
      </c>
      <c r="C77" s="26" t="s">
        <v>731</v>
      </c>
      <c r="D77" t="s">
        <v>85</v>
      </c>
      <c r="E77" s="27" t="s">
        <v>732</v>
      </c>
      <c r="F77" s="28" t="s">
        <v>82</v>
      </c>
      <c r="G77" s="29">
        <v>6.0650000000000004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83</v>
      </c>
      <c r="O77" s="32">
        <f>M77*AA77</f>
        <v>0</v>
      </c>
      <c r="P77" s="1">
        <v>3</v>
      </c>
      <c r="AA77" s="1">
        <f>IF(P77=1,$O$3,IF(P77=2,$O$4,$O$5))</f>
        <v>0</v>
      </c>
    </row>
    <row r="78" ht="63.75">
      <c r="A78" s="1" t="s">
        <v>84</v>
      </c>
      <c r="E78" s="27" t="s">
        <v>880</v>
      </c>
    </row>
    <row r="79" ht="76.5">
      <c r="A79" s="1" t="s">
        <v>86</v>
      </c>
      <c r="E79" s="33" t="s">
        <v>881</v>
      </c>
    </row>
    <row r="80" ht="369.75">
      <c r="A80" s="1" t="s">
        <v>88</v>
      </c>
      <c r="E80" s="27" t="s">
        <v>580</v>
      </c>
    </row>
    <row r="81">
      <c r="A81" s="1" t="s">
        <v>78</v>
      </c>
      <c r="B81" s="1">
        <v>18</v>
      </c>
      <c r="C81" s="26" t="s">
        <v>747</v>
      </c>
      <c r="D81" t="s">
        <v>85</v>
      </c>
      <c r="E81" s="27" t="s">
        <v>748</v>
      </c>
      <c r="F81" s="28" t="s">
        <v>82</v>
      </c>
      <c r="G81" s="29">
        <v>1268.99</v>
      </c>
      <c r="H81" s="28">
        <v>0</v>
      </c>
      <c r="I81" s="30">
        <f>ROUND(G81*H81,P4)</f>
        <v>0</v>
      </c>
      <c r="L81" s="31">
        <v>0</v>
      </c>
      <c r="M81" s="24">
        <f>ROUND(G81*L81,P4)</f>
        <v>0</v>
      </c>
      <c r="N81" s="25" t="s">
        <v>83</v>
      </c>
      <c r="O81" s="32">
        <f>M81*AA81</f>
        <v>0</v>
      </c>
      <c r="P81" s="1">
        <v>3</v>
      </c>
      <c r="AA81" s="1">
        <f>IF(P81=1,$O$3,IF(P81=2,$O$4,$O$5))</f>
        <v>0</v>
      </c>
    </row>
    <row r="82">
      <c r="A82" s="1" t="s">
        <v>84</v>
      </c>
      <c r="E82" s="27" t="s">
        <v>85</v>
      </c>
    </row>
    <row r="83">
      <c r="A83" s="1" t="s">
        <v>86</v>
      </c>
      <c r="E83" s="33" t="s">
        <v>882</v>
      </c>
    </row>
    <row r="84" ht="63.75">
      <c r="A84" s="1" t="s">
        <v>88</v>
      </c>
      <c r="E84" s="27" t="s">
        <v>750</v>
      </c>
    </row>
    <row r="85">
      <c r="A85" s="1" t="s">
        <v>78</v>
      </c>
      <c r="B85" s="1">
        <v>19</v>
      </c>
      <c r="C85" s="26" t="s">
        <v>751</v>
      </c>
      <c r="D85" t="s">
        <v>85</v>
      </c>
      <c r="E85" s="27" t="s">
        <v>752</v>
      </c>
      <c r="F85" s="28" t="s">
        <v>82</v>
      </c>
      <c r="G85" s="29">
        <v>6.1539999999999999</v>
      </c>
      <c r="H85" s="28">
        <v>0</v>
      </c>
      <c r="I85" s="30">
        <f>ROUND(G85*H85,P4)</f>
        <v>0</v>
      </c>
      <c r="L85" s="31">
        <v>0</v>
      </c>
      <c r="M85" s="24">
        <f>ROUND(G85*L85,P4)</f>
        <v>0</v>
      </c>
      <c r="N85" s="25" t="s">
        <v>83</v>
      </c>
      <c r="O85" s="32">
        <f>M85*AA85</f>
        <v>0</v>
      </c>
      <c r="P85" s="1">
        <v>3</v>
      </c>
      <c r="AA85" s="1">
        <f>IF(P85=1,$O$3,IF(P85=2,$O$4,$O$5))</f>
        <v>0</v>
      </c>
    </row>
    <row r="86" ht="51">
      <c r="A86" s="1" t="s">
        <v>84</v>
      </c>
      <c r="E86" s="27" t="s">
        <v>883</v>
      </c>
    </row>
    <row r="87" ht="63.75">
      <c r="A87" s="1" t="s">
        <v>86</v>
      </c>
      <c r="E87" s="33" t="s">
        <v>884</v>
      </c>
    </row>
    <row r="88" ht="114.75">
      <c r="A88" s="1" t="s">
        <v>88</v>
      </c>
      <c r="E88" s="27" t="s">
        <v>754</v>
      </c>
    </row>
    <row r="89">
      <c r="A89" s="1" t="s">
        <v>75</v>
      </c>
      <c r="C89" s="22" t="s">
        <v>214</v>
      </c>
      <c r="E89" s="23" t="s">
        <v>215</v>
      </c>
      <c r="L89" s="24">
        <f>SUMIFS(L90:L101,A90:A101,"P")</f>
        <v>0</v>
      </c>
      <c r="M89" s="24">
        <f>SUMIFS(M90:M101,A90:A101,"P")</f>
        <v>0</v>
      </c>
      <c r="N89" s="25"/>
    </row>
    <row r="90" ht="25.5">
      <c r="A90" s="1" t="s">
        <v>78</v>
      </c>
      <c r="B90" s="1">
        <v>20</v>
      </c>
      <c r="C90" s="26" t="s">
        <v>758</v>
      </c>
      <c r="D90" t="s">
        <v>85</v>
      </c>
      <c r="E90" s="27" t="s">
        <v>759</v>
      </c>
      <c r="F90" s="28" t="s">
        <v>433</v>
      </c>
      <c r="G90" s="29">
        <v>190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83</v>
      </c>
      <c r="O90" s="32">
        <f>M90*AA90</f>
        <v>0</v>
      </c>
      <c r="P90" s="1">
        <v>3</v>
      </c>
      <c r="AA90" s="1">
        <f>IF(P90=1,$O$3,IF(P90=2,$O$4,$O$5))</f>
        <v>0</v>
      </c>
    </row>
    <row r="91" ht="51">
      <c r="A91" s="1" t="s">
        <v>84</v>
      </c>
      <c r="E91" s="27" t="s">
        <v>885</v>
      </c>
    </row>
    <row r="92" ht="51">
      <c r="A92" s="1" t="s">
        <v>86</v>
      </c>
      <c r="E92" s="33" t="s">
        <v>886</v>
      </c>
    </row>
    <row r="93" ht="204">
      <c r="A93" s="1" t="s">
        <v>88</v>
      </c>
      <c r="E93" s="27" t="s">
        <v>761</v>
      </c>
    </row>
    <row r="94">
      <c r="A94" s="1" t="s">
        <v>78</v>
      </c>
      <c r="B94" s="1">
        <v>21</v>
      </c>
      <c r="C94" s="26" t="s">
        <v>887</v>
      </c>
      <c r="D94" t="s">
        <v>85</v>
      </c>
      <c r="E94" s="27" t="s">
        <v>888</v>
      </c>
      <c r="F94" s="28" t="s">
        <v>433</v>
      </c>
      <c r="G94" s="29">
        <v>86.400000000000006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83</v>
      </c>
      <c r="O94" s="32">
        <f>M94*AA94</f>
        <v>0</v>
      </c>
      <c r="P94" s="1">
        <v>3</v>
      </c>
      <c r="AA94" s="1">
        <f>IF(P94=1,$O$3,IF(P94=2,$O$4,$O$5))</f>
        <v>0</v>
      </c>
    </row>
    <row r="95" ht="25.5">
      <c r="A95" s="1" t="s">
        <v>84</v>
      </c>
      <c r="E95" s="27" t="s">
        <v>889</v>
      </c>
    </row>
    <row r="96" ht="25.5">
      <c r="A96" s="1" t="s">
        <v>86</v>
      </c>
      <c r="E96" s="33" t="s">
        <v>890</v>
      </c>
    </row>
    <row r="97" ht="204">
      <c r="A97" s="1" t="s">
        <v>88</v>
      </c>
      <c r="E97" s="27" t="s">
        <v>761</v>
      </c>
    </row>
    <row r="98">
      <c r="A98" s="1" t="s">
        <v>78</v>
      </c>
      <c r="B98" s="1">
        <v>22</v>
      </c>
      <c r="C98" s="26" t="s">
        <v>769</v>
      </c>
      <c r="D98" t="s">
        <v>85</v>
      </c>
      <c r="E98" s="27" t="s">
        <v>770</v>
      </c>
      <c r="F98" s="28" t="s">
        <v>433</v>
      </c>
      <c r="G98" s="29">
        <v>86.400000000000006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83</v>
      </c>
      <c r="O98" s="32">
        <f>M98*AA98</f>
        <v>0</v>
      </c>
      <c r="P98" s="1">
        <v>3</v>
      </c>
      <c r="AA98" s="1">
        <f>IF(P98=1,$O$3,IF(P98=2,$O$4,$O$5))</f>
        <v>0</v>
      </c>
    </row>
    <row r="99" ht="25.5">
      <c r="A99" s="1" t="s">
        <v>84</v>
      </c>
      <c r="E99" s="27" t="s">
        <v>889</v>
      </c>
    </row>
    <row r="100" ht="25.5">
      <c r="A100" s="1" t="s">
        <v>86</v>
      </c>
      <c r="E100" s="33" t="s">
        <v>891</v>
      </c>
    </row>
    <row r="101" ht="63.75">
      <c r="A101" s="1" t="s">
        <v>88</v>
      </c>
      <c r="E101" s="27" t="s">
        <v>772</v>
      </c>
    </row>
    <row r="102">
      <c r="A102" s="1" t="s">
        <v>75</v>
      </c>
      <c r="C102" s="22" t="s">
        <v>618</v>
      </c>
      <c r="E102" s="23" t="s">
        <v>619</v>
      </c>
      <c r="L102" s="24">
        <f>SUMIFS(L103:L106,A103:A106,"P")</f>
        <v>0</v>
      </c>
      <c r="M102" s="24">
        <f>SUMIFS(M103:M106,A103:A106,"P")</f>
        <v>0</v>
      </c>
      <c r="N102" s="25"/>
    </row>
    <row r="103">
      <c r="A103" s="1" t="s">
        <v>78</v>
      </c>
      <c r="B103" s="1">
        <v>23</v>
      </c>
      <c r="C103" s="26" t="s">
        <v>892</v>
      </c>
      <c r="D103" t="s">
        <v>85</v>
      </c>
      <c r="E103" s="27" t="s">
        <v>893</v>
      </c>
      <c r="F103" s="28" t="s">
        <v>120</v>
      </c>
      <c r="G103" s="29">
        <v>7</v>
      </c>
      <c r="H103" s="28">
        <v>0</v>
      </c>
      <c r="I103" s="30">
        <f>ROUND(G103*H103,P4)</f>
        <v>0</v>
      </c>
      <c r="L103" s="31">
        <v>0</v>
      </c>
      <c r="M103" s="24">
        <f>ROUND(G103*L103,P4)</f>
        <v>0</v>
      </c>
      <c r="N103" s="25" t="s">
        <v>83</v>
      </c>
      <c r="O103" s="32">
        <f>M103*AA103</f>
        <v>0</v>
      </c>
      <c r="P103" s="1">
        <v>3</v>
      </c>
      <c r="AA103" s="1">
        <f>IF(P103=1,$O$3,IF(P103=2,$O$4,$O$5))</f>
        <v>0</v>
      </c>
    </row>
    <row r="104">
      <c r="A104" s="1" t="s">
        <v>84</v>
      </c>
      <c r="E104" s="27" t="s">
        <v>894</v>
      </c>
    </row>
    <row r="105">
      <c r="A105" s="1" t="s">
        <v>86</v>
      </c>
      <c r="E105" s="33" t="s">
        <v>895</v>
      </c>
    </row>
    <row r="106" ht="76.5">
      <c r="A106" s="1" t="s">
        <v>88</v>
      </c>
      <c r="E106" s="27" t="s">
        <v>896</v>
      </c>
    </row>
    <row r="107">
      <c r="A107" s="1" t="s">
        <v>75</v>
      </c>
      <c r="C107" s="22" t="s">
        <v>412</v>
      </c>
      <c r="E107" s="23" t="s">
        <v>413</v>
      </c>
      <c r="L107" s="24">
        <f>SUMIFS(L108:L131,A108:A131,"P")</f>
        <v>0</v>
      </c>
      <c r="M107" s="24">
        <f>SUMIFS(M108:M131,A108:A131,"P")</f>
        <v>0</v>
      </c>
      <c r="N107" s="25"/>
    </row>
    <row r="108">
      <c r="A108" s="1" t="s">
        <v>78</v>
      </c>
      <c r="B108" s="1">
        <v>24</v>
      </c>
      <c r="C108" s="26" t="s">
        <v>776</v>
      </c>
      <c r="D108" t="s">
        <v>85</v>
      </c>
      <c r="E108" s="27" t="s">
        <v>777</v>
      </c>
      <c r="F108" s="28" t="s">
        <v>120</v>
      </c>
      <c r="G108" s="29">
        <v>2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83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84</v>
      </c>
      <c r="E109" s="27" t="s">
        <v>897</v>
      </c>
    </row>
    <row r="110">
      <c r="A110" s="1" t="s">
        <v>86</v>
      </c>
      <c r="E110" s="33" t="s">
        <v>898</v>
      </c>
    </row>
    <row r="111" ht="63.75">
      <c r="A111" s="1" t="s">
        <v>88</v>
      </c>
      <c r="E111" s="27" t="s">
        <v>778</v>
      </c>
    </row>
    <row r="112">
      <c r="A112" s="1" t="s">
        <v>78</v>
      </c>
      <c r="B112" s="1">
        <v>25</v>
      </c>
      <c r="C112" s="26" t="s">
        <v>779</v>
      </c>
      <c r="D112" t="s">
        <v>85</v>
      </c>
      <c r="E112" s="27" t="s">
        <v>780</v>
      </c>
      <c r="F112" s="28" t="s">
        <v>433</v>
      </c>
      <c r="G112" s="29">
        <v>3.181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83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84</v>
      </c>
      <c r="E113" s="27" t="s">
        <v>899</v>
      </c>
    </row>
    <row r="114">
      <c r="A114" s="1" t="s">
        <v>86</v>
      </c>
      <c r="E114" s="33" t="s">
        <v>900</v>
      </c>
    </row>
    <row r="115" ht="89.25">
      <c r="A115" s="1" t="s">
        <v>88</v>
      </c>
      <c r="E115" s="27" t="s">
        <v>782</v>
      </c>
    </row>
    <row r="116">
      <c r="A116" s="1" t="s">
        <v>78</v>
      </c>
      <c r="B116" s="1">
        <v>26</v>
      </c>
      <c r="C116" s="26" t="s">
        <v>901</v>
      </c>
      <c r="D116" t="s">
        <v>85</v>
      </c>
      <c r="E116" s="27" t="s">
        <v>902</v>
      </c>
      <c r="F116" s="28" t="s">
        <v>713</v>
      </c>
      <c r="G116" s="29">
        <v>35.57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83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 ht="25.5">
      <c r="A117" s="1" t="s">
        <v>84</v>
      </c>
      <c r="E117" s="27" t="s">
        <v>903</v>
      </c>
    </row>
    <row r="118" ht="51">
      <c r="A118" s="1" t="s">
        <v>86</v>
      </c>
      <c r="E118" s="33" t="s">
        <v>904</v>
      </c>
    </row>
    <row r="119" ht="409.5">
      <c r="A119" s="1" t="s">
        <v>88</v>
      </c>
      <c r="E119" s="27" t="s">
        <v>905</v>
      </c>
    </row>
    <row r="120">
      <c r="A120" s="1" t="s">
        <v>78</v>
      </c>
      <c r="B120" s="1">
        <v>27</v>
      </c>
      <c r="C120" s="26" t="s">
        <v>807</v>
      </c>
      <c r="D120" t="s">
        <v>85</v>
      </c>
      <c r="E120" s="27" t="s">
        <v>808</v>
      </c>
      <c r="F120" s="28" t="s">
        <v>82</v>
      </c>
      <c r="G120" s="29">
        <v>67.606999999999999</v>
      </c>
      <c r="H120" s="28">
        <v>0</v>
      </c>
      <c r="I120" s="30">
        <f>ROUND(G120*H120,P4)</f>
        <v>0</v>
      </c>
      <c r="L120" s="31">
        <v>0</v>
      </c>
      <c r="M120" s="24">
        <f>ROUND(G120*L120,P4)</f>
        <v>0</v>
      </c>
      <c r="N120" s="25" t="s">
        <v>83</v>
      </c>
      <c r="O120" s="32">
        <f>M120*AA120</f>
        <v>0</v>
      </c>
      <c r="P120" s="1">
        <v>3</v>
      </c>
      <c r="AA120" s="1">
        <f>IF(P120=1,$O$3,IF(P120=2,$O$4,$O$5))</f>
        <v>0</v>
      </c>
    </row>
    <row r="121" ht="63.75">
      <c r="A121" s="1" t="s">
        <v>84</v>
      </c>
      <c r="E121" s="27" t="s">
        <v>906</v>
      </c>
    </row>
    <row r="122" ht="89.25">
      <c r="A122" s="1" t="s">
        <v>86</v>
      </c>
      <c r="E122" s="33" t="s">
        <v>907</v>
      </c>
    </row>
    <row r="123" ht="140.25">
      <c r="A123" s="1" t="s">
        <v>88</v>
      </c>
      <c r="E123" s="27" t="s">
        <v>810</v>
      </c>
    </row>
    <row r="124">
      <c r="A124" s="1" t="s">
        <v>78</v>
      </c>
      <c r="B124" s="1">
        <v>28</v>
      </c>
      <c r="C124" s="26" t="s">
        <v>814</v>
      </c>
      <c r="D124" t="s">
        <v>85</v>
      </c>
      <c r="E124" s="27" t="s">
        <v>815</v>
      </c>
      <c r="F124" s="28" t="s">
        <v>82</v>
      </c>
      <c r="G124" s="29">
        <v>8.3510000000000009</v>
      </c>
      <c r="H124" s="28">
        <v>0</v>
      </c>
      <c r="I124" s="30">
        <f>ROUND(G124*H124,P4)</f>
        <v>0</v>
      </c>
      <c r="L124" s="31">
        <v>0</v>
      </c>
      <c r="M124" s="24">
        <f>ROUND(G124*L124,P4)</f>
        <v>0</v>
      </c>
      <c r="N124" s="25" t="s">
        <v>83</v>
      </c>
      <c r="O124" s="32">
        <f>M124*AA124</f>
        <v>0</v>
      </c>
      <c r="P124" s="1">
        <v>3</v>
      </c>
      <c r="AA124" s="1">
        <f>IF(P124=1,$O$3,IF(P124=2,$O$4,$O$5))</f>
        <v>0</v>
      </c>
    </row>
    <row r="125" ht="38.25">
      <c r="A125" s="1" t="s">
        <v>84</v>
      </c>
      <c r="E125" s="27" t="s">
        <v>908</v>
      </c>
    </row>
    <row r="126" ht="51">
      <c r="A126" s="1" t="s">
        <v>86</v>
      </c>
      <c r="E126" s="33" t="s">
        <v>909</v>
      </c>
    </row>
    <row r="127" ht="140.25">
      <c r="A127" s="1" t="s">
        <v>88</v>
      </c>
      <c r="E127" s="27" t="s">
        <v>810</v>
      </c>
    </row>
    <row r="128">
      <c r="A128" s="1" t="s">
        <v>78</v>
      </c>
      <c r="B128" s="1">
        <v>29</v>
      </c>
      <c r="C128" s="26" t="s">
        <v>820</v>
      </c>
      <c r="D128" t="s">
        <v>85</v>
      </c>
      <c r="E128" s="27" t="s">
        <v>821</v>
      </c>
      <c r="F128" s="28" t="s">
        <v>433</v>
      </c>
      <c r="G128" s="29">
        <v>21.579999999999998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83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84</v>
      </c>
      <c r="E129" s="27" t="s">
        <v>910</v>
      </c>
    </row>
    <row r="130">
      <c r="A130" s="1" t="s">
        <v>86</v>
      </c>
      <c r="E130" s="33" t="s">
        <v>911</v>
      </c>
    </row>
    <row r="131" ht="89.25">
      <c r="A131" s="1" t="s">
        <v>88</v>
      </c>
      <c r="E131" s="27" t="s">
        <v>823</v>
      </c>
    </row>
    <row r="132">
      <c r="A132" s="1" t="s">
        <v>75</v>
      </c>
      <c r="C132" s="22" t="s">
        <v>56</v>
      </c>
      <c r="E132" s="23" t="s">
        <v>50</v>
      </c>
      <c r="L132" s="24">
        <f>SUMIFS(L133:L152,A133:A152,"P")</f>
        <v>0</v>
      </c>
      <c r="M132" s="24">
        <f>SUMIFS(M133:M152,A133:A152,"P")</f>
        <v>0</v>
      </c>
      <c r="N132" s="25"/>
    </row>
    <row r="133" ht="38.25">
      <c r="A133" s="1" t="s">
        <v>78</v>
      </c>
      <c r="B133" s="1">
        <v>30</v>
      </c>
      <c r="C133" s="26" t="s">
        <v>647</v>
      </c>
      <c r="D133" t="s">
        <v>85</v>
      </c>
      <c r="E133" s="27" t="s">
        <v>648</v>
      </c>
      <c r="F133" s="28" t="s">
        <v>200</v>
      </c>
      <c r="G133" s="29">
        <v>2735.663</v>
      </c>
      <c r="H133" s="28">
        <v>0</v>
      </c>
      <c r="I133" s="30">
        <f>ROUND(G133*H133,P4)</f>
        <v>0</v>
      </c>
      <c r="L133" s="31">
        <v>0</v>
      </c>
      <c r="M133" s="24">
        <f>ROUND(G133*L133,P4)</f>
        <v>0</v>
      </c>
      <c r="N133" s="25" t="s">
        <v>201</v>
      </c>
      <c r="O133" s="32">
        <f>M133*AA133</f>
        <v>0</v>
      </c>
      <c r="P133" s="1">
        <v>3</v>
      </c>
      <c r="AA133" s="1">
        <f>IF(P133=1,$O$3,IF(P133=2,$O$4,$O$5))</f>
        <v>0</v>
      </c>
    </row>
    <row r="134">
      <c r="A134" s="1" t="s">
        <v>84</v>
      </c>
      <c r="E134" s="27" t="s">
        <v>202</v>
      </c>
    </row>
    <row r="135" ht="51">
      <c r="A135" s="1" t="s">
        <v>86</v>
      </c>
      <c r="E135" s="33" t="s">
        <v>912</v>
      </c>
    </row>
    <row r="136" ht="153">
      <c r="A136" s="1" t="s">
        <v>88</v>
      </c>
      <c r="E136" s="27" t="s">
        <v>203</v>
      </c>
    </row>
    <row r="137" ht="38.25">
      <c r="A137" s="1" t="s">
        <v>78</v>
      </c>
      <c r="B137" s="1">
        <v>31</v>
      </c>
      <c r="C137" s="26" t="s">
        <v>913</v>
      </c>
      <c r="D137" t="s">
        <v>85</v>
      </c>
      <c r="E137" s="27" t="s">
        <v>914</v>
      </c>
      <c r="F137" s="28" t="s">
        <v>200</v>
      </c>
      <c r="G137" s="29">
        <v>162.25700000000001</v>
      </c>
      <c r="H137" s="28">
        <v>0</v>
      </c>
      <c r="I137" s="30">
        <f>ROUND(G137*H137,P4)</f>
        <v>0</v>
      </c>
      <c r="L137" s="31">
        <v>0</v>
      </c>
      <c r="M137" s="24">
        <f>ROUND(G137*L137,P4)</f>
        <v>0</v>
      </c>
      <c r="N137" s="25" t="s">
        <v>201</v>
      </c>
      <c r="O137" s="32">
        <f>M137*AA137</f>
        <v>0</v>
      </c>
      <c r="P137" s="1">
        <v>3</v>
      </c>
      <c r="AA137" s="1">
        <f>IF(P137=1,$O$3,IF(P137=2,$O$4,$O$5))</f>
        <v>0</v>
      </c>
    </row>
    <row r="138">
      <c r="A138" s="1" t="s">
        <v>84</v>
      </c>
      <c r="E138" s="27" t="s">
        <v>202</v>
      </c>
    </row>
    <row r="139" ht="102">
      <c r="A139" s="1" t="s">
        <v>86</v>
      </c>
      <c r="E139" s="33" t="s">
        <v>915</v>
      </c>
    </row>
    <row r="140" ht="153">
      <c r="A140" s="1" t="s">
        <v>88</v>
      </c>
      <c r="E140" s="27" t="s">
        <v>203</v>
      </c>
    </row>
    <row r="141" ht="25.5">
      <c r="A141" s="1" t="s">
        <v>78</v>
      </c>
      <c r="B141" s="1">
        <v>32</v>
      </c>
      <c r="C141" s="26" t="s">
        <v>653</v>
      </c>
      <c r="D141" t="s">
        <v>85</v>
      </c>
      <c r="E141" s="27" t="s">
        <v>654</v>
      </c>
      <c r="F141" s="28" t="s">
        <v>200</v>
      </c>
      <c r="G141" s="29">
        <v>20.878</v>
      </c>
      <c r="H141" s="28">
        <v>0</v>
      </c>
      <c r="I141" s="30">
        <f>ROUND(G141*H141,P4)</f>
        <v>0</v>
      </c>
      <c r="L141" s="31">
        <v>0</v>
      </c>
      <c r="M141" s="24">
        <f>ROUND(G141*L141,P4)</f>
        <v>0</v>
      </c>
      <c r="N141" s="25" t="s">
        <v>201</v>
      </c>
      <c r="O141" s="32">
        <f>M141*AA141</f>
        <v>0</v>
      </c>
      <c r="P141" s="1">
        <v>3</v>
      </c>
      <c r="AA141" s="1">
        <f>IF(P141=1,$O$3,IF(P141=2,$O$4,$O$5))</f>
        <v>0</v>
      </c>
    </row>
    <row r="142">
      <c r="A142" s="1" t="s">
        <v>84</v>
      </c>
      <c r="E142" s="27" t="s">
        <v>202</v>
      </c>
    </row>
    <row r="143" ht="63.75">
      <c r="A143" s="1" t="s">
        <v>86</v>
      </c>
      <c r="E143" s="33" t="s">
        <v>916</v>
      </c>
    </row>
    <row r="144" ht="153">
      <c r="A144" s="1" t="s">
        <v>88</v>
      </c>
      <c r="E144" s="27" t="s">
        <v>203</v>
      </c>
    </row>
    <row r="145" ht="25.5">
      <c r="A145" s="1" t="s">
        <v>78</v>
      </c>
      <c r="B145" s="1">
        <v>33</v>
      </c>
      <c r="C145" s="26" t="s">
        <v>917</v>
      </c>
      <c r="D145" t="s">
        <v>85</v>
      </c>
      <c r="E145" s="27" t="s">
        <v>918</v>
      </c>
      <c r="F145" s="28" t="s">
        <v>200</v>
      </c>
      <c r="G145" s="29">
        <v>1</v>
      </c>
      <c r="H145" s="28">
        <v>0</v>
      </c>
      <c r="I145" s="30">
        <f>ROUND(G145*H145,P4)</f>
        <v>0</v>
      </c>
      <c r="L145" s="31">
        <v>0</v>
      </c>
      <c r="M145" s="24">
        <f>ROUND(G145*L145,P4)</f>
        <v>0</v>
      </c>
      <c r="N145" s="25" t="s">
        <v>201</v>
      </c>
      <c r="O145" s="32">
        <f>M145*AA145</f>
        <v>0</v>
      </c>
      <c r="P145" s="1">
        <v>3</v>
      </c>
      <c r="AA145" s="1">
        <f>IF(P145=1,$O$3,IF(P145=2,$O$4,$O$5))</f>
        <v>0</v>
      </c>
    </row>
    <row r="146">
      <c r="A146" s="1" t="s">
        <v>84</v>
      </c>
      <c r="E146" s="27" t="s">
        <v>202</v>
      </c>
    </row>
    <row r="147">
      <c r="A147" s="1" t="s">
        <v>86</v>
      </c>
      <c r="E147" s="33" t="s">
        <v>919</v>
      </c>
    </row>
    <row r="148" ht="153">
      <c r="A148" s="1" t="s">
        <v>88</v>
      </c>
      <c r="E148" s="27" t="s">
        <v>203</v>
      </c>
    </row>
    <row r="149" ht="25.5">
      <c r="A149" s="1" t="s">
        <v>78</v>
      </c>
      <c r="B149" s="1">
        <v>34</v>
      </c>
      <c r="C149" s="26" t="s">
        <v>920</v>
      </c>
      <c r="D149" t="s">
        <v>85</v>
      </c>
      <c r="E149" s="27" t="s">
        <v>921</v>
      </c>
      <c r="F149" s="28" t="s">
        <v>200</v>
      </c>
      <c r="G149" s="29">
        <v>1.036</v>
      </c>
      <c r="H149" s="28">
        <v>0</v>
      </c>
      <c r="I149" s="30">
        <f>ROUND(G149*H149,P4)</f>
        <v>0</v>
      </c>
      <c r="L149" s="31">
        <v>0</v>
      </c>
      <c r="M149" s="24">
        <f>ROUND(G149*L149,P4)</f>
        <v>0</v>
      </c>
      <c r="N149" s="25" t="s">
        <v>201</v>
      </c>
      <c r="O149" s="32">
        <f>M149*AA149</f>
        <v>0</v>
      </c>
      <c r="P149" s="1">
        <v>3</v>
      </c>
      <c r="AA149" s="1">
        <f>IF(P149=1,$O$3,IF(P149=2,$O$4,$O$5))</f>
        <v>0</v>
      </c>
    </row>
    <row r="150">
      <c r="A150" s="1" t="s">
        <v>84</v>
      </c>
      <c r="E150" s="27" t="s">
        <v>202</v>
      </c>
    </row>
    <row r="151" ht="25.5">
      <c r="A151" s="1" t="s">
        <v>86</v>
      </c>
      <c r="E151" s="33" t="s">
        <v>922</v>
      </c>
    </row>
    <row r="152" ht="153">
      <c r="A152" s="1" t="s">
        <v>88</v>
      </c>
      <c r="E152" s="27" t="s">
        <v>203</v>
      </c>
    </row>
  </sheetData>
  <sheetProtection sheet="1" objects="1" scenarios="1" spinCount="100000" saltValue="QDuotSJ+8FC05gcM+Y/fmdmK1azeis7NKxM3aMmq1Wk814JzKc3qVq4T0hUY2+WoRdvDlro3ai/r9/3y2eNClA==" hashValue="OZ7lCa+uayBhQ4TUwDXcCJawYtueTI9SAwOdNU6x1YSqjkLiGbEq9KW4NGT/n6aXeX9XdSUAljdhu0QxRTBmJ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32</v>
      </c>
      <c r="M3" s="20">
        <f>Rekapitulace!C20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32</v>
      </c>
      <c r="D4" s="1"/>
      <c r="E4" s="17" t="s">
        <v>33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COUNTIFS(L8:L193,"=0",A8:A193,"P")+COUNTIFS(L8:L193,"",A8:A193,"P")+SUM(Q8:Q193)</f>
        <v>0</v>
      </c>
    </row>
    <row r="8">
      <c r="A8" s="1" t="s">
        <v>73</v>
      </c>
      <c r="C8" s="22" t="s">
        <v>923</v>
      </c>
      <c r="E8" s="23" t="s">
        <v>33</v>
      </c>
      <c r="L8" s="24">
        <f>L9+L34+L63+L76+L81+L114+L127+L176</f>
        <v>0</v>
      </c>
      <c r="M8" s="24">
        <f>M9+M34+M63+M76+M81+M114+M127+M176</f>
        <v>0</v>
      </c>
      <c r="N8" s="25"/>
    </row>
    <row r="9">
      <c r="A9" s="1" t="s">
        <v>75</v>
      </c>
      <c r="C9" s="22" t="s">
        <v>307</v>
      </c>
      <c r="E9" s="23" t="s">
        <v>308</v>
      </c>
      <c r="L9" s="24">
        <f>SUMIFS(L10:L33,A10:A33,"P")</f>
        <v>0</v>
      </c>
      <c r="M9" s="24">
        <f>SUMIFS(M10:M33,A10:A33,"P")</f>
        <v>0</v>
      </c>
      <c r="N9" s="25"/>
    </row>
    <row r="10">
      <c r="A10" s="1" t="s">
        <v>78</v>
      </c>
      <c r="B10" s="1">
        <v>1</v>
      </c>
      <c r="C10" s="26" t="s">
        <v>309</v>
      </c>
      <c r="D10" t="s">
        <v>310</v>
      </c>
      <c r="E10" s="27" t="s">
        <v>311</v>
      </c>
      <c r="F10" s="28" t="s">
        <v>120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83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84</v>
      </c>
      <c r="E11" s="27" t="s">
        <v>312</v>
      </c>
    </row>
    <row r="12">
      <c r="A12" s="1" t="s">
        <v>86</v>
      </c>
      <c r="E12" s="33" t="s">
        <v>319</v>
      </c>
    </row>
    <row r="13">
      <c r="A13" s="1" t="s">
        <v>88</v>
      </c>
      <c r="E13" s="27" t="s">
        <v>314</v>
      </c>
    </row>
    <row r="14" ht="25.5">
      <c r="A14" s="1" t="s">
        <v>78</v>
      </c>
      <c r="B14" s="1">
        <v>2</v>
      </c>
      <c r="C14" s="26" t="s">
        <v>510</v>
      </c>
      <c r="D14" t="s">
        <v>310</v>
      </c>
      <c r="E14" s="27" t="s">
        <v>511</v>
      </c>
      <c r="F14" s="28" t="s">
        <v>120</v>
      </c>
      <c r="G14" s="29">
        <v>4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83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84</v>
      </c>
      <c r="E15" s="27" t="s">
        <v>512</v>
      </c>
    </row>
    <row r="16">
      <c r="A16" s="1" t="s">
        <v>86</v>
      </c>
      <c r="E16" s="33" t="s">
        <v>313</v>
      </c>
    </row>
    <row r="17">
      <c r="A17" s="1" t="s">
        <v>88</v>
      </c>
      <c r="E17" s="27" t="s">
        <v>314</v>
      </c>
    </row>
    <row r="18">
      <c r="A18" s="1" t="s">
        <v>78</v>
      </c>
      <c r="B18" s="1">
        <v>3</v>
      </c>
      <c r="C18" s="26" t="s">
        <v>514</v>
      </c>
      <c r="D18" t="s">
        <v>310</v>
      </c>
      <c r="E18" s="27" t="s">
        <v>924</v>
      </c>
      <c r="F18" s="28" t="s">
        <v>317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83</v>
      </c>
      <c r="O18" s="32">
        <f>M18*AA18</f>
        <v>0</v>
      </c>
      <c r="P18" s="1">
        <v>3</v>
      </c>
      <c r="AA18" s="1">
        <f>IF(P18=1,$O$3,IF(P18=2,$O$4,$O$5))</f>
        <v>0</v>
      </c>
    </row>
    <row r="19" ht="51">
      <c r="A19" s="1" t="s">
        <v>84</v>
      </c>
      <c r="E19" s="27" t="s">
        <v>925</v>
      </c>
    </row>
    <row r="20">
      <c r="A20" s="1" t="s">
        <v>86</v>
      </c>
      <c r="E20" s="33" t="s">
        <v>517</v>
      </c>
    </row>
    <row r="21">
      <c r="A21" s="1" t="s">
        <v>88</v>
      </c>
      <c r="E21" s="27" t="s">
        <v>320</v>
      </c>
    </row>
    <row r="22">
      <c r="A22" s="1" t="s">
        <v>78</v>
      </c>
      <c r="B22" s="1">
        <v>4</v>
      </c>
      <c r="C22" s="26" t="s">
        <v>315</v>
      </c>
      <c r="D22" t="s">
        <v>310</v>
      </c>
      <c r="E22" s="27" t="s">
        <v>316</v>
      </c>
      <c r="F22" s="28" t="s">
        <v>317</v>
      </c>
      <c r="G22" s="29">
        <v>1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83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84</v>
      </c>
      <c r="E23" s="27" t="s">
        <v>318</v>
      </c>
    </row>
    <row r="24">
      <c r="A24" s="1" t="s">
        <v>86</v>
      </c>
      <c r="E24" s="33" t="s">
        <v>319</v>
      </c>
    </row>
    <row r="25">
      <c r="A25" s="1" t="s">
        <v>88</v>
      </c>
      <c r="E25" s="27" t="s">
        <v>320</v>
      </c>
    </row>
    <row r="26">
      <c r="A26" s="1" t="s">
        <v>78</v>
      </c>
      <c r="B26" s="1">
        <v>5</v>
      </c>
      <c r="C26" s="26" t="s">
        <v>926</v>
      </c>
      <c r="D26" t="s">
        <v>310</v>
      </c>
      <c r="E26" s="27" t="s">
        <v>927</v>
      </c>
      <c r="F26" s="28" t="s">
        <v>120</v>
      </c>
      <c r="G26" s="29">
        <v>4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83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84</v>
      </c>
      <c r="E27" s="27" t="s">
        <v>928</v>
      </c>
    </row>
    <row r="28">
      <c r="A28" s="1" t="s">
        <v>86</v>
      </c>
      <c r="E28" s="33" t="s">
        <v>313</v>
      </c>
    </row>
    <row r="29">
      <c r="A29" s="1" t="s">
        <v>88</v>
      </c>
      <c r="E29" s="27" t="s">
        <v>320</v>
      </c>
    </row>
    <row r="30">
      <c r="A30" s="1" t="s">
        <v>78</v>
      </c>
      <c r="B30" s="1">
        <v>6</v>
      </c>
      <c r="C30" s="26" t="s">
        <v>321</v>
      </c>
      <c r="D30" t="s">
        <v>310</v>
      </c>
      <c r="E30" s="27" t="s">
        <v>322</v>
      </c>
      <c r="F30" s="28" t="s">
        <v>317</v>
      </c>
      <c r="G30" s="29">
        <v>1</v>
      </c>
      <c r="H30" s="28">
        <v>0</v>
      </c>
      <c r="I30" s="30">
        <f>ROUND(G30*H30,P4)</f>
        <v>0</v>
      </c>
      <c r="L30" s="31">
        <v>0</v>
      </c>
      <c r="M30" s="24">
        <f>ROUND(G30*L30,P4)</f>
        <v>0</v>
      </c>
      <c r="N30" s="25" t="s">
        <v>83</v>
      </c>
      <c r="O30" s="32">
        <f>M30*AA30</f>
        <v>0</v>
      </c>
      <c r="P30" s="1">
        <v>3</v>
      </c>
      <c r="AA30" s="1">
        <f>IF(P30=1,$O$3,IF(P30=2,$O$4,$O$5))</f>
        <v>0</v>
      </c>
    </row>
    <row r="31">
      <c r="A31" s="1" t="s">
        <v>84</v>
      </c>
      <c r="E31" s="27" t="s">
        <v>85</v>
      </c>
    </row>
    <row r="32">
      <c r="A32" s="1" t="s">
        <v>86</v>
      </c>
      <c r="E32" s="33" t="s">
        <v>517</v>
      </c>
    </row>
    <row r="33">
      <c r="A33" s="1" t="s">
        <v>88</v>
      </c>
      <c r="E33" s="27" t="s">
        <v>323</v>
      </c>
    </row>
    <row r="34">
      <c r="A34" s="1" t="s">
        <v>75</v>
      </c>
      <c r="C34" s="22" t="s">
        <v>80</v>
      </c>
      <c r="E34" s="23" t="s">
        <v>131</v>
      </c>
      <c r="L34" s="24">
        <f>SUMIFS(L35:L62,A35:A62,"P")</f>
        <v>0</v>
      </c>
      <c r="M34" s="24">
        <f>SUMIFS(M35:M62,A35:A62,"P")</f>
        <v>0</v>
      </c>
      <c r="N34" s="25"/>
    </row>
    <row r="35">
      <c r="A35" s="1" t="s">
        <v>78</v>
      </c>
      <c r="B35" s="1">
        <v>7</v>
      </c>
      <c r="C35" s="26" t="s">
        <v>537</v>
      </c>
      <c r="D35" t="s">
        <v>85</v>
      </c>
      <c r="E35" s="27" t="s">
        <v>538</v>
      </c>
      <c r="F35" s="28" t="s">
        <v>82</v>
      </c>
      <c r="G35" s="29">
        <v>109.8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83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84</v>
      </c>
      <c r="E36" s="27" t="s">
        <v>85</v>
      </c>
    </row>
    <row r="37">
      <c r="A37" s="1" t="s">
        <v>86</v>
      </c>
      <c r="E37" s="33" t="s">
        <v>929</v>
      </c>
    </row>
    <row r="38" ht="102">
      <c r="A38" s="1" t="s">
        <v>88</v>
      </c>
      <c r="E38" s="27" t="s">
        <v>532</v>
      </c>
    </row>
    <row r="39">
      <c r="A39" s="1" t="s">
        <v>78</v>
      </c>
      <c r="B39" s="1">
        <v>8</v>
      </c>
      <c r="C39" s="26" t="s">
        <v>540</v>
      </c>
      <c r="D39" t="s">
        <v>85</v>
      </c>
      <c r="E39" s="27" t="s">
        <v>541</v>
      </c>
      <c r="F39" s="28" t="s">
        <v>82</v>
      </c>
      <c r="G39" s="29">
        <v>311.10000000000002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83</v>
      </c>
      <c r="O39" s="32">
        <f>M39*AA39</f>
        <v>0</v>
      </c>
      <c r="P39" s="1">
        <v>3</v>
      </c>
      <c r="AA39" s="1">
        <f>IF(P39=1,$O$3,IF(P39=2,$O$4,$O$5))</f>
        <v>0</v>
      </c>
    </row>
    <row r="40" ht="25.5">
      <c r="A40" s="1" t="s">
        <v>84</v>
      </c>
      <c r="E40" s="27" t="s">
        <v>542</v>
      </c>
    </row>
    <row r="41" ht="38.25">
      <c r="A41" s="1" t="s">
        <v>86</v>
      </c>
      <c r="E41" s="33" t="s">
        <v>930</v>
      </c>
    </row>
    <row r="42" ht="408">
      <c r="A42" s="1" t="s">
        <v>88</v>
      </c>
      <c r="E42" s="27" t="s">
        <v>544</v>
      </c>
    </row>
    <row r="43">
      <c r="A43" s="1" t="s">
        <v>78</v>
      </c>
      <c r="B43" s="1">
        <v>9</v>
      </c>
      <c r="C43" s="26" t="s">
        <v>931</v>
      </c>
      <c r="D43" t="s">
        <v>85</v>
      </c>
      <c r="E43" s="27" t="s">
        <v>932</v>
      </c>
      <c r="F43" s="28" t="s">
        <v>82</v>
      </c>
      <c r="G43" s="29">
        <v>311.10000000000002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83</v>
      </c>
      <c r="O43" s="32">
        <f>M43*AA43</f>
        <v>0</v>
      </c>
      <c r="P43" s="1">
        <v>3</v>
      </c>
      <c r="AA43" s="1">
        <f>IF(P43=1,$O$3,IF(P43=2,$O$4,$O$5))</f>
        <v>0</v>
      </c>
    </row>
    <row r="44" ht="25.5">
      <c r="A44" s="1" t="s">
        <v>84</v>
      </c>
      <c r="E44" s="27" t="s">
        <v>933</v>
      </c>
    </row>
    <row r="45" ht="38.25">
      <c r="A45" s="1" t="s">
        <v>86</v>
      </c>
      <c r="E45" s="33" t="s">
        <v>930</v>
      </c>
    </row>
    <row r="46" ht="408">
      <c r="A46" s="1" t="s">
        <v>88</v>
      </c>
      <c r="E46" s="27" t="s">
        <v>544</v>
      </c>
    </row>
    <row r="47">
      <c r="A47" s="1" t="s">
        <v>78</v>
      </c>
      <c r="B47" s="1">
        <v>10</v>
      </c>
      <c r="C47" s="26" t="s">
        <v>548</v>
      </c>
      <c r="D47" t="s">
        <v>85</v>
      </c>
      <c r="E47" s="27" t="s">
        <v>549</v>
      </c>
      <c r="F47" s="28" t="s">
        <v>82</v>
      </c>
      <c r="G47" s="29">
        <v>39.670000000000002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83</v>
      </c>
      <c r="O47" s="32">
        <f>M47*AA47</f>
        <v>0</v>
      </c>
      <c r="P47" s="1">
        <v>1</v>
      </c>
      <c r="AA47" s="1">
        <f>IF(P47=1,$O$3,IF(P47=2,$O$4,$O$5))</f>
        <v>0</v>
      </c>
    </row>
    <row r="48">
      <c r="A48" s="1" t="s">
        <v>84</v>
      </c>
      <c r="E48" s="27" t="s">
        <v>85</v>
      </c>
    </row>
    <row r="49" ht="38.25">
      <c r="A49" s="1" t="s">
        <v>86</v>
      </c>
      <c r="E49" s="33" t="s">
        <v>934</v>
      </c>
    </row>
    <row r="50" ht="357">
      <c r="A50" s="1" t="s">
        <v>88</v>
      </c>
      <c r="E50" s="27" t="s">
        <v>551</v>
      </c>
    </row>
    <row r="51">
      <c r="A51" s="1" t="s">
        <v>78</v>
      </c>
      <c r="B51" s="1">
        <v>11</v>
      </c>
      <c r="C51" s="26" t="s">
        <v>552</v>
      </c>
      <c r="D51" t="s">
        <v>85</v>
      </c>
      <c r="E51" s="27" t="s">
        <v>553</v>
      </c>
      <c r="F51" s="28" t="s">
        <v>82</v>
      </c>
      <c r="G51" s="29">
        <v>661.87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83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84</v>
      </c>
      <c r="E52" s="27" t="s">
        <v>85</v>
      </c>
    </row>
    <row r="53" ht="63.75">
      <c r="A53" s="1" t="s">
        <v>86</v>
      </c>
      <c r="E53" s="33" t="s">
        <v>935</v>
      </c>
    </row>
    <row r="54" ht="216.75">
      <c r="A54" s="1" t="s">
        <v>88</v>
      </c>
      <c r="E54" s="27" t="s">
        <v>555</v>
      </c>
    </row>
    <row r="55">
      <c r="A55" s="1" t="s">
        <v>78</v>
      </c>
      <c r="B55" s="1">
        <v>12</v>
      </c>
      <c r="C55" s="26" t="s">
        <v>557</v>
      </c>
      <c r="D55" t="s">
        <v>85</v>
      </c>
      <c r="E55" s="27" t="s">
        <v>558</v>
      </c>
      <c r="F55" s="28" t="s">
        <v>433</v>
      </c>
      <c r="G55" s="29">
        <v>311.10000000000002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83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84</v>
      </c>
      <c r="E56" s="27" t="s">
        <v>85</v>
      </c>
    </row>
    <row r="57">
      <c r="A57" s="1" t="s">
        <v>86</v>
      </c>
      <c r="E57" s="33" t="s">
        <v>936</v>
      </c>
    </row>
    <row r="58" ht="51">
      <c r="A58" s="1" t="s">
        <v>88</v>
      </c>
      <c r="E58" s="27" t="s">
        <v>560</v>
      </c>
    </row>
    <row r="59">
      <c r="A59" s="1" t="s">
        <v>78</v>
      </c>
      <c r="B59" s="1">
        <v>13</v>
      </c>
      <c r="C59" s="26" t="s">
        <v>937</v>
      </c>
      <c r="D59" t="s">
        <v>85</v>
      </c>
      <c r="E59" s="27" t="s">
        <v>938</v>
      </c>
      <c r="F59" s="28" t="s">
        <v>433</v>
      </c>
      <c r="G59" s="29">
        <v>311.10000000000002</v>
      </c>
      <c r="H59" s="28">
        <v>0</v>
      </c>
      <c r="I59" s="30">
        <f>ROUND(G59*H59,P4)</f>
        <v>0</v>
      </c>
      <c r="L59" s="31">
        <v>0</v>
      </c>
      <c r="M59" s="24">
        <f>ROUND(G59*L59,P4)</f>
        <v>0</v>
      </c>
      <c r="N59" s="25" t="s">
        <v>83</v>
      </c>
      <c r="O59" s="32">
        <f>M59*AA59</f>
        <v>0</v>
      </c>
      <c r="P59" s="1">
        <v>3</v>
      </c>
      <c r="AA59" s="1">
        <f>IF(P59=1,$O$3,IF(P59=2,$O$4,$O$5))</f>
        <v>0</v>
      </c>
    </row>
    <row r="60">
      <c r="A60" s="1" t="s">
        <v>84</v>
      </c>
      <c r="E60" s="27" t="s">
        <v>85</v>
      </c>
    </row>
    <row r="61">
      <c r="A61" s="1" t="s">
        <v>86</v>
      </c>
      <c r="E61" s="33" t="s">
        <v>936</v>
      </c>
    </row>
    <row r="62" ht="51">
      <c r="A62" s="1" t="s">
        <v>88</v>
      </c>
      <c r="E62" s="27" t="s">
        <v>560</v>
      </c>
    </row>
    <row r="63">
      <c r="A63" s="1" t="s">
        <v>75</v>
      </c>
      <c r="C63" s="22" t="s">
        <v>568</v>
      </c>
      <c r="E63" s="23" t="s">
        <v>569</v>
      </c>
      <c r="L63" s="24">
        <f>SUMIFS(L64:L75,A64:A75,"P")</f>
        <v>0</v>
      </c>
      <c r="M63" s="24">
        <f>SUMIFS(M64:M75,A64:A75,"P")</f>
        <v>0</v>
      </c>
      <c r="N63" s="25"/>
    </row>
    <row r="64">
      <c r="A64" s="1" t="s">
        <v>78</v>
      </c>
      <c r="B64" s="1">
        <v>14</v>
      </c>
      <c r="C64" s="26" t="s">
        <v>570</v>
      </c>
      <c r="D64" t="s">
        <v>85</v>
      </c>
      <c r="E64" s="27" t="s">
        <v>571</v>
      </c>
      <c r="F64" s="28" t="s">
        <v>433</v>
      </c>
      <c r="G64" s="29">
        <v>201.44999999999999</v>
      </c>
      <c r="H64" s="28">
        <v>0</v>
      </c>
      <c r="I64" s="30">
        <f>ROUND(G64*H64,P4)</f>
        <v>0</v>
      </c>
      <c r="L64" s="31">
        <v>0</v>
      </c>
      <c r="M64" s="24">
        <f>ROUND(G64*L64,P4)</f>
        <v>0</v>
      </c>
      <c r="N64" s="25" t="s">
        <v>83</v>
      </c>
      <c r="O64" s="32">
        <f>M64*AA64</f>
        <v>0</v>
      </c>
      <c r="P64" s="1">
        <v>1</v>
      </c>
      <c r="AA64" s="1">
        <f>IF(P64=1,$O$3,IF(P64=2,$O$4,$O$5))</f>
        <v>0</v>
      </c>
    </row>
    <row r="65">
      <c r="A65" s="1" t="s">
        <v>84</v>
      </c>
      <c r="E65" s="27" t="s">
        <v>85</v>
      </c>
    </row>
    <row r="66">
      <c r="A66" s="1" t="s">
        <v>86</v>
      </c>
      <c r="E66" s="33" t="s">
        <v>939</v>
      </c>
    </row>
    <row r="67" ht="89.25">
      <c r="A67" s="1" t="s">
        <v>88</v>
      </c>
      <c r="E67" s="27" t="s">
        <v>573</v>
      </c>
    </row>
    <row r="68">
      <c r="A68" s="1" t="s">
        <v>78</v>
      </c>
      <c r="B68" s="1">
        <v>15</v>
      </c>
      <c r="C68" s="26" t="s">
        <v>940</v>
      </c>
      <c r="D68" t="s">
        <v>85</v>
      </c>
      <c r="E68" s="27" t="s">
        <v>941</v>
      </c>
      <c r="F68" s="28" t="s">
        <v>82</v>
      </c>
      <c r="G68" s="29">
        <v>99.599999999999994</v>
      </c>
      <c r="H68" s="28">
        <v>0</v>
      </c>
      <c r="I68" s="30">
        <f>ROUND(G68*H68,P4)</f>
        <v>0</v>
      </c>
      <c r="L68" s="31">
        <v>0</v>
      </c>
      <c r="M68" s="24">
        <f>ROUND(G68*L68,P4)</f>
        <v>0</v>
      </c>
      <c r="N68" s="25" t="s">
        <v>83</v>
      </c>
      <c r="O68" s="32">
        <f>M68*AA68</f>
        <v>0</v>
      </c>
      <c r="P68" s="1">
        <v>3</v>
      </c>
      <c r="AA68" s="1">
        <f>IF(P68=1,$O$3,IF(P68=2,$O$4,$O$5))</f>
        <v>0</v>
      </c>
    </row>
    <row r="69">
      <c r="A69" s="1" t="s">
        <v>84</v>
      </c>
      <c r="E69" s="27" t="s">
        <v>942</v>
      </c>
    </row>
    <row r="70" ht="51">
      <c r="A70" s="1" t="s">
        <v>86</v>
      </c>
      <c r="E70" s="33" t="s">
        <v>943</v>
      </c>
    </row>
    <row r="71" ht="369.75">
      <c r="A71" s="1" t="s">
        <v>88</v>
      </c>
      <c r="E71" s="27" t="s">
        <v>693</v>
      </c>
    </row>
    <row r="72">
      <c r="A72" s="1" t="s">
        <v>78</v>
      </c>
      <c r="B72" s="1">
        <v>16</v>
      </c>
      <c r="C72" s="26" t="s">
        <v>944</v>
      </c>
      <c r="D72" t="s">
        <v>85</v>
      </c>
      <c r="E72" s="27" t="s">
        <v>945</v>
      </c>
      <c r="F72" s="28" t="s">
        <v>200</v>
      </c>
      <c r="G72" s="29">
        <v>31.274000000000001</v>
      </c>
      <c r="H72" s="28">
        <v>0</v>
      </c>
      <c r="I72" s="30">
        <f>ROUND(G72*H72,P4)</f>
        <v>0</v>
      </c>
      <c r="L72" s="31">
        <v>0</v>
      </c>
      <c r="M72" s="24">
        <f>ROUND(G72*L72,P4)</f>
        <v>0</v>
      </c>
      <c r="N72" s="25" t="s">
        <v>83</v>
      </c>
      <c r="O72" s="32">
        <f>M72*AA72</f>
        <v>0</v>
      </c>
      <c r="P72" s="1">
        <v>3</v>
      </c>
      <c r="AA72" s="1">
        <f>IF(P72=1,$O$3,IF(P72=2,$O$4,$O$5))</f>
        <v>0</v>
      </c>
    </row>
    <row r="73">
      <c r="A73" s="1" t="s">
        <v>84</v>
      </c>
      <c r="E73" s="27" t="s">
        <v>85</v>
      </c>
    </row>
    <row r="74" ht="63.75">
      <c r="A74" s="1" t="s">
        <v>86</v>
      </c>
      <c r="E74" s="33" t="s">
        <v>946</v>
      </c>
    </row>
    <row r="75" ht="306">
      <c r="A75" s="1" t="s">
        <v>88</v>
      </c>
      <c r="E75" s="27" t="s">
        <v>854</v>
      </c>
    </row>
    <row r="76">
      <c r="A76" s="1" t="s">
        <v>75</v>
      </c>
      <c r="C76" s="22" t="s">
        <v>581</v>
      </c>
      <c r="E76" s="23" t="s">
        <v>582</v>
      </c>
      <c r="L76" s="24">
        <f>SUMIFS(L77:L80,A77:A80,"P")</f>
        <v>0</v>
      </c>
      <c r="M76" s="24">
        <f>SUMIFS(M77:M80,A77:A80,"P")</f>
        <v>0</v>
      </c>
      <c r="N76" s="25"/>
    </row>
    <row r="77">
      <c r="A77" s="1" t="s">
        <v>78</v>
      </c>
      <c r="B77" s="1">
        <v>17</v>
      </c>
      <c r="C77" s="26" t="s">
        <v>588</v>
      </c>
      <c r="D77" t="s">
        <v>85</v>
      </c>
      <c r="E77" s="27" t="s">
        <v>589</v>
      </c>
      <c r="F77" s="28" t="s">
        <v>82</v>
      </c>
      <c r="G77" s="29">
        <v>39.670000000000002</v>
      </c>
      <c r="H77" s="28">
        <v>0</v>
      </c>
      <c r="I77" s="30">
        <f>ROUND(G77*H77,P4)</f>
        <v>0</v>
      </c>
      <c r="L77" s="31">
        <v>0</v>
      </c>
      <c r="M77" s="24">
        <f>ROUND(G77*L77,P4)</f>
        <v>0</v>
      </c>
      <c r="N77" s="25" t="s">
        <v>83</v>
      </c>
      <c r="O77" s="32">
        <f>M77*AA77</f>
        <v>0</v>
      </c>
      <c r="P77" s="1">
        <v>1</v>
      </c>
      <c r="AA77" s="1">
        <f>IF(P77=1,$O$3,IF(P77=2,$O$4,$O$5))</f>
        <v>0</v>
      </c>
    </row>
    <row r="78">
      <c r="A78" s="1" t="s">
        <v>84</v>
      </c>
      <c r="E78" s="27" t="s">
        <v>85</v>
      </c>
    </row>
    <row r="79" ht="38.25">
      <c r="A79" s="1" t="s">
        <v>86</v>
      </c>
      <c r="E79" s="33" t="s">
        <v>947</v>
      </c>
    </row>
    <row r="80" ht="76.5">
      <c r="A80" s="1" t="s">
        <v>88</v>
      </c>
      <c r="E80" s="27" t="s">
        <v>591</v>
      </c>
    </row>
    <row r="81">
      <c r="A81" s="1" t="s">
        <v>75</v>
      </c>
      <c r="C81" s="22" t="s">
        <v>331</v>
      </c>
      <c r="E81" s="23" t="s">
        <v>332</v>
      </c>
      <c r="L81" s="24">
        <f>SUMIFS(L82:L113,A82:A113,"P")</f>
        <v>0</v>
      </c>
      <c r="M81" s="24">
        <f>SUMIFS(M82:M113,A82:A113,"P")</f>
        <v>0</v>
      </c>
      <c r="N81" s="25"/>
    </row>
    <row r="82" ht="25.5">
      <c r="A82" s="1" t="s">
        <v>78</v>
      </c>
      <c r="B82" s="1">
        <v>18</v>
      </c>
      <c r="C82" s="26" t="s">
        <v>592</v>
      </c>
      <c r="D82" t="s">
        <v>85</v>
      </c>
      <c r="E82" s="27" t="s">
        <v>593</v>
      </c>
      <c r="F82" s="28" t="s">
        <v>82</v>
      </c>
      <c r="G82" s="29">
        <v>256.19999999999999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83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84</v>
      </c>
      <c r="E83" s="27" t="s">
        <v>85</v>
      </c>
    </row>
    <row r="84">
      <c r="A84" s="1" t="s">
        <v>86</v>
      </c>
      <c r="E84" s="33" t="s">
        <v>948</v>
      </c>
    </row>
    <row r="85" ht="242.25">
      <c r="A85" s="1" t="s">
        <v>88</v>
      </c>
      <c r="E85" s="27" t="s">
        <v>596</v>
      </c>
    </row>
    <row r="86" ht="25.5">
      <c r="A86" s="1" t="s">
        <v>78</v>
      </c>
      <c r="B86" s="1">
        <v>19</v>
      </c>
      <c r="C86" s="26" t="s">
        <v>949</v>
      </c>
      <c r="D86" t="s">
        <v>85</v>
      </c>
      <c r="E86" s="27" t="s">
        <v>950</v>
      </c>
      <c r="F86" s="28" t="s">
        <v>82</v>
      </c>
      <c r="G86" s="29">
        <v>366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83</v>
      </c>
      <c r="O86" s="32">
        <f>M86*AA86</f>
        <v>0</v>
      </c>
      <c r="P86" s="1">
        <v>3</v>
      </c>
      <c r="AA86" s="1">
        <f>IF(P86=1,$O$3,IF(P86=2,$O$4,$O$5))</f>
        <v>0</v>
      </c>
    </row>
    <row r="87" ht="25.5">
      <c r="A87" s="1" t="s">
        <v>84</v>
      </c>
      <c r="E87" s="27" t="s">
        <v>951</v>
      </c>
    </row>
    <row r="88" ht="25.5">
      <c r="A88" s="1" t="s">
        <v>86</v>
      </c>
      <c r="E88" s="33" t="s">
        <v>952</v>
      </c>
    </row>
    <row r="89" ht="255">
      <c r="A89" s="1" t="s">
        <v>88</v>
      </c>
      <c r="E89" s="27" t="s">
        <v>953</v>
      </c>
    </row>
    <row r="90">
      <c r="A90" s="1" t="s">
        <v>78</v>
      </c>
      <c r="B90" s="1">
        <v>20</v>
      </c>
      <c r="C90" s="26" t="s">
        <v>954</v>
      </c>
      <c r="D90" t="s">
        <v>85</v>
      </c>
      <c r="E90" s="27" t="s">
        <v>955</v>
      </c>
      <c r="F90" s="28" t="s">
        <v>433</v>
      </c>
      <c r="G90" s="29">
        <v>732</v>
      </c>
      <c r="H90" s="28">
        <v>0</v>
      </c>
      <c r="I90" s="30">
        <f>ROUND(G90*H90,P4)</f>
        <v>0</v>
      </c>
      <c r="L90" s="31">
        <v>0</v>
      </c>
      <c r="M90" s="24">
        <f>ROUND(G90*L90,P4)</f>
        <v>0</v>
      </c>
      <c r="N90" s="25" t="s">
        <v>83</v>
      </c>
      <c r="O90" s="32">
        <f>M90*AA90</f>
        <v>0</v>
      </c>
      <c r="P90" s="1">
        <v>3</v>
      </c>
      <c r="AA90" s="1">
        <f>IF(P90=1,$O$3,IF(P90=2,$O$4,$O$5))</f>
        <v>0</v>
      </c>
    </row>
    <row r="91">
      <c r="A91" s="1" t="s">
        <v>84</v>
      </c>
      <c r="E91" s="27" t="s">
        <v>85</v>
      </c>
    </row>
    <row r="92">
      <c r="A92" s="1" t="s">
        <v>86</v>
      </c>
      <c r="E92" s="33" t="s">
        <v>956</v>
      </c>
    </row>
    <row r="93" ht="89.25">
      <c r="A93" s="1" t="s">
        <v>88</v>
      </c>
      <c r="E93" s="27" t="s">
        <v>957</v>
      </c>
    </row>
    <row r="94">
      <c r="A94" s="1" t="s">
        <v>78</v>
      </c>
      <c r="B94" s="1">
        <v>21</v>
      </c>
      <c r="C94" s="26" t="s">
        <v>958</v>
      </c>
      <c r="D94" t="s">
        <v>85</v>
      </c>
      <c r="E94" s="27" t="s">
        <v>959</v>
      </c>
      <c r="F94" s="28" t="s">
        <v>433</v>
      </c>
      <c r="G94" s="29">
        <v>732</v>
      </c>
      <c r="H94" s="28">
        <v>0</v>
      </c>
      <c r="I94" s="30">
        <f>ROUND(G94*H94,P4)</f>
        <v>0</v>
      </c>
      <c r="L94" s="31">
        <v>0</v>
      </c>
      <c r="M94" s="24">
        <f>ROUND(G94*L94,P4)</f>
        <v>0</v>
      </c>
      <c r="N94" s="25" t="s">
        <v>83</v>
      </c>
      <c r="O94" s="32">
        <f>M94*AA94</f>
        <v>0</v>
      </c>
      <c r="P94" s="1">
        <v>3</v>
      </c>
      <c r="AA94" s="1">
        <f>IF(P94=1,$O$3,IF(P94=2,$O$4,$O$5))</f>
        <v>0</v>
      </c>
    </row>
    <row r="95">
      <c r="A95" s="1" t="s">
        <v>84</v>
      </c>
      <c r="E95" s="27" t="s">
        <v>85</v>
      </c>
    </row>
    <row r="96">
      <c r="A96" s="1" t="s">
        <v>86</v>
      </c>
      <c r="E96" s="33" t="s">
        <v>956</v>
      </c>
    </row>
    <row r="97" ht="89.25">
      <c r="A97" s="1" t="s">
        <v>88</v>
      </c>
      <c r="E97" s="27" t="s">
        <v>957</v>
      </c>
    </row>
    <row r="98">
      <c r="A98" s="1" t="s">
        <v>78</v>
      </c>
      <c r="B98" s="1">
        <v>22</v>
      </c>
      <c r="C98" s="26" t="s">
        <v>960</v>
      </c>
      <c r="D98" t="s">
        <v>85</v>
      </c>
      <c r="E98" s="27" t="s">
        <v>961</v>
      </c>
      <c r="F98" s="28" t="s">
        <v>82</v>
      </c>
      <c r="G98" s="29">
        <v>29.280000000000001</v>
      </c>
      <c r="H98" s="28">
        <v>0</v>
      </c>
      <c r="I98" s="30">
        <f>ROUND(G98*H98,P4)</f>
        <v>0</v>
      </c>
      <c r="L98" s="31">
        <v>0</v>
      </c>
      <c r="M98" s="24">
        <f>ROUND(G98*L98,P4)</f>
        <v>0</v>
      </c>
      <c r="N98" s="25" t="s">
        <v>83</v>
      </c>
      <c r="O98" s="32">
        <f>M98*AA98</f>
        <v>0</v>
      </c>
      <c r="P98" s="1">
        <v>3</v>
      </c>
      <c r="AA98" s="1">
        <f>IF(P98=1,$O$3,IF(P98=2,$O$4,$O$5))</f>
        <v>0</v>
      </c>
    </row>
    <row r="99">
      <c r="A99" s="1" t="s">
        <v>84</v>
      </c>
      <c r="E99" s="27" t="s">
        <v>85</v>
      </c>
    </row>
    <row r="100">
      <c r="A100" s="1" t="s">
        <v>86</v>
      </c>
      <c r="E100" s="33" t="s">
        <v>962</v>
      </c>
    </row>
    <row r="101" ht="165.75">
      <c r="A101" s="1" t="s">
        <v>88</v>
      </c>
      <c r="E101" s="27" t="s">
        <v>963</v>
      </c>
    </row>
    <row r="102">
      <c r="A102" s="1" t="s">
        <v>78</v>
      </c>
      <c r="B102" s="1">
        <v>23</v>
      </c>
      <c r="C102" s="26" t="s">
        <v>964</v>
      </c>
      <c r="D102" t="s">
        <v>85</v>
      </c>
      <c r="E102" s="27" t="s">
        <v>965</v>
      </c>
      <c r="F102" s="28" t="s">
        <v>82</v>
      </c>
      <c r="G102" s="29">
        <v>43.920000000000002</v>
      </c>
      <c r="H102" s="28">
        <v>0</v>
      </c>
      <c r="I102" s="30">
        <f>ROUND(G102*H102,P4)</f>
        <v>0</v>
      </c>
      <c r="L102" s="31">
        <v>0</v>
      </c>
      <c r="M102" s="24">
        <f>ROUND(G102*L102,P4)</f>
        <v>0</v>
      </c>
      <c r="N102" s="25" t="s">
        <v>83</v>
      </c>
      <c r="O102" s="32">
        <f>M102*AA102</f>
        <v>0</v>
      </c>
      <c r="P102" s="1">
        <v>3</v>
      </c>
      <c r="AA102" s="1">
        <f>IF(P102=1,$O$3,IF(P102=2,$O$4,$O$5))</f>
        <v>0</v>
      </c>
    </row>
    <row r="103">
      <c r="A103" s="1" t="s">
        <v>84</v>
      </c>
      <c r="E103" s="27" t="s">
        <v>85</v>
      </c>
    </row>
    <row r="104">
      <c r="A104" s="1" t="s">
        <v>86</v>
      </c>
      <c r="E104" s="33" t="s">
        <v>966</v>
      </c>
    </row>
    <row r="105" ht="165.75">
      <c r="A105" s="1" t="s">
        <v>88</v>
      </c>
      <c r="E105" s="27" t="s">
        <v>963</v>
      </c>
    </row>
    <row r="106">
      <c r="A106" s="1" t="s">
        <v>78</v>
      </c>
      <c r="B106" s="1">
        <v>24</v>
      </c>
      <c r="C106" s="26" t="s">
        <v>967</v>
      </c>
      <c r="D106" t="s">
        <v>85</v>
      </c>
      <c r="E106" s="27" t="s">
        <v>968</v>
      </c>
      <c r="F106" s="28" t="s">
        <v>82</v>
      </c>
      <c r="G106" s="29">
        <v>36.600000000000001</v>
      </c>
      <c r="H106" s="28">
        <v>0</v>
      </c>
      <c r="I106" s="30">
        <f>ROUND(G106*H106,P4)</f>
        <v>0</v>
      </c>
      <c r="L106" s="31">
        <v>0</v>
      </c>
      <c r="M106" s="24">
        <f>ROUND(G106*L106,P4)</f>
        <v>0</v>
      </c>
      <c r="N106" s="25" t="s">
        <v>83</v>
      </c>
      <c r="O106" s="32">
        <f>M106*AA106</f>
        <v>0</v>
      </c>
      <c r="P106" s="1">
        <v>3</v>
      </c>
      <c r="AA106" s="1">
        <f>IF(P106=1,$O$3,IF(P106=2,$O$4,$O$5))</f>
        <v>0</v>
      </c>
    </row>
    <row r="107">
      <c r="A107" s="1" t="s">
        <v>84</v>
      </c>
      <c r="E107" s="27" t="s">
        <v>85</v>
      </c>
    </row>
    <row r="108">
      <c r="A108" s="1" t="s">
        <v>86</v>
      </c>
      <c r="E108" s="33" t="s">
        <v>969</v>
      </c>
    </row>
    <row r="109" ht="165.75">
      <c r="A109" s="1" t="s">
        <v>88</v>
      </c>
      <c r="E109" s="27" t="s">
        <v>963</v>
      </c>
    </row>
    <row r="110">
      <c r="A110" s="1" t="s">
        <v>78</v>
      </c>
      <c r="B110" s="1">
        <v>25</v>
      </c>
      <c r="C110" s="26" t="s">
        <v>970</v>
      </c>
      <c r="D110" t="s">
        <v>85</v>
      </c>
      <c r="E110" s="27" t="s">
        <v>971</v>
      </c>
      <c r="F110" s="28" t="s">
        <v>95</v>
      </c>
      <c r="G110" s="29">
        <v>25.100000000000001</v>
      </c>
      <c r="H110" s="28">
        <v>0</v>
      </c>
      <c r="I110" s="30">
        <f>ROUND(G110*H110,P4)</f>
        <v>0</v>
      </c>
      <c r="L110" s="31">
        <v>0</v>
      </c>
      <c r="M110" s="24">
        <f>ROUND(G110*L110,P4)</f>
        <v>0</v>
      </c>
      <c r="N110" s="25" t="s">
        <v>83</v>
      </c>
      <c r="O110" s="32">
        <f>M110*AA110</f>
        <v>0</v>
      </c>
      <c r="P110" s="1">
        <v>3</v>
      </c>
      <c r="AA110" s="1">
        <f>IF(P110=1,$O$3,IF(P110=2,$O$4,$O$5))</f>
        <v>0</v>
      </c>
    </row>
    <row r="111">
      <c r="A111" s="1" t="s">
        <v>84</v>
      </c>
      <c r="E111" s="27" t="s">
        <v>85</v>
      </c>
    </row>
    <row r="112">
      <c r="A112" s="1" t="s">
        <v>86</v>
      </c>
      <c r="E112" s="33" t="s">
        <v>972</v>
      </c>
    </row>
    <row r="113" ht="63.75">
      <c r="A113" s="1" t="s">
        <v>88</v>
      </c>
      <c r="E113" s="27" t="s">
        <v>973</v>
      </c>
    </row>
    <row r="114">
      <c r="A114" s="1" t="s">
        <v>75</v>
      </c>
      <c r="C114" s="22" t="s">
        <v>618</v>
      </c>
      <c r="E114" s="23" t="s">
        <v>619</v>
      </c>
      <c r="L114" s="24">
        <f>SUMIFS(L115:L126,A115:A126,"P")</f>
        <v>0</v>
      </c>
      <c r="M114" s="24">
        <f>SUMIFS(M115:M126,A115:A126,"P")</f>
        <v>0</v>
      </c>
      <c r="N114" s="25"/>
    </row>
    <row r="115">
      <c r="A115" s="1" t="s">
        <v>78</v>
      </c>
      <c r="B115" s="1">
        <v>26</v>
      </c>
      <c r="C115" s="26" t="s">
        <v>974</v>
      </c>
      <c r="D115" t="s">
        <v>85</v>
      </c>
      <c r="E115" s="27" t="s">
        <v>975</v>
      </c>
      <c r="F115" s="28" t="s">
        <v>95</v>
      </c>
      <c r="G115" s="29">
        <v>30.699999999999999</v>
      </c>
      <c r="H115" s="28">
        <v>0</v>
      </c>
      <c r="I115" s="30">
        <f>ROUND(G115*H115,P4)</f>
        <v>0</v>
      </c>
      <c r="L115" s="31">
        <v>0</v>
      </c>
      <c r="M115" s="24">
        <f>ROUND(G115*L115,P4)</f>
        <v>0</v>
      </c>
      <c r="N115" s="25" t="s">
        <v>83</v>
      </c>
      <c r="O115" s="32">
        <f>M115*AA115</f>
        <v>0</v>
      </c>
      <c r="P115" s="1">
        <v>3</v>
      </c>
      <c r="AA115" s="1">
        <f>IF(P115=1,$O$3,IF(P115=2,$O$4,$O$5))</f>
        <v>0</v>
      </c>
    </row>
    <row r="116">
      <c r="A116" s="1" t="s">
        <v>84</v>
      </c>
      <c r="E116" s="27" t="s">
        <v>85</v>
      </c>
    </row>
    <row r="117">
      <c r="A117" s="1" t="s">
        <v>86</v>
      </c>
      <c r="E117" s="33" t="s">
        <v>976</v>
      </c>
    </row>
    <row r="118" ht="255">
      <c r="A118" s="1" t="s">
        <v>88</v>
      </c>
      <c r="E118" s="27" t="s">
        <v>977</v>
      </c>
    </row>
    <row r="119">
      <c r="A119" s="1" t="s">
        <v>78</v>
      </c>
      <c r="B119" s="1">
        <v>27</v>
      </c>
      <c r="C119" s="26" t="s">
        <v>978</v>
      </c>
      <c r="D119" t="s">
        <v>85</v>
      </c>
      <c r="E119" s="27" t="s">
        <v>979</v>
      </c>
      <c r="F119" s="28" t="s">
        <v>95</v>
      </c>
      <c r="G119" s="29">
        <v>118.5</v>
      </c>
      <c r="H119" s="28">
        <v>0</v>
      </c>
      <c r="I119" s="30">
        <f>ROUND(G119*H119,P4)</f>
        <v>0</v>
      </c>
      <c r="L119" s="31">
        <v>0</v>
      </c>
      <c r="M119" s="24">
        <f>ROUND(G119*L119,P4)</f>
        <v>0</v>
      </c>
      <c r="N119" s="25" t="s">
        <v>83</v>
      </c>
      <c r="O119" s="32">
        <f>M119*AA119</f>
        <v>0</v>
      </c>
      <c r="P119" s="1">
        <v>1</v>
      </c>
      <c r="AA119" s="1">
        <f>IF(P119=1,$O$3,IF(P119=2,$O$4,$O$5))</f>
        <v>0</v>
      </c>
    </row>
    <row r="120">
      <c r="A120" s="1" t="s">
        <v>84</v>
      </c>
      <c r="E120" s="27" t="s">
        <v>980</v>
      </c>
    </row>
    <row r="121">
      <c r="A121" s="1" t="s">
        <v>86</v>
      </c>
      <c r="E121" s="33" t="s">
        <v>981</v>
      </c>
    </row>
    <row r="122" ht="255">
      <c r="A122" s="1" t="s">
        <v>88</v>
      </c>
      <c r="E122" s="27" t="s">
        <v>623</v>
      </c>
    </row>
    <row r="123">
      <c r="A123" s="1" t="s">
        <v>78</v>
      </c>
      <c r="B123" s="1">
        <v>28</v>
      </c>
      <c r="C123" s="26" t="s">
        <v>982</v>
      </c>
      <c r="D123" t="s">
        <v>85</v>
      </c>
      <c r="E123" s="27" t="s">
        <v>983</v>
      </c>
      <c r="F123" s="28" t="s">
        <v>120</v>
      </c>
      <c r="G123" s="29">
        <v>8</v>
      </c>
      <c r="H123" s="28">
        <v>0</v>
      </c>
      <c r="I123" s="30">
        <f>ROUND(G123*H123,P4)</f>
        <v>0</v>
      </c>
      <c r="L123" s="31">
        <v>0</v>
      </c>
      <c r="M123" s="24">
        <f>ROUND(G123*L123,P4)</f>
        <v>0</v>
      </c>
      <c r="N123" s="25" t="s">
        <v>83</v>
      </c>
      <c r="O123" s="32">
        <f>M123*AA123</f>
        <v>0</v>
      </c>
      <c r="P123" s="1">
        <v>3</v>
      </c>
      <c r="AA123" s="1">
        <f>IF(P123=1,$O$3,IF(P123=2,$O$4,$O$5))</f>
        <v>0</v>
      </c>
    </row>
    <row r="124">
      <c r="A124" s="1" t="s">
        <v>84</v>
      </c>
      <c r="E124" s="27" t="s">
        <v>85</v>
      </c>
    </row>
    <row r="125">
      <c r="A125" s="1" t="s">
        <v>86</v>
      </c>
      <c r="E125" s="33" t="s">
        <v>513</v>
      </c>
    </row>
    <row r="126" ht="102">
      <c r="A126" s="1" t="s">
        <v>88</v>
      </c>
      <c r="E126" s="27" t="s">
        <v>984</v>
      </c>
    </row>
    <row r="127">
      <c r="A127" s="1" t="s">
        <v>75</v>
      </c>
      <c r="C127" s="22" t="s">
        <v>412</v>
      </c>
      <c r="E127" s="23" t="s">
        <v>413</v>
      </c>
      <c r="L127" s="24">
        <f>SUMIFS(L128:L175,A128:A175,"P")</f>
        <v>0</v>
      </c>
      <c r="M127" s="24">
        <f>SUMIFS(M128:M175,A128:A175,"P")</f>
        <v>0</v>
      </c>
      <c r="N127" s="25"/>
    </row>
    <row r="128">
      <c r="A128" s="1" t="s">
        <v>78</v>
      </c>
      <c r="B128" s="1">
        <v>29</v>
      </c>
      <c r="C128" s="26" t="s">
        <v>985</v>
      </c>
      <c r="D128" t="s">
        <v>85</v>
      </c>
      <c r="E128" s="27" t="s">
        <v>986</v>
      </c>
      <c r="F128" s="28" t="s">
        <v>120</v>
      </c>
      <c r="G128" s="29">
        <v>2</v>
      </c>
      <c r="H128" s="28">
        <v>0</v>
      </c>
      <c r="I128" s="30">
        <f>ROUND(G128*H128,P4)</f>
        <v>0</v>
      </c>
      <c r="L128" s="31">
        <v>0</v>
      </c>
      <c r="M128" s="24">
        <f>ROUND(G128*L128,P4)</f>
        <v>0</v>
      </c>
      <c r="N128" s="25" t="s">
        <v>83</v>
      </c>
      <c r="O128" s="32">
        <f>M128*AA128</f>
        <v>0</v>
      </c>
      <c r="P128" s="1">
        <v>3</v>
      </c>
      <c r="AA128" s="1">
        <f>IF(P128=1,$O$3,IF(P128=2,$O$4,$O$5))</f>
        <v>0</v>
      </c>
    </row>
    <row r="129">
      <c r="A129" s="1" t="s">
        <v>84</v>
      </c>
      <c r="E129" s="27" t="s">
        <v>85</v>
      </c>
    </row>
    <row r="130">
      <c r="A130" s="1" t="s">
        <v>86</v>
      </c>
      <c r="E130" s="33" t="s">
        <v>987</v>
      </c>
    </row>
    <row r="131" ht="51">
      <c r="A131" s="1" t="s">
        <v>88</v>
      </c>
      <c r="E131" s="27" t="s">
        <v>988</v>
      </c>
    </row>
    <row r="132">
      <c r="A132" s="1" t="s">
        <v>78</v>
      </c>
      <c r="B132" s="1">
        <v>30</v>
      </c>
      <c r="C132" s="26" t="s">
        <v>989</v>
      </c>
      <c r="D132" t="s">
        <v>85</v>
      </c>
      <c r="E132" s="27" t="s">
        <v>990</v>
      </c>
      <c r="F132" s="28" t="s">
        <v>120</v>
      </c>
      <c r="G132" s="29">
        <v>1</v>
      </c>
      <c r="H132" s="28">
        <v>0</v>
      </c>
      <c r="I132" s="30">
        <f>ROUND(G132*H132,P4)</f>
        <v>0</v>
      </c>
      <c r="L132" s="31">
        <v>0</v>
      </c>
      <c r="M132" s="24">
        <f>ROUND(G132*L132,P4)</f>
        <v>0</v>
      </c>
      <c r="N132" s="25" t="s">
        <v>83</v>
      </c>
      <c r="O132" s="32">
        <f>M132*AA132</f>
        <v>0</v>
      </c>
      <c r="P132" s="1">
        <v>3</v>
      </c>
      <c r="AA132" s="1">
        <f>IF(P132=1,$O$3,IF(P132=2,$O$4,$O$5))</f>
        <v>0</v>
      </c>
    </row>
    <row r="133">
      <c r="A133" s="1" t="s">
        <v>84</v>
      </c>
      <c r="E133" s="27" t="s">
        <v>85</v>
      </c>
    </row>
    <row r="134">
      <c r="A134" s="1" t="s">
        <v>86</v>
      </c>
      <c r="E134" s="33" t="s">
        <v>991</v>
      </c>
    </row>
    <row r="135" ht="76.5">
      <c r="A135" s="1" t="s">
        <v>88</v>
      </c>
      <c r="E135" s="27" t="s">
        <v>992</v>
      </c>
    </row>
    <row r="136" ht="25.5">
      <c r="A136" s="1" t="s">
        <v>78</v>
      </c>
      <c r="B136" s="1">
        <v>31</v>
      </c>
      <c r="C136" s="26" t="s">
        <v>628</v>
      </c>
      <c r="D136" t="s">
        <v>85</v>
      </c>
      <c r="E136" s="27" t="s">
        <v>629</v>
      </c>
      <c r="F136" s="28" t="s">
        <v>120</v>
      </c>
      <c r="G136" s="29">
        <v>2</v>
      </c>
      <c r="H136" s="28">
        <v>0</v>
      </c>
      <c r="I136" s="30">
        <f>ROUND(G136*H136,P4)</f>
        <v>0</v>
      </c>
      <c r="L136" s="31">
        <v>0</v>
      </c>
      <c r="M136" s="24">
        <f>ROUND(G136*L136,P4)</f>
        <v>0</v>
      </c>
      <c r="N136" s="25" t="s">
        <v>83</v>
      </c>
      <c r="O136" s="32">
        <f>M136*AA136</f>
        <v>0</v>
      </c>
      <c r="P136" s="1">
        <v>3</v>
      </c>
      <c r="AA136" s="1">
        <f>IF(P136=1,$O$3,IF(P136=2,$O$4,$O$5))</f>
        <v>0</v>
      </c>
    </row>
    <row r="137">
      <c r="A137" s="1" t="s">
        <v>84</v>
      </c>
      <c r="E137" s="27" t="s">
        <v>85</v>
      </c>
    </row>
    <row r="138">
      <c r="A138" s="1" t="s">
        <v>86</v>
      </c>
      <c r="E138" s="33" t="s">
        <v>987</v>
      </c>
    </row>
    <row r="139" ht="51">
      <c r="A139" s="1" t="s">
        <v>88</v>
      </c>
      <c r="E139" s="27" t="s">
        <v>631</v>
      </c>
    </row>
    <row r="140">
      <c r="A140" s="1" t="s">
        <v>78</v>
      </c>
      <c r="B140" s="1">
        <v>32</v>
      </c>
      <c r="C140" s="26" t="s">
        <v>993</v>
      </c>
      <c r="D140" t="s">
        <v>85</v>
      </c>
      <c r="E140" s="27" t="s">
        <v>994</v>
      </c>
      <c r="F140" s="28" t="s">
        <v>120</v>
      </c>
      <c r="G140" s="29">
        <v>1</v>
      </c>
      <c r="H140" s="28">
        <v>0</v>
      </c>
      <c r="I140" s="30">
        <f>ROUND(G140*H140,P4)</f>
        <v>0</v>
      </c>
      <c r="L140" s="31">
        <v>0</v>
      </c>
      <c r="M140" s="24">
        <f>ROUND(G140*L140,P4)</f>
        <v>0</v>
      </c>
      <c r="N140" s="25" t="s">
        <v>83</v>
      </c>
      <c r="O140" s="32">
        <f>M140*AA140</f>
        <v>0</v>
      </c>
      <c r="P140" s="1">
        <v>3</v>
      </c>
      <c r="AA140" s="1">
        <f>IF(P140=1,$O$3,IF(P140=2,$O$4,$O$5))</f>
        <v>0</v>
      </c>
    </row>
    <row r="141">
      <c r="A141" s="1" t="s">
        <v>84</v>
      </c>
      <c r="E141" s="27" t="s">
        <v>85</v>
      </c>
    </row>
    <row r="142">
      <c r="A142" s="1" t="s">
        <v>86</v>
      </c>
      <c r="E142" s="33" t="s">
        <v>991</v>
      </c>
    </row>
    <row r="143" ht="76.5">
      <c r="A143" s="1" t="s">
        <v>88</v>
      </c>
      <c r="E143" s="27" t="s">
        <v>995</v>
      </c>
    </row>
    <row r="144">
      <c r="A144" s="1" t="s">
        <v>78</v>
      </c>
      <c r="B144" s="1">
        <v>33</v>
      </c>
      <c r="C144" s="26" t="s">
        <v>996</v>
      </c>
      <c r="D144" t="s">
        <v>85</v>
      </c>
      <c r="E144" s="27" t="s">
        <v>997</v>
      </c>
      <c r="F144" s="28" t="s">
        <v>120</v>
      </c>
      <c r="G144" s="29">
        <v>1</v>
      </c>
      <c r="H144" s="28">
        <v>0</v>
      </c>
      <c r="I144" s="30">
        <f>ROUND(G144*H144,P4)</f>
        <v>0</v>
      </c>
      <c r="L144" s="31">
        <v>0</v>
      </c>
      <c r="M144" s="24">
        <f>ROUND(G144*L144,P4)</f>
        <v>0</v>
      </c>
      <c r="N144" s="25" t="s">
        <v>83</v>
      </c>
      <c r="O144" s="32">
        <f>M144*AA144</f>
        <v>0</v>
      </c>
      <c r="P144" s="1">
        <v>3</v>
      </c>
      <c r="AA144" s="1">
        <f>IF(P144=1,$O$3,IF(P144=2,$O$4,$O$5))</f>
        <v>0</v>
      </c>
    </row>
    <row r="145">
      <c r="A145" s="1" t="s">
        <v>84</v>
      </c>
      <c r="E145" s="27" t="s">
        <v>85</v>
      </c>
    </row>
    <row r="146">
      <c r="A146" s="1" t="s">
        <v>86</v>
      </c>
      <c r="E146" s="33" t="s">
        <v>998</v>
      </c>
    </row>
    <row r="147" ht="51">
      <c r="A147" s="1" t="s">
        <v>88</v>
      </c>
      <c r="E147" s="27" t="s">
        <v>988</v>
      </c>
    </row>
    <row r="148" ht="25.5">
      <c r="A148" s="1" t="s">
        <v>78</v>
      </c>
      <c r="B148" s="1">
        <v>34</v>
      </c>
      <c r="C148" s="26" t="s">
        <v>414</v>
      </c>
      <c r="D148" t="s">
        <v>85</v>
      </c>
      <c r="E148" s="27" t="s">
        <v>415</v>
      </c>
      <c r="F148" s="28" t="s">
        <v>120</v>
      </c>
      <c r="G148" s="29">
        <v>1</v>
      </c>
      <c r="H148" s="28">
        <v>0</v>
      </c>
      <c r="I148" s="30">
        <f>ROUND(G148*H148,P4)</f>
        <v>0</v>
      </c>
      <c r="L148" s="31">
        <v>0</v>
      </c>
      <c r="M148" s="24">
        <f>ROUND(G148*L148,P4)</f>
        <v>0</v>
      </c>
      <c r="N148" s="25" t="s">
        <v>83</v>
      </c>
      <c r="O148" s="32">
        <f>M148*AA148</f>
        <v>0</v>
      </c>
      <c r="P148" s="1">
        <v>3</v>
      </c>
      <c r="AA148" s="1">
        <f>IF(P148=1,$O$3,IF(P148=2,$O$4,$O$5))</f>
        <v>0</v>
      </c>
    </row>
    <row r="149">
      <c r="A149" s="1" t="s">
        <v>84</v>
      </c>
      <c r="E149" s="27" t="s">
        <v>85</v>
      </c>
    </row>
    <row r="150">
      <c r="A150" s="1" t="s">
        <v>86</v>
      </c>
      <c r="E150" s="33" t="s">
        <v>998</v>
      </c>
    </row>
    <row r="151" ht="76.5">
      <c r="A151" s="1" t="s">
        <v>88</v>
      </c>
      <c r="E151" s="27" t="s">
        <v>417</v>
      </c>
    </row>
    <row r="152">
      <c r="A152" s="1" t="s">
        <v>78</v>
      </c>
      <c r="B152" s="1">
        <v>35</v>
      </c>
      <c r="C152" s="26" t="s">
        <v>999</v>
      </c>
      <c r="D152" t="s">
        <v>85</v>
      </c>
      <c r="E152" s="27" t="s">
        <v>1000</v>
      </c>
      <c r="F152" s="28" t="s">
        <v>433</v>
      </c>
      <c r="G152" s="29">
        <v>36.438000000000002</v>
      </c>
      <c r="H152" s="28">
        <v>0</v>
      </c>
      <c r="I152" s="30">
        <f>ROUND(G152*H152,P4)</f>
        <v>0</v>
      </c>
      <c r="L152" s="31">
        <v>0</v>
      </c>
      <c r="M152" s="24">
        <f>ROUND(G152*L152,P4)</f>
        <v>0</v>
      </c>
      <c r="N152" s="25" t="s">
        <v>83</v>
      </c>
      <c r="O152" s="32">
        <f>M152*AA152</f>
        <v>0</v>
      </c>
      <c r="P152" s="1">
        <v>3</v>
      </c>
      <c r="AA152" s="1">
        <f>IF(P152=1,$O$3,IF(P152=2,$O$4,$O$5))</f>
        <v>0</v>
      </c>
    </row>
    <row r="153">
      <c r="A153" s="1" t="s">
        <v>84</v>
      </c>
      <c r="E153" s="27" t="s">
        <v>85</v>
      </c>
    </row>
    <row r="154" ht="51">
      <c r="A154" s="1" t="s">
        <v>86</v>
      </c>
      <c r="E154" s="33" t="s">
        <v>1001</v>
      </c>
    </row>
    <row r="155" ht="89.25">
      <c r="A155" s="1" t="s">
        <v>88</v>
      </c>
      <c r="E155" s="27" t="s">
        <v>1002</v>
      </c>
    </row>
    <row r="156" ht="25.5">
      <c r="A156" s="1" t="s">
        <v>78</v>
      </c>
      <c r="B156" s="1">
        <v>36</v>
      </c>
      <c r="C156" s="26" t="s">
        <v>1003</v>
      </c>
      <c r="D156" t="s">
        <v>85</v>
      </c>
      <c r="E156" s="27" t="s">
        <v>1004</v>
      </c>
      <c r="F156" s="28" t="s">
        <v>433</v>
      </c>
      <c r="G156" s="29">
        <v>36.438000000000002</v>
      </c>
      <c r="H156" s="28">
        <v>0</v>
      </c>
      <c r="I156" s="30">
        <f>ROUND(G156*H156,P4)</f>
        <v>0</v>
      </c>
      <c r="L156" s="31">
        <v>0</v>
      </c>
      <c r="M156" s="24">
        <f>ROUND(G156*L156,P4)</f>
        <v>0</v>
      </c>
      <c r="N156" s="25" t="s">
        <v>83</v>
      </c>
      <c r="O156" s="32">
        <f>M156*AA156</f>
        <v>0</v>
      </c>
      <c r="P156" s="1">
        <v>3</v>
      </c>
      <c r="AA156" s="1">
        <f>IF(P156=1,$O$3,IF(P156=2,$O$4,$O$5))</f>
        <v>0</v>
      </c>
    </row>
    <row r="157">
      <c r="A157" s="1" t="s">
        <v>84</v>
      </c>
      <c r="E157" s="27" t="s">
        <v>85</v>
      </c>
    </row>
    <row r="158" ht="51">
      <c r="A158" s="1" t="s">
        <v>86</v>
      </c>
      <c r="E158" s="33" t="s">
        <v>1001</v>
      </c>
    </row>
    <row r="159" ht="89.25">
      <c r="A159" s="1" t="s">
        <v>88</v>
      </c>
      <c r="E159" s="27" t="s">
        <v>1002</v>
      </c>
    </row>
    <row r="160">
      <c r="A160" s="1" t="s">
        <v>78</v>
      </c>
      <c r="B160" s="1">
        <v>37</v>
      </c>
      <c r="C160" s="26" t="s">
        <v>1005</v>
      </c>
      <c r="D160" t="s">
        <v>85</v>
      </c>
      <c r="E160" s="27" t="s">
        <v>1006</v>
      </c>
      <c r="F160" s="28" t="s">
        <v>95</v>
      </c>
      <c r="G160" s="29">
        <v>25.100000000000001</v>
      </c>
      <c r="H160" s="28">
        <v>0</v>
      </c>
      <c r="I160" s="30">
        <f>ROUND(G160*H160,P4)</f>
        <v>0</v>
      </c>
      <c r="L160" s="31">
        <v>0</v>
      </c>
      <c r="M160" s="24">
        <f>ROUND(G160*L160,P4)</f>
        <v>0</v>
      </c>
      <c r="N160" s="25" t="s">
        <v>83</v>
      </c>
      <c r="O160" s="32">
        <f>M160*AA160</f>
        <v>0</v>
      </c>
      <c r="P160" s="1">
        <v>3</v>
      </c>
      <c r="AA160" s="1">
        <f>IF(P160=1,$O$3,IF(P160=2,$O$4,$O$5))</f>
        <v>0</v>
      </c>
    </row>
    <row r="161">
      <c r="A161" s="1" t="s">
        <v>84</v>
      </c>
      <c r="E161" s="27" t="s">
        <v>85</v>
      </c>
    </row>
    <row r="162">
      <c r="A162" s="1" t="s">
        <v>86</v>
      </c>
      <c r="E162" s="33" t="s">
        <v>1007</v>
      </c>
    </row>
    <row r="163" ht="63.75">
      <c r="A163" s="1" t="s">
        <v>88</v>
      </c>
      <c r="E163" s="27" t="s">
        <v>1008</v>
      </c>
    </row>
    <row r="164">
      <c r="A164" s="1" t="s">
        <v>78</v>
      </c>
      <c r="B164" s="1">
        <v>38</v>
      </c>
      <c r="C164" s="26" t="s">
        <v>1009</v>
      </c>
      <c r="D164" t="s">
        <v>85</v>
      </c>
      <c r="E164" s="27" t="s">
        <v>1010</v>
      </c>
      <c r="F164" s="28" t="s">
        <v>120</v>
      </c>
      <c r="G164" s="29">
        <v>2</v>
      </c>
      <c r="H164" s="28">
        <v>0</v>
      </c>
      <c r="I164" s="30">
        <f>ROUND(G164*H164,P4)</f>
        <v>0</v>
      </c>
      <c r="L164" s="31">
        <v>0</v>
      </c>
      <c r="M164" s="24">
        <f>ROUND(G164*L164,P4)</f>
        <v>0</v>
      </c>
      <c r="N164" s="25" t="s">
        <v>83</v>
      </c>
      <c r="O164" s="32">
        <f>M164*AA164</f>
        <v>0</v>
      </c>
      <c r="P164" s="1">
        <v>3</v>
      </c>
      <c r="AA164" s="1">
        <f>IF(P164=1,$O$3,IF(P164=2,$O$4,$O$5))</f>
        <v>0</v>
      </c>
    </row>
    <row r="165">
      <c r="A165" s="1" t="s">
        <v>84</v>
      </c>
      <c r="E165" s="27" t="s">
        <v>85</v>
      </c>
    </row>
    <row r="166">
      <c r="A166" s="1" t="s">
        <v>86</v>
      </c>
      <c r="E166" s="33" t="s">
        <v>987</v>
      </c>
    </row>
    <row r="167" ht="51">
      <c r="A167" s="1" t="s">
        <v>88</v>
      </c>
      <c r="E167" s="27" t="s">
        <v>1011</v>
      </c>
    </row>
    <row r="168">
      <c r="A168" s="1" t="s">
        <v>78</v>
      </c>
      <c r="B168" s="1">
        <v>39</v>
      </c>
      <c r="C168" s="26" t="s">
        <v>1012</v>
      </c>
      <c r="D168" t="s">
        <v>85</v>
      </c>
      <c r="E168" s="27" t="s">
        <v>1013</v>
      </c>
      <c r="F168" s="28" t="s">
        <v>120</v>
      </c>
      <c r="G168" s="29">
        <v>2</v>
      </c>
      <c r="H168" s="28">
        <v>0</v>
      </c>
      <c r="I168" s="30">
        <f>ROUND(G168*H168,P4)</f>
        <v>0</v>
      </c>
      <c r="L168" s="31">
        <v>0</v>
      </c>
      <c r="M168" s="24">
        <f>ROUND(G168*L168,P4)</f>
        <v>0</v>
      </c>
      <c r="N168" s="25" t="s">
        <v>83</v>
      </c>
      <c r="O168" s="32">
        <f>M168*AA168</f>
        <v>0</v>
      </c>
      <c r="P168" s="1">
        <v>3</v>
      </c>
      <c r="AA168" s="1">
        <f>IF(P168=1,$O$3,IF(P168=2,$O$4,$O$5))</f>
        <v>0</v>
      </c>
    </row>
    <row r="169" ht="25.5">
      <c r="A169" s="1" t="s">
        <v>84</v>
      </c>
      <c r="E169" s="27" t="s">
        <v>1014</v>
      </c>
    </row>
    <row r="170">
      <c r="A170" s="1" t="s">
        <v>86</v>
      </c>
      <c r="E170" s="33" t="s">
        <v>987</v>
      </c>
    </row>
    <row r="171" ht="63.75">
      <c r="A171" s="1" t="s">
        <v>88</v>
      </c>
      <c r="E171" s="27" t="s">
        <v>806</v>
      </c>
    </row>
    <row r="172">
      <c r="A172" s="1" t="s">
        <v>78</v>
      </c>
      <c r="B172" s="1">
        <v>40</v>
      </c>
      <c r="C172" s="26" t="s">
        <v>1015</v>
      </c>
      <c r="D172" t="s">
        <v>85</v>
      </c>
      <c r="E172" s="27" t="s">
        <v>1016</v>
      </c>
      <c r="F172" s="28" t="s">
        <v>95</v>
      </c>
      <c r="G172" s="29">
        <v>30.699999999999999</v>
      </c>
      <c r="H172" s="28">
        <v>0</v>
      </c>
      <c r="I172" s="30">
        <f>ROUND(G172*H172,P4)</f>
        <v>0</v>
      </c>
      <c r="L172" s="31">
        <v>0</v>
      </c>
      <c r="M172" s="24">
        <f>ROUND(G172*L172,P4)</f>
        <v>0</v>
      </c>
      <c r="N172" s="25" t="s">
        <v>83</v>
      </c>
      <c r="O172" s="32">
        <f>M172*AA172</f>
        <v>0</v>
      </c>
      <c r="P172" s="1">
        <v>3</v>
      </c>
      <c r="AA172" s="1">
        <f>IF(P172=1,$O$3,IF(P172=2,$O$4,$O$5))</f>
        <v>0</v>
      </c>
    </row>
    <row r="173">
      <c r="A173" s="1" t="s">
        <v>84</v>
      </c>
      <c r="E173" s="27" t="s">
        <v>85</v>
      </c>
    </row>
    <row r="174">
      <c r="A174" s="1" t="s">
        <v>86</v>
      </c>
      <c r="E174" s="33" t="s">
        <v>1017</v>
      </c>
    </row>
    <row r="175" ht="89.25">
      <c r="A175" s="1" t="s">
        <v>88</v>
      </c>
      <c r="E175" s="27" t="s">
        <v>1018</v>
      </c>
    </row>
    <row r="176">
      <c r="A176" s="1" t="s">
        <v>75</v>
      </c>
      <c r="C176" s="22" t="s">
        <v>56</v>
      </c>
      <c r="E176" s="23" t="s">
        <v>50</v>
      </c>
      <c r="L176" s="24">
        <f>SUMIFS(L177:L192,A177:A192,"P")</f>
        <v>0</v>
      </c>
      <c r="M176" s="24">
        <f>SUMIFS(M177:M192,A177:A192,"P")</f>
        <v>0</v>
      </c>
      <c r="N176" s="25"/>
    </row>
    <row r="177" ht="38.25">
      <c r="A177" s="1" t="s">
        <v>78</v>
      </c>
      <c r="B177" s="1">
        <v>41</v>
      </c>
      <c r="C177" s="26" t="s">
        <v>647</v>
      </c>
      <c r="D177" t="s">
        <v>85</v>
      </c>
      <c r="E177" s="27" t="s">
        <v>648</v>
      </c>
      <c r="F177" s="28" t="s">
        <v>200</v>
      </c>
      <c r="G177" s="29">
        <v>736.61699999999996</v>
      </c>
      <c r="H177" s="28">
        <v>0</v>
      </c>
      <c r="I177" s="30">
        <f>ROUND(G177*H177,P4)</f>
        <v>0</v>
      </c>
      <c r="L177" s="31">
        <v>0</v>
      </c>
      <c r="M177" s="24">
        <f>ROUND(G177*L177,P4)</f>
        <v>0</v>
      </c>
      <c r="N177" s="25" t="s">
        <v>201</v>
      </c>
      <c r="O177" s="32">
        <f>M177*AA177</f>
        <v>0</v>
      </c>
      <c r="P177" s="1">
        <v>3</v>
      </c>
      <c r="AA177" s="1">
        <f>IF(P177=1,$O$3,IF(P177=2,$O$4,$O$5))</f>
        <v>0</v>
      </c>
    </row>
    <row r="178">
      <c r="A178" s="1" t="s">
        <v>84</v>
      </c>
      <c r="E178" s="27" t="s">
        <v>202</v>
      </c>
    </row>
    <row r="179" ht="76.5">
      <c r="A179" s="1" t="s">
        <v>86</v>
      </c>
      <c r="E179" s="33" t="s">
        <v>1019</v>
      </c>
    </row>
    <row r="180" ht="153">
      <c r="A180" s="1" t="s">
        <v>88</v>
      </c>
      <c r="E180" s="27" t="s">
        <v>203</v>
      </c>
    </row>
    <row r="181" ht="38.25">
      <c r="A181" s="1" t="s">
        <v>78</v>
      </c>
      <c r="B181" s="1">
        <v>42</v>
      </c>
      <c r="C181" s="26" t="s">
        <v>913</v>
      </c>
      <c r="D181" t="s">
        <v>85</v>
      </c>
      <c r="E181" s="27" t="s">
        <v>914</v>
      </c>
      <c r="F181" s="28" t="s">
        <v>200</v>
      </c>
      <c r="G181" s="29">
        <v>715.52999999999997</v>
      </c>
      <c r="H181" s="28">
        <v>0</v>
      </c>
      <c r="I181" s="30">
        <f>ROUND(G181*H181,P4)</f>
        <v>0</v>
      </c>
      <c r="L181" s="31">
        <v>0</v>
      </c>
      <c r="M181" s="24">
        <f>ROUND(G181*L181,P4)</f>
        <v>0</v>
      </c>
      <c r="N181" s="25" t="s">
        <v>201</v>
      </c>
      <c r="O181" s="32">
        <f>M181*AA181</f>
        <v>0</v>
      </c>
      <c r="P181" s="1">
        <v>3</v>
      </c>
      <c r="AA181" s="1">
        <f>IF(P181=1,$O$3,IF(P181=2,$O$4,$O$5))</f>
        <v>0</v>
      </c>
    </row>
    <row r="182">
      <c r="A182" s="1" t="s">
        <v>84</v>
      </c>
      <c r="E182" s="27" t="s">
        <v>202</v>
      </c>
    </row>
    <row r="183" ht="51">
      <c r="A183" s="1" t="s">
        <v>86</v>
      </c>
      <c r="E183" s="33" t="s">
        <v>1020</v>
      </c>
    </row>
    <row r="184" ht="153">
      <c r="A184" s="1" t="s">
        <v>88</v>
      </c>
      <c r="E184" s="27" t="s">
        <v>203</v>
      </c>
    </row>
    <row r="185" ht="25.5">
      <c r="A185" s="1" t="s">
        <v>78</v>
      </c>
      <c r="B185" s="1">
        <v>43</v>
      </c>
      <c r="C185" s="26" t="s">
        <v>650</v>
      </c>
      <c r="D185" t="s">
        <v>85</v>
      </c>
      <c r="E185" s="27" t="s">
        <v>651</v>
      </c>
      <c r="F185" s="28" t="s">
        <v>200</v>
      </c>
      <c r="G185" s="29">
        <v>263.51999999999998</v>
      </c>
      <c r="H185" s="28">
        <v>0</v>
      </c>
      <c r="I185" s="30">
        <f>ROUND(G185*H185,P4)</f>
        <v>0</v>
      </c>
      <c r="L185" s="31">
        <v>0</v>
      </c>
      <c r="M185" s="24">
        <f>ROUND(G185*L185,P4)</f>
        <v>0</v>
      </c>
      <c r="N185" s="25" t="s">
        <v>201</v>
      </c>
      <c r="O185" s="32">
        <f>M185*AA185</f>
        <v>0</v>
      </c>
      <c r="P185" s="1">
        <v>3</v>
      </c>
      <c r="AA185" s="1">
        <f>IF(P185=1,$O$3,IF(P185=2,$O$4,$O$5))</f>
        <v>0</v>
      </c>
    </row>
    <row r="186">
      <c r="A186" s="1" t="s">
        <v>84</v>
      </c>
      <c r="E186" s="27" t="s">
        <v>202</v>
      </c>
    </row>
    <row r="187" ht="38.25">
      <c r="A187" s="1" t="s">
        <v>86</v>
      </c>
      <c r="E187" s="33" t="s">
        <v>1021</v>
      </c>
    </row>
    <row r="188" ht="153">
      <c r="A188" s="1" t="s">
        <v>88</v>
      </c>
      <c r="E188" s="27" t="s">
        <v>203</v>
      </c>
    </row>
    <row r="189" ht="25.5">
      <c r="A189" s="1" t="s">
        <v>78</v>
      </c>
      <c r="B189" s="1">
        <v>44</v>
      </c>
      <c r="C189" s="26" t="s">
        <v>301</v>
      </c>
      <c r="D189" t="s">
        <v>85</v>
      </c>
      <c r="E189" s="27" t="s">
        <v>302</v>
      </c>
      <c r="F189" s="28" t="s">
        <v>200</v>
      </c>
      <c r="G189" s="29">
        <v>0.091999999999999998</v>
      </c>
      <c r="H189" s="28">
        <v>0</v>
      </c>
      <c r="I189" s="30">
        <f>ROUND(G189*H189,P4)</f>
        <v>0</v>
      </c>
      <c r="L189" s="31">
        <v>0</v>
      </c>
      <c r="M189" s="24">
        <f>ROUND(G189*L189,P4)</f>
        <v>0</v>
      </c>
      <c r="N189" s="25" t="s">
        <v>201</v>
      </c>
      <c r="O189" s="32">
        <f>M189*AA189</f>
        <v>0</v>
      </c>
      <c r="P189" s="1">
        <v>3</v>
      </c>
      <c r="AA189" s="1">
        <f>IF(P189=1,$O$3,IF(P189=2,$O$4,$O$5))</f>
        <v>0</v>
      </c>
    </row>
    <row r="190">
      <c r="A190" s="1" t="s">
        <v>84</v>
      </c>
      <c r="E190" s="27" t="s">
        <v>202</v>
      </c>
    </row>
    <row r="191" ht="38.25">
      <c r="A191" s="1" t="s">
        <v>86</v>
      </c>
      <c r="E191" s="33" t="s">
        <v>1022</v>
      </c>
    </row>
    <row r="192" ht="153">
      <c r="A192" s="1" t="s">
        <v>88</v>
      </c>
      <c r="E192" s="27" t="s">
        <v>303</v>
      </c>
    </row>
  </sheetData>
  <sheetProtection sheet="1" objects="1" scenarios="1" spinCount="100000" saltValue="xWpqMMDh3nUaGl8haDoo740kQTz+hXA9HXz9HjUUJphc1t1i1QEwrPGBLJwPB3N4dJP4IywVK30rjfchcKTFTQ==" hashValue="fOLXVRwIHG763E516vSVmrEy2NkLClESx7SwCLtT00qIkuG3lKYAW/fmFdVrr7WQQFBjawSXSlTDjR7QGVER1Q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2.75"/>
  <cols>
    <col min="1" max="1" width="9.140625" style="1" hidden="1"/>
    <col min="2" max="2" width="11.85547" style="1" customWidth="1"/>
    <col min="3" max="3" width="14.57031" style="1" customWidth="1"/>
    <col min="5" max="5" width="73.42578" style="1" customWidth="1"/>
    <col min="6" max="6" width="11.85547" style="1" customWidth="1"/>
    <col min="7" max="7" width="16.71094" style="1" customWidth="1"/>
    <col min="8" max="8" width="16.71094" style="1" customWidth="1"/>
    <col min="9" max="9" width="16.71094" style="1" customWidth="1"/>
    <col min="10" max="10" width="9.140625" style="1" hidden="1"/>
    <col min="11" max="11" width="9.140625" style="1" hidden="1"/>
    <col min="12" max="12" width="16.71094" style="1" customWidth="1"/>
    <col min="13" max="13" width="16.71094" style="1" customWidth="1"/>
    <col min="14" max="14" width="16.71094" style="1" customWidth="1"/>
    <col min="15" max="15" width="9.140625" style="1" hidden="1"/>
    <col min="16" max="16" width="9.140625" style="1" hidden="1"/>
    <col min="17" max="17" width="9.140625" style="1" hidden="1"/>
    <col min="19" max="19" width="31.85547" style="1" customWidth="1"/>
    <col min="27" max="27" width="9.140625" style="1" hidden="1"/>
  </cols>
  <sheetData>
    <row r="1" ht="36.8504" customHeight="1">
      <c r="A1" s="16" t="s">
        <v>53</v>
      </c>
      <c r="B1" s="3"/>
      <c r="C1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P1">
        <v>3</v>
      </c>
    </row>
    <row r="2" ht="19.84252" customHeight="1">
      <c r="A2" s="16"/>
      <c r="B2" s="3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ht="34.01575" customHeight="1">
      <c r="A3" s="16" t="s">
        <v>54</v>
      </c>
      <c r="B3" s="17" t="s">
        <v>55</v>
      </c>
      <c r="C3" s="18" t="s">
        <v>1</v>
      </c>
      <c r="D3" s="1"/>
      <c r="E3" s="17" t="s">
        <v>2</v>
      </c>
      <c r="F3" s="1"/>
      <c r="G3" s="1"/>
      <c r="H3" s="1"/>
      <c r="L3" s="19" t="s">
        <v>32</v>
      </c>
      <c r="M3" s="20">
        <f>Rekapitulace!C20</f>
        <v>0</v>
      </c>
      <c r="N3" s="6" t="s">
        <v>3</v>
      </c>
      <c r="O3">
        <v>0</v>
      </c>
      <c r="P3">
        <v>2</v>
      </c>
    </row>
    <row r="4" ht="34.01575" customHeight="1">
      <c r="A4" s="16" t="s">
        <v>56</v>
      </c>
      <c r="B4" s="17" t="s">
        <v>57</v>
      </c>
      <c r="C4" s="18" t="s">
        <v>32</v>
      </c>
      <c r="D4" s="1"/>
      <c r="E4" s="17" t="s">
        <v>33</v>
      </c>
      <c r="F4" s="1"/>
      <c r="G4" s="1"/>
      <c r="H4" s="1"/>
      <c r="O4">
        <v>0.14999999999999999</v>
      </c>
      <c r="P4">
        <v>2</v>
      </c>
    </row>
    <row r="5">
      <c r="A5" s="9" t="s">
        <v>58</v>
      </c>
      <c r="B5" s="9" t="s">
        <v>59</v>
      </c>
      <c r="C5" s="9" t="s">
        <v>60</v>
      </c>
      <c r="D5" s="9" t="s">
        <v>61</v>
      </c>
      <c r="E5" s="9" t="s">
        <v>62</v>
      </c>
      <c r="F5" s="9" t="s">
        <v>63</v>
      </c>
      <c r="G5" s="9" t="s">
        <v>64</v>
      </c>
      <c r="H5" s="9" t="s">
        <v>65</v>
      </c>
      <c r="I5" s="9" t="s">
        <v>66</v>
      </c>
      <c r="J5" s="21"/>
      <c r="K5" s="21"/>
      <c r="L5" s="9" t="s">
        <v>67</v>
      </c>
      <c r="M5" s="21"/>
      <c r="N5" s="9" t="s">
        <v>68</v>
      </c>
      <c r="O5">
        <v>0.20999999999999999</v>
      </c>
    </row>
    <row r="6">
      <c r="A6" s="9"/>
      <c r="B6" s="9"/>
      <c r="C6" s="9"/>
      <c r="D6" s="9"/>
      <c r="E6" s="9"/>
      <c r="F6" s="9"/>
      <c r="G6" s="9"/>
      <c r="H6" s="9"/>
      <c r="I6" s="9"/>
      <c r="J6" s="9" t="s">
        <v>69</v>
      </c>
      <c r="K6" s="21"/>
      <c r="L6" s="21"/>
      <c r="M6" s="21"/>
      <c r="N6" s="9"/>
    </row>
    <row r="7" ht="25.5">
      <c r="A7" s="9"/>
      <c r="B7" s="9"/>
      <c r="C7" s="9"/>
      <c r="D7" s="9"/>
      <c r="E7" s="9"/>
      <c r="F7" s="9"/>
      <c r="G7" s="9"/>
      <c r="H7" s="9"/>
      <c r="I7" s="9"/>
      <c r="J7" s="9" t="s">
        <v>70</v>
      </c>
      <c r="K7" s="9" t="s">
        <v>71</v>
      </c>
      <c r="L7" s="9" t="s">
        <v>70</v>
      </c>
      <c r="M7" s="9" t="s">
        <v>71</v>
      </c>
      <c r="N7" s="9"/>
      <c r="S7" s="1" t="s">
        <v>72</v>
      </c>
      <c r="T7">
        <f>COUNTIFS(L8:L120,"=0",A8:A120,"P")+COUNTIFS(L8:L120,"",A8:A120,"P")+SUM(Q8:Q120)</f>
        <v>0</v>
      </c>
    </row>
    <row r="8">
      <c r="A8" s="1" t="s">
        <v>73</v>
      </c>
      <c r="C8" s="22" t="s">
        <v>1023</v>
      </c>
      <c r="E8" s="23" t="s">
        <v>36</v>
      </c>
      <c r="L8" s="24">
        <f>L9+L30+L59+L64+L69+L90+L103</f>
        <v>0</v>
      </c>
      <c r="M8" s="24">
        <f>M9+M30+M59+M64+M69+M90+M103</f>
        <v>0</v>
      </c>
      <c r="N8" s="25"/>
    </row>
    <row r="9">
      <c r="A9" s="1" t="s">
        <v>75</v>
      </c>
      <c r="C9" s="22" t="s">
        <v>307</v>
      </c>
      <c r="E9" s="23" t="s">
        <v>308</v>
      </c>
      <c r="L9" s="24">
        <f>SUMIFS(L10:L29,A10:A29,"P")</f>
        <v>0</v>
      </c>
      <c r="M9" s="24">
        <f>SUMIFS(M10:M29,A10:A29,"P")</f>
        <v>0</v>
      </c>
      <c r="N9" s="25"/>
    </row>
    <row r="10">
      <c r="A10" s="1" t="s">
        <v>78</v>
      </c>
      <c r="B10" s="1">
        <v>1</v>
      </c>
      <c r="C10" s="26" t="s">
        <v>309</v>
      </c>
      <c r="D10" t="s">
        <v>310</v>
      </c>
      <c r="E10" s="27" t="s">
        <v>311</v>
      </c>
      <c r="F10" s="28" t="s">
        <v>120</v>
      </c>
      <c r="G10" s="29">
        <v>1</v>
      </c>
      <c r="H10" s="28">
        <v>0</v>
      </c>
      <c r="I10" s="30">
        <f>ROUND(G10*H10,P4)</f>
        <v>0</v>
      </c>
      <c r="L10" s="31">
        <v>0</v>
      </c>
      <c r="M10" s="24">
        <f>ROUND(G10*L10,P4)</f>
        <v>0</v>
      </c>
      <c r="N10" s="25" t="s">
        <v>83</v>
      </c>
      <c r="O10" s="32">
        <f>M10*AA10</f>
        <v>0</v>
      </c>
      <c r="P10" s="1">
        <v>3</v>
      </c>
      <c r="AA10" s="1">
        <f>IF(P10=1,$O$3,IF(P10=2,$O$4,$O$5))</f>
        <v>0</v>
      </c>
    </row>
    <row r="11" ht="25.5">
      <c r="A11" s="1" t="s">
        <v>84</v>
      </c>
      <c r="E11" s="27" t="s">
        <v>312</v>
      </c>
    </row>
    <row r="12">
      <c r="A12" s="1" t="s">
        <v>86</v>
      </c>
      <c r="E12" s="33" t="s">
        <v>319</v>
      </c>
    </row>
    <row r="13">
      <c r="A13" s="1" t="s">
        <v>88</v>
      </c>
      <c r="E13" s="27" t="s">
        <v>314</v>
      </c>
    </row>
    <row r="14" ht="25.5">
      <c r="A14" s="1" t="s">
        <v>78</v>
      </c>
      <c r="B14" s="1">
        <v>2</v>
      </c>
      <c r="C14" s="26" t="s">
        <v>510</v>
      </c>
      <c r="D14" t="s">
        <v>310</v>
      </c>
      <c r="E14" s="27" t="s">
        <v>511</v>
      </c>
      <c r="F14" s="28" t="s">
        <v>120</v>
      </c>
      <c r="G14" s="29">
        <v>2</v>
      </c>
      <c r="H14" s="28">
        <v>0</v>
      </c>
      <c r="I14" s="30">
        <f>ROUND(G14*H14,P4)</f>
        <v>0</v>
      </c>
      <c r="L14" s="31">
        <v>0</v>
      </c>
      <c r="M14" s="24">
        <f>ROUND(G14*L14,P4)</f>
        <v>0</v>
      </c>
      <c r="N14" s="25" t="s">
        <v>83</v>
      </c>
      <c r="O14" s="32">
        <f>M14*AA14</f>
        <v>0</v>
      </c>
      <c r="P14" s="1">
        <v>3</v>
      </c>
      <c r="AA14" s="1">
        <f>IF(P14=1,$O$3,IF(P14=2,$O$4,$O$5))</f>
        <v>0</v>
      </c>
    </row>
    <row r="15">
      <c r="A15" s="1" t="s">
        <v>84</v>
      </c>
      <c r="E15" s="27" t="s">
        <v>512</v>
      </c>
    </row>
    <row r="16">
      <c r="A16" s="1" t="s">
        <v>86</v>
      </c>
      <c r="E16" s="33" t="s">
        <v>1024</v>
      </c>
    </row>
    <row r="17">
      <c r="A17" s="1" t="s">
        <v>88</v>
      </c>
      <c r="E17" s="27" t="s">
        <v>314</v>
      </c>
    </row>
    <row r="18">
      <c r="A18" s="1" t="s">
        <v>78</v>
      </c>
      <c r="B18" s="1">
        <v>3</v>
      </c>
      <c r="C18" s="26" t="s">
        <v>315</v>
      </c>
      <c r="D18" t="s">
        <v>310</v>
      </c>
      <c r="E18" s="27" t="s">
        <v>316</v>
      </c>
      <c r="F18" s="28" t="s">
        <v>317</v>
      </c>
      <c r="G18" s="29">
        <v>1</v>
      </c>
      <c r="H18" s="28">
        <v>0</v>
      </c>
      <c r="I18" s="30">
        <f>ROUND(G18*H18,P4)</f>
        <v>0</v>
      </c>
      <c r="L18" s="31">
        <v>0</v>
      </c>
      <c r="M18" s="24">
        <f>ROUND(G18*L18,P4)</f>
        <v>0</v>
      </c>
      <c r="N18" s="25" t="s">
        <v>83</v>
      </c>
      <c r="O18" s="32">
        <f>M18*AA18</f>
        <v>0</v>
      </c>
      <c r="P18" s="1">
        <v>3</v>
      </c>
      <c r="AA18" s="1">
        <f>IF(P18=1,$O$3,IF(P18=2,$O$4,$O$5))</f>
        <v>0</v>
      </c>
    </row>
    <row r="19">
      <c r="A19" s="1" t="s">
        <v>84</v>
      </c>
      <c r="E19" s="27" t="s">
        <v>318</v>
      </c>
    </row>
    <row r="20">
      <c r="A20" s="1" t="s">
        <v>86</v>
      </c>
    </row>
    <row r="21">
      <c r="A21" s="1" t="s">
        <v>88</v>
      </c>
      <c r="E21" s="27" t="s">
        <v>320</v>
      </c>
    </row>
    <row r="22">
      <c r="A22" s="1" t="s">
        <v>78</v>
      </c>
      <c r="B22" s="1">
        <v>4</v>
      </c>
      <c r="C22" s="26" t="s">
        <v>926</v>
      </c>
      <c r="D22" t="s">
        <v>310</v>
      </c>
      <c r="E22" s="27" t="s">
        <v>927</v>
      </c>
      <c r="F22" s="28" t="s">
        <v>120</v>
      </c>
      <c r="G22" s="29">
        <v>2</v>
      </c>
      <c r="H22" s="28">
        <v>0</v>
      </c>
      <c r="I22" s="30">
        <f>ROUND(G22*H22,P4)</f>
        <v>0</v>
      </c>
      <c r="L22" s="31">
        <v>0</v>
      </c>
      <c r="M22" s="24">
        <f>ROUND(G22*L22,P4)</f>
        <v>0</v>
      </c>
      <c r="N22" s="25" t="s">
        <v>83</v>
      </c>
      <c r="O22" s="32">
        <f>M22*AA22</f>
        <v>0</v>
      </c>
      <c r="P22" s="1">
        <v>3</v>
      </c>
      <c r="AA22" s="1">
        <f>IF(P22=1,$O$3,IF(P22=2,$O$4,$O$5))</f>
        <v>0</v>
      </c>
    </row>
    <row r="23">
      <c r="A23" s="1" t="s">
        <v>84</v>
      </c>
      <c r="E23" s="27" t="s">
        <v>928</v>
      </c>
    </row>
    <row r="24">
      <c r="A24" s="1" t="s">
        <v>86</v>
      </c>
      <c r="E24" s="33" t="s">
        <v>1024</v>
      </c>
    </row>
    <row r="25">
      <c r="A25" s="1" t="s">
        <v>88</v>
      </c>
      <c r="E25" s="27" t="s">
        <v>320</v>
      </c>
    </row>
    <row r="26">
      <c r="A26" s="1" t="s">
        <v>78</v>
      </c>
      <c r="B26" s="1">
        <v>5</v>
      </c>
      <c r="C26" s="26" t="s">
        <v>321</v>
      </c>
      <c r="D26" t="s">
        <v>310</v>
      </c>
      <c r="E26" s="27" t="s">
        <v>322</v>
      </c>
      <c r="F26" s="28" t="s">
        <v>317</v>
      </c>
      <c r="G26" s="29">
        <v>1</v>
      </c>
      <c r="H26" s="28">
        <v>0</v>
      </c>
      <c r="I26" s="30">
        <f>ROUND(G26*H26,P4)</f>
        <v>0</v>
      </c>
      <c r="L26" s="31">
        <v>0</v>
      </c>
      <c r="M26" s="24">
        <f>ROUND(G26*L26,P4)</f>
        <v>0</v>
      </c>
      <c r="N26" s="25" t="s">
        <v>83</v>
      </c>
      <c r="O26" s="32">
        <f>M26*AA26</f>
        <v>0</v>
      </c>
      <c r="P26" s="1">
        <v>3</v>
      </c>
      <c r="AA26" s="1">
        <f>IF(P26=1,$O$3,IF(P26=2,$O$4,$O$5))</f>
        <v>0</v>
      </c>
    </row>
    <row r="27">
      <c r="A27" s="1" t="s">
        <v>84</v>
      </c>
      <c r="E27" s="27" t="s">
        <v>85</v>
      </c>
    </row>
    <row r="28">
      <c r="A28" s="1" t="s">
        <v>86</v>
      </c>
      <c r="E28" s="33" t="s">
        <v>517</v>
      </c>
    </row>
    <row r="29">
      <c r="A29" s="1" t="s">
        <v>88</v>
      </c>
      <c r="E29" s="27" t="s">
        <v>323</v>
      </c>
    </row>
    <row r="30">
      <c r="A30" s="1" t="s">
        <v>75</v>
      </c>
      <c r="C30" s="22" t="s">
        <v>80</v>
      </c>
      <c r="E30" s="23" t="s">
        <v>131</v>
      </c>
      <c r="L30" s="24">
        <f>SUMIFS(L31:L58,A31:A58,"P")</f>
        <v>0</v>
      </c>
      <c r="M30" s="24">
        <f>SUMIFS(M31:M58,A31:A58,"P")</f>
        <v>0</v>
      </c>
      <c r="N30" s="25"/>
    </row>
    <row r="31" ht="25.5">
      <c r="A31" s="1" t="s">
        <v>78</v>
      </c>
      <c r="B31" s="1">
        <v>6</v>
      </c>
      <c r="C31" s="26" t="s">
        <v>1025</v>
      </c>
      <c r="D31" t="s">
        <v>85</v>
      </c>
      <c r="E31" s="27" t="s">
        <v>1026</v>
      </c>
      <c r="F31" s="28" t="s">
        <v>95</v>
      </c>
      <c r="G31" s="29">
        <v>196.19999999999999</v>
      </c>
      <c r="H31" s="28">
        <v>0</v>
      </c>
      <c r="I31" s="30">
        <f>ROUND(G31*H31,P4)</f>
        <v>0</v>
      </c>
      <c r="L31" s="31">
        <v>0</v>
      </c>
      <c r="M31" s="24">
        <f>ROUND(G31*L31,P4)</f>
        <v>0</v>
      </c>
      <c r="N31" s="25" t="s">
        <v>83</v>
      </c>
      <c r="O31" s="32">
        <f>M31*AA31</f>
        <v>0</v>
      </c>
      <c r="P31" s="1">
        <v>3</v>
      </c>
      <c r="AA31" s="1">
        <f>IF(P31=1,$O$3,IF(P31=2,$O$4,$O$5))</f>
        <v>0</v>
      </c>
    </row>
    <row r="32">
      <c r="A32" s="1" t="s">
        <v>84</v>
      </c>
      <c r="E32" s="27" t="s">
        <v>85</v>
      </c>
    </row>
    <row r="33" ht="38.25">
      <c r="A33" s="1" t="s">
        <v>86</v>
      </c>
      <c r="E33" s="33" t="s">
        <v>1027</v>
      </c>
    </row>
    <row r="34" ht="102">
      <c r="A34" s="1" t="s">
        <v>88</v>
      </c>
      <c r="E34" s="27" t="s">
        <v>532</v>
      </c>
    </row>
    <row r="35">
      <c r="A35" s="1" t="s">
        <v>78</v>
      </c>
      <c r="B35" s="1">
        <v>7</v>
      </c>
      <c r="C35" s="26" t="s">
        <v>537</v>
      </c>
      <c r="D35" t="s">
        <v>85</v>
      </c>
      <c r="E35" s="27" t="s">
        <v>538</v>
      </c>
      <c r="F35" s="28" t="s">
        <v>82</v>
      </c>
      <c r="G35" s="29">
        <v>28.484999999999999</v>
      </c>
      <c r="H35" s="28">
        <v>0</v>
      </c>
      <c r="I35" s="30">
        <f>ROUND(G35*H35,P4)</f>
        <v>0</v>
      </c>
      <c r="L35" s="31">
        <v>0</v>
      </c>
      <c r="M35" s="24">
        <f>ROUND(G35*L35,P4)</f>
        <v>0</v>
      </c>
      <c r="N35" s="25" t="s">
        <v>83</v>
      </c>
      <c r="O35" s="32">
        <f>M35*AA35</f>
        <v>0</v>
      </c>
      <c r="P35" s="1">
        <v>3</v>
      </c>
      <c r="AA35" s="1">
        <f>IF(P35=1,$O$3,IF(P35=2,$O$4,$O$5))</f>
        <v>0</v>
      </c>
    </row>
    <row r="36">
      <c r="A36" s="1" t="s">
        <v>84</v>
      </c>
      <c r="E36" s="27" t="s">
        <v>85</v>
      </c>
    </row>
    <row r="37">
      <c r="A37" s="1" t="s">
        <v>86</v>
      </c>
      <c r="E37" s="33" t="s">
        <v>1028</v>
      </c>
    </row>
    <row r="38" ht="102">
      <c r="A38" s="1" t="s">
        <v>88</v>
      </c>
      <c r="E38" s="27" t="s">
        <v>532</v>
      </c>
    </row>
    <row r="39">
      <c r="A39" s="1" t="s">
        <v>78</v>
      </c>
      <c r="B39" s="1">
        <v>8</v>
      </c>
      <c r="C39" s="26" t="s">
        <v>540</v>
      </c>
      <c r="D39" t="s">
        <v>85</v>
      </c>
      <c r="E39" s="27" t="s">
        <v>541</v>
      </c>
      <c r="F39" s="28" t="s">
        <v>82</v>
      </c>
      <c r="G39" s="29">
        <v>41.380000000000003</v>
      </c>
      <c r="H39" s="28">
        <v>0</v>
      </c>
      <c r="I39" s="30">
        <f>ROUND(G39*H39,P4)</f>
        <v>0</v>
      </c>
      <c r="L39" s="31">
        <v>0</v>
      </c>
      <c r="M39" s="24">
        <f>ROUND(G39*L39,P4)</f>
        <v>0</v>
      </c>
      <c r="N39" s="25" t="s">
        <v>83</v>
      </c>
      <c r="O39" s="32">
        <f>M39*AA39</f>
        <v>0</v>
      </c>
      <c r="P39" s="1">
        <v>3</v>
      </c>
      <c r="AA39" s="1">
        <f>IF(P39=1,$O$3,IF(P39=2,$O$4,$O$5))</f>
        <v>0</v>
      </c>
    </row>
    <row r="40">
      <c r="A40" s="1" t="s">
        <v>84</v>
      </c>
      <c r="E40" s="27" t="s">
        <v>85</v>
      </c>
    </row>
    <row r="41" ht="38.25">
      <c r="A41" s="1" t="s">
        <v>86</v>
      </c>
      <c r="E41" s="33" t="s">
        <v>1029</v>
      </c>
    </row>
    <row r="42" ht="408">
      <c r="A42" s="1" t="s">
        <v>88</v>
      </c>
      <c r="E42" s="27" t="s">
        <v>544</v>
      </c>
    </row>
    <row r="43">
      <c r="A43" s="1" t="s">
        <v>78</v>
      </c>
      <c r="B43" s="1">
        <v>9</v>
      </c>
      <c r="C43" s="26" t="s">
        <v>931</v>
      </c>
      <c r="D43" t="s">
        <v>85</v>
      </c>
      <c r="E43" s="27" t="s">
        <v>932</v>
      </c>
      <c r="F43" s="28" t="s">
        <v>82</v>
      </c>
      <c r="G43" s="29">
        <v>41.380000000000003</v>
      </c>
      <c r="H43" s="28">
        <v>0</v>
      </c>
      <c r="I43" s="30">
        <f>ROUND(G43*H43,P4)</f>
        <v>0</v>
      </c>
      <c r="L43" s="31">
        <v>0</v>
      </c>
      <c r="M43" s="24">
        <f>ROUND(G43*L43,P4)</f>
        <v>0</v>
      </c>
      <c r="N43" s="25" t="s">
        <v>83</v>
      </c>
      <c r="O43" s="32">
        <f>M43*AA43</f>
        <v>0</v>
      </c>
      <c r="P43" s="1">
        <v>3</v>
      </c>
      <c r="AA43" s="1">
        <f>IF(P43=1,$O$3,IF(P43=2,$O$4,$O$5))</f>
        <v>0</v>
      </c>
    </row>
    <row r="44">
      <c r="A44" s="1" t="s">
        <v>84</v>
      </c>
      <c r="E44" s="27" t="s">
        <v>85</v>
      </c>
    </row>
    <row r="45" ht="38.25">
      <c r="A45" s="1" t="s">
        <v>86</v>
      </c>
      <c r="E45" s="33" t="s">
        <v>1029</v>
      </c>
    </row>
    <row r="46" ht="408">
      <c r="A46" s="1" t="s">
        <v>88</v>
      </c>
      <c r="E46" s="27" t="s">
        <v>544</v>
      </c>
    </row>
    <row r="47">
      <c r="A47" s="1" t="s">
        <v>78</v>
      </c>
      <c r="B47" s="1">
        <v>10</v>
      </c>
      <c r="C47" s="26" t="s">
        <v>552</v>
      </c>
      <c r="D47" t="s">
        <v>85</v>
      </c>
      <c r="E47" s="27" t="s">
        <v>553</v>
      </c>
      <c r="F47" s="28" t="s">
        <v>82</v>
      </c>
      <c r="G47" s="29">
        <v>82.760000000000005</v>
      </c>
      <c r="H47" s="28">
        <v>0</v>
      </c>
      <c r="I47" s="30">
        <f>ROUND(G47*H47,P4)</f>
        <v>0</v>
      </c>
      <c r="L47" s="31">
        <v>0</v>
      </c>
      <c r="M47" s="24">
        <f>ROUND(G47*L47,P4)</f>
        <v>0</v>
      </c>
      <c r="N47" s="25" t="s">
        <v>83</v>
      </c>
      <c r="O47" s="32">
        <f>M47*AA47</f>
        <v>0</v>
      </c>
      <c r="P47" s="1">
        <v>3</v>
      </c>
      <c r="AA47" s="1">
        <f>IF(P47=1,$O$3,IF(P47=2,$O$4,$O$5))</f>
        <v>0</v>
      </c>
    </row>
    <row r="48">
      <c r="A48" s="1" t="s">
        <v>84</v>
      </c>
      <c r="E48" s="27" t="s">
        <v>85</v>
      </c>
    </row>
    <row r="49" ht="38.25">
      <c r="A49" s="1" t="s">
        <v>86</v>
      </c>
      <c r="E49" s="33" t="s">
        <v>1030</v>
      </c>
    </row>
    <row r="50" ht="216.75">
      <c r="A50" s="1" t="s">
        <v>88</v>
      </c>
      <c r="E50" s="27" t="s">
        <v>555</v>
      </c>
    </row>
    <row r="51">
      <c r="A51" s="1" t="s">
        <v>78</v>
      </c>
      <c r="B51" s="1">
        <v>11</v>
      </c>
      <c r="C51" s="26" t="s">
        <v>557</v>
      </c>
      <c r="D51" t="s">
        <v>85</v>
      </c>
      <c r="E51" s="27" t="s">
        <v>558</v>
      </c>
      <c r="F51" s="28" t="s">
        <v>433</v>
      </c>
      <c r="G51" s="29">
        <v>41.380000000000003</v>
      </c>
      <c r="H51" s="28">
        <v>0</v>
      </c>
      <c r="I51" s="30">
        <f>ROUND(G51*H51,P4)</f>
        <v>0</v>
      </c>
      <c r="L51" s="31">
        <v>0</v>
      </c>
      <c r="M51" s="24">
        <f>ROUND(G51*L51,P4)</f>
        <v>0</v>
      </c>
      <c r="N51" s="25" t="s">
        <v>83</v>
      </c>
      <c r="O51" s="32">
        <f>M51*AA51</f>
        <v>0</v>
      </c>
      <c r="P51" s="1">
        <v>3</v>
      </c>
      <c r="AA51" s="1">
        <f>IF(P51=1,$O$3,IF(P51=2,$O$4,$O$5))</f>
        <v>0</v>
      </c>
    </row>
    <row r="52">
      <c r="A52" s="1" t="s">
        <v>84</v>
      </c>
      <c r="E52" s="27" t="s">
        <v>85</v>
      </c>
    </row>
    <row r="53" ht="38.25">
      <c r="A53" s="1" t="s">
        <v>86</v>
      </c>
      <c r="E53" s="33" t="s">
        <v>1029</v>
      </c>
    </row>
    <row r="54" ht="51">
      <c r="A54" s="1" t="s">
        <v>88</v>
      </c>
      <c r="E54" s="27" t="s">
        <v>560</v>
      </c>
    </row>
    <row r="55">
      <c r="A55" s="1" t="s">
        <v>78</v>
      </c>
      <c r="B55" s="1">
        <v>12</v>
      </c>
      <c r="C55" s="26" t="s">
        <v>937</v>
      </c>
      <c r="D55" t="s">
        <v>85</v>
      </c>
      <c r="E55" s="27" t="s">
        <v>938</v>
      </c>
      <c r="F55" s="28" t="s">
        <v>433</v>
      </c>
      <c r="G55" s="29">
        <v>41.380000000000003</v>
      </c>
      <c r="H55" s="28">
        <v>0</v>
      </c>
      <c r="I55" s="30">
        <f>ROUND(G55*H55,P4)</f>
        <v>0</v>
      </c>
      <c r="L55" s="31">
        <v>0</v>
      </c>
      <c r="M55" s="24">
        <f>ROUND(G55*L55,P4)</f>
        <v>0</v>
      </c>
      <c r="N55" s="25" t="s">
        <v>83</v>
      </c>
      <c r="O55" s="32">
        <f>M55*AA55</f>
        <v>0</v>
      </c>
      <c r="P55" s="1">
        <v>3</v>
      </c>
      <c r="AA55" s="1">
        <f>IF(P55=1,$O$3,IF(P55=2,$O$4,$O$5))</f>
        <v>0</v>
      </c>
    </row>
    <row r="56">
      <c r="A56" s="1" t="s">
        <v>84</v>
      </c>
      <c r="E56" s="27" t="s">
        <v>85</v>
      </c>
    </row>
    <row r="57" ht="38.25">
      <c r="A57" s="1" t="s">
        <v>86</v>
      </c>
      <c r="E57" s="33" t="s">
        <v>1029</v>
      </c>
    </row>
    <row r="58" ht="51">
      <c r="A58" s="1" t="s">
        <v>88</v>
      </c>
      <c r="E58" s="27" t="s">
        <v>560</v>
      </c>
    </row>
    <row r="59">
      <c r="A59" s="1" t="s">
        <v>75</v>
      </c>
      <c r="C59" s="22" t="s">
        <v>694</v>
      </c>
      <c r="E59" s="23" t="s">
        <v>695</v>
      </c>
      <c r="L59" s="24">
        <f>SUMIFS(L60:L63,A60:A63,"P")</f>
        <v>0</v>
      </c>
      <c r="M59" s="24">
        <f>SUMIFS(M60:M63,A60:A63,"P")</f>
        <v>0</v>
      </c>
      <c r="N59" s="25"/>
    </row>
    <row r="60">
      <c r="A60" s="1" t="s">
        <v>78</v>
      </c>
      <c r="B60" s="1">
        <v>13</v>
      </c>
      <c r="C60" s="26" t="s">
        <v>1031</v>
      </c>
      <c r="D60" t="s">
        <v>85</v>
      </c>
      <c r="E60" s="27" t="s">
        <v>1032</v>
      </c>
      <c r="F60" s="28" t="s">
        <v>95</v>
      </c>
      <c r="G60" s="29">
        <v>36</v>
      </c>
      <c r="H60" s="28">
        <v>0</v>
      </c>
      <c r="I60" s="30">
        <f>ROUND(G60*H60,P4)</f>
        <v>0</v>
      </c>
      <c r="L60" s="31">
        <v>0</v>
      </c>
      <c r="M60" s="24">
        <f>ROUND(G60*L60,P4)</f>
        <v>0</v>
      </c>
      <c r="N60" s="25" t="s">
        <v>83</v>
      </c>
      <c r="O60" s="32">
        <f>M60*AA60</f>
        <v>0</v>
      </c>
      <c r="P60" s="1">
        <v>3</v>
      </c>
      <c r="AA60" s="1">
        <f>IF(P60=1,$O$3,IF(P60=2,$O$4,$O$5))</f>
        <v>0</v>
      </c>
    </row>
    <row r="61" ht="25.5">
      <c r="A61" s="1" t="s">
        <v>84</v>
      </c>
      <c r="E61" s="27" t="s">
        <v>1033</v>
      </c>
    </row>
    <row r="62">
      <c r="A62" s="1" t="s">
        <v>86</v>
      </c>
      <c r="E62" s="33" t="s">
        <v>1034</v>
      </c>
    </row>
    <row r="63" ht="293.25">
      <c r="A63" s="1" t="s">
        <v>88</v>
      </c>
      <c r="E63" s="27" t="s">
        <v>1035</v>
      </c>
    </row>
    <row r="64">
      <c r="A64" s="1" t="s">
        <v>75</v>
      </c>
      <c r="C64" s="22" t="s">
        <v>581</v>
      </c>
      <c r="E64" s="23" t="s">
        <v>582</v>
      </c>
      <c r="L64" s="24">
        <f>SUMIFS(L65:L68,A65:A68,"P")</f>
        <v>0</v>
      </c>
      <c r="M64" s="24">
        <f>SUMIFS(M65:M68,A65:A68,"P")</f>
        <v>0</v>
      </c>
      <c r="N64" s="25"/>
    </row>
    <row r="65">
      <c r="A65" s="1" t="s">
        <v>78</v>
      </c>
      <c r="B65" s="1">
        <v>14</v>
      </c>
      <c r="C65" s="26" t="s">
        <v>1036</v>
      </c>
      <c r="D65" t="s">
        <v>85</v>
      </c>
      <c r="E65" s="27" t="s">
        <v>1037</v>
      </c>
      <c r="F65" s="28" t="s">
        <v>82</v>
      </c>
      <c r="G65" s="29">
        <v>2.9449999999999998</v>
      </c>
      <c r="H65" s="28">
        <v>0</v>
      </c>
      <c r="I65" s="30">
        <f>ROUND(G65*H65,P4)</f>
        <v>0</v>
      </c>
      <c r="L65" s="31">
        <v>0</v>
      </c>
      <c r="M65" s="24">
        <f>ROUND(G65*L65,P4)</f>
        <v>0</v>
      </c>
      <c r="N65" s="25" t="s">
        <v>83</v>
      </c>
      <c r="O65" s="32">
        <f>M65*AA65</f>
        <v>0</v>
      </c>
      <c r="P65" s="1">
        <v>3</v>
      </c>
      <c r="AA65" s="1">
        <f>IF(P65=1,$O$3,IF(P65=2,$O$4,$O$5))</f>
        <v>0</v>
      </c>
    </row>
    <row r="66">
      <c r="A66" s="1" t="s">
        <v>84</v>
      </c>
      <c r="E66" s="27" t="s">
        <v>85</v>
      </c>
    </row>
    <row r="67">
      <c r="A67" s="1" t="s">
        <v>86</v>
      </c>
      <c r="E67" s="33" t="s">
        <v>1038</v>
      </c>
    </row>
    <row r="68" ht="306">
      <c r="A68" s="1" t="s">
        <v>88</v>
      </c>
      <c r="E68" s="27" t="s">
        <v>1039</v>
      </c>
    </row>
    <row r="69">
      <c r="A69" s="1" t="s">
        <v>75</v>
      </c>
      <c r="C69" s="22" t="s">
        <v>331</v>
      </c>
      <c r="E69" s="23" t="s">
        <v>332</v>
      </c>
      <c r="L69" s="24">
        <f>SUMIFS(L70:L89,A70:A89,"P")</f>
        <v>0</v>
      </c>
      <c r="M69" s="24">
        <f>SUMIFS(M70:M89,A70:A89,"P")</f>
        <v>0</v>
      </c>
      <c r="N69" s="25"/>
    </row>
    <row r="70" ht="25.5">
      <c r="A70" s="1" t="s">
        <v>78</v>
      </c>
      <c r="B70" s="1">
        <v>15</v>
      </c>
      <c r="C70" s="26" t="s">
        <v>592</v>
      </c>
      <c r="D70" t="s">
        <v>85</v>
      </c>
      <c r="E70" s="27" t="s">
        <v>593</v>
      </c>
      <c r="F70" s="28" t="s">
        <v>82</v>
      </c>
      <c r="G70" s="29">
        <v>31.035</v>
      </c>
      <c r="H70" s="28">
        <v>0</v>
      </c>
      <c r="I70" s="30">
        <f>ROUND(G70*H70,P4)</f>
        <v>0</v>
      </c>
      <c r="L70" s="31">
        <v>0</v>
      </c>
      <c r="M70" s="24">
        <f>ROUND(G70*L70,P4)</f>
        <v>0</v>
      </c>
      <c r="N70" s="25" t="s">
        <v>83</v>
      </c>
      <c r="O70" s="32">
        <f>M70*AA70</f>
        <v>0</v>
      </c>
      <c r="P70" s="1">
        <v>3</v>
      </c>
      <c r="AA70" s="1">
        <f>IF(P70=1,$O$3,IF(P70=2,$O$4,$O$5))</f>
        <v>0</v>
      </c>
    </row>
    <row r="71">
      <c r="A71" s="1" t="s">
        <v>84</v>
      </c>
      <c r="E71" s="27" t="s">
        <v>85</v>
      </c>
    </row>
    <row r="72" ht="38.25">
      <c r="A72" s="1" t="s">
        <v>86</v>
      </c>
      <c r="E72" s="33" t="s">
        <v>1040</v>
      </c>
    </row>
    <row r="73" ht="242.25">
      <c r="A73" s="1" t="s">
        <v>88</v>
      </c>
      <c r="E73" s="27" t="s">
        <v>596</v>
      </c>
    </row>
    <row r="74" ht="25.5">
      <c r="A74" s="1" t="s">
        <v>78</v>
      </c>
      <c r="B74" s="1">
        <v>16</v>
      </c>
      <c r="C74" s="26" t="s">
        <v>598</v>
      </c>
      <c r="D74" t="s">
        <v>85</v>
      </c>
      <c r="E74" s="27" t="s">
        <v>599</v>
      </c>
      <c r="F74" s="28" t="s">
        <v>82</v>
      </c>
      <c r="G74" s="29">
        <v>51.725000000000001</v>
      </c>
      <c r="H74" s="28">
        <v>0</v>
      </c>
      <c r="I74" s="30">
        <f>ROUND(G74*H74,P4)</f>
        <v>0</v>
      </c>
      <c r="L74" s="31">
        <v>0</v>
      </c>
      <c r="M74" s="24">
        <f>ROUND(G74*L74,P4)</f>
        <v>0</v>
      </c>
      <c r="N74" s="25" t="s">
        <v>83</v>
      </c>
      <c r="O74" s="32">
        <f>M74*AA74</f>
        <v>0</v>
      </c>
      <c r="P74" s="1">
        <v>3</v>
      </c>
      <c r="AA74" s="1">
        <f>IF(P74=1,$O$3,IF(P74=2,$O$4,$O$5))</f>
        <v>0</v>
      </c>
    </row>
    <row r="75" ht="25.5">
      <c r="A75" s="1" t="s">
        <v>84</v>
      </c>
      <c r="E75" s="27" t="s">
        <v>951</v>
      </c>
    </row>
    <row r="76" ht="38.25">
      <c r="A76" s="1" t="s">
        <v>86</v>
      </c>
      <c r="E76" s="33" t="s">
        <v>1041</v>
      </c>
    </row>
    <row r="77" ht="306">
      <c r="A77" s="1" t="s">
        <v>88</v>
      </c>
      <c r="E77" s="27" t="s">
        <v>601</v>
      </c>
    </row>
    <row r="78">
      <c r="A78" s="1" t="s">
        <v>78</v>
      </c>
      <c r="B78" s="1">
        <v>17</v>
      </c>
      <c r="C78" s="26" t="s">
        <v>1042</v>
      </c>
      <c r="D78" t="s">
        <v>85</v>
      </c>
      <c r="E78" s="27" t="s">
        <v>1043</v>
      </c>
      <c r="F78" s="28" t="s">
        <v>433</v>
      </c>
      <c r="G78" s="29">
        <v>193.69999999999999</v>
      </c>
      <c r="H78" s="28">
        <v>0</v>
      </c>
      <c r="I78" s="30">
        <f>ROUND(G78*H78,P4)</f>
        <v>0</v>
      </c>
      <c r="L78" s="31">
        <v>0</v>
      </c>
      <c r="M78" s="24">
        <f>ROUND(G78*L78,P4)</f>
        <v>0</v>
      </c>
      <c r="N78" s="25" t="s">
        <v>83</v>
      </c>
      <c r="O78" s="32">
        <f>M78*AA78</f>
        <v>0</v>
      </c>
      <c r="P78" s="1">
        <v>3</v>
      </c>
      <c r="AA78" s="1">
        <f>IF(P78=1,$O$3,IF(P78=2,$O$4,$O$5))</f>
        <v>0</v>
      </c>
    </row>
    <row r="79">
      <c r="A79" s="1" t="s">
        <v>84</v>
      </c>
      <c r="E79" s="27" t="s">
        <v>85</v>
      </c>
    </row>
    <row r="80" ht="38.25">
      <c r="A80" s="1" t="s">
        <v>86</v>
      </c>
      <c r="E80" s="33" t="s">
        <v>1044</v>
      </c>
    </row>
    <row r="81" ht="165.75">
      <c r="A81" s="1" t="s">
        <v>88</v>
      </c>
      <c r="E81" s="27" t="s">
        <v>1045</v>
      </c>
    </row>
    <row r="82">
      <c r="A82" s="1" t="s">
        <v>78</v>
      </c>
      <c r="B82" s="1">
        <v>18</v>
      </c>
      <c r="C82" s="26" t="s">
        <v>1046</v>
      </c>
      <c r="D82" t="s">
        <v>85</v>
      </c>
      <c r="E82" s="27" t="s">
        <v>1047</v>
      </c>
      <c r="F82" s="28" t="s">
        <v>433</v>
      </c>
      <c r="G82" s="29">
        <v>6</v>
      </c>
      <c r="H82" s="28">
        <v>0</v>
      </c>
      <c r="I82" s="30">
        <f>ROUND(G82*H82,P4)</f>
        <v>0</v>
      </c>
      <c r="L82" s="31">
        <v>0</v>
      </c>
      <c r="M82" s="24">
        <f>ROUND(G82*L82,P4)</f>
        <v>0</v>
      </c>
      <c r="N82" s="25" t="s">
        <v>83</v>
      </c>
      <c r="O82" s="32">
        <f>M82*AA82</f>
        <v>0</v>
      </c>
      <c r="P82" s="1">
        <v>3</v>
      </c>
      <c r="AA82" s="1">
        <f>IF(P82=1,$O$3,IF(P82=2,$O$4,$O$5))</f>
        <v>0</v>
      </c>
    </row>
    <row r="83">
      <c r="A83" s="1" t="s">
        <v>84</v>
      </c>
      <c r="E83" s="27" t="s">
        <v>85</v>
      </c>
    </row>
    <row r="84">
      <c r="A84" s="1" t="s">
        <v>86</v>
      </c>
      <c r="E84" s="33" t="s">
        <v>1048</v>
      </c>
    </row>
    <row r="85" ht="165.75">
      <c r="A85" s="1" t="s">
        <v>88</v>
      </c>
      <c r="E85" s="27" t="s">
        <v>1045</v>
      </c>
    </row>
    <row r="86" ht="25.5">
      <c r="A86" s="1" t="s">
        <v>78</v>
      </c>
      <c r="B86" s="1">
        <v>19</v>
      </c>
      <c r="C86" s="26" t="s">
        <v>1049</v>
      </c>
      <c r="D86" t="s">
        <v>85</v>
      </c>
      <c r="E86" s="27" t="s">
        <v>1050</v>
      </c>
      <c r="F86" s="28" t="s">
        <v>433</v>
      </c>
      <c r="G86" s="29">
        <v>7.2000000000000002</v>
      </c>
      <c r="H86" s="28">
        <v>0</v>
      </c>
      <c r="I86" s="30">
        <f>ROUND(G86*H86,P4)</f>
        <v>0</v>
      </c>
      <c r="L86" s="31">
        <v>0</v>
      </c>
      <c r="M86" s="24">
        <f>ROUND(G86*L86,P4)</f>
        <v>0</v>
      </c>
      <c r="N86" s="25" t="s">
        <v>83</v>
      </c>
      <c r="O86" s="32">
        <f>M86*AA86</f>
        <v>0</v>
      </c>
      <c r="P86" s="1">
        <v>3</v>
      </c>
      <c r="AA86" s="1">
        <f>IF(P86=1,$O$3,IF(P86=2,$O$4,$O$5))</f>
        <v>0</v>
      </c>
    </row>
    <row r="87">
      <c r="A87" s="1" t="s">
        <v>84</v>
      </c>
      <c r="E87" s="27" t="s">
        <v>85</v>
      </c>
    </row>
    <row r="88">
      <c r="A88" s="1" t="s">
        <v>86</v>
      </c>
      <c r="E88" s="33" t="s">
        <v>1051</v>
      </c>
    </row>
    <row r="89" ht="140.25">
      <c r="A89" s="1" t="s">
        <v>88</v>
      </c>
      <c r="E89" s="27" t="s">
        <v>1052</v>
      </c>
    </row>
    <row r="90">
      <c r="A90" s="1" t="s">
        <v>75</v>
      </c>
      <c r="C90" s="22" t="s">
        <v>412</v>
      </c>
      <c r="E90" s="23" t="s">
        <v>413</v>
      </c>
      <c r="L90" s="24">
        <f>SUMIFS(L91:L102,A91:A102,"P")</f>
        <v>0</v>
      </c>
      <c r="M90" s="24">
        <f>SUMIFS(M91:M102,A91:A102,"P")</f>
        <v>0</v>
      </c>
      <c r="N90" s="25"/>
    </row>
    <row r="91">
      <c r="A91" s="1" t="s">
        <v>78</v>
      </c>
      <c r="B91" s="1">
        <v>20</v>
      </c>
      <c r="C91" s="26" t="s">
        <v>1053</v>
      </c>
      <c r="D91" t="s">
        <v>85</v>
      </c>
      <c r="E91" s="27" t="s">
        <v>1054</v>
      </c>
      <c r="F91" s="28" t="s">
        <v>95</v>
      </c>
      <c r="G91" s="29">
        <v>36</v>
      </c>
      <c r="H91" s="28">
        <v>0</v>
      </c>
      <c r="I91" s="30">
        <f>ROUND(G91*H91,P4)</f>
        <v>0</v>
      </c>
      <c r="L91" s="31">
        <v>0</v>
      </c>
      <c r="M91" s="24">
        <f>ROUND(G91*L91,P4)</f>
        <v>0</v>
      </c>
      <c r="N91" s="25" t="s">
        <v>83</v>
      </c>
      <c r="O91" s="32">
        <f>M91*AA91</f>
        <v>0</v>
      </c>
      <c r="P91" s="1">
        <v>3</v>
      </c>
      <c r="AA91" s="1">
        <f>IF(P91=1,$O$3,IF(P91=2,$O$4,$O$5))</f>
        <v>0</v>
      </c>
    </row>
    <row r="92">
      <c r="A92" s="1" t="s">
        <v>84</v>
      </c>
      <c r="E92" s="27" t="s">
        <v>85</v>
      </c>
    </row>
    <row r="93">
      <c r="A93" s="1" t="s">
        <v>86</v>
      </c>
      <c r="E93" s="33" t="s">
        <v>1055</v>
      </c>
    </row>
    <row r="94" ht="63.75">
      <c r="A94" s="1" t="s">
        <v>88</v>
      </c>
      <c r="E94" s="27" t="s">
        <v>1056</v>
      </c>
    </row>
    <row r="95">
      <c r="A95" s="1" t="s">
        <v>78</v>
      </c>
      <c r="B95" s="1">
        <v>21</v>
      </c>
      <c r="C95" s="26" t="s">
        <v>1057</v>
      </c>
      <c r="D95" t="s">
        <v>85</v>
      </c>
      <c r="E95" s="27" t="s">
        <v>1058</v>
      </c>
      <c r="F95" s="28" t="s">
        <v>95</v>
      </c>
      <c r="G95" s="29">
        <v>49.200000000000003</v>
      </c>
      <c r="H95" s="28">
        <v>0</v>
      </c>
      <c r="I95" s="30">
        <f>ROUND(G95*H95,P4)</f>
        <v>0</v>
      </c>
      <c r="L95" s="31">
        <v>0</v>
      </c>
      <c r="M95" s="24">
        <f>ROUND(G95*L95,P4)</f>
        <v>0</v>
      </c>
      <c r="N95" s="25" t="s">
        <v>83</v>
      </c>
      <c r="O95" s="32">
        <f>M95*AA95</f>
        <v>0</v>
      </c>
      <c r="P95" s="1">
        <v>3</v>
      </c>
      <c r="AA95" s="1">
        <f>IF(P95=1,$O$3,IF(P95=2,$O$4,$O$5))</f>
        <v>0</v>
      </c>
    </row>
    <row r="96">
      <c r="A96" s="1" t="s">
        <v>84</v>
      </c>
      <c r="E96" s="27" t="s">
        <v>85</v>
      </c>
    </row>
    <row r="97">
      <c r="A97" s="1" t="s">
        <v>86</v>
      </c>
      <c r="E97" s="33" t="s">
        <v>1059</v>
      </c>
    </row>
    <row r="98" ht="76.5">
      <c r="A98" s="1" t="s">
        <v>88</v>
      </c>
      <c r="E98" s="27" t="s">
        <v>1060</v>
      </c>
    </row>
    <row r="99">
      <c r="A99" s="1" t="s">
        <v>78</v>
      </c>
      <c r="B99" s="1">
        <v>22</v>
      </c>
      <c r="C99" s="26" t="s">
        <v>1061</v>
      </c>
      <c r="D99" t="s">
        <v>85</v>
      </c>
      <c r="E99" s="27" t="s">
        <v>1062</v>
      </c>
      <c r="F99" s="28" t="s">
        <v>95</v>
      </c>
      <c r="G99" s="29">
        <v>147</v>
      </c>
      <c r="H99" s="28">
        <v>0</v>
      </c>
      <c r="I99" s="30">
        <f>ROUND(G99*H99,P4)</f>
        <v>0</v>
      </c>
      <c r="L99" s="31">
        <v>0</v>
      </c>
      <c r="M99" s="24">
        <f>ROUND(G99*L99,P4)</f>
        <v>0</v>
      </c>
      <c r="N99" s="25" t="s">
        <v>83</v>
      </c>
      <c r="O99" s="32">
        <f>M99*AA99</f>
        <v>0</v>
      </c>
      <c r="P99" s="1">
        <v>3</v>
      </c>
      <c r="AA99" s="1">
        <f>IF(P99=1,$O$3,IF(P99=2,$O$4,$O$5))</f>
        <v>0</v>
      </c>
    </row>
    <row r="100">
      <c r="A100" s="1" t="s">
        <v>84</v>
      </c>
      <c r="E100" s="27" t="s">
        <v>85</v>
      </c>
    </row>
    <row r="101">
      <c r="A101" s="1" t="s">
        <v>86</v>
      </c>
      <c r="E101" s="33" t="s">
        <v>1063</v>
      </c>
    </row>
    <row r="102" ht="76.5">
      <c r="A102" s="1" t="s">
        <v>88</v>
      </c>
      <c r="E102" s="27" t="s">
        <v>1060</v>
      </c>
    </row>
    <row r="103">
      <c r="A103" s="1" t="s">
        <v>75</v>
      </c>
      <c r="C103" s="22" t="s">
        <v>56</v>
      </c>
      <c r="E103" s="23" t="s">
        <v>50</v>
      </c>
      <c r="L103" s="24">
        <f>SUMIFS(L104:L119,A104:A119,"P")</f>
        <v>0</v>
      </c>
      <c r="M103" s="24">
        <f>SUMIFS(M104:M119,A104:A119,"P")</f>
        <v>0</v>
      </c>
      <c r="N103" s="25"/>
    </row>
    <row r="104" ht="38.25">
      <c r="A104" s="1" t="s">
        <v>78</v>
      </c>
      <c r="B104" s="1">
        <v>23</v>
      </c>
      <c r="C104" s="26" t="s">
        <v>647</v>
      </c>
      <c r="D104" t="s">
        <v>85</v>
      </c>
      <c r="E104" s="27" t="s">
        <v>648</v>
      </c>
      <c r="F104" s="28" t="s">
        <v>200</v>
      </c>
      <c r="G104" s="29">
        <v>86.897999999999996</v>
      </c>
      <c r="H104" s="28">
        <v>0</v>
      </c>
      <c r="I104" s="30">
        <f>ROUND(G104*H104,P4)</f>
        <v>0</v>
      </c>
      <c r="L104" s="31">
        <v>0</v>
      </c>
      <c r="M104" s="24">
        <f>ROUND(G104*L104,P4)</f>
        <v>0</v>
      </c>
      <c r="N104" s="25" t="s">
        <v>201</v>
      </c>
      <c r="O104" s="32">
        <f>M104*AA104</f>
        <v>0</v>
      </c>
      <c r="P104" s="1">
        <v>3</v>
      </c>
      <c r="AA104" s="1">
        <f>IF(P104=1,$O$3,IF(P104=2,$O$4,$O$5))</f>
        <v>0</v>
      </c>
    </row>
    <row r="105">
      <c r="A105" s="1" t="s">
        <v>84</v>
      </c>
      <c r="E105" s="27" t="s">
        <v>202</v>
      </c>
    </row>
    <row r="106" ht="51">
      <c r="A106" s="1" t="s">
        <v>86</v>
      </c>
      <c r="E106" s="33" t="s">
        <v>1064</v>
      </c>
    </row>
    <row r="107" ht="153">
      <c r="A107" s="1" t="s">
        <v>88</v>
      </c>
      <c r="E107" s="27" t="s">
        <v>203</v>
      </c>
    </row>
    <row r="108" ht="38.25">
      <c r="A108" s="1" t="s">
        <v>78</v>
      </c>
      <c r="B108" s="1">
        <v>24</v>
      </c>
      <c r="C108" s="26" t="s">
        <v>913</v>
      </c>
      <c r="D108" t="s">
        <v>85</v>
      </c>
      <c r="E108" s="27" t="s">
        <v>914</v>
      </c>
      <c r="F108" s="28" t="s">
        <v>200</v>
      </c>
      <c r="G108" s="29">
        <v>95.174000000000007</v>
      </c>
      <c r="H108" s="28">
        <v>0</v>
      </c>
      <c r="I108" s="30">
        <f>ROUND(G108*H108,P4)</f>
        <v>0</v>
      </c>
      <c r="L108" s="31">
        <v>0</v>
      </c>
      <c r="M108" s="24">
        <f>ROUND(G108*L108,P4)</f>
        <v>0</v>
      </c>
      <c r="N108" s="25" t="s">
        <v>201</v>
      </c>
      <c r="O108" s="32">
        <f>M108*AA108</f>
        <v>0</v>
      </c>
      <c r="P108" s="1">
        <v>3</v>
      </c>
      <c r="AA108" s="1">
        <f>IF(P108=1,$O$3,IF(P108=2,$O$4,$O$5))</f>
        <v>0</v>
      </c>
    </row>
    <row r="109">
      <c r="A109" s="1" t="s">
        <v>84</v>
      </c>
      <c r="E109" s="27" t="s">
        <v>202</v>
      </c>
    </row>
    <row r="110" ht="51">
      <c r="A110" s="1" t="s">
        <v>86</v>
      </c>
      <c r="E110" s="33" t="s">
        <v>1065</v>
      </c>
    </row>
    <row r="111" ht="153">
      <c r="A111" s="1" t="s">
        <v>88</v>
      </c>
      <c r="E111" s="27" t="s">
        <v>203</v>
      </c>
    </row>
    <row r="112" ht="25.5">
      <c r="A112" s="1" t="s">
        <v>78</v>
      </c>
      <c r="B112" s="1">
        <v>25</v>
      </c>
      <c r="C112" s="26" t="s">
        <v>650</v>
      </c>
      <c r="D112" t="s">
        <v>85</v>
      </c>
      <c r="E112" s="27" t="s">
        <v>651</v>
      </c>
      <c r="F112" s="28" t="s">
        <v>200</v>
      </c>
      <c r="G112" s="29">
        <v>68.364000000000004</v>
      </c>
      <c r="H112" s="28">
        <v>0</v>
      </c>
      <c r="I112" s="30">
        <f>ROUND(G112*H112,P4)</f>
        <v>0</v>
      </c>
      <c r="L112" s="31">
        <v>0</v>
      </c>
      <c r="M112" s="24">
        <f>ROUND(G112*L112,P4)</f>
        <v>0</v>
      </c>
      <c r="N112" s="25" t="s">
        <v>201</v>
      </c>
      <c r="O112" s="32">
        <f>M112*AA112</f>
        <v>0</v>
      </c>
      <c r="P112" s="1">
        <v>3</v>
      </c>
      <c r="AA112" s="1">
        <f>IF(P112=1,$O$3,IF(P112=2,$O$4,$O$5))</f>
        <v>0</v>
      </c>
    </row>
    <row r="113">
      <c r="A113" s="1" t="s">
        <v>84</v>
      </c>
      <c r="E113" s="27" t="s">
        <v>202</v>
      </c>
    </row>
    <row r="114" ht="38.25">
      <c r="A114" s="1" t="s">
        <v>86</v>
      </c>
      <c r="E114" s="33" t="s">
        <v>1066</v>
      </c>
    </row>
    <row r="115" ht="153">
      <c r="A115" s="1" t="s">
        <v>88</v>
      </c>
      <c r="E115" s="27" t="s">
        <v>203</v>
      </c>
    </row>
    <row r="116" ht="25.5">
      <c r="A116" s="1" t="s">
        <v>78</v>
      </c>
      <c r="B116" s="1">
        <v>26</v>
      </c>
      <c r="C116" s="26" t="s">
        <v>653</v>
      </c>
      <c r="D116" t="s">
        <v>85</v>
      </c>
      <c r="E116" s="27" t="s">
        <v>654</v>
      </c>
      <c r="F116" s="28" t="s">
        <v>200</v>
      </c>
      <c r="G116" s="29">
        <v>18.390000000000001</v>
      </c>
      <c r="H116" s="28">
        <v>0</v>
      </c>
      <c r="I116" s="30">
        <f>ROUND(G116*H116,P4)</f>
        <v>0</v>
      </c>
      <c r="L116" s="31">
        <v>0</v>
      </c>
      <c r="M116" s="24">
        <f>ROUND(G116*L116,P4)</f>
        <v>0</v>
      </c>
      <c r="N116" s="25" t="s">
        <v>201</v>
      </c>
      <c r="O116" s="32">
        <f>M116*AA116</f>
        <v>0</v>
      </c>
      <c r="P116" s="1">
        <v>3</v>
      </c>
      <c r="AA116" s="1">
        <f>IF(P116=1,$O$3,IF(P116=2,$O$4,$O$5))</f>
        <v>0</v>
      </c>
    </row>
    <row r="117">
      <c r="A117" s="1" t="s">
        <v>84</v>
      </c>
      <c r="E117" s="27" t="s">
        <v>202</v>
      </c>
    </row>
    <row r="118" ht="51">
      <c r="A118" s="1" t="s">
        <v>86</v>
      </c>
      <c r="E118" s="33" t="s">
        <v>1067</v>
      </c>
    </row>
    <row r="119" ht="153">
      <c r="A119" s="1" t="s">
        <v>88</v>
      </c>
      <c r="E119" s="27" t="s">
        <v>203</v>
      </c>
    </row>
  </sheetData>
  <sheetProtection sheet="1" objects="1" scenarios="1" spinCount="100000" saltValue="QzT3AQyEkz9iXTNiZJTHglHX0PXl2MOGGWsEX2WwZKlPaePFEL/R7Up1kPdi02S0sSisF7S9569UWI2IUEu5SA==" hashValue="L82C8f+6yG56ki2KhqHEMBv26L5/n45HfvUvEkFW38KDfZ6fJxVOEUEldnMsOW+3mjy4HOkjGqRwUsD/GyWwew==" algorithmName="SHA-512" password="95DC"/>
  <mergeCells count="17">
    <mergeCell ref="C1:C2"/>
    <mergeCell ref="C3:D3"/>
    <mergeCell ref="E3:H3"/>
    <mergeCell ref="C4:D4"/>
    <mergeCell ref="E4:H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6:K6"/>
    <mergeCell ref="L5:M6"/>
    <mergeCell ref="N5:N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Kamlar Ondřej, Ing.</dc:creator>
  <cp:lastModifiedBy>Kamlar Ondřej, Ing.</cp:lastModifiedBy>
  <dcterms:created xsi:type="dcterms:W3CDTF">2024-08-21T05:42:26Z</dcterms:created>
  <dcterms:modified xsi:type="dcterms:W3CDTF">2024-08-21T05:42:28Z</dcterms:modified>
</cp:coreProperties>
</file>