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mc:AlternateContent xmlns:mc="http://schemas.openxmlformats.org/markup-compatibility/2006">
    <mc:Choice Requires="x15">
      <x15ac:absPath xmlns:x15ac="http://schemas.microsoft.com/office/spreadsheetml/2010/11/ac" url="I:\OPS\Oddělení technické přípravy staveb\Zaměstnanci\Formáček\DESU\"/>
    </mc:Choice>
  </mc:AlternateContent>
  <xr:revisionPtr revIDLastSave="0" documentId="13_ncr:1_{58CFF6FF-B619-4D39-B8CA-7113A2C22D8B}" xr6:coauthVersionLast="47" xr6:coauthVersionMax="47" xr10:uidLastSave="{00000000-0000-0000-0000-000000000000}"/>
  <bookViews>
    <workbookView xWindow="-120" yWindow="-120" windowWidth="29040" windowHeight="15840" xr2:uid="{00000000-000D-0000-FFFF-FFFF00000000}"/>
  </bookViews>
  <sheets>
    <sheet name="Vyhláška" sheetId="1" r:id="rId1"/>
    <sheet name="Objektová skladba" sheetId="2" r:id="rId2"/>
    <sheet name="Převodní tabulka objektů" sheetId="9" r:id="rId3"/>
    <sheet name="Rozpiska_základní" sheetId="4" r:id="rId4"/>
  </sheets>
  <definedNames>
    <definedName name="_xlnm._FilterDatabase" localSheetId="1" hidden="1">'Objektová skladba'!$A$2:$D$130</definedName>
    <definedName name="_xlnm.Print_Titles" localSheetId="1">'Objektová skladba'!$2:$2</definedName>
    <definedName name="_xlnm.Print_Titles" localSheetId="2">'Převodní tabulka objektů'!$2:$2</definedName>
    <definedName name="_xlnm.Print_Area" localSheetId="1">'Objektová skladba'!$A$1:$E$130</definedName>
    <definedName name="_xlnm.Print_Area" localSheetId="2">'Převodní tabulka objektů'!$A$1:$E$88</definedName>
    <definedName name="_xlnm.Print_Area" localSheetId="3">Rozpiska_základní!$A$1:$AS$58</definedName>
    <definedName name="_xlnm.Print_Area" localSheetId="0">Vyhláška!$A$1:$D$21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9" l="1"/>
  <c r="E54" i="9"/>
  <c r="E65" i="9"/>
  <c r="E75" i="9"/>
  <c r="E81" i="9"/>
  <c r="AN56" i="4" l="1"/>
  <c r="AM56" i="4"/>
  <c r="AL56" i="4"/>
  <c r="AJ56" i="4"/>
  <c r="AH56" i="4"/>
  <c r="AG56" i="4"/>
  <c r="AE56" i="4"/>
  <c r="AD56" i="4"/>
  <c r="AB56" i="4"/>
  <c r="W56" i="4"/>
  <c r="AC56" i="4"/>
  <c r="AA56" i="4"/>
  <c r="Z56" i="4"/>
  <c r="Y56" i="4"/>
  <c r="X56" i="4"/>
  <c r="U56" i="4"/>
  <c r="T56" i="4"/>
  <c r="R56" i="4"/>
  <c r="S56" i="4"/>
  <c r="M56" i="4"/>
  <c r="N56" i="4"/>
  <c r="O56" i="4"/>
  <c r="P56" i="4"/>
  <c r="K56" i="4"/>
  <c r="J56" i="4"/>
  <c r="I56" i="4"/>
  <c r="H56" i="4"/>
  <c r="G56" i="4"/>
  <c r="F56" i="4"/>
  <c r="E56" i="4"/>
  <c r="D56" i="4"/>
  <c r="C56" i="4"/>
  <c r="B56" i="4"/>
  <c r="C128" i="2" l="1"/>
  <c r="C121" i="2"/>
  <c r="E82" i="9" s="1"/>
  <c r="C113" i="2"/>
  <c r="E76" i="9" s="1"/>
  <c r="C106" i="2"/>
  <c r="E66" i="9" s="1"/>
  <c r="C95" i="2"/>
  <c r="E55" i="9" s="1"/>
  <c r="C86" i="2"/>
  <c r="E47" i="9" s="1"/>
  <c r="C3" i="1"/>
  <c r="C2" i="1"/>
  <c r="C129" i="2" l="1"/>
  <c r="C130" i="2" s="1"/>
  <c r="E34" i="9"/>
  <c r="C87" i="2"/>
  <c r="E48" i="9" s="1"/>
  <c r="C107" i="2"/>
  <c r="E67" i="9" s="1"/>
  <c r="C114" i="2"/>
  <c r="E77" i="9" s="1"/>
  <c r="C122" i="2"/>
  <c r="E83" i="9" s="1"/>
  <c r="C96" i="2"/>
  <c r="E56" i="9" s="1"/>
  <c r="C108" i="2" l="1"/>
  <c r="E68" i="9" s="1"/>
  <c r="C97" i="2"/>
  <c r="E57" i="9" s="1"/>
  <c r="C115" i="2"/>
  <c r="C116" i="2" s="1"/>
  <c r="C117" i="2" s="1"/>
  <c r="E79" i="9" s="1"/>
  <c r="C123" i="2"/>
  <c r="C88" i="2"/>
  <c r="E49" i="9" s="1"/>
  <c r="C11" i="1"/>
  <c r="B11" i="1"/>
  <c r="C124" i="2" l="1"/>
  <c r="E85" i="9"/>
  <c r="C89" i="2"/>
  <c r="C90" i="2" s="1"/>
  <c r="E50" i="9" s="1"/>
  <c r="C118" i="2"/>
  <c r="C119" i="2" s="1"/>
  <c r="E80" i="9" s="1"/>
  <c r="C98" i="2"/>
  <c r="E59" i="9" s="1"/>
  <c r="C109" i="2"/>
  <c r="E69" i="9" s="1"/>
  <c r="C125" i="2" l="1"/>
  <c r="E87" i="9"/>
  <c r="C110" i="2"/>
  <c r="C99" i="2"/>
  <c r="E60" i="9" s="1"/>
  <c r="C91" i="2"/>
  <c r="E51" i="9" s="1"/>
  <c r="E70" i="9" l="1"/>
  <c r="E71" i="9"/>
  <c r="E73" i="9"/>
  <c r="C126" i="2"/>
  <c r="E88" i="9" s="1"/>
  <c r="E86" i="9"/>
  <c r="C92" i="2"/>
  <c r="E52" i="9" s="1"/>
  <c r="C111" i="2"/>
  <c r="E72" i="9" s="1"/>
  <c r="C100" i="2"/>
  <c r="E61" i="9" s="1"/>
  <c r="C101" i="2" l="1"/>
  <c r="E62" i="9" s="1"/>
  <c r="C93" i="2"/>
  <c r="E53" i="9" s="1"/>
  <c r="C13" i="1"/>
  <c r="C12" i="1"/>
  <c r="C14" i="1"/>
  <c r="B14" i="1"/>
  <c r="B13" i="1"/>
  <c r="C5" i="2"/>
  <c r="A58" i="2"/>
  <c r="E27" i="9" l="1"/>
  <c r="C6" i="2"/>
  <c r="E4" i="9"/>
  <c r="C59" i="2"/>
  <c r="C60" i="2" s="1"/>
  <c r="C61" i="2" s="1"/>
  <c r="C62" i="2" s="1"/>
  <c r="C102" i="2"/>
  <c r="A63" i="2"/>
  <c r="C64" i="2" s="1"/>
  <c r="C65" i="2" s="1"/>
  <c r="A12" i="1"/>
  <c r="C20" i="1"/>
  <c r="C19" i="1"/>
  <c r="C18" i="1"/>
  <c r="C17" i="1"/>
  <c r="C16" i="1"/>
  <c r="C15" i="1"/>
  <c r="C10" i="1"/>
  <c r="C9" i="1"/>
  <c r="C8" i="1"/>
  <c r="B8" i="1"/>
  <c r="C7" i="1"/>
  <c r="C6" i="1"/>
  <c r="C21" i="1"/>
  <c r="C5" i="1"/>
  <c r="C4" i="1"/>
  <c r="C103" i="2" l="1"/>
  <c r="E64" i="9" s="1"/>
  <c r="E58" i="9"/>
  <c r="E5" i="9"/>
  <c r="C8" i="2"/>
  <c r="C9" i="2" s="1"/>
  <c r="E78" i="9"/>
  <c r="C66" i="2"/>
  <c r="C67" i="2" s="1"/>
  <c r="C68" i="2" s="1"/>
  <c r="A13" i="1"/>
  <c r="A71" i="2"/>
  <c r="E26" i="9" s="1"/>
  <c r="A21" i="1"/>
  <c r="A20" i="1"/>
  <c r="A19" i="1"/>
  <c r="A18" i="1"/>
  <c r="A17" i="1"/>
  <c r="A16" i="1"/>
  <c r="A2" i="1"/>
  <c r="A77" i="2"/>
  <c r="C78" i="2" s="1"/>
  <c r="E37" i="9" s="1"/>
  <c r="B20" i="1"/>
  <c r="B21" i="1"/>
  <c r="B2" i="1"/>
  <c r="B19" i="1"/>
  <c r="B18" i="1"/>
  <c r="B17" i="1"/>
  <c r="B16" i="1"/>
  <c r="B15" i="1"/>
  <c r="B10" i="1"/>
  <c r="B9" i="1"/>
  <c r="B6" i="1"/>
  <c r="B5" i="1"/>
  <c r="B3" i="1"/>
  <c r="B4" i="1"/>
  <c r="C10" i="2" l="1"/>
  <c r="E6" i="9"/>
  <c r="E38" i="9"/>
  <c r="E39" i="9"/>
  <c r="E29" i="9"/>
  <c r="C69" i="2"/>
  <c r="C70" i="2" s="1"/>
  <c r="C104" i="2"/>
  <c r="E63" i="9" s="1"/>
  <c r="C79" i="2"/>
  <c r="E40" i="9" s="1"/>
  <c r="C72" i="2"/>
  <c r="A14" i="1"/>
  <c r="A15" i="1"/>
  <c r="B58" i="2"/>
  <c r="B12" i="1" s="1"/>
  <c r="B7" i="1"/>
  <c r="A3" i="1"/>
  <c r="C73" i="2" l="1"/>
  <c r="E31" i="9"/>
  <c r="E28" i="9"/>
  <c r="C80" i="2"/>
  <c r="A11" i="2"/>
  <c r="A4" i="1" s="1"/>
  <c r="E74" i="9" l="1"/>
  <c r="E41" i="9"/>
  <c r="C74" i="2"/>
  <c r="C75" i="2" s="1"/>
  <c r="C76" i="2" s="1"/>
  <c r="E32" i="9"/>
  <c r="C81" i="2"/>
  <c r="E42" i="9" s="1"/>
  <c r="C12" i="2"/>
  <c r="E7" i="9" s="1"/>
  <c r="A16" i="2"/>
  <c r="E8" i="9" s="1"/>
  <c r="C82" i="2" l="1"/>
  <c r="E43" i="9" s="1"/>
  <c r="A5" i="1"/>
  <c r="C13" i="2"/>
  <c r="C17" i="2"/>
  <c r="C18" i="2" s="1"/>
  <c r="C19" i="2" s="1"/>
  <c r="C20" i="2" s="1"/>
  <c r="A21" i="2"/>
  <c r="C14" i="2" l="1"/>
  <c r="C15" i="2" s="1"/>
  <c r="C83" i="2"/>
  <c r="E44" i="9" s="1"/>
  <c r="A30" i="2"/>
  <c r="A6" i="1"/>
  <c r="C22" i="2"/>
  <c r="E9" i="9" s="1"/>
  <c r="C84" i="2" l="1"/>
  <c r="E45" i="9" s="1"/>
  <c r="A7" i="1"/>
  <c r="C23" i="2"/>
  <c r="E10" i="9" s="1"/>
  <c r="A35" i="2"/>
  <c r="A8" i="1" s="1"/>
  <c r="C31" i="2"/>
  <c r="C32" i="2" l="1"/>
  <c r="C33" i="2" s="1"/>
  <c r="C34" i="2" s="1"/>
  <c r="E35" i="9" s="1"/>
  <c r="C24" i="2"/>
  <c r="E11" i="9" s="1"/>
  <c r="A40" i="2"/>
  <c r="A46" i="2" s="1"/>
  <c r="C36" i="2"/>
  <c r="E19" i="9" s="1"/>
  <c r="E25" i="9" l="1"/>
  <c r="A52" i="2"/>
  <c r="C47" i="2"/>
  <c r="E16" i="9" s="1"/>
  <c r="A10" i="1"/>
  <c r="C37" i="2"/>
  <c r="C38" i="2" s="1"/>
  <c r="C39" i="2" s="1"/>
  <c r="E24" i="9" s="1"/>
  <c r="C25" i="2"/>
  <c r="E12" i="9" s="1"/>
  <c r="C41" i="2"/>
  <c r="E20" i="9" s="1"/>
  <c r="A9" i="1"/>
  <c r="E3" i="9" l="1"/>
  <c r="E15" i="9"/>
  <c r="C48" i="2"/>
  <c r="E17" i="9" s="1"/>
  <c r="A11" i="1"/>
  <c r="C53" i="2"/>
  <c r="C54" i="2" s="1"/>
  <c r="C26" i="2"/>
  <c r="E13" i="9" s="1"/>
  <c r="C42" i="2"/>
  <c r="C49" i="2" l="1"/>
  <c r="E84" i="9" s="1"/>
  <c r="C43" i="2"/>
  <c r="C44" i="2" s="1"/>
  <c r="E22" i="9" s="1"/>
  <c r="C55" i="2"/>
  <c r="C27" i="2"/>
  <c r="E14" i="9" s="1"/>
  <c r="C56" i="2" l="1"/>
  <c r="E18" i="9"/>
  <c r="E21" i="9"/>
  <c r="C50" i="2"/>
  <c r="C51" i="2" s="1"/>
  <c r="C28" i="2"/>
  <c r="C45" i="2"/>
  <c r="E23" i="9" s="1"/>
  <c r="E33" i="9" l="1"/>
  <c r="E30" i="9"/>
  <c r="C29" i="2"/>
</calcChain>
</file>

<file path=xl/sharedStrings.xml><?xml version="1.0" encoding="utf-8"?>
<sst xmlns="http://schemas.openxmlformats.org/spreadsheetml/2006/main" count="732" uniqueCount="623">
  <si>
    <t>Označení části</t>
  </si>
  <si>
    <t>Označení Objektů</t>
  </si>
  <si>
    <t>kódové rozlišení typu Objektů</t>
  </si>
  <si>
    <t>Název profesní skupiny</t>
  </si>
  <si>
    <t>D.1.1.1</t>
  </si>
  <si>
    <t>xx-01-1x</t>
  </si>
  <si>
    <t>01-1</t>
  </si>
  <si>
    <t xml:space="preserve">Staniční zabezpečovací zařízení </t>
  </si>
  <si>
    <t>D.1.1.2</t>
  </si>
  <si>
    <t>xx-01-2x</t>
  </si>
  <si>
    <t>01-2</t>
  </si>
  <si>
    <t xml:space="preserve">Traťové zabezpečovací zařízení </t>
  </si>
  <si>
    <t>D.1.1.3</t>
  </si>
  <si>
    <t>xx-01-3x</t>
  </si>
  <si>
    <t>01-3</t>
  </si>
  <si>
    <t xml:space="preserve">Přejezdové zabezpečovací zařízení </t>
  </si>
  <si>
    <t>D.1.1.4</t>
  </si>
  <si>
    <t>xx-01-4x</t>
  </si>
  <si>
    <t>01-4</t>
  </si>
  <si>
    <t xml:space="preserve">Spádovištní zabezpečovací zařízení </t>
  </si>
  <si>
    <t>D.1.1.5</t>
  </si>
  <si>
    <t>xx-01-5x</t>
  </si>
  <si>
    <t>01-5</t>
  </si>
  <si>
    <t xml:space="preserve">Dálkové ovládání zabezpečovacího zařízení </t>
  </si>
  <si>
    <t>D.1.1.6</t>
  </si>
  <si>
    <t>xx-01-6x</t>
  </si>
  <si>
    <t>01-6</t>
  </si>
  <si>
    <t>Indikátory horkoběžnosti a indikátory plochých kol</t>
  </si>
  <si>
    <t>D.1.1.7</t>
  </si>
  <si>
    <t>xx-01-7x</t>
  </si>
  <si>
    <t>01-7</t>
  </si>
  <si>
    <t xml:space="preserve">Evropský vlakový zabezpečovací systém (ETCS) </t>
  </si>
  <si>
    <t>D.1.2.1</t>
  </si>
  <si>
    <t>xx-02-1x</t>
  </si>
  <si>
    <t>02-1</t>
  </si>
  <si>
    <t>Místní kabelizace</t>
  </si>
  <si>
    <t>D.1.2.2</t>
  </si>
  <si>
    <t>xx-02-2x</t>
  </si>
  <si>
    <t>02-2</t>
  </si>
  <si>
    <t>Rozhlasové zařízení</t>
  </si>
  <si>
    <t>D.1.2.3</t>
  </si>
  <si>
    <t>xx-02-3x</t>
  </si>
  <si>
    <t>02-3</t>
  </si>
  <si>
    <t>Integrovaná telekomunikační zařízení</t>
  </si>
  <si>
    <t>D.1.2.4</t>
  </si>
  <si>
    <t>xx-02-4x</t>
  </si>
  <si>
    <t>02-4</t>
  </si>
  <si>
    <t>Elektrická požární a zabezpečovací signalizace (EPS, EZS)</t>
  </si>
  <si>
    <t>D.1.2.5</t>
  </si>
  <si>
    <t>xx-02-5x</t>
  </si>
  <si>
    <t>02-5</t>
  </si>
  <si>
    <t>Dálková optická, závěsná kabelizace (DK, DOK, ZOK)</t>
  </si>
  <si>
    <t>D.1.2.6</t>
  </si>
  <si>
    <t>xx-02-6x</t>
  </si>
  <si>
    <t>02-6</t>
  </si>
  <si>
    <t>Informační systém pro cestující</t>
  </si>
  <si>
    <t>D.1.2.7</t>
  </si>
  <si>
    <t>xx-02-7x</t>
  </si>
  <si>
    <t>02-7</t>
  </si>
  <si>
    <t>Jiná sdělovací zařízení</t>
  </si>
  <si>
    <t>D.1.2.8</t>
  </si>
  <si>
    <t>xx-02-8x</t>
  </si>
  <si>
    <t>02-8</t>
  </si>
  <si>
    <t>Přenosový systém</t>
  </si>
  <si>
    <t>D.1.2.9</t>
  </si>
  <si>
    <t>xx-02-9x</t>
  </si>
  <si>
    <t>02-9</t>
  </si>
  <si>
    <t>Rádiové systémy</t>
  </si>
  <si>
    <t>D.1.2.10</t>
  </si>
  <si>
    <t>xx-02-0x</t>
  </si>
  <si>
    <t>02-0</t>
  </si>
  <si>
    <t>DOZ a další nástavbové systémy</t>
  </si>
  <si>
    <t>D.1.3.1</t>
  </si>
  <si>
    <t>xx-03-1x</t>
  </si>
  <si>
    <t>03-1</t>
  </si>
  <si>
    <t>Dispečerská řídící technika</t>
  </si>
  <si>
    <t>D.1.3.2</t>
  </si>
  <si>
    <t>xx-03-2x</t>
  </si>
  <si>
    <t>03-2</t>
  </si>
  <si>
    <t xml:space="preserve">Technologie rozvoden VVN/VN </t>
  </si>
  <si>
    <t>D.1.3.3</t>
  </si>
  <si>
    <t>xx-03-3x</t>
  </si>
  <si>
    <t>03-3</t>
  </si>
  <si>
    <t>Silnoproudá technologie trakčních napájecích stanic</t>
  </si>
  <si>
    <t>D.1.3.4</t>
  </si>
  <si>
    <t>xx-03-4x</t>
  </si>
  <si>
    <t>03-4</t>
  </si>
  <si>
    <t xml:space="preserve">Silnoproudá technologie trakčních spínacích stanic </t>
  </si>
  <si>
    <t>D.1.3.5</t>
  </si>
  <si>
    <t>xx-03-5x</t>
  </si>
  <si>
    <t>03-5</t>
  </si>
  <si>
    <t xml:space="preserve">Technologie transformačních stanic VN/NN </t>
  </si>
  <si>
    <t>D.1.3.6</t>
  </si>
  <si>
    <t>xx-03-6x</t>
  </si>
  <si>
    <t>03-6</t>
  </si>
  <si>
    <t>Silnoproudá technologie elektrických stanic 6 kV, 50 Hz pro napájení zabezpečovacího zař</t>
  </si>
  <si>
    <t>D.1.3.7</t>
  </si>
  <si>
    <t>xx-03-7x</t>
  </si>
  <si>
    <t>03-7</t>
  </si>
  <si>
    <t xml:space="preserve">Provozní rozvod silnoproudu </t>
  </si>
  <si>
    <t>D.1.3.8</t>
  </si>
  <si>
    <t>xx-03-8x</t>
  </si>
  <si>
    <t>03-8</t>
  </si>
  <si>
    <t>Napájení zabezpečovacích a sdělovacích zařízení</t>
  </si>
  <si>
    <t>D.1.3.9</t>
  </si>
  <si>
    <t>xx-03-9x</t>
  </si>
  <si>
    <t>03-9</t>
  </si>
  <si>
    <t>Elektrické předtápěcí zařízení (EPZ)</t>
  </si>
  <si>
    <t>D.1.4.1</t>
  </si>
  <si>
    <t>xx-04-1x</t>
  </si>
  <si>
    <t>04-1</t>
  </si>
  <si>
    <t>Osobní výtahy, schodišťové výtahy</t>
  </si>
  <si>
    <t>D.1.4.2</t>
  </si>
  <si>
    <t>xx-04-2x</t>
  </si>
  <si>
    <t>04-2</t>
  </si>
  <si>
    <t xml:space="preserve">Eskalátory </t>
  </si>
  <si>
    <t>D.1.4.3</t>
  </si>
  <si>
    <t>xx-04-3x</t>
  </si>
  <si>
    <t>04-3</t>
  </si>
  <si>
    <t>Měření a regulace, automatický systém řízení, elektrická požární signalizace</t>
  </si>
  <si>
    <t>D.1.4.4</t>
  </si>
  <si>
    <t>xx-04-4x</t>
  </si>
  <si>
    <t>04-4</t>
  </si>
  <si>
    <t>Kolejové brzdy</t>
  </si>
  <si>
    <t>D.1.4.5</t>
  </si>
  <si>
    <t>xx-04-5x</t>
  </si>
  <si>
    <t>04-5</t>
  </si>
  <si>
    <t>Ostatní výše nezařazené technologické zařízení</t>
  </si>
  <si>
    <t>D.2.1.1</t>
  </si>
  <si>
    <t>Železniční svršek a spodek</t>
  </si>
  <si>
    <t>xx-10-xx</t>
  </si>
  <si>
    <t>10</t>
  </si>
  <si>
    <t>Železniční svršek</t>
  </si>
  <si>
    <t>xx-11-xx</t>
  </si>
  <si>
    <t>11</t>
  </si>
  <si>
    <t>Železniční spodek, skalní svahy</t>
  </si>
  <si>
    <t>D.2.1.2</t>
  </si>
  <si>
    <t>xx-12-xx</t>
  </si>
  <si>
    <t>12</t>
  </si>
  <si>
    <t>Nástupiště</t>
  </si>
  <si>
    <t>D.2.1.3</t>
  </si>
  <si>
    <t>xx-13-xx</t>
  </si>
  <si>
    <t>13</t>
  </si>
  <si>
    <t>Železniční přejezdy</t>
  </si>
  <si>
    <t>xx-14-xx</t>
  </si>
  <si>
    <t>14</t>
  </si>
  <si>
    <t>Výstroj trati</t>
  </si>
  <si>
    <t>D.2.1.4</t>
  </si>
  <si>
    <t>xx-20-xx</t>
  </si>
  <si>
    <t>20</t>
  </si>
  <si>
    <t>Mosty</t>
  </si>
  <si>
    <t>xx-21-xx</t>
  </si>
  <si>
    <t>21</t>
  </si>
  <si>
    <t>Propustky</t>
  </si>
  <si>
    <t>xx-22-xx</t>
  </si>
  <si>
    <t>22</t>
  </si>
  <si>
    <t>xx-23-xx</t>
  </si>
  <si>
    <t>23</t>
  </si>
  <si>
    <t>Opěrné zdi</t>
  </si>
  <si>
    <t>xx-24-xx</t>
  </si>
  <si>
    <t>24</t>
  </si>
  <si>
    <t>Zárubní a obkladní zdi</t>
  </si>
  <si>
    <t>xx-25-xx</t>
  </si>
  <si>
    <t>25</t>
  </si>
  <si>
    <t>Návěstní lávky a krakorce</t>
  </si>
  <si>
    <t>D.2.1.5</t>
  </si>
  <si>
    <t>xx-30-xx</t>
  </si>
  <si>
    <t>30</t>
  </si>
  <si>
    <t>Ostatní inženýrské objekty</t>
  </si>
  <si>
    <t>D.2.1.6</t>
  </si>
  <si>
    <t>xx-31-xx</t>
  </si>
  <si>
    <t>31</t>
  </si>
  <si>
    <t>Kanalizace, ČOV</t>
  </si>
  <si>
    <t>xx-32-xx</t>
  </si>
  <si>
    <t>32</t>
  </si>
  <si>
    <t>Vodovody, suchovody</t>
  </si>
  <si>
    <t>xx-33-xx</t>
  </si>
  <si>
    <t>33</t>
  </si>
  <si>
    <t>Plynovody</t>
  </si>
  <si>
    <t>D.2.1.7</t>
  </si>
  <si>
    <t>xx-40-xx</t>
  </si>
  <si>
    <t>40</t>
  </si>
  <si>
    <t>Tunely</t>
  </si>
  <si>
    <t>D.2.1.8</t>
  </si>
  <si>
    <t>xx-50-xx</t>
  </si>
  <si>
    <t>50</t>
  </si>
  <si>
    <t>Pozemní komunikace</t>
  </si>
  <si>
    <t>xx-51-xx</t>
  </si>
  <si>
    <t>51</t>
  </si>
  <si>
    <t>Parkovací a cyklo-parkovací stání pro veřejnost</t>
  </si>
  <si>
    <t>xx-52-xx</t>
  </si>
  <si>
    <t>52</t>
  </si>
  <si>
    <t>Ostatní zpevněné plochy a prostranství</t>
  </si>
  <si>
    <t>xx-59-xx</t>
  </si>
  <si>
    <t>59</t>
  </si>
  <si>
    <t>Dopravní opatření</t>
  </si>
  <si>
    <t>D.2.1.9</t>
  </si>
  <si>
    <t>xx-60-xx</t>
  </si>
  <si>
    <t>60</t>
  </si>
  <si>
    <t>Kabelovody, kolektory</t>
  </si>
  <si>
    <t>D.2.1.10</t>
  </si>
  <si>
    <t>xx-61-xx</t>
  </si>
  <si>
    <t>61</t>
  </si>
  <si>
    <t>Protihlukové objekty</t>
  </si>
  <si>
    <t>D.2.2.1</t>
  </si>
  <si>
    <t>xx-71-xx</t>
  </si>
  <si>
    <t>71</t>
  </si>
  <si>
    <t>Pozemní objekty výpravních budov a budov zastávek</t>
  </si>
  <si>
    <t>xx-72-xx</t>
  </si>
  <si>
    <t>72</t>
  </si>
  <si>
    <t>Pozemní objekty provozních a technologických budov</t>
  </si>
  <si>
    <t>xx-73-xx</t>
  </si>
  <si>
    <t>73</t>
  </si>
  <si>
    <t xml:space="preserve">Pozemní objekty skladových a ostatních budov </t>
  </si>
  <si>
    <t>D.2.2.2</t>
  </si>
  <si>
    <t>xx-74-xx</t>
  </si>
  <si>
    <t>74</t>
  </si>
  <si>
    <t xml:space="preserve">Zastřešení nástupišť a výstupů z podchodu </t>
  </si>
  <si>
    <t>xx-75-xx</t>
  </si>
  <si>
    <t>75</t>
  </si>
  <si>
    <t xml:space="preserve">Přístřešky na nástupištích </t>
  </si>
  <si>
    <t>D.2.2.3</t>
  </si>
  <si>
    <t>xx-76-xx</t>
  </si>
  <si>
    <t>76</t>
  </si>
  <si>
    <t xml:space="preserve">Individuální protihluková opatření </t>
  </si>
  <si>
    <t>D.2.2.4</t>
  </si>
  <si>
    <t>xx-77-xx</t>
  </si>
  <si>
    <t>77</t>
  </si>
  <si>
    <t xml:space="preserve">Orientační systém </t>
  </si>
  <si>
    <t>D.2.2.5</t>
  </si>
  <si>
    <t>xx-78-xx</t>
  </si>
  <si>
    <t>78</t>
  </si>
  <si>
    <t xml:space="preserve">Demolice </t>
  </si>
  <si>
    <t>D.2.2.6</t>
  </si>
  <si>
    <t>xx-79-xx</t>
  </si>
  <si>
    <t>79</t>
  </si>
  <si>
    <t>D.2.3.1</t>
  </si>
  <si>
    <t>xx-81-xx</t>
  </si>
  <si>
    <t>81</t>
  </si>
  <si>
    <t xml:space="preserve">Trakční vedení </t>
  </si>
  <si>
    <t>D.2.3.2</t>
  </si>
  <si>
    <t>xx-82-xx</t>
  </si>
  <si>
    <t>82</t>
  </si>
  <si>
    <t xml:space="preserve">Napájecí stanice (měnírna, trakční transformovna) - stavební část </t>
  </si>
  <si>
    <t>D.2.3.3</t>
  </si>
  <si>
    <t>xx-83-xx</t>
  </si>
  <si>
    <t>83</t>
  </si>
  <si>
    <t>Spínací stanice - stavební část</t>
  </si>
  <si>
    <t>D.2.3.4</t>
  </si>
  <si>
    <t>xx-84-xx</t>
  </si>
  <si>
    <t>84</t>
  </si>
  <si>
    <t xml:space="preserve">Ohřev výměn (elektrický, plynový) </t>
  </si>
  <si>
    <t>D.2.3.5</t>
  </si>
  <si>
    <t>xx-85-xx</t>
  </si>
  <si>
    <t>85</t>
  </si>
  <si>
    <t xml:space="preserve">Elektrické předtápěcí zařízení </t>
  </si>
  <si>
    <t>D.2.3.6</t>
  </si>
  <si>
    <t>xx-86-xx</t>
  </si>
  <si>
    <t>86</t>
  </si>
  <si>
    <t>Rozvody VN, NN, osvětlení, dálkové ovládání odpojovačů</t>
  </si>
  <si>
    <t>D.2.3.7</t>
  </si>
  <si>
    <t>xx-87-xx</t>
  </si>
  <si>
    <t>87</t>
  </si>
  <si>
    <t xml:space="preserve">Ukolejnění kovových konstrukcí </t>
  </si>
  <si>
    <t>D.2.3.8</t>
  </si>
  <si>
    <t>xx-88-xx</t>
  </si>
  <si>
    <t>88</t>
  </si>
  <si>
    <t>D.2.4.1</t>
  </si>
  <si>
    <t>xx-91-xx</t>
  </si>
  <si>
    <t>91</t>
  </si>
  <si>
    <t>Příprava území</t>
  </si>
  <si>
    <t>xx-92-xx</t>
  </si>
  <si>
    <t>92</t>
  </si>
  <si>
    <t>Kácení</t>
  </si>
  <si>
    <t>xx-93-xx</t>
  </si>
  <si>
    <t>93</t>
  </si>
  <si>
    <t>Úprava vodotečí</t>
  </si>
  <si>
    <t>xx-94-xx</t>
  </si>
  <si>
    <t>94</t>
  </si>
  <si>
    <t>Rekultivace</t>
  </si>
  <si>
    <t>xx-95-xx</t>
  </si>
  <si>
    <t>95</t>
  </si>
  <si>
    <t xml:space="preserve">Ostatní vegetační úprava </t>
  </si>
  <si>
    <t>D.2.4.2</t>
  </si>
  <si>
    <t>xx-96-xx</t>
  </si>
  <si>
    <t>96</t>
  </si>
  <si>
    <t>Náhradní výsadba</t>
  </si>
  <si>
    <t>D.2.4.3</t>
  </si>
  <si>
    <t>xx-97-xx</t>
  </si>
  <si>
    <t>97</t>
  </si>
  <si>
    <t>Zabezpečení veřejných zájmů</t>
  </si>
  <si>
    <t>Inženýrské objekty</t>
  </si>
  <si>
    <t>Ostatní technologická zařízení</t>
  </si>
  <si>
    <t>Zabezpečovací zařízení</t>
  </si>
  <si>
    <t>Sdělovací zařízení</t>
  </si>
  <si>
    <t>000</t>
  </si>
  <si>
    <t>Objekty přípravy staveniště</t>
  </si>
  <si>
    <t>D.1.1</t>
  </si>
  <si>
    <t>D.1.2</t>
  </si>
  <si>
    <t>D.1.3</t>
  </si>
  <si>
    <t>D.1.4</t>
  </si>
  <si>
    <t>D.2.1</t>
  </si>
  <si>
    <t>D.2.2</t>
  </si>
  <si>
    <t>D.2.3</t>
  </si>
  <si>
    <t>D.2.4</t>
  </si>
  <si>
    <t>Objekty pozemních staveb</t>
  </si>
  <si>
    <t>Objekty trakční a energetické</t>
  </si>
  <si>
    <t>Silnoproudá technologie včetně DŘT</t>
  </si>
  <si>
    <t>Pozemní stavební objekty a technické vybavení pozemních stavebních objektů</t>
  </si>
  <si>
    <t xml:space="preserve">Trakční a energetická zařízení </t>
  </si>
  <si>
    <t>Ostatní stavební objekty</t>
  </si>
  <si>
    <t>600</t>
  </si>
  <si>
    <t>Objekty úpravy území</t>
  </si>
  <si>
    <t>800</t>
  </si>
  <si>
    <t>700</t>
  </si>
  <si>
    <t>500</t>
  </si>
  <si>
    <t>400</t>
  </si>
  <si>
    <t>Evropský vlakový zabezpečovací systém</t>
  </si>
  <si>
    <t>Zařízení silnoproudé technologie</t>
  </si>
  <si>
    <t>Objekty podzemních staveb</t>
  </si>
  <si>
    <t>Silnoproudá technologie rozvoden</t>
  </si>
  <si>
    <t>Železniční spodek</t>
  </si>
  <si>
    <t>Kabelovody</t>
  </si>
  <si>
    <t>Inženýrské sítě</t>
  </si>
  <si>
    <t>Ostatní objekty technické infrastruktury</t>
  </si>
  <si>
    <t>Kolektory</t>
  </si>
  <si>
    <t>Podzemní konstrukce</t>
  </si>
  <si>
    <t>Galerie</t>
  </si>
  <si>
    <t>Parkovací stání pro veřejnost</t>
  </si>
  <si>
    <t>Cyklo-parkovací stání pro veřejnost</t>
  </si>
  <si>
    <t>Železniční přechody</t>
  </si>
  <si>
    <t>Ostatní přejezdové konstrukce</t>
  </si>
  <si>
    <t>Protihlukové valy</t>
  </si>
  <si>
    <t>Protihlukové stěny</t>
  </si>
  <si>
    <t>Ostatní protihlukové konstrukce</t>
  </si>
  <si>
    <t>Objekty pozemních komunikací</t>
  </si>
  <si>
    <t>900</t>
  </si>
  <si>
    <t>Drobná architektura a oplocení</t>
  </si>
  <si>
    <t>Ohřev výměn</t>
  </si>
  <si>
    <t>Vnější uzemnění</t>
  </si>
  <si>
    <t>Objekty dopravních ploch dráhy</t>
  </si>
  <si>
    <t>Poznámka</t>
  </si>
  <si>
    <t>Stávající značení</t>
  </si>
  <si>
    <t>Orientační systém pro cestující</t>
  </si>
  <si>
    <t>Oplocení</t>
  </si>
  <si>
    <t>Objekty kolejového svršku a spodku</t>
  </si>
  <si>
    <t>Ostatní dopravní plochy</t>
  </si>
  <si>
    <t>Protihlukové objekty a oplocení</t>
  </si>
  <si>
    <t>Zabezpečovací signalizace</t>
  </si>
  <si>
    <t xml:space="preserve">Jiná sdělovací zařízení </t>
  </si>
  <si>
    <t>Ostatní nezařazené technologické zařízení</t>
  </si>
  <si>
    <t>Číselná řada</t>
  </si>
  <si>
    <t>Skupina objektů</t>
  </si>
  <si>
    <t>Ostatní objekty</t>
  </si>
  <si>
    <t>Objekty obsahující pomocné práce spojené s přípravou staveniště nebo zhotovovací práce mající charakter dočasných konstrukcí zřizovaných pro stavbu jako celek, nebo její významnou část, např. dočasné oplocení, dočasná protihluková opatření při stavebních pracích, bezpečnostní zábrany při zvýšeném provozu železniční dopravy.</t>
  </si>
  <si>
    <t>Objekty protihlukových stěn a valů, ostatní protihlukové konstrukce (vyjma individuální protihlukových opatření na pozemních objektech) a objekty oplocení infrastrukturních i pozemních částí stavby.</t>
  </si>
  <si>
    <t>Objekty pozemních komunikací, které nejsou objekty dopravních ploch dráhy zařazených v řadě 120, parkovací a cyklo-parkovací stání pro veřejnost, ostatní zpevněné plochy a prostranství nezařazené v řadě 120 a objekty dopravních opatření.</t>
  </si>
  <si>
    <t xml:space="preserve">Objekty výpravních budov a zastávek, objekty provozních, technologických, skladových a ostatních budov, objekty samostatných přístřešků na nástupištích, které nejsou součástí zastřešení nástupišť uvedených v řadě 140, objekty individuálních protihlukových opatření prováděných na objektech pozemních staveb, objekty drobné architektury a mobiliáře. </t>
  </si>
  <si>
    <t>Objekty trakčního vedení, ohřevu výměn, elektrických předtápěcích zařízení, objekty rozvodů VN, NN, osvětlení a dálkových ovládání odpojovačů, objekty ukolejnění kovových konstrukcí a vnějšího uzemnění.</t>
  </si>
  <si>
    <t>Správce</t>
  </si>
  <si>
    <t>Silniční mosty, propustky, lávky pro chodce a cyklisty</t>
  </si>
  <si>
    <t>Vybraná zařízeními železničního spodku</t>
  </si>
  <si>
    <t>Nákladové rampy a nákladiště</t>
  </si>
  <si>
    <t>Změna v novém značení</t>
  </si>
  <si>
    <t>Objekty mostů, propustků, zdí a konstrukcí</t>
  </si>
  <si>
    <t>Pozemní objekty ostatní</t>
  </si>
  <si>
    <t xml:space="preserve">Výstražné zařízení pro přechod kolejí </t>
  </si>
  <si>
    <t>Spádovištní a automatizační zařízení</t>
  </si>
  <si>
    <t>Dálková kabelizace</t>
  </si>
  <si>
    <t>Výtahy a plošiny</t>
  </si>
  <si>
    <t>Opěrné a zárubní zdi</t>
  </si>
  <si>
    <t>Obkladní zdi</t>
  </si>
  <si>
    <t>D.2.3.9</t>
  </si>
  <si>
    <t>xx-89-xx</t>
  </si>
  <si>
    <t>89</t>
  </si>
  <si>
    <t>Ostatní kabelizace</t>
  </si>
  <si>
    <r>
      <rPr>
        <i/>
        <sz val="9"/>
        <color theme="0" tint="-0.34998626667073579"/>
        <rFont val="Verdana"/>
        <family val="2"/>
        <charset val="238"/>
      </rPr>
      <t>[prostor pro logo institucí zajišťujících financování stavby]</t>
    </r>
    <r>
      <rPr>
        <sz val="9"/>
        <color theme="1"/>
        <rFont val="Verdana"/>
        <family val="2"/>
        <charset val="238"/>
      </rPr>
      <t xml:space="preserve">
</t>
    </r>
    <r>
      <rPr>
        <b/>
        <sz val="12"/>
        <color rgb="FFFF0000"/>
        <rFont val="Verdana"/>
        <family val="2"/>
        <charset val="238"/>
      </rPr>
      <t>[!!! VYPLNĚNO POUZE NA PÍSEMNÝ POŽADAVEK OBJETNATELE !!!]</t>
    </r>
  </si>
  <si>
    <t>D.1</t>
  </si>
  <si>
    <t>Jiná ověření:</t>
  </si>
  <si>
    <t>Paré:</t>
  </si>
  <si>
    <t>[otisk razítka počtu paré]</t>
  </si>
  <si>
    <t>Orientačníá schéma:</t>
  </si>
  <si>
    <t>Razítko oprávněné osoby:</t>
  </si>
  <si>
    <t>volitelné</t>
  </si>
  <si>
    <t>[s uvedením autorizované osoby a čísla oprávnění]</t>
  </si>
  <si>
    <t>Podpis:</t>
  </si>
  <si>
    <t>Datum:</t>
  </si>
  <si>
    <t>Revize:</t>
  </si>
  <si>
    <t>Popis:</t>
  </si>
  <si>
    <t>Kontroloval:</t>
  </si>
  <si>
    <t>Definitivní odevzdání dokumentace</t>
  </si>
  <si>
    <t>Ing. Chytrý</t>
  </si>
  <si>
    <t>Stavebník/investor:</t>
  </si>
  <si>
    <t>Logo:</t>
  </si>
  <si>
    <t>Adresa:</t>
  </si>
  <si>
    <t>Zástupce investora:</t>
  </si>
  <si>
    <t>Zhotovitel díla:</t>
  </si>
  <si>
    <t>Kontakt:</t>
  </si>
  <si>
    <t xml:space="preserve">T: </t>
  </si>
  <si>
    <t>E:</t>
  </si>
  <si>
    <t>Zhotovitel části/objektu:</t>
  </si>
  <si>
    <t>[Název organizace zhotovitele části/objektu]</t>
  </si>
  <si>
    <t>[ulice č.p./č.or., PSČ město/obec]</t>
  </si>
  <si>
    <t>[+420 xxx xxx xxx]</t>
  </si>
  <si>
    <t>[xxxx@xxxx.xx]</t>
  </si>
  <si>
    <t>Hlavní projektant (HIP):</t>
  </si>
  <si>
    <t>Specialista:</t>
  </si>
  <si>
    <t>[jméno a titul]</t>
  </si>
  <si>
    <t>Název stavby/akce:</t>
  </si>
  <si>
    <t>Označení invstora:</t>
  </si>
  <si>
    <t>Zakázka:</t>
  </si>
  <si>
    <t>Název části:</t>
  </si>
  <si>
    <t>Označení části:</t>
  </si>
  <si>
    <t>Název objektu/dílčí části:</t>
  </si>
  <si>
    <t>[např. ŽST Malá, přejezd P6003]</t>
  </si>
  <si>
    <t>Název přílohy:</t>
  </si>
  <si>
    <t>[např. Příčný řez]</t>
  </si>
  <si>
    <t>Název dílčí části přílohy:</t>
  </si>
  <si>
    <t>[např. km 123,456]</t>
  </si>
  <si>
    <t>2</t>
  </si>
  <si>
    <t>Odpovědný projektant:</t>
  </si>
  <si>
    <t>Zpracovatel přílohy:</t>
  </si>
  <si>
    <t>Měřítko:</t>
  </si>
  <si>
    <t>[např. 1:100]</t>
  </si>
  <si>
    <t>Stupeň dokumentace:</t>
  </si>
  <si>
    <t>Formáty:</t>
  </si>
  <si>
    <t>[např. 3xA4]</t>
  </si>
  <si>
    <t>Kraj:</t>
  </si>
  <si>
    <t>Katastrální uzemí:</t>
  </si>
  <si>
    <t>TUDU:</t>
  </si>
  <si>
    <t>Smluvní datum zpracování:</t>
  </si>
  <si>
    <t>[např. Strašnice [731943]</t>
  </si>
  <si>
    <t>[např. 0101 B1]</t>
  </si>
  <si>
    <t>Označení investora:</t>
  </si>
  <si>
    <t>Část:</t>
  </si>
  <si>
    <t>Objekt:</t>
  </si>
  <si>
    <t>Podobjekt:</t>
  </si>
  <si>
    <t>Příloha:</t>
  </si>
  <si>
    <t>_</t>
  </si>
  <si>
    <t>Prostor pro další informace</t>
  </si>
  <si>
    <t>Odstranění stavby</t>
  </si>
  <si>
    <t>úsek</t>
  </si>
  <si>
    <t>řada</t>
  </si>
  <si>
    <t>řazení</t>
  </si>
  <si>
    <t>podobjekt</t>
  </si>
  <si>
    <t>D</t>
  </si>
  <si>
    <t>Objekty ostatních konstrukcí</t>
  </si>
  <si>
    <t>Napájení nedrážních technologií</t>
  </si>
  <si>
    <t>Fotovoltaické systémy</t>
  </si>
  <si>
    <r>
      <t xml:space="preserve">Silnoproudá technologie </t>
    </r>
    <r>
      <rPr>
        <sz val="11"/>
        <rFont val="Verdana"/>
        <family val="2"/>
        <charset val="238"/>
      </rPr>
      <t>netrakčních odběrů</t>
    </r>
  </si>
  <si>
    <t>Vodohospodářské objekty</t>
  </si>
  <si>
    <t>Pozemní objekty samostatných napájecích a spínacích stanic dráhy</t>
  </si>
  <si>
    <t>Objekty přejezdů a přechodů</t>
  </si>
  <si>
    <t>Pozemní objekty samostatných technologických budov dráhy</t>
  </si>
  <si>
    <t>Technologické objekty zařízení silnoproudé technologie zahrnující dispečerskou řídící techniku, silnoproudou technologii rozvoden, trakčních napájecích a spínacích stanic, objekty silnoproudých technologií netrakčních odběrů a objekty provozního rozvodu silnoproudu.</t>
  </si>
  <si>
    <t>Indikátory vlakové jízdy</t>
  </si>
  <si>
    <t>Monitorovací systémy</t>
  </si>
  <si>
    <t>Úrovňové přechody kolejí</t>
  </si>
  <si>
    <t>Objekty nástupišť, orientačního systému pro pohyb cestujících po dopravních plochách včetně orientačního systému umístěného na a v objektech, objekty nákladových čelních i bočních ramp a nákladišť, objekty ostatních dopravních ploch dráhy, které jsou ve správě provozovatele dráhy zahrnující přístupové chodníky, plochy určené k manipulaci i skladování a k zajištění dopravní obsluhy a manipulace.</t>
  </si>
  <si>
    <t>Teplovody</t>
  </si>
  <si>
    <t>Objekty čištění a odvádění odpadních vod</t>
  </si>
  <si>
    <t xml:space="preserve">Objekty výroby, sběru a distribuce vod </t>
  </si>
  <si>
    <t>Objekty úpravy nebo výstavby vodních toků a vodních ploch</t>
  </si>
  <si>
    <t>Ostatní vodohospodářské objekty</t>
  </si>
  <si>
    <t xml:space="preserve">Objekty sběru a regulace vod </t>
  </si>
  <si>
    <t>Pozemní objekty samostatných drážních budov skladů, garáží a dílen</t>
  </si>
  <si>
    <t>Pozemní objekty samostatných provozních budov dráhy</t>
  </si>
  <si>
    <t>Objekty železničního svršku, výstroje tratě včetně prvků zajištění prostorové polohy koleje, objekty železničního spodku včetně zdí nevyžadujících statické posouzení, které jsou součástí železničního spodku, vybrané objekty zařízení železničního spodku, která doplňují těleso nebo stavby železničního spodku nebo je nahrazují, zejména zarážedla, prohlídkové a čisticí jámy, zařízení pro čištění drážních vozidel a objekty zahrnující konstrukce pro kabelové trasy.</t>
  </si>
  <si>
    <t>Objekty železničních přejezdů a přechodů, objekty úrovňových přechodů kolejí určených pro přístup cestujících na nástupiště a objektů přejezdových konstrukcí pro drážní i mimodrážní techniku a neveřejných přechodů.</t>
  </si>
  <si>
    <t>Objekty všech druhů mostů a propustků, objekty opěrných, zárubních a obkladních zdí (vyjma zdí uvedených v řadě 110), objekty konstrukcí návěstních lávek a krakorců, objekty konstrukcí zastřešení nástupišť a výstupů z podchodů a objekty ostatních konstrukcí jako jsou např. točny, mostní váhy, mýtné brány.</t>
  </si>
  <si>
    <t>Objekty tunelů, galerií, kolektorů, podzemních stanic, garáží a parkovišť, případně další konstrukce mající charakter podzemních staveb.</t>
  </si>
  <si>
    <t>Objekty pro čištění a odvádění odpadních vod, objekty výroby a distribuce vod, objekty úpravy nebo výstavby vodních toků a vodních ploch, objekty sběru a regulace vod a ostatní vodohospodářské objekty nezařazené v řadách 110,120 a 140.</t>
  </si>
  <si>
    <t>Objekty nedrážních inženýrských sítí, objekty teplovodů a plynovodů a další objekty technické infrastruktury, které nejsou ve správě provozovatele dráhy.</t>
  </si>
  <si>
    <t>Objekty výpravních budov a zastávek jejichž součástí můžou být i objekty provozních, technologických, skladových a ostatních budov.</t>
  </si>
  <si>
    <t>Objekty samostatných provozních budov, zahrnující také samostatné budovy administrativní, vzdělávací, hygienických zařízení, budovy pro skladování, garáže, dílny, budovy určené pro pobyt zaměstnanců dráhy a ostatní objekty samostatných provozních budov jako jsou např.: závorářské či výhybkářské stanoviště, vodárny, čerpací stanice, kůlny, rozvodny, ústředny, stavědla, váhy, vrátnice organizačních složek provozovatele dráhy včetně napájecích a spínacích stanic.</t>
  </si>
  <si>
    <t>Objekty samostatných přístřešků na nástupištích, které nejsou součástí zastřešení nástupišť uvedených v řadě 140, objekty individuálních protihlukových opatření prováděných na objektech pozemních staveb, objekty drobné architektury a mobiliáře.</t>
  </si>
  <si>
    <t xml:space="preserve">Technologické objekty staničního, traťového a přejezdového zabezpečovacího zařízení, objekty evropského vlakového zabezpečovacího systému, objekty dálkového ovládání zabezpečovacího zařízení a objekty zahrnující spádovištní zařízení a zařízení pro diagnostiku závad jedoucích železničních vozidel. </t>
  </si>
  <si>
    <t>Technologické objekty sdělovacích zařízení zahrnující rozhlasová zařízení, integrovaná telekomunikační zařízení, zabezpečovací signalizaci, informační systém pro cestující, přenosové a rádiové systémy, dálkové ovládání sdělovacích zařízení, dálkovou diagnostiku a nástavbové systémy, místní a dálkovou kabelizaci a jiné sdělovací systémy.</t>
  </si>
  <si>
    <t>Technologická zařízení osobních, nákladních i schodišťových výtahů, eskalátorů, fotovoltaické systémy, napájení nedrážních technologií, kolejové brzdy, monitorovací systémy a ostatní technologická zařízení nezařazená v řadách 400, 500 a 600.</t>
  </si>
  <si>
    <t>Objekty přípravy území nezahrnuté v řadě 000, objekty pro kácení, rekultivaci a ostatní vegetační úpravy, včetně náhradní výsadby a objektů zabezpečení veřejných zájmů.</t>
  </si>
  <si>
    <t>Objekty demolic a ostatní objekty, které není možné nebo vhodné zařadit do předcházejících řad, např.geotechnický monitoring.</t>
  </si>
  <si>
    <t>Objekty podzemních stanic, garáží a parkovišť, případně další konstrukce mající charakter podzemních staveb</t>
  </si>
  <si>
    <t>Pozemní objekty samostatných administrativních budov dráhy, vzdělávacích a sociálních zařízení dráhy</t>
  </si>
  <si>
    <t>Pozemní objekty samostatných drážních budov pro pobyt zaměstnanců dráhy</t>
  </si>
  <si>
    <t>Pozemní objekty ostatních samostatných provozních budov dráhy</t>
  </si>
  <si>
    <t>Pozemní objekty samostatných výpravních budov</t>
  </si>
  <si>
    <t>Pozemní objekty výpravních budov smíšených</t>
  </si>
  <si>
    <t>Mobiliář</t>
  </si>
  <si>
    <t>Drobná architektura</t>
  </si>
  <si>
    <t>Pozemní objekty samostatných zastávek</t>
  </si>
  <si>
    <t>Pozemní objekty zastávek smíšených</t>
  </si>
  <si>
    <t>Ostatní samostatné budovy jako jsou závorářské či výhybkářské stanoviště, čerpací stanice, kůlny, váhy, vrátnice organizačních složek provozovatele dráhy</t>
  </si>
  <si>
    <t>Objekty mobiliáře včetně samostatně stojících úložných nebo výdejných boxů</t>
  </si>
  <si>
    <t>Objekty ostatních protihlukových konstrukcí (vyjma individuální protihlukových opatření na pozemních objektech)</t>
  </si>
  <si>
    <t>Objekty oplocení infrastrukturních i pozemních částí stavby, včetně úpravy nebo zřízení nových oplocení dotčených nedrážních staveb.</t>
  </si>
  <si>
    <t>Ostatní objekty konstrukcí výše neuvedených jako jsou např. točny, mostní váhy, mýtné brány</t>
  </si>
  <si>
    <t>Objekty zastřešení nástupišť a výstupů z podchodu včetně stavební části konstrukce pro umístění výtahu nebo plošiny, která je přímo propojená se zastřešením. Řada nezahrnuje samostatné objekty přístřešků na nástupištích zařazených v řadě 231.</t>
  </si>
  <si>
    <t>Objekty zdí bez statické funkce neuvedených v řadě 110</t>
  </si>
  <si>
    <t>Objekty silničních mostů, propustků, lávek pro chodce a cyklisty včetně stavební části konstrukce pro umístění výtahu nebo plošiny, která je přímo propojená s lávkou nebo silničním mostem.</t>
  </si>
  <si>
    <t>Objekty železničních propustků</t>
  </si>
  <si>
    <t>Objekty železničních mostů a podchodů včetně stavební části konstrukce pro umístění výtahu nebo plošiny, která je přímo propojená s podchodem</t>
  </si>
  <si>
    <t>Objekty železničních přechodů definovaných ČSN 736380</t>
  </si>
  <si>
    <t>Objekty železničních přejezdů definovaných ČSN 736380</t>
  </si>
  <si>
    <t>Objekty orientačního systému pro pohyb cestujících po dopravních plochách včetně orientačního systému umístěného na a v objektech</t>
  </si>
  <si>
    <t>Objekty ostatních dopravních ploch dráhy, které jsou ve správě provozovatele dráhy zahrnující přístupové chodníky, plochy určené k manipulaci i skladování a k zajištění dopravní obsluhy a manipulace</t>
  </si>
  <si>
    <t>Objekt zahrnující krytý úsek drážní nebo nedrážní dopravní cesty zapuštěný do svahu, který nemá uzavřený příčný profil a ve směru od svahu je otevřený.</t>
  </si>
  <si>
    <t>Objekty zahrnující úpravy nebo přeložky vodních toků a ploch dotčených výstavbou, nebo objekty regulující stav vod v blízkosti dopravní cesty, jako jsou poldry, umělé mokřady apod.</t>
  </si>
  <si>
    <t>Objekty zahrnující činnosti trvalého charakteru nezahrnuté do řady 860</t>
  </si>
  <si>
    <t xml:space="preserve">Objekty železničního spodku včetně objektů ochrany skalních svahů, dále pak zdí, které jsou součástí železničního spodku a nevyžadují statické posouzení </t>
  </si>
  <si>
    <t>Objekty zahrnující konstrukce pro osazení kabelových tras nemající charakter objektů zařazených v řadě 164</t>
  </si>
  <si>
    <t>Objekty pro vybraná zařízeními železničního spodku, která doplňují těleso nebo stavby železničního spodku nebo je nahrazují, zejména zarážedla, prohlídkové, čisticí jámy, případně ostatní zařízení pro čištění drážních vozidel.</t>
  </si>
  <si>
    <t>Objekty ploch určených přímo pro nástup a výstup cestujících, včetně ukončujících prvků, pokud jsou konstrukčně s nástupištěm propojené, např. ukončovací prvky nástupiště, rozšířené plochy nástupiště pro osazení technologických nebo pozemních objektů.</t>
  </si>
  <si>
    <t>Objekty nákladových čelních i bočních ramp a nákladišť. U širších ramp a nákladišť se do plochy započítává šířka 1,5m od přední hrany rampy dále se jedná o manipulační plochu zařazenou v řadě 124.</t>
  </si>
  <si>
    <t>Objekty úrovňových přechodů kolejí určených pro přístup cestujících na nástupiště</t>
  </si>
  <si>
    <t>Objekty ostatních přejezdových konstrukcí křižující kolejiště nemající charakter veřejně přístupných přejezdů a přechodů, např. před plochy portálem tunelu, služební přechody, přejezdy pro vozíky</t>
  </si>
  <si>
    <t>Objekty zdí se statickou funkcí neuvedených v řadě 110</t>
  </si>
  <si>
    <t>Objekt mající charakter podzemní tunelové stavby a jsou určené pro osazení sítí</t>
  </si>
  <si>
    <t>Objekty podzemních dopravních staveb určených pro silniční, kolejovou nebo pěší dopravu</t>
  </si>
  <si>
    <t>Objekty pozemních komunikací, které nejsou objekty dopravních ploch dráhy zařazených v řadě 120 nebo mezi objekty řad 172 až 175</t>
  </si>
  <si>
    <t>Objekty samostatné neveřejné parkovací stání, nebo plochy a prostranství určené za jiným účelem.</t>
  </si>
  <si>
    <t>Objekty zahrnující samostatné parkovací stání pro veřejnost, případně parkovací stání smíšené, zahrnující současně parkovací stání pro služební účely dopravce, nebo s vyhrazením pro technické účely (např. nástupní plocha technického využití)</t>
  </si>
  <si>
    <t>Samostatné objekty pro sběr a regulaci povrchových vod, které nejsou součástí konstrukcí dopravní cesty zahrnutých v řadách 110 až 170 a současně již nejsou přímou součástí konstrukce pozemních objektů (např. svody). Jedná se zejména o vsakovací jímky a šachty, retenční nádrže, podzemní záchytné bloky, záchytné nádrže, průlehy apod.</t>
  </si>
  <si>
    <t>Ostatní vodohospodářské objekty nezařazené v řadách 181 až 184 a řadách 110,120 a 140.</t>
  </si>
  <si>
    <t>Objekty zřízení, úpravy a přeložek sítí pro rozvod a dodávka plynu, mimo vnitřních rozvodů plynu u pozemních objektů</t>
  </si>
  <si>
    <t>Objekty zřízení, úpravy a přeložek sítí pro výroba, rozvod a dodávka tepla zahrnující teplovody, horkovody nebo parovody, mimo vnitřních rozvodů teplovodních sítí u pozemních objektů</t>
  </si>
  <si>
    <t>Objety pro výrobu, sběru a distribuce vod zahrnující také přeložky a přípojky vodovodů, mimo vnitřních rozvodů vodovodních sítí u pozemních objektů</t>
  </si>
  <si>
    <t>Objety pro čištění vod a odvádění odpadních vod zahrnující také přeložky a přípojky kanalizací, mimo vnitřních rozvodů odpadních vod u pozemních objektů</t>
  </si>
  <si>
    <t xml:space="preserve">Objekty zřízení, úpravy a přeložek nedrážních elektroenergetických sítí, které nejsou zahrnuté v řadách 300 až 800. </t>
  </si>
  <si>
    <t xml:space="preserve">Objekty zřízení, úpravy a přeložek nedrážních telekomunikačních, radiotelekomunikačních, datových a ostatních sítí, které nejsou zahrnuté v řadách 300 až 800 a řadách 191 až 193. </t>
  </si>
  <si>
    <t>Objekty výpravních budov, jejichž součástí jsou veřejné přístupné prostory pro cestující, včetně zařízení služeb pro cestující a současně nezahrnující prostory definované v řadách 220.</t>
  </si>
  <si>
    <t>Objekty výpravních budov, jejichž součástí jsou veřejné přístupné prostory pro cestující, včetně zařízení služeb pro cestující a prostory definované v řadách 220.</t>
  </si>
  <si>
    <t>Objekty nemají charakter přístřešků zařazených v řadě 231, jejichž součástí jsou veřejné přístupné prostory pro cestující, včetně zařízení služeb pro cestující a současně nezahrnující prostory definované v řadách 220.</t>
  </si>
  <si>
    <t>Objekty nemají charakter přístřešků zařazených v řadě 231, jejichž součástí jsou veřejné přístupné prostory pro cestující, včetně zařízení služeb pro cestující a prostory definované v řadách 220.</t>
  </si>
  <si>
    <t>Objekty samostatných administrativních budov sloužících jako sídla a zázemí organizačních složek provozovatele dráhy v rozsahu výkonu jejich činnosti, která má převažující administrativní charakter. Objekty samostatných vzdělávacích a sociálních zařízení pro poskytování služeb, např. hygienická zařízení, školicí střediska, atp.</t>
  </si>
  <si>
    <t>Stavebně samostatné objekty a haly určené ke skladování v rámci působnosti organizačních složek provozovatele dráhy. Samostatné objekty dílenského zázemí organizačních jednotek a objekty pro parkování osobních, nákladních i drážních vozidel či strojů v rámci působnosti organizačních složek provozovatele dráhy.</t>
  </si>
  <si>
    <t>Objekty určené pro krátkodobý odpočinek provozních pracovníků nebo jako jejich ochrana před povětrnostními vlivy a objekty pro krátkodobé i dlouhodobé ubytování provozních zaměstnanců organizačních složek provozovatele dráhy</t>
  </si>
  <si>
    <t>Stavební část objektů napájecích a spínacích stanic</t>
  </si>
  <si>
    <t>Stavební část objektů pro osazení sdělovací, zabezpečovací techniky, rozvodny, ústředny, stavědla a další technologické systémy</t>
  </si>
  <si>
    <t>Ostatní pozemní objekty</t>
  </si>
  <si>
    <t>Stavbou dotčené pozemní objekty nezařazených v řadách 210, 2020 a 231 až 234</t>
  </si>
  <si>
    <t>Objekt zahrnují cyklo-parkovací stání pro veřejnost včetně cyklo věží a nebo cyklo domů</t>
  </si>
  <si>
    <t>Objekty přístřešků na nástupištích včetně sdružených přístřešků, jejichž součástí jsou technologické prostory</t>
  </si>
  <si>
    <t>Objekty menšího charakteru neuvedené v ostatních řadách zahrnující drobné památky sakrálního charakteru jako jsou křížky, kapličky, boží muka nebo prvky necírkevní malého rozsahu, jako jsou altánky, přístřešky vyjma přístřešků na nástupištích zařazených v řadě 231, pergoly, dále pak exteriérová sochařské výzdoba, památníky nebo ostatní prvky, které dotváří dopravní prostor apod.</t>
  </si>
  <si>
    <t>Objekty sdružené objekty provozních budov víceúčelových sloužících k výkonu činnosti a zázemí provozních pracovníků organizačních složek provozovatele dráhy a k dalším účelům mimo objektů zařazených v řadách 210.</t>
  </si>
  <si>
    <t>Objekty nesloužící k provozu dráhy</t>
  </si>
  <si>
    <t>Objekty pro provozu dráhy</t>
  </si>
  <si>
    <t>Dálkové ovládání pro sdělovací zařízení a nadstavbové systémy</t>
  </si>
  <si>
    <t>Objekty pro drážní přenosová zařízení, datové sítě a další</t>
  </si>
  <si>
    <t>Objekty pro drážní rádiové systémy</t>
  </si>
  <si>
    <t>Objekty místní kabelizace pro provoz železniční dopravní cesty</t>
  </si>
  <si>
    <t>Objekty silnoproudé technologie rozvoden pro provoz železniční dopravní cesty</t>
  </si>
  <si>
    <t>Objekty silnoproudé technologie trakčních napájecích stanic pro provoz železniční dopravní cesty</t>
  </si>
  <si>
    <t>Objekty silnoproudé technologie trakčních spínacích stanic pro provoz železniční dopravní cesty</t>
  </si>
  <si>
    <t>Objekty pro provozní rozvod silnoproudu</t>
  </si>
  <si>
    <t>Rozvody vysokého a nízkého napětí, osvětlení, dálkové ovládání odpojovačů</t>
  </si>
  <si>
    <t>Objekty můžou být pojmenované také zkratkou např. zajištění prostorové polohy koleje (PPK)</t>
  </si>
  <si>
    <t>Výstroj trati a zajištění prostorové polohy koleje</t>
  </si>
  <si>
    <t>Objekty strukturované kabeláže, hodinová zařízení a jiná sdělovací zařízení pro provoz železniční dopravní cesty nezařazené v řadách 510 až 590</t>
  </si>
  <si>
    <t>Objekty ostatní kabelizace pro provoz železniční dopravní cesty nezařazené v řadách 310 až 360</t>
  </si>
  <si>
    <t>Objekty technologie osobních a nákladových výtahů a technologie schodišťových a vertikálních plošin</t>
  </si>
  <si>
    <t>Eskalátory a travelátory</t>
  </si>
  <si>
    <t>Objekty pro technologická zařízení nezařazená v řadách 400 až 760</t>
  </si>
  <si>
    <t>Objekty přípravy území nezahrnuté do řady 000</t>
  </si>
  <si>
    <t xml:space="preserve">Objekty pro provedení rekultivace určených pozemků přímo souvisejících s realizací stavby mající charakter biologické rekultivace, avšak prováděné v průběhu realizace stavby, nebo bezprostředně po ukončení hlavní stavební činnosti. 
</t>
  </si>
  <si>
    <t>Objekty zahrnující výsadbu provedenou na základě rozhodnutí orgánu ochrany přírody za pokácené dřeviny</t>
  </si>
  <si>
    <t>Objekty vegetačních úprav nezahrnutých v řadách 000 až 840, reprezentujících úpravy vegetace prováděné v průběhu realizace stavby, nebo bezprostředně po ukončení hlavní stavební činnosti. Jedná se o činnosti v rozsahu ochrany a ošetřování stávající zeleně ohrožených stavbou, parkové úpravy, výsadba ostatní zeleně apod</t>
  </si>
  <si>
    <t>Objekty reprezentující úpravy, které vzešly z požadavků dotčených orgánů a osob, vznesených v průběhu stavebního řízení, tj. úpravy stávajících pozemních komunikací dotčených stavbou nezahrnutých v řadách 000 až 850.</t>
  </si>
  <si>
    <t>Objekty vyžadující vydání rozhodnutí o odstranění stavby</t>
  </si>
  <si>
    <t>Geotechnický monitoring</t>
  </si>
  <si>
    <t>Objekty zahrnující činnosti sledování stavu horninového prostředí stavby v průběhu realizace stavby, nebo bezprostředně po ukončení hlavní stavební činnosti</t>
  </si>
  <si>
    <t>Objekty můžou být pojmenované s využitím zkratky TV</t>
  </si>
  <si>
    <t>Objekty můžou být pojmenované s využitím konkrétního typu ohřevu výměn (např. EOV)</t>
  </si>
  <si>
    <t>Objekty můžou být pojmenované s využitím zkratky EPZ</t>
  </si>
  <si>
    <t>Objekty můžou být pojmenované s využitím zkratek např. vysoké napětí (VN), nízké napětí (NN)</t>
  </si>
  <si>
    <t>Objekty můžou být pojmenované s využitím zkratky SZZ</t>
  </si>
  <si>
    <t>Objekty můžou být pojmenované s využitím zkratky TZZ</t>
  </si>
  <si>
    <t>Objekty můžou být pojmenované s využitím zkratky PZZ</t>
  </si>
  <si>
    <t>Objekty můžou být pojmenované s využitím zkratky VZPK</t>
  </si>
  <si>
    <t>Objekty můžou být pojmenované s využitím zkratky SPZZ</t>
  </si>
  <si>
    <t>Objekty můžou být pojmenované s využitím zkratky DOZ ZZ</t>
  </si>
  <si>
    <t>Objekty zahrnují indikátory horkoběžnosti ložisek (IHL), indikátory horkých obručí a brzd (IHO) a indikátory nekorektnosti jízdy (INJ), přičemž pro pojmenování objektů lze použít uvedené zkratky.</t>
  </si>
  <si>
    <t>Objekty můžou být pojmenované s využitím zkratky ETCS</t>
  </si>
  <si>
    <t>Objekty pro integrované telekomunikační zařízení (s využitím zkratky ITZ), telefonní zapojovače, dispečerské terminály, telefonní ústředny a další</t>
  </si>
  <si>
    <t>Objekty pro poplachové zabezpečovací a tísňové systémy, systémy kontroly vstupů, dohledové video-dohledové systémy</t>
  </si>
  <si>
    <t>Objekty pro dálkové ovládání pro sdělovací zařízení (s využitím zkratky DOZ SZ, objekty dálkové diagnostiky technologických systémů železniční dopravní cesty (s využitím zkratky DDTS ŽDC) a další</t>
  </si>
  <si>
    <t>Objekty pro drážní dálkové kabely (DK), dálkové optické kabely (DOK), závěsné optické kabely (ZOK), traťové kabely (TK), traťové optické kabely (TOK). Objekty můžou být pojmenované s využitím příslušných zkratek</t>
  </si>
  <si>
    <t>Objekty dispečerské řídící techniky pro provoz železniční dopravní cesty (s využitím zkratky DŘT)</t>
  </si>
  <si>
    <t>Objekty technologie dopravníků určených pro dopravu osob ve vodorovném nebo šikmém směru zahrnující pohyblivé schody - eskalátory, pohyblivé chodníky tabelátory, případně další konstrukce obdobného charakteru</t>
  </si>
  <si>
    <t>Objekty pro napájení nedrážní dopravy jako jsou dobíjecí stanice pro auta, jízdní kola apod.</t>
  </si>
  <si>
    <t>Objekty technologických zařízení pro monitoring sběračů - pantografový monitorovací systém (s využitím zkratky PMS), detektory sledování stavu infrastruktury případně jiné monitorovací systémy nezahrnuté v řadách 400,500 a 600</t>
  </si>
  <si>
    <t>Ostatní objekty nezahrnuté v řadách 000 až 910</t>
  </si>
  <si>
    <t>Objekty pro provoz různých infrastruktur včetně provozu dráhy</t>
  </si>
  <si>
    <t>Objekty technologie fotovoltaické výrobny včetně silnoproudého napojení, řízení a monitoringu včetně baterií v případě, že jsou součástí systému.</t>
  </si>
  <si>
    <t>Správa železnic, státní organizace</t>
  </si>
  <si>
    <t>Dlážděná 1003/7, 110 00 Praha 1</t>
  </si>
  <si>
    <t>[příslušná SS nebe jiná OJ]</t>
  </si>
  <si>
    <t>[Název organizace nebo sdružení dle SOD]</t>
  </si>
  <si>
    <t>[ +420 xxx xxx xxx]</t>
  </si>
  <si>
    <t>[ xxxx@xxxx.xx]</t>
  </si>
  <si>
    <t>[Název stavby dle SOD]</t>
  </si>
  <si>
    <t>[XYZ ]</t>
  </si>
  <si>
    <t>[kraj nebo více krajů]</t>
  </si>
  <si>
    <t>[DD.MM.RRRR]</t>
  </si>
  <si>
    <t>0</t>
  </si>
  <si>
    <t>Základní řada</t>
  </si>
  <si>
    <t>Podrobné řady členění pro profese SŽ a název dílčí části</t>
  </si>
  <si>
    <t>Číslo přílohy:</t>
  </si>
  <si>
    <t>DPS</t>
  </si>
  <si>
    <t>-</t>
  </si>
  <si>
    <t>Přenosové systémy</t>
  </si>
  <si>
    <t>Objekty silnoproudé technologie transformačních stanic netrakčních odběrů, silnoproudé technologie elektrických stanic pro napájení zabezpečovacích a sdělovacích zařízení, případně další silnoproudé objekty obdobného charakteru</t>
  </si>
  <si>
    <t>Typ:</t>
  </si>
  <si>
    <t>Dílčí část:</t>
  </si>
  <si>
    <t>Objekt/Skupina objektů:</t>
  </si>
  <si>
    <t>45</t>
  </si>
  <si>
    <t>001</t>
  </si>
  <si>
    <t>SK113</t>
  </si>
  <si>
    <t xml:space="preserve">Označení skupiny více objektů sdružených do jedné části dokumentace pro dokumentaci pro řady objektů železničního svršku a spodku (111 a 112) </t>
  </si>
  <si>
    <t>S123456789</t>
  </si>
  <si>
    <t>SO123</t>
  </si>
  <si>
    <t>67</t>
  </si>
  <si>
    <t>Dokumentace objektů</t>
  </si>
  <si>
    <t>Podrobné řady pro označení objektů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</si>
</sst>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color theme="1"/>
      <name val="Verdana"/>
      <family val="2"/>
      <charset val="238"/>
    </font>
    <font>
      <sz val="11"/>
      <color theme="1"/>
      <name val="Verdana"/>
      <family val="2"/>
      <charset val="238"/>
    </font>
    <font>
      <b/>
      <sz val="11"/>
      <color theme="1"/>
      <name val="Verdana"/>
      <family val="2"/>
      <charset val="238"/>
    </font>
    <font>
      <b/>
      <sz val="12"/>
      <color theme="1"/>
      <name val="Verdana"/>
      <family val="2"/>
      <charset val="238"/>
    </font>
    <font>
      <b/>
      <sz val="22"/>
      <color theme="1"/>
      <name val="Verdana"/>
      <family val="2"/>
      <charset val="238"/>
    </font>
    <font>
      <sz val="12"/>
      <color theme="1"/>
      <name val="Verdana"/>
      <family val="2"/>
      <charset val="238"/>
    </font>
    <font>
      <b/>
      <sz val="11"/>
      <color theme="8"/>
      <name val="Verdana"/>
      <family val="2"/>
      <charset val="238"/>
    </font>
    <font>
      <sz val="11"/>
      <name val="Verdana"/>
      <family val="2"/>
      <charset val="238"/>
    </font>
    <font>
      <b/>
      <sz val="11"/>
      <name val="Verdana"/>
      <family val="2"/>
      <charset val="238"/>
    </font>
    <font>
      <b/>
      <sz val="11"/>
      <color rgb="FFFF0000"/>
      <name val="Verdana"/>
      <family val="2"/>
      <charset val="238"/>
    </font>
    <font>
      <i/>
      <sz val="11"/>
      <color theme="1"/>
      <name val="Verdana"/>
      <family val="2"/>
      <charset val="238"/>
    </font>
    <font>
      <b/>
      <sz val="14"/>
      <color theme="1"/>
      <name val="Verdana"/>
      <family val="2"/>
      <charset val="238"/>
    </font>
    <font>
      <b/>
      <sz val="18"/>
      <color theme="0"/>
      <name val="Verdana"/>
      <family val="2"/>
      <charset val="238"/>
    </font>
    <font>
      <b/>
      <sz val="16"/>
      <color theme="1"/>
      <name val="Verdana"/>
      <family val="2"/>
      <charset val="238"/>
    </font>
    <font>
      <sz val="16"/>
      <color theme="1"/>
      <name val="Verdana"/>
      <family val="2"/>
      <charset val="238"/>
    </font>
    <font>
      <i/>
      <sz val="11"/>
      <name val="Verdana"/>
      <family val="2"/>
      <charset val="238"/>
    </font>
    <font>
      <b/>
      <strike/>
      <sz val="16"/>
      <color theme="0" tint="-0.34998626667073579"/>
      <name val="Verdana"/>
      <family val="2"/>
      <charset val="238"/>
    </font>
    <font>
      <i/>
      <strike/>
      <sz val="11"/>
      <color theme="0" tint="-0.34998626667073579"/>
      <name val="Verdana"/>
      <family val="2"/>
      <charset val="238"/>
    </font>
    <font>
      <sz val="10"/>
      <color theme="1"/>
      <name val="Verdana"/>
      <family val="2"/>
      <charset val="238"/>
    </font>
    <font>
      <b/>
      <sz val="10"/>
      <color theme="1"/>
      <name val="Verdana"/>
      <family val="2"/>
      <charset val="238"/>
    </font>
    <font>
      <b/>
      <sz val="12"/>
      <color rgb="FFFF0000"/>
      <name val="Verdana"/>
      <family val="2"/>
      <charset val="238"/>
    </font>
    <font>
      <i/>
      <strike/>
      <sz val="12"/>
      <color rgb="FFFF0000"/>
      <name val="Verdana"/>
      <family val="2"/>
      <charset val="238"/>
    </font>
    <font>
      <i/>
      <sz val="12"/>
      <color rgb="FFFF0000"/>
      <name val="Verdana"/>
      <family val="2"/>
      <charset val="238"/>
    </font>
    <font>
      <sz val="9"/>
      <color theme="1"/>
      <name val="Verdana"/>
      <family val="2"/>
      <charset val="238"/>
    </font>
    <font>
      <i/>
      <sz val="9"/>
      <color theme="0" tint="-0.34998626667073579"/>
      <name val="Verdana"/>
      <family val="2"/>
      <charset val="238"/>
    </font>
    <font>
      <sz val="9"/>
      <color theme="1"/>
      <name val="Calibri"/>
      <family val="2"/>
      <charset val="238"/>
      <scheme val="minor"/>
    </font>
    <font>
      <b/>
      <sz val="9"/>
      <color theme="1"/>
      <name val="Verdana"/>
      <family val="2"/>
      <charset val="238"/>
    </font>
    <font>
      <i/>
      <sz val="9"/>
      <color theme="0" tint="-0.14999847407452621"/>
      <name val="Verdana"/>
      <family val="2"/>
      <charset val="238"/>
    </font>
    <font>
      <sz val="9"/>
      <color theme="0" tint="-4.9989318521683403E-2"/>
      <name val="Verdana"/>
      <family val="2"/>
      <charset val="238"/>
    </font>
    <font>
      <i/>
      <sz val="9"/>
      <color theme="0" tint="-4.9989318521683403E-2"/>
      <name val="Verdana"/>
      <family val="2"/>
      <charset val="238"/>
    </font>
    <font>
      <b/>
      <sz val="18"/>
      <color theme="1"/>
      <name val="Verdana"/>
      <family val="2"/>
      <charset val="238"/>
    </font>
    <font>
      <i/>
      <sz val="6"/>
      <color theme="1"/>
      <name val="Verdana"/>
      <family val="2"/>
      <charset val="238"/>
    </font>
    <font>
      <sz val="11"/>
      <color theme="1"/>
      <name val="Calibri"/>
      <family val="2"/>
      <charset val="238"/>
      <scheme val="minor"/>
    </font>
    <font>
      <b/>
      <sz val="16"/>
      <name val="Verdana"/>
      <family val="2"/>
      <charset val="238"/>
    </font>
    <font>
      <i/>
      <sz val="8"/>
      <color theme="1"/>
      <name val="Verdana"/>
      <family val="2"/>
      <charset val="238"/>
    </font>
    <font>
      <b/>
      <i/>
      <sz val="16"/>
      <color theme="1"/>
      <name val="Verdana"/>
      <family val="2"/>
      <charset val="238"/>
    </font>
  </fonts>
  <fills count="11">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C00000"/>
        <bgColor indexed="64"/>
      </patternFill>
    </fill>
  </fills>
  <borders count="12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indexed="64"/>
      </left>
      <right style="medium">
        <color auto="1"/>
      </right>
      <top style="thick">
        <color auto="1"/>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thin">
        <color indexed="64"/>
      </left>
      <right style="thin">
        <color indexed="64"/>
      </right>
      <top style="thin">
        <color indexed="64"/>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indexed="64"/>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style="thick">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medium">
        <color auto="1"/>
      </left>
      <right style="medium">
        <color auto="1"/>
      </right>
      <top style="medium">
        <color auto="1"/>
      </top>
      <bottom style="thick">
        <color auto="1"/>
      </bottom>
      <diagonal/>
    </border>
    <border>
      <left/>
      <right style="medium">
        <color auto="1"/>
      </right>
      <top/>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auto="1"/>
      </right>
      <top style="thin">
        <color indexed="64"/>
      </top>
      <bottom/>
      <diagonal/>
    </border>
    <border>
      <left/>
      <right style="thin">
        <color auto="1"/>
      </right>
      <top/>
      <bottom/>
      <diagonal/>
    </border>
    <border>
      <left style="thin">
        <color auto="1"/>
      </left>
      <right/>
      <top/>
      <bottom style="thin">
        <color theme="0" tint="-4.9989318521683403E-2"/>
      </bottom>
      <diagonal/>
    </border>
    <border>
      <left/>
      <right/>
      <top/>
      <bottom style="thin">
        <color theme="0" tint="-4.9989318521683403E-2"/>
      </bottom>
      <diagonal/>
    </border>
    <border>
      <left/>
      <right style="thin">
        <color auto="1"/>
      </right>
      <top/>
      <bottom style="thin">
        <color theme="0" tint="-4.9989318521683403E-2"/>
      </bottom>
      <diagonal/>
    </border>
    <border>
      <left/>
      <right style="medium">
        <color auto="1"/>
      </right>
      <top style="thin">
        <color auto="1"/>
      </top>
      <bottom/>
      <diagonal/>
    </border>
    <border>
      <left style="thin">
        <color auto="1"/>
      </left>
      <right/>
      <top style="thin">
        <color theme="0" tint="-4.9989318521683403E-2"/>
      </top>
      <bottom/>
      <diagonal/>
    </border>
    <border>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style="thin">
        <color theme="0" tint="-4.9989318521683403E-2"/>
      </top>
      <bottom/>
      <diagonal/>
    </border>
    <border>
      <left/>
      <right style="thin">
        <color auto="1"/>
      </right>
      <top style="thin">
        <color theme="0" tint="-4.9989318521683403E-2"/>
      </top>
      <bottom/>
      <diagonal/>
    </border>
    <border>
      <left/>
      <right style="thin">
        <color theme="0" tint="-4.9989318521683403E-2"/>
      </right>
      <top/>
      <bottom/>
      <diagonal/>
    </border>
    <border>
      <left/>
      <right style="thin">
        <color theme="0" tint="-4.9989318521683403E-2"/>
      </right>
      <top/>
      <bottom style="thin">
        <color theme="0" tint="-4.9989318521683403E-2"/>
      </bottom>
      <diagonal/>
    </border>
    <border>
      <left style="thin">
        <color theme="0" tint="-4.9989318521683403E-2"/>
      </left>
      <right/>
      <top/>
      <bottom/>
      <diagonal/>
    </border>
    <border>
      <left style="thin">
        <color theme="0" tint="-4.9989318521683403E-2"/>
      </left>
      <right/>
      <top/>
      <bottom style="hair">
        <color indexed="64"/>
      </bottom>
      <diagonal/>
    </border>
    <border>
      <left/>
      <right/>
      <top/>
      <bottom style="hair">
        <color indexed="64"/>
      </bottom>
      <diagonal/>
    </border>
    <border>
      <left/>
      <right style="thin">
        <color auto="1"/>
      </right>
      <top/>
      <bottom style="hair">
        <color indexed="64"/>
      </bottom>
      <diagonal/>
    </border>
    <border>
      <left/>
      <right/>
      <top/>
      <bottom style="thin">
        <color auto="1"/>
      </bottom>
      <diagonal/>
    </border>
    <border>
      <left/>
      <right style="thin">
        <color theme="0" tint="-4.9989318521683403E-2"/>
      </right>
      <top/>
      <bottom style="thin">
        <color indexed="64"/>
      </bottom>
      <diagonal/>
    </border>
    <border>
      <left/>
      <right style="thin">
        <color auto="1"/>
      </right>
      <top/>
      <bottom style="thin">
        <color auto="1"/>
      </bottom>
      <diagonal/>
    </border>
    <border>
      <left/>
      <right/>
      <top style="thin">
        <color auto="1"/>
      </top>
      <bottom style="thick">
        <color auto="1"/>
      </bottom>
      <diagonal/>
    </border>
    <border>
      <left style="thick">
        <color auto="1"/>
      </left>
      <right/>
      <top style="thick">
        <color auto="1"/>
      </top>
      <bottom/>
      <diagonal/>
    </border>
    <border>
      <left/>
      <right/>
      <top style="thick">
        <color auto="1"/>
      </top>
      <bottom/>
      <diagonal/>
    </border>
    <border>
      <left/>
      <right style="thin">
        <color auto="1"/>
      </right>
      <top style="thick">
        <color auto="1"/>
      </top>
      <bottom/>
      <diagonal/>
    </border>
    <border>
      <left style="thin">
        <color auto="1"/>
      </left>
      <right/>
      <top style="thick">
        <color auto="1"/>
      </top>
      <bottom/>
      <diagonal/>
    </border>
    <border>
      <left/>
      <right style="hair">
        <color theme="0" tint="-0.14996795556505021"/>
      </right>
      <top style="thick">
        <color auto="1"/>
      </top>
      <bottom/>
      <diagonal/>
    </border>
    <border>
      <left style="hair">
        <color theme="0" tint="-0.14996795556505021"/>
      </left>
      <right/>
      <top style="thick">
        <color auto="1"/>
      </top>
      <bottom/>
      <diagonal/>
    </border>
    <border>
      <left/>
      <right style="thick">
        <color auto="1"/>
      </right>
      <top style="thick">
        <color auto="1"/>
      </top>
      <bottom/>
      <diagonal/>
    </border>
    <border>
      <left style="thick">
        <color auto="1"/>
      </left>
      <right/>
      <top/>
      <bottom/>
      <diagonal/>
    </border>
    <border>
      <left/>
      <right style="hair">
        <color theme="0" tint="-0.14996795556505021"/>
      </right>
      <top/>
      <bottom/>
      <diagonal/>
    </border>
    <border>
      <left style="hair">
        <color theme="0" tint="-0.1499679555650502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hair">
        <color theme="0" tint="-0.14996795556505021"/>
      </right>
      <top/>
      <bottom style="thick">
        <color auto="1"/>
      </bottom>
      <diagonal/>
    </border>
    <border>
      <left style="hair">
        <color theme="0" tint="-0.14996795556505021"/>
      </left>
      <right/>
      <top/>
      <bottom style="thick">
        <color auto="1"/>
      </bottom>
      <diagonal/>
    </border>
    <border>
      <left/>
      <right style="thick">
        <color auto="1"/>
      </right>
      <top/>
      <bottom style="thick">
        <color auto="1"/>
      </bottom>
      <diagonal/>
    </border>
    <border>
      <left style="hair">
        <color theme="0" tint="-0.1499679555650502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hair">
        <color theme="0" tint="-0.14996795556505021"/>
      </left>
      <right/>
      <top style="thin">
        <color auto="1"/>
      </top>
      <bottom style="thin">
        <color auto="1"/>
      </bottom>
      <diagonal/>
    </border>
    <border>
      <left/>
      <right style="thick">
        <color auto="1"/>
      </right>
      <top style="thin">
        <color auto="1"/>
      </top>
      <bottom style="thin">
        <color auto="1"/>
      </bottom>
      <diagonal/>
    </border>
    <border>
      <left style="thick">
        <color auto="1"/>
      </left>
      <right/>
      <top/>
      <bottom style="thin">
        <color auto="1"/>
      </bottom>
      <diagonal/>
    </border>
    <border>
      <left style="thick">
        <color auto="1"/>
      </left>
      <right/>
      <top style="thin">
        <color auto="1"/>
      </top>
      <bottom/>
      <diagonal/>
    </border>
    <border>
      <left/>
      <right style="hair">
        <color theme="0" tint="-0.14996795556505021"/>
      </right>
      <top style="thin">
        <color auto="1"/>
      </top>
      <bottom/>
      <diagonal/>
    </border>
    <border>
      <left style="hair">
        <color theme="0" tint="-0.14996795556505021"/>
      </left>
      <right/>
      <top/>
      <bottom style="thin">
        <color auto="1"/>
      </bottom>
      <diagonal/>
    </border>
    <border>
      <left/>
      <right style="thick">
        <color auto="1"/>
      </right>
      <top/>
      <bottom style="thin">
        <color auto="1"/>
      </bottom>
      <diagonal/>
    </border>
    <border>
      <left/>
      <right style="hair">
        <color theme="0" tint="-0.14996795556505021"/>
      </right>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style="thin">
        <color auto="1"/>
      </left>
      <right/>
      <top style="thin">
        <color auto="1"/>
      </top>
      <bottom style="thick">
        <color auto="1"/>
      </bottom>
      <diagonal/>
    </border>
    <border>
      <left/>
      <right style="thick">
        <color auto="1"/>
      </right>
      <top style="thin">
        <color auto="1"/>
      </top>
      <bottom style="thick">
        <color auto="1"/>
      </bottom>
      <diagonal/>
    </border>
    <border>
      <left/>
      <right style="medium">
        <color auto="1"/>
      </right>
      <top style="thick">
        <color auto="1"/>
      </top>
      <bottom/>
      <diagonal/>
    </border>
    <border>
      <left/>
      <right style="medium">
        <color auto="1"/>
      </right>
      <top/>
      <bottom style="thin">
        <color auto="1"/>
      </bottom>
      <diagonal/>
    </border>
    <border>
      <left style="medium">
        <color auto="1"/>
      </left>
      <right/>
      <top style="thin">
        <color auto="1"/>
      </top>
      <bottom style="thick">
        <color auto="1"/>
      </bottom>
      <diagonal/>
    </border>
    <border>
      <left style="medium">
        <color auto="1"/>
      </left>
      <right/>
      <top style="thick">
        <color auto="1"/>
      </top>
      <bottom/>
      <diagonal/>
    </border>
    <border>
      <left style="medium">
        <color auto="1"/>
      </left>
      <right/>
      <top/>
      <bottom style="thin">
        <color auto="1"/>
      </bottom>
      <diagonal/>
    </border>
    <border>
      <left style="medium">
        <color auto="1"/>
      </left>
      <right/>
      <top style="thin">
        <color auto="1"/>
      </top>
      <bottom/>
      <diagonal/>
    </border>
    <border>
      <left/>
      <right style="thick">
        <color auto="1"/>
      </right>
      <top style="thin">
        <color auto="1"/>
      </top>
      <bottom/>
      <diagonal/>
    </border>
    <border>
      <left/>
      <right style="medium">
        <color auto="1"/>
      </right>
      <top/>
      <bottom style="thick">
        <color auto="1"/>
      </bottom>
      <diagonal/>
    </border>
    <border>
      <left style="medium">
        <color auto="1"/>
      </left>
      <right/>
      <top/>
      <bottom style="thick">
        <color auto="1"/>
      </bottom>
      <diagonal/>
    </border>
    <border>
      <left style="thin">
        <color auto="1"/>
      </left>
      <right/>
      <top style="thick">
        <color auto="1"/>
      </top>
      <bottom style="hair">
        <color auto="1"/>
      </bottom>
      <diagonal/>
    </border>
    <border>
      <left/>
      <right/>
      <top style="thick">
        <color auto="1"/>
      </top>
      <bottom style="hair">
        <color auto="1"/>
      </bottom>
      <diagonal/>
    </border>
    <border>
      <left/>
      <right style="hair">
        <color auto="1"/>
      </right>
      <top style="thick">
        <color auto="1"/>
      </top>
      <bottom style="hair">
        <color auto="1"/>
      </bottom>
      <diagonal/>
    </border>
    <border>
      <left style="hair">
        <color auto="1"/>
      </left>
      <right/>
      <top style="thick">
        <color auto="1"/>
      </top>
      <bottom style="hair">
        <color auto="1"/>
      </bottom>
      <diagonal/>
    </border>
    <border>
      <left/>
      <right style="thin">
        <color auto="1"/>
      </right>
      <top style="thick">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style="thin">
        <color indexed="64"/>
      </right>
      <top style="thin">
        <color indexed="64"/>
      </top>
      <bottom style="medium">
        <color auto="1"/>
      </bottom>
      <diagonal/>
    </border>
    <border>
      <left/>
      <right style="thin">
        <color indexed="64"/>
      </right>
      <top style="medium">
        <color indexed="64"/>
      </top>
      <bottom style="medium">
        <color indexed="64"/>
      </bottom>
      <diagonal/>
    </border>
    <border>
      <left style="medium">
        <color auto="1"/>
      </left>
      <right style="medium">
        <color auto="1"/>
      </right>
      <top style="medium">
        <color auto="1"/>
      </top>
      <bottom/>
      <diagonal/>
    </border>
    <border>
      <left/>
      <right/>
      <top/>
      <bottom style="medium">
        <color auto="1"/>
      </bottom>
      <diagonal/>
    </border>
    <border>
      <left/>
      <right/>
      <top style="medium">
        <color auto="1"/>
      </top>
      <bottom/>
      <diagonal/>
    </border>
    <border>
      <left style="medium">
        <color auto="1"/>
      </left>
      <right style="hair">
        <color theme="0" tint="-0.34998626667073579"/>
      </right>
      <top style="hair">
        <color theme="0" tint="-0.34998626667073579"/>
      </top>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thick">
        <color auto="1"/>
      </right>
      <top style="hair">
        <color theme="0" tint="-0.34998626667073579"/>
      </top>
      <bottom/>
      <diagonal/>
    </border>
    <border>
      <left style="medium">
        <color auto="1"/>
      </left>
      <right style="hair">
        <color theme="0" tint="-0.34998626667073579"/>
      </right>
      <top/>
      <bottom/>
      <diagonal/>
    </border>
    <border>
      <left style="hair">
        <color theme="0" tint="-0.34998626667073579"/>
      </left>
      <right style="hair">
        <color theme="0" tint="-0.34998626667073579"/>
      </right>
      <top/>
      <bottom/>
      <diagonal/>
    </border>
    <border>
      <left style="hair">
        <color theme="0" tint="-0.34998626667073579"/>
      </left>
      <right style="thick">
        <color auto="1"/>
      </right>
      <top/>
      <bottom/>
      <diagonal/>
    </border>
    <border>
      <left style="medium">
        <color auto="1"/>
      </left>
      <right style="hair">
        <color theme="0" tint="-0.34998626667073579"/>
      </right>
      <top/>
      <bottom style="thin">
        <color auto="1"/>
      </bottom>
      <diagonal/>
    </border>
    <border>
      <left style="hair">
        <color theme="0" tint="-0.34998626667073579"/>
      </left>
      <right style="hair">
        <color theme="0" tint="-0.34998626667073579"/>
      </right>
      <top/>
      <bottom style="thin">
        <color auto="1"/>
      </bottom>
      <diagonal/>
    </border>
    <border>
      <left style="hair">
        <color theme="0" tint="-0.34998626667073579"/>
      </left>
      <right style="thick">
        <color auto="1"/>
      </right>
      <top/>
      <bottom style="thin">
        <color auto="1"/>
      </bottom>
      <diagonal/>
    </border>
    <border>
      <left style="medium">
        <color auto="1"/>
      </left>
      <right style="hair">
        <color theme="0" tint="-0.34998626667073579"/>
      </right>
      <top style="thin">
        <color auto="1"/>
      </top>
      <bottom/>
      <diagonal/>
    </border>
    <border>
      <left style="hair">
        <color theme="0" tint="-0.34998626667073579"/>
      </left>
      <right style="hair">
        <color theme="0" tint="-0.34998626667073579"/>
      </right>
      <top style="thin">
        <color auto="1"/>
      </top>
      <bottom/>
      <diagonal/>
    </border>
    <border>
      <left style="hair">
        <color theme="0" tint="-0.34998626667073579"/>
      </left>
      <right/>
      <top style="thin">
        <color auto="1"/>
      </top>
      <bottom/>
      <diagonal/>
    </border>
    <border>
      <left style="hair">
        <color theme="0" tint="-0.34998626667073579"/>
      </left>
      <right/>
      <top/>
      <bottom style="thin">
        <color auto="1"/>
      </bottom>
      <diagonal/>
    </border>
    <border>
      <left/>
      <right style="hair">
        <color theme="0" tint="-0.34998626667073579"/>
      </right>
      <top/>
      <bottom style="thin">
        <color auto="1"/>
      </bottom>
      <diagonal/>
    </border>
  </borders>
  <cellStyleXfs count="2">
    <xf numFmtId="0" fontId="0" fillId="0" borderId="0"/>
    <xf numFmtId="0" fontId="1" fillId="0" borderId="0"/>
  </cellStyleXfs>
  <cellXfs count="324">
    <xf numFmtId="0" fontId="0" fillId="0" borderId="0" xfId="0"/>
    <xf numFmtId="0" fontId="1" fillId="0" borderId="0" xfId="1"/>
    <xf numFmtId="49" fontId="1" fillId="0" borderId="0" xfId="1" applyNumberFormat="1" applyAlignment="1">
      <alignment horizontal="center"/>
    </xf>
    <xf numFmtId="0" fontId="1" fillId="0" borderId="0" xfId="1" applyAlignment="1">
      <alignment horizontal="left"/>
    </xf>
    <xf numFmtId="49" fontId="2" fillId="0" borderId="0" xfId="1" applyNumberFormat="1" applyFont="1" applyAlignment="1">
      <alignment horizontal="right"/>
    </xf>
    <xf numFmtId="0" fontId="1" fillId="0" borderId="0" xfId="1" applyAlignment="1">
      <alignment vertical="top"/>
    </xf>
    <xf numFmtId="49" fontId="1" fillId="0" borderId="6" xfId="1" applyNumberFormat="1" applyBorder="1" applyAlignment="1">
      <alignment horizontal="center" vertical="top"/>
    </xf>
    <xf numFmtId="0" fontId="1" fillId="0" borderId="15" xfId="1" applyBorder="1" applyAlignment="1">
      <alignment horizontal="left" vertical="top"/>
    </xf>
    <xf numFmtId="0" fontId="6" fillId="0" borderId="14" xfId="1" applyFont="1" applyBorder="1" applyAlignment="1">
      <alignment horizontal="left" vertical="top"/>
    </xf>
    <xf numFmtId="0" fontId="10" fillId="0" borderId="7" xfId="1" applyFont="1" applyBorder="1" applyAlignment="1">
      <alignment horizontal="left" vertical="top" wrapText="1"/>
    </xf>
    <xf numFmtId="0" fontId="10" fillId="0" borderId="13" xfId="1" applyFont="1" applyBorder="1" applyAlignment="1">
      <alignment horizontal="left" vertical="top" wrapText="1"/>
    </xf>
    <xf numFmtId="0" fontId="10" fillId="0" borderId="0" xfId="1" applyFont="1" applyAlignment="1">
      <alignment horizontal="left" wrapText="1"/>
    </xf>
    <xf numFmtId="0" fontId="1" fillId="0" borderId="4" xfId="1" applyBorder="1" applyAlignment="1">
      <alignment horizontal="left" vertical="top" wrapText="1"/>
    </xf>
    <xf numFmtId="0" fontId="1" fillId="0" borderId="7" xfId="1" applyBorder="1" applyAlignment="1">
      <alignment horizontal="left" vertical="top" wrapText="1"/>
    </xf>
    <xf numFmtId="49" fontId="2" fillId="0" borderId="17" xfId="1" applyNumberFormat="1" applyFont="1" applyBorder="1" applyAlignment="1">
      <alignment horizontal="center" vertical="top"/>
    </xf>
    <xf numFmtId="49" fontId="2" fillId="0" borderId="18" xfId="1" applyNumberFormat="1" applyFont="1" applyBorder="1" applyAlignment="1">
      <alignment horizontal="center" vertical="top"/>
    </xf>
    <xf numFmtId="49" fontId="2" fillId="0" borderId="19" xfId="1" applyNumberFormat="1" applyFont="1" applyBorder="1" applyAlignment="1">
      <alignment horizontal="center" vertical="top"/>
    </xf>
    <xf numFmtId="0" fontId="1" fillId="0" borderId="13" xfId="1" applyBorder="1" applyAlignment="1">
      <alignment horizontal="left" vertical="top" wrapText="1"/>
    </xf>
    <xf numFmtId="0" fontId="3" fillId="8" borderId="7" xfId="1" applyFont="1" applyFill="1" applyBorder="1" applyAlignment="1">
      <alignment horizontal="left" vertical="top" wrapText="1"/>
    </xf>
    <xf numFmtId="0" fontId="3" fillId="9" borderId="7" xfId="1" applyFont="1" applyFill="1" applyBorder="1" applyAlignment="1">
      <alignment horizontal="left" vertical="top" wrapText="1"/>
    </xf>
    <xf numFmtId="0" fontId="3" fillId="3" borderId="7" xfId="1" applyFont="1" applyFill="1" applyBorder="1" applyAlignment="1">
      <alignment horizontal="left" vertical="top" wrapText="1"/>
    </xf>
    <xf numFmtId="49" fontId="11" fillId="2" borderId="1" xfId="1" applyNumberFormat="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0" fontId="3" fillId="2" borderId="3" xfId="1" applyFont="1" applyFill="1" applyBorder="1" applyAlignment="1">
      <alignment horizontal="left" vertical="center" wrapText="1"/>
    </xf>
    <xf numFmtId="0" fontId="3" fillId="2" borderId="33" xfId="1" applyFont="1" applyFill="1" applyBorder="1" applyAlignment="1">
      <alignment horizontal="left" vertical="center" wrapText="1"/>
    </xf>
    <xf numFmtId="0" fontId="2" fillId="0" borderId="4" xfId="1" applyFont="1" applyBorder="1" applyAlignment="1">
      <alignment horizontal="left" vertical="top" wrapText="1"/>
    </xf>
    <xf numFmtId="0" fontId="2" fillId="0" borderId="7" xfId="1" applyFont="1" applyBorder="1" applyAlignment="1">
      <alignment horizontal="left" vertical="top" wrapText="1"/>
    </xf>
    <xf numFmtId="0" fontId="8" fillId="0" borderId="7" xfId="1" applyFont="1" applyBorder="1" applyAlignment="1">
      <alignment horizontal="left" vertical="top" wrapText="1"/>
    </xf>
    <xf numFmtId="0" fontId="8" fillId="0" borderId="13" xfId="1" applyFont="1" applyBorder="1" applyAlignment="1">
      <alignment horizontal="left" vertical="top" wrapText="1"/>
    </xf>
    <xf numFmtId="49" fontId="11" fillId="0" borderId="5" xfId="1" applyNumberFormat="1" applyFont="1" applyBorder="1" applyAlignment="1">
      <alignment horizontal="center" vertical="top"/>
    </xf>
    <xf numFmtId="0" fontId="1" fillId="0" borderId="6" xfId="1" applyBorder="1" applyAlignment="1">
      <alignment horizontal="left" vertical="top"/>
    </xf>
    <xf numFmtId="0" fontId="1" fillId="0" borderId="8" xfId="1" applyBorder="1" applyAlignment="1">
      <alignment horizontal="left" vertical="top"/>
    </xf>
    <xf numFmtId="0" fontId="1" fillId="0" borderId="31" xfId="1" applyBorder="1" applyAlignment="1">
      <alignment horizontal="left" vertical="top"/>
    </xf>
    <xf numFmtId="0" fontId="5" fillId="7" borderId="29" xfId="1" applyFont="1" applyFill="1" applyBorder="1" applyAlignment="1">
      <alignment horizontal="center" vertical="top"/>
    </xf>
    <xf numFmtId="0" fontId="3" fillId="7" borderId="29" xfId="1" applyFont="1" applyFill="1" applyBorder="1" applyAlignment="1">
      <alignment horizontal="center" vertical="top"/>
    </xf>
    <xf numFmtId="49" fontId="3" fillId="7" borderId="29" xfId="1" applyNumberFormat="1" applyFont="1" applyFill="1" applyBorder="1" applyAlignment="1">
      <alignment horizontal="center" vertical="top"/>
    </xf>
    <xf numFmtId="0" fontId="10" fillId="0" borderId="24" xfId="1" applyFont="1" applyBorder="1" applyAlignment="1">
      <alignment horizontal="left" vertical="top" wrapText="1"/>
    </xf>
    <xf numFmtId="0" fontId="6" fillId="0" borderId="6" xfId="1" applyFont="1" applyBorder="1" applyAlignment="1">
      <alignment horizontal="left" vertical="top"/>
    </xf>
    <xf numFmtId="0" fontId="7" fillId="0" borderId="6" xfId="1" applyFont="1" applyBorder="1" applyAlignment="1">
      <alignment horizontal="left" vertical="top"/>
    </xf>
    <xf numFmtId="0" fontId="1" fillId="0" borderId="26" xfId="1" applyBorder="1" applyAlignment="1">
      <alignment horizontal="left" vertical="top"/>
    </xf>
    <xf numFmtId="0" fontId="5" fillId="7" borderId="25" xfId="1" applyFont="1" applyFill="1" applyBorder="1" applyAlignment="1">
      <alignment horizontal="center" vertical="top"/>
    </xf>
    <xf numFmtId="0" fontId="3" fillId="7" borderId="25" xfId="1" applyFont="1" applyFill="1" applyBorder="1" applyAlignment="1">
      <alignment horizontal="center" vertical="top"/>
    </xf>
    <xf numFmtId="49" fontId="3" fillId="7" borderId="25" xfId="1" applyNumberFormat="1" applyFont="1" applyFill="1" applyBorder="1" applyAlignment="1">
      <alignment horizontal="center" vertical="top"/>
    </xf>
    <xf numFmtId="0" fontId="1" fillId="0" borderId="30" xfId="1" applyBorder="1" applyAlignment="1">
      <alignment horizontal="left" vertical="top"/>
    </xf>
    <xf numFmtId="49" fontId="11" fillId="2" borderId="2" xfId="1" applyNumberFormat="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3" fillId="7" borderId="1" xfId="1" applyFont="1" applyFill="1" applyBorder="1" applyAlignment="1">
      <alignment horizontal="center" vertical="top"/>
    </xf>
    <xf numFmtId="49" fontId="13" fillId="7" borderId="9" xfId="1" applyNumberFormat="1" applyFont="1" applyFill="1" applyBorder="1" applyAlignment="1">
      <alignment horizontal="center" vertical="top"/>
    </xf>
    <xf numFmtId="49" fontId="13" fillId="5" borderId="18" xfId="1" applyNumberFormat="1" applyFont="1" applyFill="1" applyBorder="1" applyAlignment="1">
      <alignment horizontal="left" vertical="top"/>
    </xf>
    <xf numFmtId="0" fontId="13" fillId="5" borderId="28" xfId="1" applyFont="1" applyFill="1" applyBorder="1" applyAlignment="1">
      <alignment horizontal="left" vertical="top"/>
    </xf>
    <xf numFmtId="49" fontId="14" fillId="5" borderId="27" xfId="1" applyNumberFormat="1" applyFont="1" applyFill="1" applyBorder="1" applyAlignment="1">
      <alignment horizontal="center" vertical="top"/>
    </xf>
    <xf numFmtId="0" fontId="13" fillId="5" borderId="27" xfId="1" applyFont="1" applyFill="1" applyBorder="1" applyAlignment="1">
      <alignment horizontal="left" vertical="top"/>
    </xf>
    <xf numFmtId="0" fontId="13" fillId="2" borderId="20" xfId="1" applyFont="1" applyFill="1" applyBorder="1" applyAlignment="1">
      <alignment horizontal="center" vertical="center" wrapText="1"/>
    </xf>
    <xf numFmtId="0" fontId="13" fillId="2" borderId="36" xfId="1" applyFont="1" applyFill="1" applyBorder="1" applyAlignment="1">
      <alignment horizontal="left" vertical="center" wrapText="1"/>
    </xf>
    <xf numFmtId="0" fontId="7" fillId="0" borderId="12" xfId="1" applyFont="1" applyBorder="1" applyAlignment="1">
      <alignment horizontal="left" vertical="top"/>
    </xf>
    <xf numFmtId="0" fontId="7" fillId="0" borderId="6" xfId="1" applyFont="1" applyBorder="1" applyAlignment="1">
      <alignment horizontal="left" vertical="top" wrapText="1"/>
    </xf>
    <xf numFmtId="0" fontId="7" fillId="0" borderId="10" xfId="1" applyFont="1" applyBorder="1" applyAlignment="1">
      <alignment horizontal="left" vertical="top" wrapText="1"/>
    </xf>
    <xf numFmtId="0" fontId="6" fillId="0" borderId="30" xfId="1" applyFont="1" applyBorder="1" applyAlignment="1">
      <alignment horizontal="left" vertical="top"/>
    </xf>
    <xf numFmtId="0" fontId="15" fillId="0" borderId="7" xfId="1" applyFont="1" applyBorder="1" applyAlignment="1">
      <alignment horizontal="left" vertical="top" wrapText="1"/>
    </xf>
    <xf numFmtId="0" fontId="15" fillId="0" borderId="11" xfId="1" applyFont="1" applyBorder="1" applyAlignment="1">
      <alignment horizontal="left" vertical="top" wrapText="1"/>
    </xf>
    <xf numFmtId="0" fontId="2" fillId="0" borderId="18" xfId="1" applyFont="1" applyBorder="1" applyAlignment="1">
      <alignment horizontal="center" vertical="top"/>
    </xf>
    <xf numFmtId="0" fontId="16" fillId="4" borderId="1" xfId="1" applyFont="1" applyFill="1" applyBorder="1" applyAlignment="1">
      <alignment horizontal="center" vertical="top"/>
    </xf>
    <xf numFmtId="0" fontId="17" fillId="4" borderId="24" xfId="1" applyFont="1" applyFill="1" applyBorder="1" applyAlignment="1">
      <alignment horizontal="left" vertical="top" wrapText="1"/>
    </xf>
    <xf numFmtId="49" fontId="21" fillId="7" borderId="29" xfId="1" applyNumberFormat="1" applyFont="1" applyFill="1" applyBorder="1" applyAlignment="1">
      <alignment horizontal="center" vertical="top"/>
    </xf>
    <xf numFmtId="49" fontId="22" fillId="7" borderId="29" xfId="1" applyNumberFormat="1" applyFont="1" applyFill="1" applyBorder="1" applyAlignment="1">
      <alignment horizontal="center" vertical="top"/>
    </xf>
    <xf numFmtId="0" fontId="7" fillId="0" borderId="8" xfId="1" applyFont="1" applyBorder="1" applyAlignment="1">
      <alignment horizontal="left" vertical="top"/>
    </xf>
    <xf numFmtId="0" fontId="10" fillId="0" borderId="39" xfId="1" applyFont="1" applyBorder="1" applyAlignment="1">
      <alignment horizontal="left" vertical="top" wrapText="1"/>
    </xf>
    <xf numFmtId="0" fontId="7" fillId="0" borderId="12" xfId="1" applyFont="1" applyBorder="1" applyAlignment="1">
      <alignment vertical="top"/>
    </xf>
    <xf numFmtId="49" fontId="21" fillId="7" borderId="29" xfId="1" applyNumberFormat="1" applyFont="1" applyFill="1" applyBorder="1" applyAlignment="1">
      <alignment horizontal="left" vertical="top" wrapText="1"/>
    </xf>
    <xf numFmtId="0" fontId="25" fillId="0" borderId="0" xfId="1" applyFont="1"/>
    <xf numFmtId="0" fontId="23" fillId="0" borderId="0" xfId="1" applyFont="1" applyAlignment="1">
      <alignment vertical="center"/>
    </xf>
    <xf numFmtId="0" fontId="23" fillId="0" borderId="30" xfId="1" applyFont="1" applyBorder="1" applyAlignment="1">
      <alignment vertical="center"/>
    </xf>
    <xf numFmtId="0" fontId="23" fillId="0" borderId="15" xfId="1" applyFont="1" applyBorder="1" applyAlignment="1">
      <alignment vertical="center"/>
    </xf>
    <xf numFmtId="0" fontId="32" fillId="0" borderId="0" xfId="1" applyFont="1"/>
    <xf numFmtId="0" fontId="32" fillId="0" borderId="107" xfId="1" applyFont="1" applyBorder="1" applyAlignment="1">
      <alignment horizontal="center" vertical="center"/>
    </xf>
    <xf numFmtId="0" fontId="32" fillId="0" borderId="108" xfId="1" applyFont="1" applyBorder="1" applyAlignment="1">
      <alignment horizontal="center" vertical="center"/>
    </xf>
    <xf numFmtId="0" fontId="32" fillId="0" borderId="109" xfId="1" applyFont="1" applyBorder="1" applyAlignment="1">
      <alignment horizontal="center" vertical="center"/>
    </xf>
    <xf numFmtId="49" fontId="22" fillId="7" borderId="29" xfId="1" applyNumberFormat="1" applyFont="1" applyFill="1" applyBorder="1" applyAlignment="1">
      <alignment horizontal="center" vertical="top" wrapText="1"/>
    </xf>
    <xf numFmtId="49" fontId="12" fillId="10" borderId="112" xfId="1" applyNumberFormat="1" applyFont="1" applyFill="1" applyBorder="1" applyAlignment="1">
      <alignment vertical="center" wrapText="1"/>
    </xf>
    <xf numFmtId="0" fontId="9" fillId="5" borderId="7" xfId="1" applyFont="1" applyFill="1" applyBorder="1" applyAlignment="1">
      <alignment horizontal="left" vertical="top" wrapText="1"/>
    </xf>
    <xf numFmtId="0" fontId="9" fillId="0" borderId="7" xfId="1" applyFont="1" applyBorder="1" applyAlignment="1">
      <alignment horizontal="left" vertical="top" wrapText="1"/>
    </xf>
    <xf numFmtId="49" fontId="11" fillId="0" borderId="110" xfId="1" applyNumberFormat="1" applyFont="1" applyBorder="1" applyAlignment="1">
      <alignment horizontal="center" vertical="top"/>
    </xf>
    <xf numFmtId="49" fontId="1" fillId="0" borderId="12" xfId="1" applyNumberFormat="1" applyBorder="1" applyAlignment="1">
      <alignment horizontal="center" vertical="top"/>
    </xf>
    <xf numFmtId="0" fontId="1" fillId="0" borderId="12" xfId="1" applyBorder="1" applyAlignment="1">
      <alignment horizontal="left" vertical="top"/>
    </xf>
    <xf numFmtId="0" fontId="9" fillId="0" borderId="13" xfId="1" applyFont="1" applyBorder="1" applyAlignment="1">
      <alignment horizontal="left" vertical="top" wrapText="1"/>
    </xf>
    <xf numFmtId="0" fontId="13" fillId="7" borderId="23" xfId="1" applyFont="1" applyFill="1" applyBorder="1" applyAlignment="1">
      <alignment vertical="top"/>
    </xf>
    <xf numFmtId="49" fontId="4" fillId="6" borderId="20" xfId="1" applyNumberFormat="1" applyFont="1" applyFill="1" applyBorder="1" applyAlignment="1">
      <alignment vertical="center"/>
    </xf>
    <xf numFmtId="49" fontId="4" fillId="6" borderId="21" xfId="1" applyNumberFormat="1" applyFont="1" applyFill="1" applyBorder="1" applyAlignment="1">
      <alignment vertical="center"/>
    </xf>
    <xf numFmtId="49" fontId="4" fillId="6" borderId="22" xfId="1" applyNumberFormat="1" applyFont="1" applyFill="1" applyBorder="1" applyAlignment="1">
      <alignment vertical="center"/>
    </xf>
    <xf numFmtId="49" fontId="4" fillId="3" borderId="20" xfId="1" applyNumberFormat="1" applyFont="1" applyFill="1" applyBorder="1" applyAlignment="1">
      <alignment vertical="center"/>
    </xf>
    <xf numFmtId="49" fontId="4" fillId="3" borderId="21" xfId="1" applyNumberFormat="1" applyFont="1" applyFill="1" applyBorder="1" applyAlignment="1">
      <alignment vertical="center"/>
    </xf>
    <xf numFmtId="49" fontId="4" fillId="3" borderId="22" xfId="1" applyNumberFormat="1" applyFont="1" applyFill="1" applyBorder="1" applyAlignment="1">
      <alignment vertical="center"/>
    </xf>
    <xf numFmtId="0" fontId="33" fillId="7" borderId="23" xfId="1" applyFont="1" applyFill="1" applyBorder="1" applyAlignment="1">
      <alignment vertical="top"/>
    </xf>
    <xf numFmtId="0" fontId="16" fillId="4" borderId="35" xfId="1" applyFont="1" applyFill="1" applyBorder="1" applyAlignment="1">
      <alignment vertical="top"/>
    </xf>
    <xf numFmtId="0" fontId="16" fillId="4" borderId="21" xfId="1" applyFont="1" applyFill="1" applyBorder="1" applyAlignment="1">
      <alignment vertical="top"/>
    </xf>
    <xf numFmtId="0" fontId="16" fillId="4" borderId="111" xfId="1" applyFont="1" applyFill="1" applyBorder="1" applyAlignment="1">
      <alignment vertical="top"/>
    </xf>
    <xf numFmtId="0" fontId="15" fillId="0" borderId="13" xfId="1" applyFont="1" applyBorder="1" applyAlignment="1">
      <alignment horizontal="left" vertical="top" wrapText="1"/>
    </xf>
    <xf numFmtId="0" fontId="1" fillId="0" borderId="11" xfId="1" applyBorder="1" applyAlignment="1">
      <alignment horizontal="left" vertical="top" wrapText="1"/>
    </xf>
    <xf numFmtId="0" fontId="1" fillId="0" borderId="113" xfId="1" applyBorder="1" applyAlignment="1">
      <alignment vertical="top"/>
    </xf>
    <xf numFmtId="0" fontId="6" fillId="0" borderId="16" xfId="1" applyFont="1" applyBorder="1" applyAlignment="1">
      <alignment horizontal="left" vertical="top"/>
    </xf>
    <xf numFmtId="0" fontId="31" fillId="0" borderId="105" xfId="1" applyFont="1" applyBorder="1" applyAlignment="1">
      <alignment vertical="top"/>
    </xf>
    <xf numFmtId="0" fontId="31" fillId="0" borderId="103" xfId="1" applyFont="1" applyBorder="1" applyAlignment="1">
      <alignment vertical="top"/>
    </xf>
    <xf numFmtId="0" fontId="31" fillId="0" borderId="104" xfId="1" applyFont="1" applyBorder="1" applyAlignment="1">
      <alignment vertical="top"/>
    </xf>
    <xf numFmtId="0" fontId="9" fillId="4" borderId="7" xfId="1" applyFont="1" applyFill="1" applyBorder="1" applyAlignment="1">
      <alignment horizontal="left" vertical="top" wrapText="1"/>
    </xf>
    <xf numFmtId="0" fontId="1" fillId="0" borderId="114" xfId="1" applyBorder="1" applyAlignment="1">
      <alignment horizontal="left"/>
    </xf>
    <xf numFmtId="0" fontId="13" fillId="7" borderId="29" xfId="1" applyFont="1" applyFill="1" applyBorder="1" applyAlignment="1">
      <alignment horizontal="center" vertical="top"/>
    </xf>
    <xf numFmtId="0" fontId="10" fillId="0" borderId="11" xfId="1" applyFont="1" applyBorder="1" applyAlignment="1">
      <alignment horizontal="left" vertical="top" wrapText="1"/>
    </xf>
    <xf numFmtId="0" fontId="23" fillId="0" borderId="96" xfId="1" applyFont="1" applyBorder="1" applyAlignment="1">
      <alignment vertical="top"/>
    </xf>
    <xf numFmtId="0" fontId="23" fillId="0" borderId="61" xfId="1" applyFont="1" applyBorder="1" applyAlignment="1">
      <alignment vertical="top"/>
    </xf>
    <xf numFmtId="0" fontId="25" fillId="0" borderId="32" xfId="1" applyFont="1" applyBorder="1"/>
    <xf numFmtId="0" fontId="25" fillId="0" borderId="99" xfId="1" applyFont="1" applyBorder="1"/>
    <xf numFmtId="0" fontId="30" fillId="0" borderId="61" xfId="1" applyFont="1" applyBorder="1"/>
    <xf numFmtId="0" fontId="9" fillId="0" borderId="14" xfId="1" applyFont="1" applyBorder="1" applyAlignment="1">
      <alignment horizontal="left" vertical="top"/>
    </xf>
    <xf numFmtId="0" fontId="9" fillId="0" borderId="27" xfId="1" applyFont="1" applyBorder="1" applyAlignment="1">
      <alignment horizontal="left" vertical="top"/>
    </xf>
    <xf numFmtId="0" fontId="9" fillId="0" borderId="28" xfId="1" applyFont="1" applyBorder="1" applyAlignment="1">
      <alignment horizontal="left" vertical="top"/>
    </xf>
    <xf numFmtId="0" fontId="26" fillId="0" borderId="98" xfId="1" applyFont="1" applyBorder="1" applyAlignment="1">
      <alignment horizontal="left"/>
    </xf>
    <xf numFmtId="0" fontId="23" fillId="0" borderId="126" xfId="1" applyFont="1" applyBorder="1" applyAlignment="1">
      <alignment vertical="top"/>
    </xf>
    <xf numFmtId="0" fontId="23" fillId="0" borderId="32" xfId="1" applyFont="1" applyBorder="1" applyAlignment="1">
      <alignment vertical="top"/>
    </xf>
    <xf numFmtId="0" fontId="23" fillId="0" borderId="99" xfId="1" applyFont="1" applyBorder="1" applyAlignment="1">
      <alignment vertical="top"/>
    </xf>
    <xf numFmtId="0" fontId="13" fillId="2" borderId="35" xfId="1" applyFont="1" applyFill="1" applyBorder="1" applyAlignment="1">
      <alignment vertical="center" wrapText="1"/>
    </xf>
    <xf numFmtId="0" fontId="13" fillId="2" borderId="21" xfId="1" applyFont="1" applyFill="1" applyBorder="1" applyAlignment="1">
      <alignment vertical="center" wrapText="1"/>
    </xf>
    <xf numFmtId="0" fontId="13" fillId="2" borderId="111" xfId="1" applyFont="1" applyFill="1" applyBorder="1" applyAlignment="1">
      <alignment vertical="center" wrapText="1"/>
    </xf>
    <xf numFmtId="0" fontId="23" fillId="0" borderId="71" xfId="1" applyFont="1" applyBorder="1" applyAlignment="1">
      <alignment horizontal="left" vertical="center"/>
    </xf>
    <xf numFmtId="0" fontId="23" fillId="0" borderId="72" xfId="1" applyFont="1" applyBorder="1" applyAlignment="1">
      <alignment horizontal="left" vertical="center"/>
    </xf>
    <xf numFmtId="0" fontId="23" fillId="0" borderId="74" xfId="1" applyFont="1" applyBorder="1" applyAlignment="1">
      <alignment horizontal="left" vertical="center"/>
    </xf>
    <xf numFmtId="0" fontId="23" fillId="0" borderId="73" xfId="1" applyFont="1" applyBorder="1" applyAlignment="1">
      <alignment horizontal="left" vertical="center"/>
    </xf>
    <xf numFmtId="0" fontId="23" fillId="0" borderId="100" xfId="1" applyFont="1" applyBorder="1" applyAlignment="1">
      <alignment horizontal="left" vertical="center"/>
    </xf>
    <xf numFmtId="14" fontId="2" fillId="0" borderId="101" xfId="1" applyNumberFormat="1" applyFont="1" applyBorder="1" applyAlignment="1">
      <alignment horizontal="right" vertical="center"/>
    </xf>
    <xf numFmtId="14" fontId="2" fillId="0" borderId="72" xfId="1" applyNumberFormat="1" applyFont="1" applyBorder="1" applyAlignment="1">
      <alignment horizontal="right" vertical="center"/>
    </xf>
    <xf numFmtId="14" fontId="2" fillId="0" borderId="77" xfId="1" applyNumberFormat="1" applyFont="1" applyBorder="1" applyAlignment="1">
      <alignment horizontal="right" vertical="center"/>
    </xf>
    <xf numFmtId="0" fontId="31" fillId="0" borderId="102" xfId="1" applyFont="1" applyBorder="1" applyAlignment="1">
      <alignment horizontal="left" vertical="top"/>
    </xf>
    <xf numFmtId="0" fontId="31" fillId="0" borderId="103" xfId="1" applyFont="1" applyBorder="1" applyAlignment="1">
      <alignment horizontal="left" vertical="top"/>
    </xf>
    <xf numFmtId="0" fontId="31" fillId="0" borderId="104" xfId="1" applyFont="1" applyBorder="1" applyAlignment="1">
      <alignment horizontal="left" vertical="top"/>
    </xf>
    <xf numFmtId="0" fontId="31" fillId="0" borderId="105" xfId="1" applyFont="1" applyBorder="1" applyAlignment="1">
      <alignment horizontal="left" vertical="top"/>
    </xf>
    <xf numFmtId="0" fontId="31" fillId="0" borderId="106" xfId="1" applyFont="1" applyBorder="1" applyAlignment="1">
      <alignment horizontal="left" vertical="top"/>
    </xf>
    <xf numFmtId="0" fontId="32" fillId="0" borderId="0" xfId="1" applyFont="1" applyAlignment="1">
      <alignment horizontal="left"/>
    </xf>
    <xf numFmtId="0" fontId="23" fillId="0" borderId="83" xfId="1" applyFont="1" applyBorder="1" applyAlignment="1">
      <alignment horizontal="left" vertical="center"/>
    </xf>
    <xf numFmtId="0" fontId="23" fillId="0" borderId="56" xfId="1" applyFont="1" applyBorder="1" applyAlignment="1">
      <alignment horizontal="left" vertical="center"/>
    </xf>
    <xf numFmtId="0" fontId="23" fillId="0" borderId="58" xfId="1" applyFont="1" applyBorder="1" applyAlignment="1">
      <alignment horizontal="left" vertical="center"/>
    </xf>
    <xf numFmtId="0" fontId="23" fillId="0" borderId="15" xfId="1" applyFont="1" applyBorder="1" applyAlignment="1">
      <alignment horizontal="left" vertical="center"/>
    </xf>
    <xf numFmtId="0" fontId="23" fillId="0" borderId="94" xfId="1" applyFont="1" applyBorder="1" applyAlignment="1">
      <alignment horizontal="left" vertical="center"/>
    </xf>
    <xf numFmtId="0" fontId="2" fillId="0" borderId="97" xfId="1" applyFont="1" applyBorder="1" applyAlignment="1">
      <alignment horizontal="right" vertical="center"/>
    </xf>
    <xf numFmtId="0" fontId="2" fillId="0" borderId="56" xfId="1" applyFont="1" applyBorder="1" applyAlignment="1">
      <alignment horizontal="right" vertical="center"/>
    </xf>
    <xf numFmtId="0" fontId="2" fillId="0" borderId="87" xfId="1" applyFont="1" applyBorder="1" applyAlignment="1">
      <alignment horizontal="right" vertical="center"/>
    </xf>
    <xf numFmtId="0" fontId="23" fillId="0" borderId="84" xfId="1" applyFont="1" applyBorder="1" applyAlignment="1">
      <alignment horizontal="left" vertical="center"/>
    </xf>
    <xf numFmtId="0" fontId="23" fillId="0" borderId="32" xfId="1" applyFont="1" applyBorder="1" applyAlignment="1">
      <alignment horizontal="left" vertical="center"/>
    </xf>
    <xf numFmtId="0" fontId="23" fillId="0" borderId="38" xfId="1" applyFont="1" applyBorder="1" applyAlignment="1">
      <alignment horizontal="left" vertical="center"/>
    </xf>
    <xf numFmtId="0" fontId="23" fillId="0" borderId="37" xfId="1" applyFont="1" applyBorder="1" applyAlignment="1">
      <alignment horizontal="left" vertical="center"/>
    </xf>
    <xf numFmtId="0" fontId="23" fillId="0" borderId="44" xfId="1" applyFont="1" applyBorder="1" applyAlignment="1">
      <alignment horizontal="left" vertical="center"/>
    </xf>
    <xf numFmtId="0" fontId="23" fillId="0" borderId="98" xfId="1" applyFont="1" applyBorder="1" applyAlignment="1">
      <alignment horizontal="left" vertical="center"/>
    </xf>
    <xf numFmtId="0" fontId="23" fillId="0" borderId="99" xfId="1" applyFont="1" applyBorder="1" applyAlignment="1">
      <alignment horizontal="left" vertical="center"/>
    </xf>
    <xf numFmtId="0" fontId="23" fillId="0" borderId="67" xfId="1" applyFont="1" applyBorder="1" applyAlignment="1">
      <alignment horizontal="left" vertical="center"/>
    </xf>
    <xf numFmtId="0" fontId="23" fillId="0" borderId="0" xfId="1" applyFont="1" applyAlignment="1">
      <alignment horizontal="left" vertical="center"/>
    </xf>
    <xf numFmtId="0" fontId="23" fillId="0" borderId="40" xfId="1" applyFont="1" applyBorder="1" applyAlignment="1">
      <alignment horizontal="left" vertical="center"/>
    </xf>
    <xf numFmtId="0" fontId="2" fillId="0" borderId="30" xfId="1" applyFont="1" applyBorder="1" applyAlignment="1">
      <alignment horizontal="left" vertical="center" wrapText="1"/>
    </xf>
    <xf numFmtId="0" fontId="2" fillId="0" borderId="0" xfId="1" applyFont="1" applyAlignment="1">
      <alignment horizontal="left" vertical="center"/>
    </xf>
    <xf numFmtId="0" fontId="2" fillId="0" borderId="34" xfId="1" applyFont="1" applyBorder="1" applyAlignment="1">
      <alignment horizontal="left" vertical="center"/>
    </xf>
    <xf numFmtId="49" fontId="23" fillId="0" borderId="32" xfId="1" applyNumberFormat="1" applyFont="1" applyBorder="1" applyAlignment="1">
      <alignment horizontal="left" vertical="center"/>
    </xf>
    <xf numFmtId="49" fontId="23" fillId="0" borderId="44" xfId="1" applyNumberFormat="1" applyFont="1" applyBorder="1" applyAlignment="1">
      <alignment horizontal="left" vertical="center"/>
    </xf>
    <xf numFmtId="0" fontId="34" fillId="0" borderId="116" xfId="1" applyFont="1" applyBorder="1" applyAlignment="1">
      <alignment horizontal="left" vertical="center"/>
    </xf>
    <xf numFmtId="0" fontId="23" fillId="0" borderId="84" xfId="1" applyFont="1" applyBorder="1" applyAlignment="1">
      <alignment horizontal="left" vertical="top"/>
    </xf>
    <xf numFmtId="0" fontId="23" fillId="0" borderId="32" xfId="1" applyFont="1" applyBorder="1" applyAlignment="1">
      <alignment horizontal="left" vertical="top"/>
    </xf>
    <xf numFmtId="0" fontId="23" fillId="0" borderId="38" xfId="1" applyFont="1" applyBorder="1" applyAlignment="1">
      <alignment horizontal="left" vertical="top"/>
    </xf>
    <xf numFmtId="0" fontId="11" fillId="0" borderId="37" xfId="1" applyFont="1" applyBorder="1" applyAlignment="1">
      <alignment horizontal="left" vertical="center"/>
    </xf>
    <xf numFmtId="0" fontId="11" fillId="0" borderId="32" xfId="1" applyFont="1" applyBorder="1" applyAlignment="1">
      <alignment horizontal="left" vertical="center"/>
    </xf>
    <xf numFmtId="0" fontId="11" fillId="0" borderId="44" xfId="1" applyFont="1" applyBorder="1" applyAlignment="1">
      <alignment horizontal="left" vertical="center"/>
    </xf>
    <xf numFmtId="0" fontId="23" fillId="0" borderId="125" xfId="1" applyFont="1" applyBorder="1" applyAlignment="1">
      <alignment horizontal="left" vertical="top"/>
    </xf>
    <xf numFmtId="0" fontId="23" fillId="0" borderId="60" xfId="1" applyFont="1" applyBorder="1" applyAlignment="1">
      <alignment horizontal="left" vertical="top"/>
    </xf>
    <xf numFmtId="0" fontId="23" fillId="0" borderId="61" xfId="1" applyFont="1" applyBorder="1" applyAlignment="1">
      <alignment horizontal="left" vertical="top"/>
    </xf>
    <xf numFmtId="0" fontId="23" fillId="0" borderId="62" xfId="1" applyFont="1" applyBorder="1" applyAlignment="1">
      <alignment horizontal="left" vertical="top"/>
    </xf>
    <xf numFmtId="0" fontId="5" fillId="0" borderId="63" xfId="1" applyFont="1" applyBorder="1" applyAlignment="1">
      <alignment horizontal="left" vertical="top" wrapText="1"/>
    </xf>
    <xf numFmtId="0" fontId="5" fillId="0" borderId="61" xfId="1" applyFont="1" applyBorder="1" applyAlignment="1">
      <alignment horizontal="left" vertical="top" wrapText="1"/>
    </xf>
    <xf numFmtId="0" fontId="5" fillId="0" borderId="93" xfId="1" applyFont="1" applyBorder="1" applyAlignment="1">
      <alignment horizontal="left" vertical="top" wrapText="1"/>
    </xf>
    <xf numFmtId="0" fontId="23" fillId="0" borderId="67" xfId="1" applyFont="1" applyBorder="1" applyAlignment="1">
      <alignment horizontal="left" vertical="top"/>
    </xf>
    <xf numFmtId="0" fontId="23" fillId="0" borderId="0" xfId="1" applyFont="1" applyAlignment="1">
      <alignment horizontal="left" vertical="top"/>
    </xf>
    <xf numFmtId="0" fontId="23" fillId="0" borderId="40" xfId="1" applyFont="1" applyBorder="1" applyAlignment="1">
      <alignment horizontal="left" vertical="top"/>
    </xf>
    <xf numFmtId="0" fontId="23" fillId="0" borderId="83" xfId="1" applyFont="1" applyBorder="1" applyAlignment="1">
      <alignment horizontal="left" vertical="top"/>
    </xf>
    <xf numFmtId="0" fontId="23" fillId="0" borderId="56" xfId="1" applyFont="1" applyBorder="1" applyAlignment="1">
      <alignment horizontal="left" vertical="top"/>
    </xf>
    <xf numFmtId="0" fontId="23" fillId="0" borderId="58" xfId="1" applyFont="1" applyBorder="1" applyAlignment="1">
      <alignment horizontal="left" vertical="top"/>
    </xf>
    <xf numFmtId="0" fontId="30" fillId="0" borderId="37" xfId="1" applyFont="1" applyBorder="1" applyAlignment="1">
      <alignment horizontal="left" vertical="top" wrapText="1"/>
    </xf>
    <xf numFmtId="0" fontId="30" fillId="0" borderId="32" xfId="1" applyFont="1" applyBorder="1" applyAlignment="1">
      <alignment horizontal="left" vertical="top" wrapText="1"/>
    </xf>
    <xf numFmtId="0" fontId="30" fillId="0" borderId="44" xfId="1" applyFont="1" applyBorder="1" applyAlignment="1">
      <alignment horizontal="left" vertical="top" wrapText="1"/>
    </xf>
    <xf numFmtId="0" fontId="30" fillId="0" borderId="30" xfId="1" applyFont="1" applyBorder="1" applyAlignment="1">
      <alignment horizontal="left" vertical="top" wrapText="1"/>
    </xf>
    <xf numFmtId="0" fontId="30" fillId="0" borderId="0" xfId="1" applyFont="1" applyAlignment="1">
      <alignment horizontal="left" vertical="top" wrapText="1"/>
    </xf>
    <xf numFmtId="0" fontId="30" fillId="0" borderId="34" xfId="1" applyFont="1" applyBorder="1" applyAlignment="1">
      <alignment horizontal="left" vertical="top" wrapText="1"/>
    </xf>
    <xf numFmtId="0" fontId="30" fillId="0" borderId="15" xfId="1" applyFont="1" applyBorder="1" applyAlignment="1">
      <alignment horizontal="left" vertical="top" wrapText="1"/>
    </xf>
    <xf numFmtId="0" fontId="30" fillId="0" borderId="56" xfId="1" applyFont="1" applyBorder="1" applyAlignment="1">
      <alignment horizontal="left" vertical="top" wrapText="1"/>
    </xf>
    <xf numFmtId="0" fontId="30" fillId="0" borderId="94" xfId="1" applyFont="1" applyBorder="1" applyAlignment="1">
      <alignment horizontal="left" vertical="top" wrapText="1"/>
    </xf>
    <xf numFmtId="0" fontId="2" fillId="0" borderId="60" xfId="1" applyFont="1" applyBorder="1" applyAlignment="1">
      <alignment horizontal="left" vertical="top"/>
    </xf>
    <xf numFmtId="0" fontId="2" fillId="0" borderId="61" xfId="1" applyFont="1" applyBorder="1" applyAlignment="1">
      <alignment horizontal="left" vertical="top"/>
    </xf>
    <xf numFmtId="0" fontId="2" fillId="0" borderId="62" xfId="1" applyFont="1" applyBorder="1" applyAlignment="1">
      <alignment horizontal="left" vertical="top"/>
    </xf>
    <xf numFmtId="0" fontId="2" fillId="0" borderId="83" xfId="1" applyFont="1" applyBorder="1" applyAlignment="1">
      <alignment horizontal="left" vertical="top"/>
    </xf>
    <xf numFmtId="0" fontId="2" fillId="0" borderId="56" xfId="1" applyFont="1" applyBorder="1" applyAlignment="1">
      <alignment horizontal="left" vertical="top"/>
    </xf>
    <xf numFmtId="0" fontId="2" fillId="0" borderId="58" xfId="1" applyFont="1" applyBorder="1" applyAlignment="1">
      <alignment horizontal="left" vertical="top"/>
    </xf>
    <xf numFmtId="0" fontId="11" fillId="0" borderId="63" xfId="1" applyFont="1" applyBorder="1" applyAlignment="1">
      <alignment horizontal="center" vertical="center" wrapText="1"/>
    </xf>
    <xf numFmtId="0" fontId="11" fillId="0" borderId="61" xfId="1" applyFont="1" applyBorder="1" applyAlignment="1">
      <alignment horizontal="center" vertical="center" wrapText="1"/>
    </xf>
    <xf numFmtId="0" fontId="11" fillId="0" borderId="9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56" xfId="1" applyFont="1" applyBorder="1" applyAlignment="1">
      <alignment horizontal="center" vertical="center" wrapText="1"/>
    </xf>
    <xf numFmtId="0" fontId="11" fillId="0" borderId="94" xfId="1" applyFont="1" applyBorder="1" applyAlignment="1">
      <alignment horizontal="center" vertical="center" wrapText="1"/>
    </xf>
    <xf numFmtId="0" fontId="23" fillId="0" borderId="17" xfId="1" applyFont="1" applyBorder="1" applyAlignment="1">
      <alignment horizontal="left" vertical="top" wrapText="1"/>
    </xf>
    <xf numFmtId="0" fontId="23" fillId="0" borderId="79" xfId="1" applyFont="1" applyBorder="1" applyAlignment="1">
      <alignment horizontal="left" vertical="top" wrapText="1"/>
    </xf>
    <xf numFmtId="0" fontId="0" fillId="0" borderId="79" xfId="1" applyFont="1" applyBorder="1" applyAlignment="1">
      <alignment horizontal="right"/>
    </xf>
    <xf numFmtId="0" fontId="18" fillId="0" borderId="79" xfId="1" applyFont="1" applyBorder="1" applyAlignment="1">
      <alignment horizontal="right"/>
    </xf>
    <xf numFmtId="0" fontId="18" fillId="0" borderId="80" xfId="1" applyFont="1" applyBorder="1" applyAlignment="1">
      <alignment horizontal="right"/>
    </xf>
    <xf numFmtId="0" fontId="23" fillId="0" borderId="95" xfId="1" applyFont="1" applyBorder="1" applyAlignment="1">
      <alignment horizontal="left" vertical="top"/>
    </xf>
    <xf numFmtId="0" fontId="23" fillId="0" borderId="59" xfId="1" applyFont="1" applyBorder="1" applyAlignment="1">
      <alignment horizontal="left" vertical="top"/>
    </xf>
    <xf numFmtId="0" fontId="23" fillId="0" borderId="59" xfId="1" applyFont="1" applyBorder="1" applyAlignment="1">
      <alignment horizontal="right" wrapText="1"/>
    </xf>
    <xf numFmtId="0" fontId="1" fillId="0" borderId="59" xfId="1" applyBorder="1" applyAlignment="1">
      <alignment horizontal="right"/>
    </xf>
    <xf numFmtId="0" fontId="1" fillId="0" borderId="92" xfId="1" applyBorder="1" applyAlignment="1">
      <alignment horizontal="right"/>
    </xf>
    <xf numFmtId="0" fontId="23" fillId="0" borderId="0" xfId="1" applyFont="1" applyAlignment="1">
      <alignment horizontal="center" vertical="center"/>
    </xf>
    <xf numFmtId="0" fontId="23" fillId="0" borderId="68" xfId="1" applyFont="1" applyBorder="1" applyAlignment="1">
      <alignment horizontal="left" vertical="center"/>
    </xf>
    <xf numFmtId="0" fontId="19" fillId="0" borderId="37" xfId="1" applyFont="1" applyBorder="1" applyAlignment="1">
      <alignment horizontal="left" vertical="center"/>
    </xf>
    <xf numFmtId="0" fontId="19" fillId="0" borderId="32" xfId="1" applyFont="1" applyBorder="1" applyAlignment="1">
      <alignment horizontal="left" vertical="center"/>
    </xf>
    <xf numFmtId="0" fontId="19" fillId="0" borderId="85" xfId="1" applyFont="1" applyBorder="1" applyAlignment="1">
      <alignment horizontal="left" vertical="center"/>
    </xf>
    <xf numFmtId="0" fontId="29" fillId="0" borderId="86" xfId="1" applyFont="1" applyBorder="1" applyAlignment="1">
      <alignment horizontal="center" vertical="center"/>
    </xf>
    <xf numFmtId="0" fontId="29" fillId="0" borderId="56" xfId="1" applyFont="1" applyBorder="1" applyAlignment="1">
      <alignment horizontal="center" vertical="center"/>
    </xf>
    <xf numFmtId="0" fontId="29" fillId="0" borderId="87" xfId="1" applyFont="1" applyBorder="1" applyAlignment="1">
      <alignment horizontal="center" vertical="center"/>
    </xf>
    <xf numFmtId="0" fontId="29" fillId="0" borderId="81" xfId="1" applyFont="1" applyBorder="1" applyAlignment="1">
      <alignment horizontal="center" vertical="center"/>
    </xf>
    <xf numFmtId="0" fontId="29" fillId="0" borderId="27" xfId="1" applyFont="1" applyBorder="1" applyAlignment="1">
      <alignment horizontal="center" vertical="center"/>
    </xf>
    <xf numFmtId="0" fontId="29" fillId="0" borderId="82" xfId="1" applyFont="1" applyBorder="1" applyAlignment="1">
      <alignment horizontal="center" vertical="center"/>
    </xf>
    <xf numFmtId="0" fontId="23" fillId="0" borderId="30" xfId="1" applyFont="1" applyBorder="1" applyAlignment="1">
      <alignment horizontal="left" vertical="center"/>
    </xf>
    <xf numFmtId="0" fontId="2" fillId="0" borderId="60" xfId="1" applyFont="1" applyBorder="1" applyAlignment="1">
      <alignment horizontal="left" vertical="center"/>
    </xf>
    <xf numFmtId="0" fontId="2" fillId="0" borderId="61" xfId="1" applyFont="1" applyBorder="1" applyAlignment="1">
      <alignment horizontal="left" vertical="center"/>
    </xf>
    <xf numFmtId="0" fontId="2" fillId="0" borderId="62" xfId="1" applyFont="1" applyBorder="1" applyAlignment="1">
      <alignment horizontal="left" vertical="center"/>
    </xf>
    <xf numFmtId="0" fontId="19" fillId="0" borderId="63" xfId="1" applyFont="1" applyBorder="1" applyAlignment="1">
      <alignment horizontal="left" vertical="center"/>
    </xf>
    <xf numFmtId="0" fontId="19" fillId="0" borderId="61" xfId="1" applyFont="1" applyBorder="1" applyAlignment="1">
      <alignment horizontal="left" vertical="center"/>
    </xf>
    <xf numFmtId="0" fontId="19" fillId="0" borderId="64" xfId="1" applyFont="1" applyBorder="1" applyAlignment="1">
      <alignment horizontal="left" vertical="center"/>
    </xf>
    <xf numFmtId="0" fontId="29" fillId="0" borderId="78" xfId="1" applyFont="1" applyBorder="1" applyAlignment="1">
      <alignment horizontal="center" vertical="center"/>
    </xf>
    <xf numFmtId="0" fontId="29" fillId="0" borderId="79" xfId="1" applyFont="1" applyBorder="1" applyAlignment="1">
      <alignment horizontal="center" vertical="center"/>
    </xf>
    <xf numFmtId="0" fontId="29" fillId="0" borderId="80" xfId="1" applyFont="1" applyBorder="1" applyAlignment="1">
      <alignment horizontal="center" vertical="center"/>
    </xf>
    <xf numFmtId="0" fontId="23" fillId="0" borderId="88" xfId="1" applyFont="1" applyBorder="1" applyAlignment="1">
      <alignment horizontal="left" vertical="center"/>
    </xf>
    <xf numFmtId="0" fontId="23" fillId="0" borderId="89" xfId="1" applyFont="1" applyBorder="1" applyAlignment="1">
      <alignment horizontal="left" vertical="center"/>
    </xf>
    <xf numFmtId="0" fontId="23" fillId="0" borderId="59" xfId="1" applyFont="1" applyBorder="1" applyAlignment="1">
      <alignment horizontal="left" vertical="center"/>
    </xf>
    <xf numFmtId="0" fontId="23" fillId="0" borderId="90" xfId="1" applyFont="1" applyBorder="1" applyAlignment="1">
      <alignment horizontal="left" vertical="center"/>
    </xf>
    <xf numFmtId="0" fontId="23" fillId="0" borderId="91" xfId="1" applyFont="1" applyBorder="1" applyAlignment="1">
      <alignment horizontal="left" vertical="center"/>
    </xf>
    <xf numFmtId="0" fontId="23" fillId="0" borderId="92" xfId="1" applyFont="1" applyBorder="1" applyAlignment="1">
      <alignment horizontal="left" vertical="center"/>
    </xf>
    <xf numFmtId="49" fontId="23" fillId="0" borderId="14" xfId="1" applyNumberFormat="1" applyFont="1" applyBorder="1" applyAlignment="1">
      <alignment vertical="center"/>
    </xf>
    <xf numFmtId="49" fontId="23" fillId="0" borderId="27" xfId="1" applyNumberFormat="1" applyFont="1" applyBorder="1" applyAlignment="1">
      <alignment vertical="center"/>
    </xf>
    <xf numFmtId="49" fontId="23" fillId="0" borderId="28" xfId="1" applyNumberFormat="1" applyFont="1" applyBorder="1" applyAlignment="1">
      <alignment vertical="center"/>
    </xf>
    <xf numFmtId="0" fontId="23" fillId="0" borderId="14" xfId="1" applyFont="1" applyBorder="1" applyAlignment="1">
      <alignment horizontal="center" vertical="center"/>
    </xf>
    <xf numFmtId="0" fontId="23" fillId="0" borderId="27" xfId="1" applyFont="1" applyBorder="1" applyAlignment="1">
      <alignment horizontal="center" vertical="center"/>
    </xf>
    <xf numFmtId="0" fontId="23" fillId="0" borderId="28" xfId="1" applyFont="1" applyBorder="1" applyAlignment="1">
      <alignment horizontal="center" vertical="center"/>
    </xf>
    <xf numFmtId="0" fontId="23" fillId="0" borderId="6" xfId="1" applyFont="1" applyBorder="1" applyAlignment="1">
      <alignment horizontal="left" vertical="center"/>
    </xf>
    <xf numFmtId="0" fontId="23" fillId="0" borderId="6" xfId="1" applyFont="1" applyBorder="1" applyAlignment="1">
      <alignment horizontal="center" vertical="center"/>
    </xf>
    <xf numFmtId="0" fontId="23" fillId="0" borderId="59" xfId="1" applyFont="1" applyBorder="1" applyAlignment="1">
      <alignment horizontal="center" vertical="center"/>
    </xf>
    <xf numFmtId="49" fontId="29" fillId="0" borderId="65" xfId="1" applyNumberFormat="1" applyFont="1" applyBorder="1" applyAlignment="1">
      <alignment horizontal="center" vertical="center"/>
    </xf>
    <xf numFmtId="49" fontId="29" fillId="0" borderId="61" xfId="1" applyNumberFormat="1" applyFont="1" applyBorder="1" applyAlignment="1">
      <alignment horizontal="center" vertical="center"/>
    </xf>
    <xf numFmtId="49" fontId="29" fillId="0" borderId="66" xfId="1" applyNumberFormat="1" applyFont="1" applyBorder="1" applyAlignment="1">
      <alignment horizontal="center" vertical="center"/>
    </xf>
    <xf numFmtId="49" fontId="29" fillId="0" borderId="69" xfId="1" applyNumberFormat="1" applyFont="1" applyBorder="1" applyAlignment="1">
      <alignment horizontal="center" vertical="center"/>
    </xf>
    <xf numFmtId="49" fontId="29" fillId="0" borderId="0" xfId="1" applyNumberFormat="1" applyFont="1" applyAlignment="1">
      <alignment horizontal="center" vertical="center"/>
    </xf>
    <xf numFmtId="49" fontId="29" fillId="0" borderId="70" xfId="1" applyNumberFormat="1" applyFont="1" applyBorder="1" applyAlignment="1">
      <alignment horizontal="center" vertical="center"/>
    </xf>
    <xf numFmtId="49" fontId="29" fillId="0" borderId="76" xfId="1" applyNumberFormat="1" applyFont="1" applyBorder="1" applyAlignment="1">
      <alignment horizontal="center" vertical="center"/>
    </xf>
    <xf numFmtId="49" fontId="29" fillId="0" borderId="72" xfId="1" applyNumberFormat="1" applyFont="1" applyBorder="1" applyAlignment="1">
      <alignment horizontal="center" vertical="center"/>
    </xf>
    <xf numFmtId="49" fontId="29" fillId="0" borderId="77" xfId="1" applyNumberFormat="1" applyFont="1" applyBorder="1" applyAlignment="1">
      <alignment horizontal="center" vertical="center"/>
    </xf>
    <xf numFmtId="0" fontId="23" fillId="0" borderId="75" xfId="1" applyFont="1" applyBorder="1" applyAlignment="1">
      <alignment horizontal="left" vertical="center"/>
    </xf>
    <xf numFmtId="0" fontId="23" fillId="0" borderId="14" xfId="1" applyFont="1" applyBorder="1" applyAlignment="1">
      <alignment horizontal="left" vertical="center"/>
    </xf>
    <xf numFmtId="0" fontId="23" fillId="0" borderId="27" xfId="1" applyFont="1" applyBorder="1" applyAlignment="1">
      <alignment horizontal="left" vertical="center"/>
    </xf>
    <xf numFmtId="0" fontId="23" fillId="0" borderId="28" xfId="1" applyFont="1" applyBorder="1" applyAlignment="1">
      <alignment horizontal="left" vertical="center"/>
    </xf>
    <xf numFmtId="14" fontId="23" fillId="0" borderId="14" xfId="1" applyNumberFormat="1" applyFont="1" applyBorder="1" applyAlignment="1">
      <alignment horizontal="left" vertical="center"/>
    </xf>
    <xf numFmtId="14" fontId="23" fillId="0" borderId="27" xfId="1" applyNumberFormat="1" applyFont="1" applyBorder="1" applyAlignment="1">
      <alignment horizontal="left" vertical="center"/>
    </xf>
    <xf numFmtId="14" fontId="23" fillId="0" borderId="28" xfId="1" applyNumberFormat="1" applyFont="1" applyBorder="1" applyAlignment="1">
      <alignment horizontal="left" vertical="center"/>
    </xf>
    <xf numFmtId="49" fontId="33" fillId="0" borderId="97" xfId="1" applyNumberFormat="1" applyFont="1" applyBorder="1" applyAlignment="1">
      <alignment horizontal="right"/>
    </xf>
    <xf numFmtId="49" fontId="33" fillId="0" borderId="56" xfId="1" applyNumberFormat="1" applyFont="1" applyBorder="1" applyAlignment="1">
      <alignment horizontal="right"/>
    </xf>
    <xf numFmtId="49" fontId="33" fillId="0" borderId="128" xfId="1" applyNumberFormat="1" applyFont="1" applyBorder="1" applyAlignment="1">
      <alignment horizontal="right"/>
    </xf>
    <xf numFmtId="0" fontId="23" fillId="0" borderId="37" xfId="1" applyFont="1" applyBorder="1" applyAlignment="1">
      <alignment horizontal="left" vertical="top" wrapText="1"/>
    </xf>
    <xf numFmtId="0" fontId="23" fillId="0" borderId="30" xfId="1" applyFont="1" applyBorder="1" applyAlignment="1">
      <alignment horizontal="left" vertical="top"/>
    </xf>
    <xf numFmtId="0" fontId="23" fillId="0" borderId="41" xfId="1" applyFont="1" applyBorder="1" applyAlignment="1">
      <alignment horizontal="left" vertical="top"/>
    </xf>
    <xf numFmtId="0" fontId="23" fillId="0" borderId="42" xfId="1" applyFont="1" applyBorder="1" applyAlignment="1">
      <alignment horizontal="left" vertical="top"/>
    </xf>
    <xf numFmtId="0" fontId="23" fillId="0" borderId="43" xfId="1" applyFont="1" applyBorder="1" applyAlignment="1">
      <alignment horizontal="left" vertical="top"/>
    </xf>
    <xf numFmtId="0" fontId="23" fillId="0" borderId="41" xfId="1" applyFont="1" applyBorder="1" applyAlignment="1">
      <alignment horizontal="center" vertical="center"/>
    </xf>
    <xf numFmtId="0" fontId="23" fillId="0" borderId="42" xfId="1" applyFont="1" applyBorder="1" applyAlignment="1">
      <alignment horizontal="center" vertical="center"/>
    </xf>
    <xf numFmtId="0" fontId="23" fillId="0" borderId="43" xfId="1" applyFont="1" applyBorder="1" applyAlignment="1">
      <alignment horizontal="center" vertical="center"/>
    </xf>
    <xf numFmtId="0" fontId="23" fillId="0" borderId="45" xfId="1" applyFont="1" applyBorder="1" applyAlignment="1">
      <alignment horizontal="left" vertical="top"/>
    </xf>
    <xf numFmtId="0" fontId="23" fillId="0" borderId="46" xfId="1" applyFont="1" applyBorder="1" applyAlignment="1">
      <alignment horizontal="left" vertical="top"/>
    </xf>
    <xf numFmtId="0" fontId="23" fillId="0" borderId="47" xfId="1" applyFont="1" applyBorder="1" applyAlignment="1">
      <alignment horizontal="left" vertical="top"/>
    </xf>
    <xf numFmtId="0" fontId="23" fillId="0" borderId="50" xfId="1" applyFont="1" applyBorder="1" applyAlignment="1">
      <alignment horizontal="left" vertical="top"/>
    </xf>
    <xf numFmtId="0" fontId="23" fillId="0" borderId="51" xfId="1" applyFont="1" applyBorder="1" applyAlignment="1">
      <alignment horizontal="left" vertical="top"/>
    </xf>
    <xf numFmtId="0" fontId="23" fillId="0" borderId="48" xfId="1" applyFont="1" applyBorder="1" applyAlignment="1">
      <alignment horizontal="left" vertical="center"/>
    </xf>
    <xf numFmtId="0" fontId="23" fillId="0" borderId="46" xfId="1" applyFont="1" applyBorder="1" applyAlignment="1">
      <alignment horizontal="left" vertical="center"/>
    </xf>
    <xf numFmtId="0" fontId="23" fillId="0" borderId="49" xfId="1" applyFont="1" applyBorder="1" applyAlignment="1">
      <alignment horizontal="left" vertical="center"/>
    </xf>
    <xf numFmtId="0" fontId="24" fillId="0" borderId="0" xfId="1" applyFont="1" applyAlignment="1">
      <alignment horizontal="left" vertical="top"/>
    </xf>
    <xf numFmtId="0" fontId="27" fillId="0" borderId="0" xfId="1" applyFont="1" applyAlignment="1">
      <alignment horizontal="left" vertical="top"/>
    </xf>
    <xf numFmtId="0" fontId="27" fillId="0" borderId="40" xfId="1" applyFont="1" applyBorder="1" applyAlignment="1">
      <alignment horizontal="left" vertical="top"/>
    </xf>
    <xf numFmtId="0" fontId="27" fillId="0" borderId="42" xfId="1" applyFont="1" applyBorder="1" applyAlignment="1">
      <alignment horizontal="left" vertical="top"/>
    </xf>
    <xf numFmtId="0" fontId="27" fillId="0" borderId="43" xfId="1" applyFont="1" applyBorder="1" applyAlignment="1">
      <alignment horizontal="left" vertical="top"/>
    </xf>
    <xf numFmtId="0" fontId="23" fillId="0" borderId="124" xfId="1" applyFont="1" applyBorder="1" applyAlignment="1">
      <alignment horizontal="left" vertical="top" wrapText="1"/>
    </xf>
    <xf numFmtId="0" fontId="23" fillId="0" borderId="125" xfId="1" applyFont="1" applyBorder="1" applyAlignment="1">
      <alignment horizontal="left" vertical="top" wrapText="1"/>
    </xf>
    <xf numFmtId="49" fontId="33" fillId="0" borderId="127" xfId="1" applyNumberFormat="1" applyFont="1" applyBorder="1" applyAlignment="1">
      <alignment horizontal="center"/>
    </xf>
    <xf numFmtId="49" fontId="33" fillId="0" borderId="128" xfId="1" applyNumberFormat="1" applyFont="1" applyBorder="1" applyAlignment="1">
      <alignment horizontal="center"/>
    </xf>
    <xf numFmtId="49" fontId="33" fillId="0" borderId="127" xfId="1" applyNumberFormat="1" applyFont="1" applyBorder="1" applyAlignment="1">
      <alignment horizontal="right"/>
    </xf>
    <xf numFmtId="49" fontId="33" fillId="0" borderId="87" xfId="1" applyNumberFormat="1" applyFont="1" applyBorder="1" applyAlignment="1">
      <alignment horizontal="right"/>
    </xf>
    <xf numFmtId="0" fontId="34" fillId="0" borderId="117" xfId="1" applyFont="1" applyBorder="1" applyAlignment="1">
      <alignment horizontal="left" vertical="center"/>
    </xf>
    <xf numFmtId="49" fontId="13" fillId="0" borderId="118" xfId="1" applyNumberFormat="1" applyFont="1" applyBorder="1" applyAlignment="1">
      <alignment horizontal="center" vertical="center"/>
    </xf>
    <xf numFmtId="49" fontId="13" fillId="0" borderId="119" xfId="1" applyNumberFormat="1" applyFont="1" applyBorder="1" applyAlignment="1">
      <alignment horizontal="center" vertical="center"/>
    </xf>
    <xf numFmtId="49" fontId="13" fillId="0" borderId="121" xfId="1" applyNumberFormat="1" applyFont="1" applyBorder="1" applyAlignment="1">
      <alignment horizontal="center" vertical="center"/>
    </xf>
    <xf numFmtId="49" fontId="13" fillId="0" borderId="122" xfId="1" applyNumberFormat="1" applyFont="1" applyBorder="1" applyAlignment="1">
      <alignment horizontal="center" vertical="center"/>
    </xf>
    <xf numFmtId="49" fontId="35" fillId="0" borderId="119" xfId="1" applyNumberFormat="1" applyFont="1" applyBorder="1" applyAlignment="1">
      <alignment horizontal="right" vertical="center"/>
    </xf>
    <xf numFmtId="49" fontId="35" fillId="0" borderId="120" xfId="1" applyNumberFormat="1" applyFont="1" applyBorder="1" applyAlignment="1">
      <alignment horizontal="right" vertical="center"/>
    </xf>
    <xf numFmtId="49" fontId="35" fillId="0" borderId="122" xfId="1" applyNumberFormat="1" applyFont="1" applyBorder="1" applyAlignment="1">
      <alignment horizontal="right" vertical="center"/>
    </xf>
    <xf numFmtId="49" fontId="35" fillId="0" borderId="123" xfId="1" applyNumberFormat="1" applyFont="1" applyBorder="1" applyAlignment="1">
      <alignment horizontal="right" vertical="center"/>
    </xf>
    <xf numFmtId="0" fontId="34" fillId="0" borderId="115" xfId="1" applyFont="1" applyBorder="1" applyAlignment="1">
      <alignment horizontal="left" vertical="center"/>
    </xf>
    <xf numFmtId="0" fontId="30" fillId="0" borderId="79" xfId="1" applyFont="1" applyBorder="1" applyAlignment="1">
      <alignment horizontal="center"/>
    </xf>
    <xf numFmtId="0" fontId="30" fillId="0" borderId="80" xfId="1" applyFont="1" applyBorder="1" applyAlignment="1">
      <alignment horizontal="center"/>
    </xf>
    <xf numFmtId="0" fontId="23" fillId="0" borderId="45" xfId="1" applyFont="1" applyBorder="1" applyAlignment="1">
      <alignment horizontal="left" vertical="center"/>
    </xf>
    <xf numFmtId="0" fontId="23" fillId="0" borderId="45" xfId="1" applyFont="1" applyBorder="1" applyAlignment="1">
      <alignment horizontal="center" vertical="center"/>
    </xf>
    <xf numFmtId="0" fontId="23" fillId="0" borderId="46" xfId="1" applyFont="1" applyBorder="1" applyAlignment="1">
      <alignment horizontal="center" vertical="center"/>
    </xf>
    <xf numFmtId="0" fontId="23" fillId="0" borderId="47" xfId="1" applyFont="1" applyBorder="1" applyAlignment="1">
      <alignment horizontal="center" vertical="center"/>
    </xf>
    <xf numFmtId="0" fontId="23" fillId="0" borderId="30" xfId="1" applyFont="1" applyBorder="1" applyAlignment="1">
      <alignment horizontal="center" vertical="center"/>
    </xf>
    <xf numFmtId="0" fontId="23" fillId="0" borderId="50" xfId="1" applyFont="1" applyBorder="1" applyAlignment="1">
      <alignment horizontal="center" vertical="center"/>
    </xf>
    <xf numFmtId="0" fontId="23" fillId="0" borderId="15" xfId="1" applyFont="1" applyBorder="1" applyAlignment="1">
      <alignment horizontal="center" vertical="center"/>
    </xf>
    <xf numFmtId="0" fontId="23" fillId="0" borderId="56" xfId="1" applyFont="1" applyBorder="1" applyAlignment="1">
      <alignment horizontal="center" vertical="center"/>
    </xf>
    <xf numFmtId="0" fontId="23" fillId="0" borderId="57" xfId="1" applyFont="1" applyBorder="1" applyAlignment="1">
      <alignment horizontal="center" vertical="center"/>
    </xf>
    <xf numFmtId="0" fontId="25" fillId="0" borderId="0" xfId="1" applyFont="1" applyAlignment="1">
      <alignment horizontal="center" vertical="center"/>
    </xf>
    <xf numFmtId="0" fontId="25" fillId="0" borderId="56" xfId="1" applyFont="1" applyBorder="1" applyAlignment="1">
      <alignment horizontal="center" vertical="center"/>
    </xf>
    <xf numFmtId="0" fontId="24" fillId="0" borderId="48" xfId="1" applyFont="1" applyBorder="1" applyAlignment="1">
      <alignment horizontal="left" vertical="top"/>
    </xf>
    <xf numFmtId="0" fontId="27" fillId="0" borderId="46" xfId="1" applyFont="1" applyBorder="1" applyAlignment="1">
      <alignment horizontal="left" vertical="top"/>
    </xf>
    <xf numFmtId="0" fontId="27" fillId="0" borderId="49" xfId="1" applyFont="1" applyBorder="1" applyAlignment="1">
      <alignment horizontal="left" vertical="top"/>
    </xf>
    <xf numFmtId="0" fontId="27" fillId="0" borderId="52" xfId="1" applyFont="1" applyBorder="1" applyAlignment="1">
      <alignment horizontal="left" vertical="top"/>
    </xf>
    <xf numFmtId="0" fontId="28" fillId="0" borderId="53" xfId="1" applyFont="1" applyBorder="1" applyAlignment="1">
      <alignment horizontal="center" vertical="center"/>
    </xf>
    <xf numFmtId="0" fontId="28" fillId="0" borderId="54" xfId="1" applyFont="1" applyBorder="1" applyAlignment="1">
      <alignment horizontal="center" vertical="center"/>
    </xf>
    <xf numFmtId="14" fontId="23" fillId="0" borderId="54" xfId="1" applyNumberFormat="1" applyFont="1" applyBorder="1" applyAlignment="1">
      <alignment horizontal="left" vertical="center"/>
    </xf>
    <xf numFmtId="0" fontId="23" fillId="0" borderId="54" xfId="1" applyFont="1" applyBorder="1" applyAlignment="1">
      <alignment horizontal="left" vertical="center"/>
    </xf>
    <xf numFmtId="0" fontId="23" fillId="0" borderId="55" xfId="1" applyFont="1" applyBorder="1" applyAlignment="1">
      <alignment horizontal="left" vertical="center"/>
    </xf>
  </cellXfs>
  <cellStyles count="2">
    <cellStyle name="Normální" xfId="0" builtinId="0"/>
    <cellStyle name="Normální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67237</xdr:colOff>
      <xdr:row>12</xdr:row>
      <xdr:rowOff>33619</xdr:rowOff>
    </xdr:from>
    <xdr:to>
      <xdr:col>23</xdr:col>
      <xdr:colOff>72743</xdr:colOff>
      <xdr:row>17</xdr:row>
      <xdr:rowOff>206668</xdr:rowOff>
    </xdr:to>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86337" y="2814919"/>
          <a:ext cx="4263182" cy="1411299"/>
        </a:xfrm>
        <a:prstGeom prst="rect">
          <a:avLst/>
        </a:prstGeom>
      </xdr:spPr>
    </xdr:pic>
    <xdr:clientData/>
  </xdr:twoCellAnchor>
  <xdr:twoCellAnchor editAs="oneCell">
    <xdr:from>
      <xdr:col>28</xdr:col>
      <xdr:colOff>152079</xdr:colOff>
      <xdr:row>26</xdr:row>
      <xdr:rowOff>67235</xdr:rowOff>
    </xdr:from>
    <xdr:to>
      <xdr:col>36</xdr:col>
      <xdr:colOff>184555</xdr:colOff>
      <xdr:row>29</xdr:row>
      <xdr:rowOff>137442</xdr:rowOff>
    </xdr:to>
    <xdr:pic>
      <xdr:nvPicPr>
        <xdr:cNvPr id="3" name="Obrázek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76604" y="5972735"/>
          <a:ext cx="1766026" cy="641707"/>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D21"/>
  <sheetViews>
    <sheetView tabSelected="1" zoomScale="70" zoomScaleNormal="70" workbookViewId="0">
      <selection activeCell="F1" sqref="F1"/>
    </sheetView>
  </sheetViews>
  <sheetFormatPr defaultRowHeight="14.25" x14ac:dyDescent="0.2"/>
  <cols>
    <col min="1" max="1" width="11.25" style="4" customWidth="1"/>
    <col min="2" max="2" width="35.25" style="3" customWidth="1"/>
    <col min="3" max="3" width="110.375" style="3" customWidth="1"/>
    <col min="4" max="4" width="29.375" style="3" customWidth="1"/>
    <col min="5" max="16384" width="9" style="1"/>
  </cols>
  <sheetData>
    <row r="1" spans="1:4" ht="55.5" customHeight="1" thickBot="1" x14ac:dyDescent="0.25">
      <c r="A1" s="22" t="s">
        <v>351</v>
      </c>
      <c r="B1" s="23" t="s">
        <v>352</v>
      </c>
      <c r="C1" s="23" t="s">
        <v>341</v>
      </c>
      <c r="D1" s="24" t="s">
        <v>359</v>
      </c>
    </row>
    <row r="2" spans="1:4" s="5" customFormat="1" ht="60" customHeight="1" thickTop="1" x14ac:dyDescent="0.2">
      <c r="A2" s="14" t="str">
        <f>'Objektová skladba'!A3</f>
        <v>000</v>
      </c>
      <c r="B2" s="25" t="str">
        <f>'Objektová skladba'!B3</f>
        <v>Objekty přípravy staveniště</v>
      </c>
      <c r="C2" s="12" t="str">
        <f>'Objektová skladba'!E3</f>
        <v>Objekty obsahující pomocné práce spojené s přípravou staveniště nebo zhotovovací práce mající charakter dočasných konstrukcí zřizovaných pro stavbu jako celek, nebo její významnou část, např. dočasné oplocení, dočasná protihluková opatření při stavebních pracích, bezpečnostní zábrany při zvýšeném provozu železniční dopravy.</v>
      </c>
      <c r="D2" s="19" t="s">
        <v>591</v>
      </c>
    </row>
    <row r="3" spans="1:4" s="5" customFormat="1" ht="60" customHeight="1" x14ac:dyDescent="0.2">
      <c r="A3" s="15">
        <f>'Objektová skladba'!A4</f>
        <v>110</v>
      </c>
      <c r="B3" s="26" t="str">
        <f>'Objektová skladba'!B4</f>
        <v>Objekty kolejového svršku a spodku</v>
      </c>
      <c r="C3" s="13" t="str">
        <f>'Objektová skladba'!E4</f>
        <v>Objekty železničního svršku, výstroje tratě včetně prvků zajištění prostorové polohy koleje, objekty železničního spodku včetně zdí nevyžadujících statické posouzení, které jsou součástí železničního spodku, vybrané objekty zařízení železničního spodku, která doplňují těleso nebo stavby železničního spodku nebo je nahrazují, zejména zarážedla, prohlídkové a čisticí jámy, zařízení pro čištění drážních vozidel a objekty zahrnující konstrukce pro kabelové trasy.</v>
      </c>
      <c r="D3" s="18" t="s">
        <v>545</v>
      </c>
    </row>
    <row r="4" spans="1:4" s="5" customFormat="1" ht="60" customHeight="1" x14ac:dyDescent="0.2">
      <c r="A4" s="15">
        <f>'Objektová skladba'!A11</f>
        <v>120</v>
      </c>
      <c r="B4" s="26" t="str">
        <f>'Objektová skladba'!B11</f>
        <v>Objekty dopravních ploch dráhy</v>
      </c>
      <c r="C4" s="13" t="str">
        <f>'Objektová skladba'!E11</f>
        <v>Objekty nástupišť, orientačního systému pro pohyb cestujících po dopravních plochách včetně orientačního systému umístěného na a v objektech, objekty nákladových čelních i bočních ramp a nákladišť, objekty ostatních dopravních ploch dráhy, které jsou ve správě provozovatele dráhy zahrnující přístupové chodníky, plochy určené k manipulaci i skladování a k zajištění dopravní obsluhy a manipulace.</v>
      </c>
      <c r="D4" s="18" t="s">
        <v>545</v>
      </c>
    </row>
    <row r="5" spans="1:4" s="5" customFormat="1" ht="60" customHeight="1" x14ac:dyDescent="0.2">
      <c r="A5" s="15">
        <f>'Objektová skladba'!A16</f>
        <v>130</v>
      </c>
      <c r="B5" s="27" t="str">
        <f>'Objektová skladba'!B16</f>
        <v>Objekty přejezdů a přechodů</v>
      </c>
      <c r="C5" s="13" t="str">
        <f>'Objektová skladba'!E16</f>
        <v>Objekty železničních přejezdů a přechodů, objekty úrovňových přechodů kolejí určených pro přístup cestujících na nástupiště a objektů přejezdových konstrukcí pro drážní i mimodrážní techniku a neveřejných přechodů.</v>
      </c>
      <c r="D5" s="18" t="s">
        <v>545</v>
      </c>
    </row>
    <row r="6" spans="1:4" s="5" customFormat="1" ht="60" customHeight="1" x14ac:dyDescent="0.2">
      <c r="A6" s="15">
        <f>'Objektová skladba'!A21</f>
        <v>140</v>
      </c>
      <c r="B6" s="26" t="str">
        <f>'Objektová skladba'!B21</f>
        <v>Objekty mostů, propustků, zdí a konstrukcí</v>
      </c>
      <c r="C6" s="13" t="str">
        <f>'Objektová skladba'!E21</f>
        <v>Objekty všech druhů mostů a propustků, objekty opěrných, zárubních a obkladních zdí (vyjma zdí uvedených v řadě 110), objekty konstrukcí návěstních lávek a krakorců, objekty konstrukcí zastřešení nástupišť a výstupů z podchodů a objekty ostatních konstrukcí jako jsou např. točny, mostní váhy, mýtné brány.</v>
      </c>
      <c r="D6" s="19" t="s">
        <v>591</v>
      </c>
    </row>
    <row r="7" spans="1:4" s="5" customFormat="1" ht="60" customHeight="1" x14ac:dyDescent="0.2">
      <c r="A7" s="15">
        <f>'Objektová skladba'!A30</f>
        <v>150</v>
      </c>
      <c r="B7" s="26" t="str">
        <f>'Objektová skladba'!B30</f>
        <v>Protihlukové objekty a oplocení</v>
      </c>
      <c r="C7" s="13" t="str">
        <f>'Objektová skladba'!E30</f>
        <v>Objekty protihlukových stěn a valů, ostatní protihlukové konstrukce (vyjma individuální protihlukových opatření na pozemních objektech) a objekty oplocení infrastrukturních i pozemních částí stavby.</v>
      </c>
      <c r="D7" s="19" t="s">
        <v>591</v>
      </c>
    </row>
    <row r="8" spans="1:4" s="5" customFormat="1" ht="60" customHeight="1" x14ac:dyDescent="0.2">
      <c r="A8" s="15">
        <f>'Objektová skladba'!A35</f>
        <v>160</v>
      </c>
      <c r="B8" s="26" t="str">
        <f>'Objektová skladba'!B35</f>
        <v>Objekty podzemních staveb</v>
      </c>
      <c r="C8" s="13" t="str">
        <f>'Objektová skladba'!E35</f>
        <v>Objekty tunelů, galerií, kolektorů, podzemních stanic, garáží a parkovišť, případně další konstrukce mající charakter podzemních staveb.</v>
      </c>
      <c r="D8" s="19" t="s">
        <v>591</v>
      </c>
    </row>
    <row r="9" spans="1:4" s="5" customFormat="1" ht="60" customHeight="1" x14ac:dyDescent="0.2">
      <c r="A9" s="15">
        <f>'Objektová skladba'!A40</f>
        <v>170</v>
      </c>
      <c r="B9" s="26" t="str">
        <f>'Objektová skladba'!B40</f>
        <v>Objekty pozemních komunikací</v>
      </c>
      <c r="C9" s="13" t="str">
        <f>'Objektová skladba'!E40</f>
        <v>Objekty pozemních komunikací, které nejsou objekty dopravních ploch dráhy zařazených v řadě 120, parkovací a cyklo-parkovací stání pro veřejnost, ostatní zpevněné plochy a prostranství nezařazené v řadě 120 a objekty dopravních opatření.</v>
      </c>
      <c r="D9" s="20" t="s">
        <v>544</v>
      </c>
    </row>
    <row r="10" spans="1:4" s="5" customFormat="1" ht="60" customHeight="1" x14ac:dyDescent="0.2">
      <c r="A10" s="15">
        <f>'Objektová skladba'!A46</f>
        <v>180</v>
      </c>
      <c r="B10" s="26" t="str">
        <f>'Objektová skladba'!B46</f>
        <v>Vodohospodářské objekty</v>
      </c>
      <c r="C10" s="13" t="str">
        <f>'Objektová skladba'!E46</f>
        <v>Objekty pro čištění a odvádění odpadních vod, objekty výroby a distribuce vod, objekty úpravy nebo výstavby vodních toků a vodních ploch, objekty sběru a regulace vod a ostatní vodohospodářské objekty nezařazené v řadách 110,120 a 140.</v>
      </c>
      <c r="D10" s="20" t="s">
        <v>544</v>
      </c>
    </row>
    <row r="11" spans="1:4" s="5" customFormat="1" ht="60" customHeight="1" x14ac:dyDescent="0.2">
      <c r="A11" s="60">
        <f>'Objektová skladba'!A52</f>
        <v>190</v>
      </c>
      <c r="B11" s="26" t="str">
        <f>'Objektová skladba'!B52</f>
        <v>Ostatní objekty technické infrastruktury</v>
      </c>
      <c r="C11" s="13" t="str">
        <f>'Objektová skladba'!E52</f>
        <v>Objekty nedrážních inženýrských sítí, objekty teplovodů a plynovodů a další objekty technické infrastruktury, které nejsou ve správě provozovatele dráhy.</v>
      </c>
      <c r="D11" s="20" t="s">
        <v>544</v>
      </c>
    </row>
    <row r="12" spans="1:4" s="5" customFormat="1" ht="60" customHeight="1" x14ac:dyDescent="0.2">
      <c r="A12" s="60">
        <f>'Objektová skladba'!A58</f>
        <v>210</v>
      </c>
      <c r="B12" s="26" t="str">
        <f>'Objektová skladba'!B58</f>
        <v>Pozemní objekty výpravních budov a budov zastávek</v>
      </c>
      <c r="C12" s="13" t="str">
        <f>'Objektová skladba'!E58</f>
        <v>Objekty výpravních budov a zastávek jejichž součástí můžou být i objekty provozních, technologických, skladových a ostatních budov.</v>
      </c>
      <c r="D12" s="18" t="s">
        <v>545</v>
      </c>
    </row>
    <row r="13" spans="1:4" s="5" customFormat="1" ht="73.5" customHeight="1" x14ac:dyDescent="0.2">
      <c r="A13" s="60">
        <f>'Objektová skladba'!A63</f>
        <v>220</v>
      </c>
      <c r="B13" s="26" t="str">
        <f>'Objektová skladba'!B63</f>
        <v>Pozemní objekty samostatných provozních budov dráhy</v>
      </c>
      <c r="C13" s="13" t="str">
        <f>'Objektová skladba'!E63</f>
        <v>Objekty samostatných provozních budov, zahrnující také samostatné budovy administrativní, vzdělávací, hygienických zařízení, budovy pro skladování, garáže, dílny, budovy určené pro pobyt zaměstnanců dráhy a ostatní objekty samostatných provozních budov jako jsou např.: závorářské či výhybkářské stanoviště, vodárny, čerpací stanice, kůlny, rozvodny, ústředny, stavědla, váhy, vrátnice organizačních složek provozovatele dráhy včetně napájecích a spínacích stanic.</v>
      </c>
      <c r="D13" s="18" t="s">
        <v>545</v>
      </c>
    </row>
    <row r="14" spans="1:4" s="5" customFormat="1" ht="60" customHeight="1" x14ac:dyDescent="0.2">
      <c r="A14" s="60">
        <f>'Objektová skladba'!A71</f>
        <v>230</v>
      </c>
      <c r="B14" s="26" t="str">
        <f>'Objektová skladba'!B71</f>
        <v>Pozemní objekty ostatní</v>
      </c>
      <c r="C14" s="13" t="str">
        <f>'Objektová skladba'!E71</f>
        <v>Objekty samostatných přístřešků na nástupištích, které nejsou součástí zastřešení nástupišť uvedených v řadě 140, objekty individuálních protihlukových opatření prováděných na objektech pozemních staveb, objekty drobné architektury a mobiliáře.</v>
      </c>
      <c r="D14" s="19" t="s">
        <v>591</v>
      </c>
    </row>
    <row r="15" spans="1:4" s="5" customFormat="1" ht="60" customHeight="1" x14ac:dyDescent="0.2">
      <c r="A15" s="15">
        <f>'Objektová skladba'!A77</f>
        <v>300</v>
      </c>
      <c r="B15" s="26" t="str">
        <f>'Objektová skladba'!B77</f>
        <v>Objekty trakční a energetické</v>
      </c>
      <c r="C15" s="13" t="str">
        <f>'Objektová skladba'!E77</f>
        <v>Objekty trakčního vedení, ohřevu výměn, elektrických předtápěcích zařízení, objekty rozvodů VN, NN, osvětlení a dálkových ovládání odpojovačů, objekty ukolejnění kovových konstrukcí a vnějšího uzemnění.</v>
      </c>
      <c r="D15" s="18" t="s">
        <v>545</v>
      </c>
    </row>
    <row r="16" spans="1:4" s="5" customFormat="1" ht="60" customHeight="1" x14ac:dyDescent="0.2">
      <c r="A16" s="15" t="str">
        <f>'Objektová skladba'!A85</f>
        <v>400</v>
      </c>
      <c r="B16" s="26" t="str">
        <f>'Objektová skladba'!B85</f>
        <v>Zabezpečovací zařízení</v>
      </c>
      <c r="C16" s="13" t="str">
        <f>'Objektová skladba'!E85</f>
        <v xml:space="preserve">Technologické objekty staničního, traťového a přejezdového zabezpečovacího zařízení, objekty evropského vlakového zabezpečovacího systému, objekty dálkového ovládání zabezpečovacího zařízení a objekty zahrnující spádovištní zařízení a zařízení pro diagnostiku závad jedoucích železničních vozidel. </v>
      </c>
      <c r="D16" s="18" t="s">
        <v>545</v>
      </c>
    </row>
    <row r="17" spans="1:4" s="5" customFormat="1" ht="60" customHeight="1" x14ac:dyDescent="0.2">
      <c r="A17" s="15" t="str">
        <f>'Objektová skladba'!A94</f>
        <v>500</v>
      </c>
      <c r="B17" s="26" t="str">
        <f>'Objektová skladba'!B94</f>
        <v>Sdělovací zařízení</v>
      </c>
      <c r="C17" s="13" t="str">
        <f>'Objektová skladba'!E94</f>
        <v>Technologické objekty sdělovacích zařízení zahrnující rozhlasová zařízení, integrovaná telekomunikační zařízení, zabezpečovací signalizaci, informační systém pro cestující, přenosové a rádiové systémy, dálkové ovládání sdělovacích zařízení, dálkovou diagnostiku a nástavbové systémy, místní a dálkovou kabelizaci a jiné sdělovací systémy.</v>
      </c>
      <c r="D17" s="18" t="s">
        <v>545</v>
      </c>
    </row>
    <row r="18" spans="1:4" s="5" customFormat="1" ht="60" customHeight="1" x14ac:dyDescent="0.2">
      <c r="A18" s="15" t="str">
        <f>'Objektová skladba'!A105</f>
        <v>600</v>
      </c>
      <c r="B18" s="26" t="str">
        <f>'Objektová skladba'!B105</f>
        <v>Zařízení silnoproudé technologie</v>
      </c>
      <c r="C18" s="13" t="str">
        <f>'Objektová skladba'!E105</f>
        <v>Technologické objekty zařízení silnoproudé technologie zahrnující dispečerskou řídící techniku, silnoproudou technologii rozvoden, trakčních napájecích a spínacích stanic, objekty silnoproudých technologií netrakčních odběrů a objekty provozního rozvodu silnoproudu.</v>
      </c>
      <c r="D18" s="18" t="s">
        <v>545</v>
      </c>
    </row>
    <row r="19" spans="1:4" s="5" customFormat="1" ht="60" customHeight="1" x14ac:dyDescent="0.2">
      <c r="A19" s="15" t="str">
        <f>'Objektová skladba'!A112</f>
        <v>700</v>
      </c>
      <c r="B19" s="26" t="str">
        <f>'Objektová skladba'!B112</f>
        <v>Ostatní technologická zařízení</v>
      </c>
      <c r="C19" s="13" t="str">
        <f>'Objektová skladba'!E112</f>
        <v>Technologická zařízení osobních, nákladních i schodišťových výtahů, eskalátorů, fotovoltaické systémy, napájení nedrážních technologií, kolejové brzdy, monitorovací systémy a ostatní technologická zařízení nezařazená v řadách 400, 500 a 600.</v>
      </c>
      <c r="D19" s="19" t="s">
        <v>591</v>
      </c>
    </row>
    <row r="20" spans="1:4" s="5" customFormat="1" ht="60" customHeight="1" x14ac:dyDescent="0.2">
      <c r="A20" s="15" t="str">
        <f>'Objektová skladba'!A120</f>
        <v>800</v>
      </c>
      <c r="B20" s="26" t="str">
        <f>'Objektová skladba'!B120</f>
        <v>Objekty úpravy území</v>
      </c>
      <c r="C20" s="13" t="str">
        <f>'Objektová skladba'!E120</f>
        <v>Objekty přípravy území nezahrnuté v řadě 000, objekty pro kácení, rekultivaci a ostatní vegetační úpravy, včetně náhradní výsadby a objektů zabezpečení veřejných zájmů.</v>
      </c>
      <c r="D20" s="19" t="s">
        <v>591</v>
      </c>
    </row>
    <row r="21" spans="1:4" s="5" customFormat="1" ht="60" customHeight="1" thickBot="1" x14ac:dyDescent="0.25">
      <c r="A21" s="16" t="str">
        <f>'Objektová skladba'!A127</f>
        <v>900</v>
      </c>
      <c r="B21" s="28" t="str">
        <f>'Objektová skladba'!B127</f>
        <v>Ostatní objekty</v>
      </c>
      <c r="C21" s="17" t="str">
        <f>'Objektová skladba'!E127</f>
        <v>Objekty demolic a ostatní objekty, které není možné nebo vhodné zařadit do předcházejících řad, např.geotechnický monitoring.</v>
      </c>
      <c r="D21" s="19" t="s">
        <v>591</v>
      </c>
    </row>
  </sheetData>
  <sortState xmlns:xlrd2="http://schemas.microsoft.com/office/spreadsheetml/2017/richdata2" ref="A2:E18">
    <sortCondition ref="A3:A18"/>
  </sortState>
  <conditionalFormatting sqref="C4:C21">
    <cfRule type="duplicateValues" dxfId="0" priority="1"/>
  </conditionalFormatting>
  <pageMargins left="0.25" right="0.25"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F130"/>
  <sheetViews>
    <sheetView showGridLines="0" topLeftCell="A43" zoomScale="55" zoomScaleNormal="55" workbookViewId="0">
      <selection activeCell="B62" sqref="B62"/>
    </sheetView>
  </sheetViews>
  <sheetFormatPr defaultRowHeight="14.25" x14ac:dyDescent="0.2"/>
  <cols>
    <col min="1" max="1" width="26.125" style="4" customWidth="1"/>
    <col min="2" max="3" width="11.625" style="3" customWidth="1"/>
    <col min="4" max="4" width="74.5" style="3" customWidth="1"/>
    <col min="5" max="5" width="192" style="11" customWidth="1"/>
    <col min="6" max="6" width="40.25" style="1" customWidth="1"/>
    <col min="7" max="16384" width="9" style="1"/>
  </cols>
  <sheetData>
    <row r="1" spans="1:5" ht="49.5" customHeight="1" thickBot="1" x14ac:dyDescent="0.25">
      <c r="A1" s="89" t="s">
        <v>622</v>
      </c>
      <c r="B1" s="90"/>
      <c r="C1" s="90"/>
      <c r="D1" s="90"/>
      <c r="E1" s="91"/>
    </row>
    <row r="2" spans="1:5" ht="81.75" customHeight="1" thickBot="1" x14ac:dyDescent="0.25">
      <c r="A2" s="52" t="s">
        <v>604</v>
      </c>
      <c r="B2" s="119" t="s">
        <v>605</v>
      </c>
      <c r="C2" s="120"/>
      <c r="D2" s="121"/>
      <c r="E2" s="53" t="s">
        <v>341</v>
      </c>
    </row>
    <row r="3" spans="1:5" s="5" customFormat="1" ht="39.950000000000003" customHeight="1" thickBot="1" x14ac:dyDescent="0.25">
      <c r="A3" s="47" t="s">
        <v>295</v>
      </c>
      <c r="B3" s="85" t="s">
        <v>296</v>
      </c>
      <c r="C3" s="85"/>
      <c r="D3" s="85"/>
      <c r="E3" s="97" t="s">
        <v>354</v>
      </c>
    </row>
    <row r="4" spans="1:5" s="5" customFormat="1" ht="49.5" customHeight="1" x14ac:dyDescent="0.2">
      <c r="A4" s="46">
        <v>110</v>
      </c>
      <c r="B4" s="85" t="s">
        <v>345</v>
      </c>
      <c r="C4" s="85"/>
      <c r="D4" s="85"/>
      <c r="E4" s="36" t="s">
        <v>467</v>
      </c>
    </row>
    <row r="5" spans="1:5" s="5" customFormat="1" ht="39.950000000000003" customHeight="1" x14ac:dyDescent="0.2">
      <c r="A5" s="33"/>
      <c r="B5" s="31"/>
      <c r="C5" s="37">
        <f>A4+1</f>
        <v>111</v>
      </c>
      <c r="D5" s="38" t="s">
        <v>132</v>
      </c>
      <c r="E5" s="9"/>
    </row>
    <row r="6" spans="1:5" s="5" customFormat="1" ht="39.950000000000003" customHeight="1" x14ac:dyDescent="0.2">
      <c r="A6" s="33"/>
      <c r="B6" s="32"/>
      <c r="C6" s="37">
        <f>C5+1</f>
        <v>112</v>
      </c>
      <c r="D6" s="38" t="s">
        <v>321</v>
      </c>
      <c r="E6" s="9" t="s">
        <v>508</v>
      </c>
    </row>
    <row r="7" spans="1:5" s="5" customFormat="1" ht="39.950000000000003" customHeight="1" x14ac:dyDescent="0.2">
      <c r="A7" s="105"/>
      <c r="B7" s="112" t="s">
        <v>616</v>
      </c>
      <c r="C7" s="113"/>
      <c r="D7" s="114" t="s">
        <v>129</v>
      </c>
      <c r="E7" s="106" t="s">
        <v>617</v>
      </c>
    </row>
    <row r="8" spans="1:5" s="5" customFormat="1" ht="39.950000000000003" customHeight="1" x14ac:dyDescent="0.2">
      <c r="A8" s="33"/>
      <c r="B8" s="32"/>
      <c r="C8" s="37">
        <f>C6+2</f>
        <v>114</v>
      </c>
      <c r="D8" s="38" t="s">
        <v>361</v>
      </c>
      <c r="E8" s="9" t="s">
        <v>510</v>
      </c>
    </row>
    <row r="9" spans="1:5" s="5" customFormat="1" ht="39.950000000000003" customHeight="1" x14ac:dyDescent="0.2">
      <c r="A9" s="33"/>
      <c r="B9" s="32"/>
      <c r="C9" s="37">
        <f>C8+1</f>
        <v>115</v>
      </c>
      <c r="D9" s="38" t="s">
        <v>556</v>
      </c>
      <c r="E9" s="9" t="s">
        <v>555</v>
      </c>
    </row>
    <row r="10" spans="1:5" s="5" customFormat="1" ht="39.950000000000003" customHeight="1" thickBot="1" x14ac:dyDescent="0.25">
      <c r="A10" s="40"/>
      <c r="B10" s="39"/>
      <c r="C10" s="37">
        <f>C9+1</f>
        <v>116</v>
      </c>
      <c r="D10" s="38" t="s">
        <v>322</v>
      </c>
      <c r="E10" s="9" t="s">
        <v>509</v>
      </c>
    </row>
    <row r="11" spans="1:5" s="5" customFormat="1" ht="39.950000000000003" customHeight="1" x14ac:dyDescent="0.2">
      <c r="A11" s="46">
        <f>A4+10</f>
        <v>120</v>
      </c>
      <c r="B11" s="85" t="s">
        <v>340</v>
      </c>
      <c r="C11" s="85"/>
      <c r="D11" s="85"/>
      <c r="E11" s="36" t="s">
        <v>458</v>
      </c>
    </row>
    <row r="12" spans="1:5" s="5" customFormat="1" ht="39.950000000000003" customHeight="1" x14ac:dyDescent="0.2">
      <c r="A12" s="34"/>
      <c r="B12" s="31"/>
      <c r="C12" s="37">
        <f>A11+1</f>
        <v>121</v>
      </c>
      <c r="D12" s="38" t="s">
        <v>139</v>
      </c>
      <c r="E12" s="9" t="s">
        <v>511</v>
      </c>
    </row>
    <row r="13" spans="1:5" s="5" customFormat="1" ht="39.950000000000003" customHeight="1" x14ac:dyDescent="0.2">
      <c r="A13" s="35"/>
      <c r="B13" s="32"/>
      <c r="C13" s="37">
        <f t="shared" ref="C13:C15" si="0">C12+1</f>
        <v>122</v>
      </c>
      <c r="D13" s="38" t="s">
        <v>343</v>
      </c>
      <c r="E13" s="9" t="s">
        <v>503</v>
      </c>
    </row>
    <row r="14" spans="1:5" s="5" customFormat="1" ht="39.950000000000003" customHeight="1" x14ac:dyDescent="0.2">
      <c r="A14" s="34"/>
      <c r="B14" s="32"/>
      <c r="C14" s="37">
        <f>C13+1</f>
        <v>123</v>
      </c>
      <c r="D14" s="38" t="s">
        <v>362</v>
      </c>
      <c r="E14" s="9" t="s">
        <v>512</v>
      </c>
    </row>
    <row r="15" spans="1:5" s="5" customFormat="1" ht="39.950000000000003" customHeight="1" thickBot="1" x14ac:dyDescent="0.25">
      <c r="A15" s="41"/>
      <c r="B15" s="39"/>
      <c r="C15" s="37">
        <f t="shared" si="0"/>
        <v>124</v>
      </c>
      <c r="D15" s="38" t="s">
        <v>346</v>
      </c>
      <c r="E15" s="9" t="s">
        <v>504</v>
      </c>
    </row>
    <row r="16" spans="1:5" s="5" customFormat="1" ht="39.950000000000003" customHeight="1" x14ac:dyDescent="0.2">
      <c r="A16" s="46">
        <f>A11+10</f>
        <v>130</v>
      </c>
      <c r="B16" s="85" t="s">
        <v>452</v>
      </c>
      <c r="C16" s="85"/>
      <c r="D16" s="85"/>
      <c r="E16" s="36" t="s">
        <v>468</v>
      </c>
    </row>
    <row r="17" spans="1:5" s="5" customFormat="1" ht="39.950000000000003" customHeight="1" x14ac:dyDescent="0.2">
      <c r="A17" s="34"/>
      <c r="B17" s="31"/>
      <c r="C17" s="37">
        <f>A16+1</f>
        <v>131</v>
      </c>
      <c r="D17" s="38" t="s">
        <v>143</v>
      </c>
      <c r="E17" s="9" t="s">
        <v>502</v>
      </c>
    </row>
    <row r="18" spans="1:5" s="5" customFormat="1" ht="39.950000000000003" customHeight="1" x14ac:dyDescent="0.2">
      <c r="A18" s="34"/>
      <c r="B18" s="32"/>
      <c r="C18" s="37">
        <f t="shared" ref="C18:C20" si="1">C17+1</f>
        <v>132</v>
      </c>
      <c r="D18" s="38" t="s">
        <v>330</v>
      </c>
      <c r="E18" s="9" t="s">
        <v>501</v>
      </c>
    </row>
    <row r="19" spans="1:5" s="5" customFormat="1" ht="39.950000000000003" customHeight="1" x14ac:dyDescent="0.2">
      <c r="A19" s="34"/>
      <c r="B19" s="32"/>
      <c r="C19" s="37">
        <f t="shared" si="1"/>
        <v>133</v>
      </c>
      <c r="D19" s="38" t="s">
        <v>457</v>
      </c>
      <c r="E19" s="9" t="s">
        <v>513</v>
      </c>
    </row>
    <row r="20" spans="1:5" s="5" customFormat="1" ht="39.950000000000003" customHeight="1" thickBot="1" x14ac:dyDescent="0.25">
      <c r="A20" s="41"/>
      <c r="B20" s="39"/>
      <c r="C20" s="37">
        <f t="shared" si="1"/>
        <v>134</v>
      </c>
      <c r="D20" s="38" t="s">
        <v>331</v>
      </c>
      <c r="E20" s="9" t="s">
        <v>514</v>
      </c>
    </row>
    <row r="21" spans="1:5" s="5" customFormat="1" ht="39.950000000000003" customHeight="1" x14ac:dyDescent="0.2">
      <c r="A21" s="46">
        <f>A16+10</f>
        <v>140</v>
      </c>
      <c r="B21" s="85" t="s">
        <v>364</v>
      </c>
      <c r="C21" s="85"/>
      <c r="D21" s="85"/>
      <c r="E21" s="36" t="s">
        <v>469</v>
      </c>
    </row>
    <row r="22" spans="1:5" s="5" customFormat="1" ht="39.950000000000003" customHeight="1" x14ac:dyDescent="0.2">
      <c r="A22" s="33"/>
      <c r="B22" s="31"/>
      <c r="C22" s="37">
        <f>A21+1</f>
        <v>141</v>
      </c>
      <c r="D22" s="38" t="s">
        <v>150</v>
      </c>
      <c r="E22" s="9" t="s">
        <v>500</v>
      </c>
    </row>
    <row r="23" spans="1:5" s="5" customFormat="1" ht="39.950000000000003" customHeight="1" x14ac:dyDescent="0.2">
      <c r="A23" s="33"/>
      <c r="B23" s="32"/>
      <c r="C23" s="37">
        <f t="shared" ref="C23:C27" si="2">C22+1</f>
        <v>142</v>
      </c>
      <c r="D23" s="38" t="s">
        <v>153</v>
      </c>
      <c r="E23" s="9" t="s">
        <v>499</v>
      </c>
    </row>
    <row r="24" spans="1:5" s="5" customFormat="1" ht="39.950000000000003" customHeight="1" x14ac:dyDescent="0.2">
      <c r="A24" s="33"/>
      <c r="B24" s="32"/>
      <c r="C24" s="37">
        <f t="shared" si="2"/>
        <v>143</v>
      </c>
      <c r="D24" s="38" t="s">
        <v>360</v>
      </c>
      <c r="E24" s="58" t="s">
        <v>498</v>
      </c>
    </row>
    <row r="25" spans="1:5" s="5" customFormat="1" ht="39.950000000000003" customHeight="1" x14ac:dyDescent="0.2">
      <c r="A25" s="33"/>
      <c r="B25" s="32"/>
      <c r="C25" s="37">
        <f t="shared" si="2"/>
        <v>144</v>
      </c>
      <c r="D25" s="38" t="s">
        <v>370</v>
      </c>
      <c r="E25" s="9" t="s">
        <v>515</v>
      </c>
    </row>
    <row r="26" spans="1:5" s="5" customFormat="1" ht="39.950000000000003" customHeight="1" x14ac:dyDescent="0.2">
      <c r="A26" s="33"/>
      <c r="B26" s="32"/>
      <c r="C26" s="37">
        <f t="shared" si="2"/>
        <v>145</v>
      </c>
      <c r="D26" s="38" t="s">
        <v>371</v>
      </c>
      <c r="E26" s="9" t="s">
        <v>497</v>
      </c>
    </row>
    <row r="27" spans="1:5" s="5" customFormat="1" ht="39.950000000000003" customHeight="1" x14ac:dyDescent="0.2">
      <c r="A27" s="33"/>
      <c r="B27" s="32"/>
      <c r="C27" s="37">
        <f t="shared" si="2"/>
        <v>146</v>
      </c>
      <c r="D27" s="38" t="s">
        <v>164</v>
      </c>
      <c r="E27" s="9"/>
    </row>
    <row r="28" spans="1:5" s="5" customFormat="1" ht="39.950000000000003" customHeight="1" x14ac:dyDescent="0.2">
      <c r="A28" s="33"/>
      <c r="B28" s="32"/>
      <c r="C28" s="37">
        <f>C27+1</f>
        <v>147</v>
      </c>
      <c r="D28" s="38" t="s">
        <v>217</v>
      </c>
      <c r="E28" s="9" t="s">
        <v>496</v>
      </c>
    </row>
    <row r="29" spans="1:5" s="5" customFormat="1" ht="39.950000000000003" customHeight="1" thickBot="1" x14ac:dyDescent="0.25">
      <c r="A29" s="42"/>
      <c r="C29" s="37">
        <f>C28+1</f>
        <v>148</v>
      </c>
      <c r="D29" s="38" t="s">
        <v>446</v>
      </c>
      <c r="E29" s="9" t="s">
        <v>495</v>
      </c>
    </row>
    <row r="30" spans="1:5" s="5" customFormat="1" ht="39.950000000000003" customHeight="1" x14ac:dyDescent="0.2">
      <c r="A30" s="46">
        <f>A21+10</f>
        <v>150</v>
      </c>
      <c r="B30" s="85" t="s">
        <v>347</v>
      </c>
      <c r="C30" s="85"/>
      <c r="D30" s="85"/>
      <c r="E30" s="36" t="s">
        <v>355</v>
      </c>
    </row>
    <row r="31" spans="1:5" s="5" customFormat="1" ht="39.950000000000003" customHeight="1" x14ac:dyDescent="0.2">
      <c r="A31" s="34"/>
      <c r="B31" s="31"/>
      <c r="C31" s="37">
        <f>A30+1</f>
        <v>151</v>
      </c>
      <c r="D31" s="38" t="s">
        <v>333</v>
      </c>
      <c r="E31" s="9"/>
    </row>
    <row r="32" spans="1:5" s="5" customFormat="1" ht="39.950000000000003" customHeight="1" x14ac:dyDescent="0.2">
      <c r="A32" s="34"/>
      <c r="B32" s="32"/>
      <c r="C32" s="37">
        <f>C31+1</f>
        <v>152</v>
      </c>
      <c r="D32" s="38" t="s">
        <v>332</v>
      </c>
      <c r="E32" s="9"/>
    </row>
    <row r="33" spans="1:5" s="5" customFormat="1" ht="39.950000000000003" customHeight="1" x14ac:dyDescent="0.2">
      <c r="A33" s="34"/>
      <c r="B33" s="32"/>
      <c r="C33" s="37">
        <f>C32+1</f>
        <v>153</v>
      </c>
      <c r="D33" s="38" t="s">
        <v>334</v>
      </c>
      <c r="E33" s="9" t="s">
        <v>493</v>
      </c>
    </row>
    <row r="34" spans="1:5" s="5" customFormat="1" ht="39.950000000000003" customHeight="1" thickBot="1" x14ac:dyDescent="0.25">
      <c r="A34" s="41"/>
      <c r="B34" s="39"/>
      <c r="C34" s="37">
        <f>C33+1</f>
        <v>154</v>
      </c>
      <c r="D34" s="38" t="s">
        <v>344</v>
      </c>
      <c r="E34" s="9" t="s">
        <v>494</v>
      </c>
    </row>
    <row r="35" spans="1:5" s="5" customFormat="1" ht="39.950000000000003" customHeight="1" x14ac:dyDescent="0.2">
      <c r="A35" s="46">
        <f>A30+10</f>
        <v>160</v>
      </c>
      <c r="B35" s="85" t="s">
        <v>319</v>
      </c>
      <c r="C35" s="85"/>
      <c r="D35" s="85"/>
      <c r="E35" s="36" t="s">
        <v>470</v>
      </c>
    </row>
    <row r="36" spans="1:5" s="5" customFormat="1" ht="39.950000000000003" customHeight="1" x14ac:dyDescent="0.2">
      <c r="A36" s="34"/>
      <c r="B36" s="31"/>
      <c r="C36" s="37">
        <f>A35+1</f>
        <v>161</v>
      </c>
      <c r="D36" s="38" t="s">
        <v>182</v>
      </c>
      <c r="E36" s="9" t="s">
        <v>517</v>
      </c>
    </row>
    <row r="37" spans="1:5" s="5" customFormat="1" ht="39.950000000000003" customHeight="1" x14ac:dyDescent="0.2">
      <c r="A37" s="34"/>
      <c r="B37" s="32"/>
      <c r="C37" s="37">
        <f>C36+1</f>
        <v>162</v>
      </c>
      <c r="D37" s="38" t="s">
        <v>326</v>
      </c>
      <c r="E37" s="9" t="s">
        <v>481</v>
      </c>
    </row>
    <row r="38" spans="1:5" s="5" customFormat="1" ht="39.950000000000003" customHeight="1" x14ac:dyDescent="0.2">
      <c r="A38" s="34"/>
      <c r="B38" s="32"/>
      <c r="C38" s="37">
        <f t="shared" ref="C38:C39" si="3">C37+1</f>
        <v>163</v>
      </c>
      <c r="D38" s="38" t="s">
        <v>327</v>
      </c>
      <c r="E38" s="9" t="s">
        <v>505</v>
      </c>
    </row>
    <row r="39" spans="1:5" s="5" customFormat="1" ht="39.950000000000003" customHeight="1" thickBot="1" x14ac:dyDescent="0.25">
      <c r="A39" s="41"/>
      <c r="B39" s="39"/>
      <c r="C39" s="37">
        <f t="shared" si="3"/>
        <v>164</v>
      </c>
      <c r="D39" s="38" t="s">
        <v>325</v>
      </c>
      <c r="E39" s="9" t="s">
        <v>516</v>
      </c>
    </row>
    <row r="40" spans="1:5" s="5" customFormat="1" ht="39.950000000000003" customHeight="1" x14ac:dyDescent="0.2">
      <c r="A40" s="46">
        <f>A35+10</f>
        <v>170</v>
      </c>
      <c r="B40" s="85" t="s">
        <v>335</v>
      </c>
      <c r="C40" s="85"/>
      <c r="D40" s="85"/>
      <c r="E40" s="36" t="s">
        <v>356</v>
      </c>
    </row>
    <row r="41" spans="1:5" s="5" customFormat="1" ht="39.950000000000003" customHeight="1" x14ac:dyDescent="0.2">
      <c r="A41" s="34"/>
      <c r="B41" s="31"/>
      <c r="C41" s="37">
        <f>A40+1</f>
        <v>171</v>
      </c>
      <c r="D41" s="38" t="s">
        <v>186</v>
      </c>
      <c r="E41" s="9" t="s">
        <v>518</v>
      </c>
    </row>
    <row r="42" spans="1:5" s="5" customFormat="1" ht="39.950000000000003" customHeight="1" x14ac:dyDescent="0.2">
      <c r="A42" s="33"/>
      <c r="B42" s="32"/>
      <c r="C42" s="37">
        <f>C41+1</f>
        <v>172</v>
      </c>
      <c r="D42" s="38" t="s">
        <v>328</v>
      </c>
      <c r="E42" s="9" t="s">
        <v>520</v>
      </c>
    </row>
    <row r="43" spans="1:5" s="5" customFormat="1" ht="39.950000000000003" customHeight="1" x14ac:dyDescent="0.2">
      <c r="A43" s="33"/>
      <c r="B43" s="32"/>
      <c r="C43" s="37">
        <f>C42+1</f>
        <v>173</v>
      </c>
      <c r="D43" s="38" t="s">
        <v>329</v>
      </c>
      <c r="E43" s="9" t="s">
        <v>540</v>
      </c>
    </row>
    <row r="44" spans="1:5" s="5" customFormat="1" ht="39.950000000000003" customHeight="1" x14ac:dyDescent="0.2">
      <c r="A44" s="33"/>
      <c r="B44" s="32"/>
      <c r="C44" s="37">
        <f>C43+1</f>
        <v>174</v>
      </c>
      <c r="D44" s="38" t="s">
        <v>192</v>
      </c>
      <c r="E44" s="9" t="s">
        <v>519</v>
      </c>
    </row>
    <row r="45" spans="1:5" s="5" customFormat="1" ht="39.950000000000003" customHeight="1" thickBot="1" x14ac:dyDescent="0.25">
      <c r="A45" s="33"/>
      <c r="B45" s="32"/>
      <c r="C45" s="37">
        <f>C44+1</f>
        <v>175</v>
      </c>
      <c r="D45" s="38" t="s">
        <v>195</v>
      </c>
      <c r="E45" s="9" t="s">
        <v>507</v>
      </c>
    </row>
    <row r="46" spans="1:5" s="5" customFormat="1" ht="53.25" customHeight="1" x14ac:dyDescent="0.2">
      <c r="A46" s="46">
        <f>A40+10</f>
        <v>180</v>
      </c>
      <c r="B46" s="92" t="s">
        <v>450</v>
      </c>
      <c r="C46" s="92"/>
      <c r="D46" s="92"/>
      <c r="E46" s="36" t="s">
        <v>471</v>
      </c>
    </row>
    <row r="47" spans="1:5" s="5" customFormat="1" ht="39.950000000000003" customHeight="1" x14ac:dyDescent="0.2">
      <c r="A47" s="33"/>
      <c r="B47" s="31"/>
      <c r="C47" s="37">
        <f>A46+1</f>
        <v>181</v>
      </c>
      <c r="D47" s="38" t="s">
        <v>460</v>
      </c>
      <c r="E47" s="9" t="s">
        <v>526</v>
      </c>
    </row>
    <row r="48" spans="1:5" s="5" customFormat="1" ht="39.950000000000003" customHeight="1" x14ac:dyDescent="0.2">
      <c r="A48" s="33"/>
      <c r="B48" s="32"/>
      <c r="C48" s="37">
        <f>C47+1</f>
        <v>182</v>
      </c>
      <c r="D48" s="38" t="s">
        <v>461</v>
      </c>
      <c r="E48" s="9" t="s">
        <v>525</v>
      </c>
    </row>
    <row r="49" spans="1:5" s="5" customFormat="1" ht="39.950000000000003" customHeight="1" x14ac:dyDescent="0.2">
      <c r="A49" s="33"/>
      <c r="B49" s="32"/>
      <c r="C49" s="37">
        <f>C48+1</f>
        <v>183</v>
      </c>
      <c r="D49" s="38" t="s">
        <v>462</v>
      </c>
      <c r="E49" s="9" t="s">
        <v>506</v>
      </c>
    </row>
    <row r="50" spans="1:5" s="5" customFormat="1" ht="39.950000000000003" customHeight="1" x14ac:dyDescent="0.2">
      <c r="A50" s="33"/>
      <c r="B50" s="32"/>
      <c r="C50" s="37">
        <f>C49+1</f>
        <v>184</v>
      </c>
      <c r="D50" s="38" t="s">
        <v>464</v>
      </c>
      <c r="E50" s="9" t="s">
        <v>521</v>
      </c>
    </row>
    <row r="51" spans="1:5" s="5" customFormat="1" ht="39.950000000000003" customHeight="1" thickBot="1" x14ac:dyDescent="0.25">
      <c r="A51" s="33"/>
      <c r="B51" s="32"/>
      <c r="C51" s="37">
        <f>C50+1</f>
        <v>185</v>
      </c>
      <c r="D51" s="38" t="s">
        <v>463</v>
      </c>
      <c r="E51" s="9" t="s">
        <v>522</v>
      </c>
    </row>
    <row r="52" spans="1:5" s="5" customFormat="1" ht="39.950000000000003" customHeight="1" x14ac:dyDescent="0.2">
      <c r="A52" s="46">
        <f>A46+10</f>
        <v>190</v>
      </c>
      <c r="B52" s="85" t="s">
        <v>324</v>
      </c>
      <c r="C52" s="85"/>
      <c r="D52" s="85"/>
      <c r="E52" s="36" t="s">
        <v>472</v>
      </c>
    </row>
    <row r="53" spans="1:5" s="5" customFormat="1" ht="39.950000000000003" customHeight="1" x14ac:dyDescent="0.2">
      <c r="A53" s="33"/>
      <c r="B53" s="31"/>
      <c r="C53" s="37">
        <f>A52+1</f>
        <v>191</v>
      </c>
      <c r="D53" s="38" t="s">
        <v>323</v>
      </c>
      <c r="E53" s="9" t="s">
        <v>527</v>
      </c>
    </row>
    <row r="54" spans="1:5" s="5" customFormat="1" ht="39.950000000000003" customHeight="1" x14ac:dyDescent="0.2">
      <c r="A54" s="33"/>
      <c r="B54" s="32"/>
      <c r="C54" s="37">
        <f>C53+1</f>
        <v>192</v>
      </c>
      <c r="D54" s="38" t="s">
        <v>459</v>
      </c>
      <c r="E54" s="9" t="s">
        <v>524</v>
      </c>
    </row>
    <row r="55" spans="1:5" s="5" customFormat="1" ht="39.950000000000003" customHeight="1" x14ac:dyDescent="0.2">
      <c r="A55" s="33"/>
      <c r="B55" s="32"/>
      <c r="C55" s="37">
        <f>C54+1</f>
        <v>193</v>
      </c>
      <c r="D55" s="38" t="s">
        <v>178</v>
      </c>
      <c r="E55" s="9" t="s">
        <v>523</v>
      </c>
    </row>
    <row r="56" spans="1:5" s="5" customFormat="1" ht="35.25" customHeight="1" thickBot="1" x14ac:dyDescent="0.25">
      <c r="A56" s="40"/>
      <c r="B56" s="32"/>
      <c r="C56" s="37">
        <f>C55+1</f>
        <v>194</v>
      </c>
      <c r="D56" s="38" t="s">
        <v>324</v>
      </c>
      <c r="E56" s="9" t="s">
        <v>528</v>
      </c>
    </row>
    <row r="57" spans="1:5" s="5" customFormat="1" ht="49.5" customHeight="1" thickBot="1" x14ac:dyDescent="0.25">
      <c r="A57" s="61">
        <v>200</v>
      </c>
      <c r="B57" s="93" t="s">
        <v>305</v>
      </c>
      <c r="C57" s="94"/>
      <c r="D57" s="95"/>
      <c r="E57" s="62" t="s">
        <v>357</v>
      </c>
    </row>
    <row r="58" spans="1:5" s="5" customFormat="1" ht="49.5" customHeight="1" x14ac:dyDescent="0.2">
      <c r="A58" s="46">
        <f>A57+10</f>
        <v>210</v>
      </c>
      <c r="B58" s="85" t="str">
        <f>'Převodní tabulka objektů'!D27</f>
        <v>Pozemní objekty výpravních budov a budov zastávek</v>
      </c>
      <c r="C58" s="85"/>
      <c r="D58" s="85"/>
      <c r="E58" s="36" t="s">
        <v>473</v>
      </c>
    </row>
    <row r="59" spans="1:5" s="5" customFormat="1" ht="39.950000000000003" customHeight="1" x14ac:dyDescent="0.2">
      <c r="A59" s="35"/>
      <c r="B59" s="57"/>
      <c r="C59" s="8">
        <f>A58+1</f>
        <v>211</v>
      </c>
      <c r="D59" s="55" t="s">
        <v>485</v>
      </c>
      <c r="E59" s="58" t="s">
        <v>529</v>
      </c>
    </row>
    <row r="60" spans="1:5" s="5" customFormat="1" ht="39.950000000000003" customHeight="1" x14ac:dyDescent="0.2">
      <c r="A60" s="35"/>
      <c r="B60" s="32"/>
      <c r="C60" s="8">
        <f>C59+1</f>
        <v>212</v>
      </c>
      <c r="D60" s="55" t="s">
        <v>486</v>
      </c>
      <c r="E60" s="58" t="s">
        <v>530</v>
      </c>
    </row>
    <row r="61" spans="1:5" s="5" customFormat="1" ht="39.950000000000003" customHeight="1" x14ac:dyDescent="0.2">
      <c r="A61" s="35"/>
      <c r="B61" s="32"/>
      <c r="C61" s="8">
        <f>C60+1</f>
        <v>213</v>
      </c>
      <c r="D61" s="55" t="s">
        <v>489</v>
      </c>
      <c r="E61" s="58" t="s">
        <v>531</v>
      </c>
    </row>
    <row r="62" spans="1:5" s="5" customFormat="1" ht="39.950000000000003" customHeight="1" thickBot="1" x14ac:dyDescent="0.25">
      <c r="A62" s="35"/>
      <c r="B62" s="32"/>
      <c r="C62" s="8">
        <f>C61+1</f>
        <v>214</v>
      </c>
      <c r="D62" s="55" t="s">
        <v>490</v>
      </c>
      <c r="E62" s="58" t="s">
        <v>532</v>
      </c>
    </row>
    <row r="63" spans="1:5" s="5" customFormat="1" ht="39.950000000000003" customHeight="1" x14ac:dyDescent="0.2">
      <c r="A63" s="46">
        <f>A58+10</f>
        <v>220</v>
      </c>
      <c r="B63" s="92" t="s">
        <v>466</v>
      </c>
      <c r="C63" s="92"/>
      <c r="D63" s="92"/>
      <c r="E63" s="36" t="s">
        <v>474</v>
      </c>
    </row>
    <row r="64" spans="1:5" s="5" customFormat="1" ht="48.75" customHeight="1" x14ac:dyDescent="0.2">
      <c r="A64" s="35"/>
      <c r="B64" s="57"/>
      <c r="C64" s="8">
        <f>A63+1</f>
        <v>221</v>
      </c>
      <c r="D64" s="55" t="s">
        <v>466</v>
      </c>
      <c r="E64" s="59" t="s">
        <v>543</v>
      </c>
    </row>
    <row r="65" spans="1:5" s="5" customFormat="1" ht="39.950000000000003" customHeight="1" x14ac:dyDescent="0.2">
      <c r="A65" s="35"/>
      <c r="B65" s="57"/>
      <c r="C65" s="8">
        <f t="shared" ref="C65:C70" si="4">C64+1</f>
        <v>222</v>
      </c>
      <c r="D65" s="55" t="s">
        <v>482</v>
      </c>
      <c r="E65" s="58" t="s">
        <v>533</v>
      </c>
    </row>
    <row r="66" spans="1:5" s="5" customFormat="1" ht="39.950000000000003" customHeight="1" x14ac:dyDescent="0.2">
      <c r="A66" s="35"/>
      <c r="B66" s="32"/>
      <c r="C66" s="8">
        <f t="shared" si="4"/>
        <v>223</v>
      </c>
      <c r="D66" s="56" t="s">
        <v>465</v>
      </c>
      <c r="E66" s="59" t="s">
        <v>534</v>
      </c>
    </row>
    <row r="67" spans="1:5" s="5" customFormat="1" ht="39.950000000000003" customHeight="1" x14ac:dyDescent="0.2">
      <c r="A67" s="35"/>
      <c r="B67" s="43"/>
      <c r="C67" s="8">
        <f t="shared" si="4"/>
        <v>224</v>
      </c>
      <c r="D67" s="56" t="s">
        <v>483</v>
      </c>
      <c r="E67" s="59" t="s">
        <v>535</v>
      </c>
    </row>
    <row r="68" spans="1:5" s="5" customFormat="1" ht="39.950000000000003" customHeight="1" x14ac:dyDescent="0.2">
      <c r="A68" s="64"/>
      <c r="B68" s="43"/>
      <c r="C68" s="8">
        <f t="shared" si="4"/>
        <v>225</v>
      </c>
      <c r="D68" s="56" t="s">
        <v>451</v>
      </c>
      <c r="E68" s="59" t="s">
        <v>536</v>
      </c>
    </row>
    <row r="69" spans="1:5" s="5" customFormat="1" ht="39.950000000000003" customHeight="1" x14ac:dyDescent="0.2">
      <c r="A69" s="64"/>
      <c r="B69" s="43"/>
      <c r="C69" s="8">
        <f t="shared" si="4"/>
        <v>226</v>
      </c>
      <c r="D69" s="56" t="s">
        <v>453</v>
      </c>
      <c r="E69" s="59" t="s">
        <v>537</v>
      </c>
    </row>
    <row r="70" spans="1:5" s="5" customFormat="1" ht="39.950000000000003" customHeight="1" thickBot="1" x14ac:dyDescent="0.25">
      <c r="A70" s="63"/>
      <c r="B70" s="7"/>
      <c r="C70" s="8">
        <f t="shared" si="4"/>
        <v>227</v>
      </c>
      <c r="D70" s="55" t="s">
        <v>484</v>
      </c>
      <c r="E70" s="58" t="s">
        <v>491</v>
      </c>
    </row>
    <row r="71" spans="1:5" s="5" customFormat="1" ht="39.950000000000003" customHeight="1" x14ac:dyDescent="0.2">
      <c r="A71" s="46">
        <f>A63+10</f>
        <v>230</v>
      </c>
      <c r="B71" s="85" t="s">
        <v>365</v>
      </c>
      <c r="C71" s="85"/>
      <c r="D71" s="85"/>
      <c r="E71" s="58" t="s">
        <v>475</v>
      </c>
    </row>
    <row r="72" spans="1:5" s="5" customFormat="1" ht="39.950000000000003" customHeight="1" x14ac:dyDescent="0.2">
      <c r="A72" s="35"/>
      <c r="C72" s="8">
        <f>A71+1</f>
        <v>231</v>
      </c>
      <c r="D72" s="55" t="s">
        <v>220</v>
      </c>
      <c r="E72" s="58" t="s">
        <v>541</v>
      </c>
    </row>
    <row r="73" spans="1:5" s="5" customFormat="1" ht="39.950000000000003" customHeight="1" x14ac:dyDescent="0.2">
      <c r="A73" s="35"/>
      <c r="C73" s="8">
        <f>C72+1</f>
        <v>232</v>
      </c>
      <c r="D73" s="55" t="s">
        <v>224</v>
      </c>
      <c r="E73" s="58"/>
    </row>
    <row r="74" spans="1:5" s="5" customFormat="1" ht="39.950000000000003" customHeight="1" x14ac:dyDescent="0.2">
      <c r="A74" s="35"/>
      <c r="C74" s="8">
        <f>C73+1</f>
        <v>233</v>
      </c>
      <c r="D74" s="55" t="s">
        <v>487</v>
      </c>
      <c r="E74" s="58" t="s">
        <v>492</v>
      </c>
    </row>
    <row r="75" spans="1:5" s="5" customFormat="1" ht="39.950000000000003" customHeight="1" x14ac:dyDescent="0.2">
      <c r="A75" s="35"/>
      <c r="C75" s="8">
        <f>C74+1</f>
        <v>234</v>
      </c>
      <c r="D75" s="55" t="s">
        <v>488</v>
      </c>
      <c r="E75" s="58" t="s">
        <v>542</v>
      </c>
    </row>
    <row r="76" spans="1:5" s="5" customFormat="1" ht="39.950000000000003" customHeight="1" thickBot="1" x14ac:dyDescent="0.25">
      <c r="A76" s="42"/>
      <c r="C76" s="8">
        <f>C75+1</f>
        <v>235</v>
      </c>
      <c r="D76" s="55" t="s">
        <v>538</v>
      </c>
      <c r="E76" s="58" t="s">
        <v>539</v>
      </c>
    </row>
    <row r="77" spans="1:5" s="5" customFormat="1" ht="39.950000000000003" customHeight="1" x14ac:dyDescent="0.2">
      <c r="A77" s="46">
        <f>A57+100</f>
        <v>300</v>
      </c>
      <c r="B77" s="85" t="s">
        <v>306</v>
      </c>
      <c r="C77" s="85"/>
      <c r="D77" s="85"/>
      <c r="E77" s="36" t="s">
        <v>358</v>
      </c>
    </row>
    <row r="78" spans="1:5" s="5" customFormat="1" ht="39.950000000000003" customHeight="1" x14ac:dyDescent="0.2">
      <c r="A78" s="35"/>
      <c r="C78" s="8">
        <f>A77+10</f>
        <v>310</v>
      </c>
      <c r="D78" s="38" t="s">
        <v>239</v>
      </c>
      <c r="E78" s="9" t="s">
        <v>570</v>
      </c>
    </row>
    <row r="79" spans="1:5" s="5" customFormat="1" ht="39.950000000000003" customHeight="1" x14ac:dyDescent="0.2">
      <c r="A79" s="35"/>
      <c r="C79" s="8">
        <f>C78+10</f>
        <v>320</v>
      </c>
      <c r="D79" s="38" t="s">
        <v>338</v>
      </c>
      <c r="E79" s="9" t="s">
        <v>571</v>
      </c>
    </row>
    <row r="80" spans="1:5" s="5" customFormat="1" ht="39.950000000000003" customHeight="1" x14ac:dyDescent="0.2">
      <c r="A80" s="35"/>
      <c r="C80" s="8">
        <f t="shared" ref="C80:C84" si="5">C79+10</f>
        <v>330</v>
      </c>
      <c r="D80" s="38" t="s">
        <v>255</v>
      </c>
      <c r="E80" s="9" t="s">
        <v>572</v>
      </c>
    </row>
    <row r="81" spans="1:5" s="5" customFormat="1" ht="39.950000000000003" customHeight="1" x14ac:dyDescent="0.2">
      <c r="A81" s="35"/>
      <c r="C81" s="8">
        <f t="shared" si="5"/>
        <v>340</v>
      </c>
      <c r="D81" s="38" t="s">
        <v>554</v>
      </c>
      <c r="E81" s="9" t="s">
        <v>573</v>
      </c>
    </row>
    <row r="82" spans="1:5" s="5" customFormat="1" ht="39.950000000000003" customHeight="1" x14ac:dyDescent="0.2">
      <c r="A82" s="35"/>
      <c r="C82" s="8">
        <f t="shared" si="5"/>
        <v>350</v>
      </c>
      <c r="D82" s="38" t="s">
        <v>263</v>
      </c>
      <c r="E82" s="9"/>
    </row>
    <row r="83" spans="1:5" s="5" customFormat="1" ht="39.950000000000003" customHeight="1" x14ac:dyDescent="0.2">
      <c r="A83" s="35"/>
      <c r="C83" s="8">
        <f t="shared" si="5"/>
        <v>360</v>
      </c>
      <c r="D83" s="38" t="s">
        <v>339</v>
      </c>
      <c r="E83" s="9"/>
    </row>
    <row r="84" spans="1:5" s="5" customFormat="1" ht="39.950000000000003" customHeight="1" thickBot="1" x14ac:dyDescent="0.25">
      <c r="A84" s="42"/>
      <c r="C84" s="8">
        <f t="shared" si="5"/>
        <v>370</v>
      </c>
      <c r="D84" s="38" t="s">
        <v>375</v>
      </c>
      <c r="E84" s="58" t="s">
        <v>558</v>
      </c>
    </row>
    <row r="85" spans="1:5" s="5" customFormat="1" ht="39.950000000000003" customHeight="1" x14ac:dyDescent="0.2">
      <c r="A85" s="46" t="s">
        <v>316</v>
      </c>
      <c r="B85" s="85" t="s">
        <v>293</v>
      </c>
      <c r="C85" s="85"/>
      <c r="D85" s="85"/>
      <c r="E85" s="36" t="s">
        <v>476</v>
      </c>
    </row>
    <row r="86" spans="1:5" s="5" customFormat="1" ht="39.950000000000003" customHeight="1" x14ac:dyDescent="0.2">
      <c r="A86" s="35"/>
      <c r="C86" s="8">
        <f>A85+10</f>
        <v>410</v>
      </c>
      <c r="D86" s="38" t="s">
        <v>7</v>
      </c>
      <c r="E86" s="9" t="s">
        <v>574</v>
      </c>
    </row>
    <row r="87" spans="1:5" s="5" customFormat="1" ht="39.950000000000003" customHeight="1" x14ac:dyDescent="0.2">
      <c r="A87" s="35"/>
      <c r="C87" s="8">
        <f>C86+10</f>
        <v>420</v>
      </c>
      <c r="D87" s="38" t="s">
        <v>11</v>
      </c>
      <c r="E87" s="9" t="s">
        <v>575</v>
      </c>
    </row>
    <row r="88" spans="1:5" s="5" customFormat="1" ht="39.950000000000003" customHeight="1" x14ac:dyDescent="0.2">
      <c r="A88" s="35"/>
      <c r="C88" s="8">
        <f t="shared" ref="C88" si="6">C87+10</f>
        <v>430</v>
      </c>
      <c r="D88" s="38" t="s">
        <v>15</v>
      </c>
      <c r="E88" s="9" t="s">
        <v>576</v>
      </c>
    </row>
    <row r="89" spans="1:5" s="5" customFormat="1" ht="39.950000000000003" customHeight="1" x14ac:dyDescent="0.2">
      <c r="A89" s="64"/>
      <c r="C89" s="8">
        <f t="shared" ref="C89:C93" si="7">C88+10</f>
        <v>440</v>
      </c>
      <c r="D89" s="38" t="s">
        <v>366</v>
      </c>
      <c r="E89" s="9" t="s">
        <v>577</v>
      </c>
    </row>
    <row r="90" spans="1:5" s="5" customFormat="1" ht="39.950000000000003" customHeight="1" x14ac:dyDescent="0.2">
      <c r="A90" s="64"/>
      <c r="C90" s="8">
        <f t="shared" si="7"/>
        <v>450</v>
      </c>
      <c r="D90" s="38" t="s">
        <v>367</v>
      </c>
      <c r="E90" s="9" t="s">
        <v>578</v>
      </c>
    </row>
    <row r="91" spans="1:5" s="5" customFormat="1" ht="39.950000000000003" customHeight="1" x14ac:dyDescent="0.2">
      <c r="A91" s="64"/>
      <c r="C91" s="8">
        <f t="shared" si="7"/>
        <v>460</v>
      </c>
      <c r="D91" s="38" t="s">
        <v>23</v>
      </c>
      <c r="E91" s="9" t="s">
        <v>579</v>
      </c>
    </row>
    <row r="92" spans="1:5" s="5" customFormat="1" ht="39.950000000000003" customHeight="1" x14ac:dyDescent="0.2">
      <c r="A92" s="77"/>
      <c r="C92" s="8">
        <f t="shared" si="7"/>
        <v>470</v>
      </c>
      <c r="D92" s="38" t="s">
        <v>455</v>
      </c>
      <c r="E92" s="9" t="s">
        <v>580</v>
      </c>
    </row>
    <row r="93" spans="1:5" s="5" customFormat="1" ht="39.950000000000003" customHeight="1" thickBot="1" x14ac:dyDescent="0.25">
      <c r="A93" s="63"/>
      <c r="C93" s="8">
        <f t="shared" si="7"/>
        <v>480</v>
      </c>
      <c r="D93" s="38" t="s">
        <v>317</v>
      </c>
      <c r="E93" s="9" t="s">
        <v>581</v>
      </c>
    </row>
    <row r="94" spans="1:5" s="5" customFormat="1" ht="39.950000000000003" customHeight="1" x14ac:dyDescent="0.2">
      <c r="A94" s="46" t="s">
        <v>315</v>
      </c>
      <c r="B94" s="85" t="s">
        <v>294</v>
      </c>
      <c r="C94" s="85"/>
      <c r="D94" s="85"/>
      <c r="E94" s="36" t="s">
        <v>477</v>
      </c>
    </row>
    <row r="95" spans="1:5" s="5" customFormat="1" ht="39.950000000000003" customHeight="1" x14ac:dyDescent="0.2">
      <c r="A95" s="64"/>
      <c r="C95" s="8">
        <f>A94+10</f>
        <v>510</v>
      </c>
      <c r="D95" s="38" t="s">
        <v>39</v>
      </c>
      <c r="E95" s="9"/>
    </row>
    <row r="96" spans="1:5" s="5" customFormat="1" ht="39.950000000000003" customHeight="1" x14ac:dyDescent="0.2">
      <c r="A96" s="64"/>
      <c r="C96" s="8">
        <f>C95+10</f>
        <v>520</v>
      </c>
      <c r="D96" s="38" t="s">
        <v>43</v>
      </c>
      <c r="E96" s="9" t="s">
        <v>582</v>
      </c>
    </row>
    <row r="97" spans="1:5" s="5" customFormat="1" ht="39.950000000000003" customHeight="1" x14ac:dyDescent="0.2">
      <c r="A97" s="64"/>
      <c r="C97" s="8">
        <f t="shared" ref="C97:C102" si="8">C96+10</f>
        <v>530</v>
      </c>
      <c r="D97" s="38" t="s">
        <v>348</v>
      </c>
      <c r="E97" s="9" t="s">
        <v>583</v>
      </c>
    </row>
    <row r="98" spans="1:5" s="5" customFormat="1" ht="39.950000000000003" customHeight="1" x14ac:dyDescent="0.2">
      <c r="A98" s="63"/>
      <c r="C98" s="8">
        <f t="shared" si="8"/>
        <v>540</v>
      </c>
      <c r="D98" s="38" t="s">
        <v>55</v>
      </c>
      <c r="E98" s="9"/>
    </row>
    <row r="99" spans="1:5" s="5" customFormat="1" ht="39.950000000000003" customHeight="1" x14ac:dyDescent="0.2">
      <c r="A99" s="63"/>
      <c r="C99" s="8">
        <f t="shared" si="8"/>
        <v>550</v>
      </c>
      <c r="D99" s="38" t="s">
        <v>609</v>
      </c>
      <c r="E99" s="9" t="s">
        <v>547</v>
      </c>
    </row>
    <row r="100" spans="1:5" s="5" customFormat="1" ht="39.950000000000003" customHeight="1" x14ac:dyDescent="0.2">
      <c r="A100" s="63"/>
      <c r="C100" s="8">
        <f t="shared" si="8"/>
        <v>560</v>
      </c>
      <c r="D100" s="38" t="s">
        <v>67</v>
      </c>
      <c r="E100" s="9" t="s">
        <v>548</v>
      </c>
    </row>
    <row r="101" spans="1:5" s="5" customFormat="1" ht="39.950000000000003" customHeight="1" x14ac:dyDescent="0.2">
      <c r="A101" s="64"/>
      <c r="C101" s="8">
        <f t="shared" si="8"/>
        <v>570</v>
      </c>
      <c r="D101" s="38" t="s">
        <v>546</v>
      </c>
      <c r="E101" s="9" t="s">
        <v>584</v>
      </c>
    </row>
    <row r="102" spans="1:5" s="5" customFormat="1" ht="39.950000000000003" customHeight="1" x14ac:dyDescent="0.2">
      <c r="A102" s="68"/>
      <c r="C102" s="8">
        <f t="shared" si="8"/>
        <v>580</v>
      </c>
      <c r="D102" s="38" t="s">
        <v>368</v>
      </c>
      <c r="E102" s="9" t="s">
        <v>585</v>
      </c>
    </row>
    <row r="103" spans="1:5" s="5" customFormat="1" ht="39.950000000000003" customHeight="1" x14ac:dyDescent="0.2">
      <c r="A103" s="63"/>
      <c r="C103" s="8">
        <f>C102+10</f>
        <v>590</v>
      </c>
      <c r="D103" s="65" t="s">
        <v>35</v>
      </c>
      <c r="E103" s="66" t="s">
        <v>549</v>
      </c>
    </row>
    <row r="104" spans="1:5" s="5" customFormat="1" ht="39.950000000000003" customHeight="1" thickBot="1" x14ac:dyDescent="0.25">
      <c r="A104" s="63"/>
      <c r="C104" s="8">
        <f>C103+5</f>
        <v>595</v>
      </c>
      <c r="D104" s="67" t="s">
        <v>349</v>
      </c>
      <c r="E104" s="96" t="s">
        <v>557</v>
      </c>
    </row>
    <row r="105" spans="1:5" s="5" customFormat="1" ht="39.950000000000003" customHeight="1" x14ac:dyDescent="0.2">
      <c r="A105" s="46" t="s">
        <v>311</v>
      </c>
      <c r="B105" s="85" t="s">
        <v>318</v>
      </c>
      <c r="C105" s="85"/>
      <c r="D105" s="85"/>
      <c r="E105" s="36" t="s">
        <v>454</v>
      </c>
    </row>
    <row r="106" spans="1:5" s="5" customFormat="1" ht="39.950000000000003" customHeight="1" x14ac:dyDescent="0.2">
      <c r="A106" s="35"/>
      <c r="C106" s="8">
        <f>A105+10</f>
        <v>610</v>
      </c>
      <c r="D106" s="38" t="s">
        <v>75</v>
      </c>
      <c r="E106" s="9" t="s">
        <v>586</v>
      </c>
    </row>
    <row r="107" spans="1:5" s="5" customFormat="1" ht="39.950000000000003" customHeight="1" x14ac:dyDescent="0.2">
      <c r="A107" s="35"/>
      <c r="C107" s="8">
        <f>C106+10</f>
        <v>620</v>
      </c>
      <c r="D107" s="38" t="s">
        <v>320</v>
      </c>
      <c r="E107" s="9" t="s">
        <v>550</v>
      </c>
    </row>
    <row r="108" spans="1:5" s="5" customFormat="1" ht="39.950000000000003" customHeight="1" x14ac:dyDescent="0.2">
      <c r="A108" s="35"/>
      <c r="C108" s="8">
        <f t="shared" ref="C108:C111" si="9">C107+10</f>
        <v>630</v>
      </c>
      <c r="D108" s="38" t="s">
        <v>83</v>
      </c>
      <c r="E108" s="9" t="s">
        <v>551</v>
      </c>
    </row>
    <row r="109" spans="1:5" s="5" customFormat="1" ht="39.950000000000003" customHeight="1" x14ac:dyDescent="0.2">
      <c r="A109" s="35"/>
      <c r="C109" s="8">
        <f t="shared" si="9"/>
        <v>640</v>
      </c>
      <c r="D109" s="38" t="s">
        <v>87</v>
      </c>
      <c r="E109" s="9" t="s">
        <v>552</v>
      </c>
    </row>
    <row r="110" spans="1:5" s="5" customFormat="1" ht="39.950000000000003" customHeight="1" x14ac:dyDescent="0.2">
      <c r="A110" s="35"/>
      <c r="C110" s="8">
        <f t="shared" si="9"/>
        <v>650</v>
      </c>
      <c r="D110" s="38" t="s">
        <v>449</v>
      </c>
      <c r="E110" s="9" t="s">
        <v>610</v>
      </c>
    </row>
    <row r="111" spans="1:5" s="5" customFormat="1" ht="39.950000000000003" customHeight="1" thickBot="1" x14ac:dyDescent="0.25">
      <c r="A111" s="64"/>
      <c r="C111" s="8">
        <f t="shared" si="9"/>
        <v>660</v>
      </c>
      <c r="D111" s="38" t="s">
        <v>99</v>
      </c>
      <c r="E111" s="9" t="s">
        <v>553</v>
      </c>
    </row>
    <row r="112" spans="1:5" s="5" customFormat="1" ht="39.950000000000003" customHeight="1" x14ac:dyDescent="0.2">
      <c r="A112" s="46" t="s">
        <v>314</v>
      </c>
      <c r="B112" s="85" t="s">
        <v>292</v>
      </c>
      <c r="C112" s="85"/>
      <c r="D112" s="85"/>
      <c r="E112" s="36" t="s">
        <v>478</v>
      </c>
    </row>
    <row r="113" spans="1:5" s="5" customFormat="1" ht="39.950000000000003" customHeight="1" x14ac:dyDescent="0.2">
      <c r="A113" s="35"/>
      <c r="C113" s="8">
        <f>A112+10</f>
        <v>710</v>
      </c>
      <c r="D113" s="38" t="s">
        <v>369</v>
      </c>
      <c r="E113" s="9" t="s">
        <v>559</v>
      </c>
    </row>
    <row r="114" spans="1:5" s="5" customFormat="1" ht="39.950000000000003" customHeight="1" x14ac:dyDescent="0.2">
      <c r="A114" s="35"/>
      <c r="C114" s="8">
        <f>C113+10</f>
        <v>720</v>
      </c>
      <c r="D114" s="38" t="s">
        <v>560</v>
      </c>
      <c r="E114" s="9" t="s">
        <v>587</v>
      </c>
    </row>
    <row r="115" spans="1:5" s="5" customFormat="1" ht="39.950000000000003" customHeight="1" x14ac:dyDescent="0.2">
      <c r="A115" s="35"/>
      <c r="C115" s="8">
        <f t="shared" ref="C115:C119" si="10">C114+10</f>
        <v>730</v>
      </c>
      <c r="D115" s="38" t="s">
        <v>448</v>
      </c>
      <c r="E115" s="9" t="s">
        <v>592</v>
      </c>
    </row>
    <row r="116" spans="1:5" s="5" customFormat="1" ht="39.950000000000003" customHeight="1" x14ac:dyDescent="0.2">
      <c r="A116" s="35"/>
      <c r="C116" s="8">
        <f t="shared" si="10"/>
        <v>740</v>
      </c>
      <c r="D116" s="38" t="s">
        <v>447</v>
      </c>
      <c r="E116" s="9" t="s">
        <v>588</v>
      </c>
    </row>
    <row r="117" spans="1:5" s="5" customFormat="1" ht="39.950000000000003" customHeight="1" x14ac:dyDescent="0.2">
      <c r="A117" s="35"/>
      <c r="C117" s="8">
        <f t="shared" si="10"/>
        <v>750</v>
      </c>
      <c r="D117" s="38" t="s">
        <v>123</v>
      </c>
      <c r="E117" s="9"/>
    </row>
    <row r="118" spans="1:5" s="5" customFormat="1" ht="39.950000000000003" customHeight="1" x14ac:dyDescent="0.2">
      <c r="A118" s="35"/>
      <c r="C118" s="8">
        <f t="shared" si="10"/>
        <v>760</v>
      </c>
      <c r="D118" s="38" t="s">
        <v>456</v>
      </c>
      <c r="E118" s="9" t="s">
        <v>589</v>
      </c>
    </row>
    <row r="119" spans="1:5" s="5" customFormat="1" ht="39.950000000000003" customHeight="1" thickBot="1" x14ac:dyDescent="0.25">
      <c r="A119" s="42"/>
      <c r="C119" s="8">
        <f t="shared" si="10"/>
        <v>770</v>
      </c>
      <c r="D119" s="38" t="s">
        <v>350</v>
      </c>
      <c r="E119" s="9" t="s">
        <v>561</v>
      </c>
    </row>
    <row r="120" spans="1:5" s="5" customFormat="1" ht="39.950000000000003" customHeight="1" x14ac:dyDescent="0.2">
      <c r="A120" s="46" t="s">
        <v>313</v>
      </c>
      <c r="B120" s="85" t="s">
        <v>312</v>
      </c>
      <c r="C120" s="85"/>
      <c r="D120" s="85"/>
      <c r="E120" s="36" t="s">
        <v>479</v>
      </c>
    </row>
    <row r="121" spans="1:5" s="5" customFormat="1" ht="39.950000000000003" customHeight="1" x14ac:dyDescent="0.2">
      <c r="A121" s="35"/>
      <c r="C121" s="8">
        <f>A120+10</f>
        <v>810</v>
      </c>
      <c r="D121" s="38" t="s">
        <v>270</v>
      </c>
      <c r="E121" s="9" t="s">
        <v>562</v>
      </c>
    </row>
    <row r="122" spans="1:5" s="5" customFormat="1" ht="39.950000000000003" customHeight="1" x14ac:dyDescent="0.2">
      <c r="A122" s="35"/>
      <c r="C122" s="8">
        <f>C121+10</f>
        <v>820</v>
      </c>
      <c r="D122" s="38" t="s">
        <v>273</v>
      </c>
      <c r="E122" s="9"/>
    </row>
    <row r="123" spans="1:5" s="5" customFormat="1" ht="39.950000000000003" customHeight="1" x14ac:dyDescent="0.2">
      <c r="A123" s="35"/>
      <c r="C123" s="8">
        <f t="shared" ref="C123" si="11">C122+10</f>
        <v>830</v>
      </c>
      <c r="D123" s="38" t="s">
        <v>279</v>
      </c>
      <c r="E123" s="9" t="s">
        <v>563</v>
      </c>
    </row>
    <row r="124" spans="1:5" s="5" customFormat="1" ht="39.950000000000003" customHeight="1" x14ac:dyDescent="0.2">
      <c r="A124" s="35"/>
      <c r="C124" s="8">
        <f>C123+10</f>
        <v>840</v>
      </c>
      <c r="D124" s="38" t="s">
        <v>286</v>
      </c>
      <c r="E124" s="9" t="s">
        <v>564</v>
      </c>
    </row>
    <row r="125" spans="1:5" s="5" customFormat="1" ht="39.75" customHeight="1" x14ac:dyDescent="0.2">
      <c r="A125" s="35"/>
      <c r="C125" s="8">
        <f>C124+10</f>
        <v>850</v>
      </c>
      <c r="D125" s="38" t="s">
        <v>282</v>
      </c>
      <c r="E125" s="9" t="s">
        <v>565</v>
      </c>
    </row>
    <row r="126" spans="1:5" s="5" customFormat="1" ht="39.950000000000003" customHeight="1" thickBot="1" x14ac:dyDescent="0.25">
      <c r="A126" s="42"/>
      <c r="C126" s="8">
        <f>C125+10</f>
        <v>860</v>
      </c>
      <c r="D126" s="38" t="s">
        <v>290</v>
      </c>
      <c r="E126" s="9" t="s">
        <v>566</v>
      </c>
    </row>
    <row r="127" spans="1:5" s="5" customFormat="1" ht="39.950000000000003" customHeight="1" x14ac:dyDescent="0.2">
      <c r="A127" s="46" t="s">
        <v>336</v>
      </c>
      <c r="B127" s="85" t="s">
        <v>353</v>
      </c>
      <c r="C127" s="85"/>
      <c r="D127" s="85"/>
      <c r="E127" s="36" t="s">
        <v>480</v>
      </c>
    </row>
    <row r="128" spans="1:5" s="5" customFormat="1" ht="39.950000000000003" customHeight="1" x14ac:dyDescent="0.2">
      <c r="A128" s="35"/>
      <c r="C128" s="8">
        <f>A127+10</f>
        <v>910</v>
      </c>
      <c r="D128" s="38" t="s">
        <v>440</v>
      </c>
      <c r="E128" s="9" t="s">
        <v>567</v>
      </c>
    </row>
    <row r="129" spans="1:6" s="5" customFormat="1" ht="39.950000000000003" customHeight="1" x14ac:dyDescent="0.2">
      <c r="A129" s="35"/>
      <c r="C129" s="8">
        <f>C128+10</f>
        <v>920</v>
      </c>
      <c r="D129" s="38" t="s">
        <v>568</v>
      </c>
      <c r="E129" s="9" t="s">
        <v>569</v>
      </c>
      <c r="F129" s="1"/>
    </row>
    <row r="130" spans="1:6" ht="39.950000000000003" customHeight="1" thickBot="1" x14ac:dyDescent="0.25">
      <c r="A130" s="42"/>
      <c r="B130" s="98"/>
      <c r="C130" s="99">
        <f>C129+10</f>
        <v>930</v>
      </c>
      <c r="D130" s="54" t="s">
        <v>353</v>
      </c>
      <c r="E130" s="10" t="s">
        <v>590</v>
      </c>
    </row>
  </sheetData>
  <autoFilter ref="A2:D130" xr:uid="{00000000-0009-0000-0000-000001000000}">
    <filterColumn colId="1" showButton="0"/>
    <filterColumn colId="2" showButton="0"/>
  </autoFilter>
  <mergeCells count="1">
    <mergeCell ref="B2:D2"/>
  </mergeCells>
  <pageMargins left="0.70866141732283472" right="0.70866141732283472" top="0.78740157480314965" bottom="0.78740157480314965" header="0.31496062992125984" footer="0.31496062992125984"/>
  <pageSetup paperSize="9" scale="3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30"/>
  <sheetViews>
    <sheetView showGridLines="0" zoomScale="55" zoomScaleNormal="55" workbookViewId="0">
      <selection activeCell="J9" sqref="J9"/>
    </sheetView>
  </sheetViews>
  <sheetFormatPr defaultRowHeight="14.25" x14ac:dyDescent="0.2"/>
  <cols>
    <col min="1" max="1" width="17.75" style="2" customWidth="1"/>
    <col min="2" max="3" width="19.5" style="2" customWidth="1"/>
    <col min="4" max="4" width="88.625" style="3" customWidth="1"/>
    <col min="5" max="5" width="36" style="3" customWidth="1"/>
    <col min="6" max="16384" width="9" style="1"/>
  </cols>
  <sheetData>
    <row r="1" spans="1:5" ht="49.5" customHeight="1" thickBot="1" x14ac:dyDescent="0.25">
      <c r="A1" s="86" t="s">
        <v>342</v>
      </c>
      <c r="B1" s="87"/>
      <c r="C1" s="87"/>
      <c r="D1" s="87"/>
      <c r="E1" s="88"/>
    </row>
    <row r="2" spans="1:5" ht="81.75" customHeight="1" x14ac:dyDescent="0.2">
      <c r="A2" s="21" t="s">
        <v>0</v>
      </c>
      <c r="B2" s="44" t="s">
        <v>1</v>
      </c>
      <c r="C2" s="44" t="s">
        <v>2</v>
      </c>
      <c r="D2" s="45" t="s">
        <v>3</v>
      </c>
      <c r="E2" s="78" t="s">
        <v>363</v>
      </c>
    </row>
    <row r="3" spans="1:5" s="5" customFormat="1" ht="39.950000000000003" customHeight="1" x14ac:dyDescent="0.2">
      <c r="A3" s="48" t="s">
        <v>301</v>
      </c>
      <c r="B3" s="49" t="s">
        <v>291</v>
      </c>
      <c r="C3" s="50"/>
      <c r="D3" s="49"/>
      <c r="E3" s="103" t="str">
        <f>CONCATENATE("převážně zařazeno v řadách ",'Objektová skladba'!A4," až ",'Objektová skladba'!A52)</f>
        <v>převážně zařazeno v řadách 110 až 190</v>
      </c>
    </row>
    <row r="4" spans="1:5" s="5" customFormat="1" ht="49.5" customHeight="1" x14ac:dyDescent="0.2">
      <c r="A4" s="29" t="s">
        <v>128</v>
      </c>
      <c r="B4" s="6" t="s">
        <v>130</v>
      </c>
      <c r="C4" s="6" t="s">
        <v>131</v>
      </c>
      <c r="D4" s="30" t="s">
        <v>132</v>
      </c>
      <c r="E4" s="80">
        <f>'Objektová skladba'!C5</f>
        <v>111</v>
      </c>
    </row>
    <row r="5" spans="1:5" s="5" customFormat="1" ht="39.950000000000003" customHeight="1" x14ac:dyDescent="0.2">
      <c r="A5" s="29" t="s">
        <v>128</v>
      </c>
      <c r="B5" s="6" t="s">
        <v>133</v>
      </c>
      <c r="C5" s="6" t="s">
        <v>134</v>
      </c>
      <c r="D5" s="30" t="s">
        <v>135</v>
      </c>
      <c r="E5" s="80">
        <f>'Objektová skladba'!C6</f>
        <v>112</v>
      </c>
    </row>
    <row r="6" spans="1:5" s="5" customFormat="1" ht="39.950000000000003" customHeight="1" x14ac:dyDescent="0.2">
      <c r="A6" s="29" t="s">
        <v>128</v>
      </c>
      <c r="B6" s="6" t="s">
        <v>144</v>
      </c>
      <c r="C6" s="6" t="s">
        <v>145</v>
      </c>
      <c r="D6" s="30" t="s">
        <v>146</v>
      </c>
      <c r="E6" s="80">
        <f>'Objektová skladba'!C9</f>
        <v>115</v>
      </c>
    </row>
    <row r="7" spans="1:5" s="5" customFormat="1" ht="39.950000000000003" customHeight="1" x14ac:dyDescent="0.2">
      <c r="A7" s="29" t="s">
        <v>136</v>
      </c>
      <c r="B7" s="6" t="s">
        <v>137</v>
      </c>
      <c r="C7" s="6" t="s">
        <v>138</v>
      </c>
      <c r="D7" s="30" t="s">
        <v>139</v>
      </c>
      <c r="E7" s="80">
        <f>'Objektová skladba'!C12</f>
        <v>121</v>
      </c>
    </row>
    <row r="8" spans="1:5" s="5" customFormat="1" ht="39.950000000000003" customHeight="1" x14ac:dyDescent="0.2">
      <c r="A8" s="29" t="s">
        <v>140</v>
      </c>
      <c r="B8" s="6" t="s">
        <v>141</v>
      </c>
      <c r="C8" s="6" t="s">
        <v>142</v>
      </c>
      <c r="D8" s="30" t="s">
        <v>143</v>
      </c>
      <c r="E8" s="80" t="str">
        <f>CONCATENATE("rozděleno do řady ",'Objektová skladba'!A16)</f>
        <v>rozděleno do řady 130</v>
      </c>
    </row>
    <row r="9" spans="1:5" s="5" customFormat="1" ht="39.950000000000003" customHeight="1" x14ac:dyDescent="0.2">
      <c r="A9" s="29" t="s">
        <v>147</v>
      </c>
      <c r="B9" s="6" t="s">
        <v>148</v>
      </c>
      <c r="C9" s="6" t="s">
        <v>149</v>
      </c>
      <c r="D9" s="30" t="s">
        <v>150</v>
      </c>
      <c r="E9" s="80">
        <f>'Objektová skladba'!C22</f>
        <v>141</v>
      </c>
    </row>
    <row r="10" spans="1:5" s="5" customFormat="1" ht="39.950000000000003" customHeight="1" x14ac:dyDescent="0.2">
      <c r="A10" s="29" t="s">
        <v>147</v>
      </c>
      <c r="B10" s="6" t="s">
        <v>151</v>
      </c>
      <c r="C10" s="6" t="s">
        <v>152</v>
      </c>
      <c r="D10" s="30" t="s">
        <v>153</v>
      </c>
      <c r="E10" s="80">
        <f>'Objektová skladba'!C23</f>
        <v>142</v>
      </c>
    </row>
    <row r="11" spans="1:5" s="5" customFormat="1" ht="39.950000000000003" customHeight="1" x14ac:dyDescent="0.2">
      <c r="A11" s="29" t="s">
        <v>147</v>
      </c>
      <c r="B11" s="6" t="s">
        <v>154</v>
      </c>
      <c r="C11" s="6" t="s">
        <v>155</v>
      </c>
      <c r="D11" s="30" t="s">
        <v>360</v>
      </c>
      <c r="E11" s="80">
        <f>'Objektová skladba'!C24</f>
        <v>143</v>
      </c>
    </row>
    <row r="12" spans="1:5" s="5" customFormat="1" ht="39.950000000000003" customHeight="1" x14ac:dyDescent="0.2">
      <c r="A12" s="29" t="s">
        <v>147</v>
      </c>
      <c r="B12" s="6" t="s">
        <v>156</v>
      </c>
      <c r="C12" s="6" t="s">
        <v>157</v>
      </c>
      <c r="D12" s="30" t="s">
        <v>158</v>
      </c>
      <c r="E12" s="80">
        <f>'Objektová skladba'!C25</f>
        <v>144</v>
      </c>
    </row>
    <row r="13" spans="1:5" s="5" customFormat="1" ht="39.950000000000003" customHeight="1" x14ac:dyDescent="0.2">
      <c r="A13" s="29" t="s">
        <v>147</v>
      </c>
      <c r="B13" s="6" t="s">
        <v>159</v>
      </c>
      <c r="C13" s="6" t="s">
        <v>160</v>
      </c>
      <c r="D13" s="30" t="s">
        <v>161</v>
      </c>
      <c r="E13" s="80" t="str">
        <f>CONCATENATE("rozděleno mezi ",'Objektová skladba'!C26,", ",'Objektová skladba'!C25)</f>
        <v>rozděleno mezi 145, 144</v>
      </c>
    </row>
    <row r="14" spans="1:5" s="5" customFormat="1" ht="39.950000000000003" customHeight="1" x14ac:dyDescent="0.2">
      <c r="A14" s="29" t="s">
        <v>147</v>
      </c>
      <c r="B14" s="6" t="s">
        <v>162</v>
      </c>
      <c r="C14" s="6" t="s">
        <v>163</v>
      </c>
      <c r="D14" s="30" t="s">
        <v>164</v>
      </c>
      <c r="E14" s="80">
        <f>'Objektová skladba'!C27</f>
        <v>146</v>
      </c>
    </row>
    <row r="15" spans="1:5" s="5" customFormat="1" ht="39.950000000000003" customHeight="1" x14ac:dyDescent="0.2">
      <c r="A15" s="29" t="s">
        <v>165</v>
      </c>
      <c r="B15" s="6" t="s">
        <v>166</v>
      </c>
      <c r="C15" s="6" t="s">
        <v>167</v>
      </c>
      <c r="D15" s="30" t="s">
        <v>168</v>
      </c>
      <c r="E15" s="80" t="str">
        <f>CONCATENATE("rozděleno do řady ",'Objektová skladba'!A52)</f>
        <v>rozděleno do řady 190</v>
      </c>
    </row>
    <row r="16" spans="1:5" s="5" customFormat="1" ht="39.950000000000003" customHeight="1" x14ac:dyDescent="0.2">
      <c r="A16" s="29" t="s">
        <v>169</v>
      </c>
      <c r="B16" s="6" t="s">
        <v>170</v>
      </c>
      <c r="C16" s="6" t="s">
        <v>171</v>
      </c>
      <c r="D16" s="30" t="s">
        <v>172</v>
      </c>
      <c r="E16" s="80">
        <f>'Objektová skladba'!C47</f>
        <v>181</v>
      </c>
    </row>
    <row r="17" spans="1:5" s="5" customFormat="1" ht="39.950000000000003" customHeight="1" x14ac:dyDescent="0.2">
      <c r="A17" s="29" t="s">
        <v>169</v>
      </c>
      <c r="B17" s="6" t="s">
        <v>173</v>
      </c>
      <c r="C17" s="6" t="s">
        <v>174</v>
      </c>
      <c r="D17" s="30" t="s">
        <v>175</v>
      </c>
      <c r="E17" s="80">
        <f>'Objektová skladba'!C48</f>
        <v>182</v>
      </c>
    </row>
    <row r="18" spans="1:5" s="5" customFormat="1" ht="39.950000000000003" customHeight="1" x14ac:dyDescent="0.2">
      <c r="A18" s="29" t="s">
        <v>169</v>
      </c>
      <c r="B18" s="6" t="s">
        <v>176</v>
      </c>
      <c r="C18" s="6" t="s">
        <v>177</v>
      </c>
      <c r="D18" s="30" t="s">
        <v>178</v>
      </c>
      <c r="E18" s="80">
        <f>'Objektová skladba'!C55</f>
        <v>193</v>
      </c>
    </row>
    <row r="19" spans="1:5" s="5" customFormat="1" ht="39.950000000000003" customHeight="1" x14ac:dyDescent="0.2">
      <c r="A19" s="29" t="s">
        <v>179</v>
      </c>
      <c r="B19" s="6" t="s">
        <v>180</v>
      </c>
      <c r="C19" s="6" t="s">
        <v>181</v>
      </c>
      <c r="D19" s="30" t="s">
        <v>182</v>
      </c>
      <c r="E19" s="80">
        <f>'Objektová skladba'!C36</f>
        <v>161</v>
      </c>
    </row>
    <row r="20" spans="1:5" s="5" customFormat="1" ht="39.950000000000003" customHeight="1" x14ac:dyDescent="0.2">
      <c r="A20" s="29" t="s">
        <v>183</v>
      </c>
      <c r="B20" s="6" t="s">
        <v>184</v>
      </c>
      <c r="C20" s="6" t="s">
        <v>185</v>
      </c>
      <c r="D20" s="30" t="s">
        <v>186</v>
      </c>
      <c r="E20" s="80">
        <f>'Objektová skladba'!C41</f>
        <v>171</v>
      </c>
    </row>
    <row r="21" spans="1:5" s="5" customFormat="1" ht="39.950000000000003" customHeight="1" x14ac:dyDescent="0.2">
      <c r="A21" s="29" t="s">
        <v>183</v>
      </c>
      <c r="B21" s="6" t="s">
        <v>187</v>
      </c>
      <c r="C21" s="6" t="s">
        <v>188</v>
      </c>
      <c r="D21" s="30" t="s">
        <v>189</v>
      </c>
      <c r="E21" s="80" t="str">
        <f>CONCATENATE("rozděleno v ",'Objektová skladba'!C42, " a ",'Objektová skladba'!C43)</f>
        <v>rozděleno v 172 a 173</v>
      </c>
    </row>
    <row r="22" spans="1:5" s="5" customFormat="1" ht="39.950000000000003" customHeight="1" x14ac:dyDescent="0.2">
      <c r="A22" s="29" t="s">
        <v>183</v>
      </c>
      <c r="B22" s="6" t="s">
        <v>190</v>
      </c>
      <c r="C22" s="6" t="s">
        <v>191</v>
      </c>
      <c r="D22" s="30" t="s">
        <v>192</v>
      </c>
      <c r="E22" s="80">
        <f>'Objektová skladba'!C44</f>
        <v>174</v>
      </c>
    </row>
    <row r="23" spans="1:5" s="5" customFormat="1" ht="39.950000000000003" customHeight="1" x14ac:dyDescent="0.2">
      <c r="A23" s="29" t="s">
        <v>183</v>
      </c>
      <c r="B23" s="6" t="s">
        <v>193</v>
      </c>
      <c r="C23" s="6" t="s">
        <v>194</v>
      </c>
      <c r="D23" s="30" t="s">
        <v>195</v>
      </c>
      <c r="E23" s="80">
        <f>'Objektová skladba'!C45</f>
        <v>175</v>
      </c>
    </row>
    <row r="24" spans="1:5" s="5" customFormat="1" ht="39.950000000000003" customHeight="1" x14ac:dyDescent="0.2">
      <c r="A24" s="29" t="s">
        <v>196</v>
      </c>
      <c r="B24" s="6" t="s">
        <v>197</v>
      </c>
      <c r="C24" s="6" t="s">
        <v>198</v>
      </c>
      <c r="D24" s="30" t="s">
        <v>199</v>
      </c>
      <c r="E24" s="80" t="str">
        <f>CONCATENATE("rozděleno mezi ",'Objektová skladba'!C10, " a ",'Objektová skladba'!C39)</f>
        <v>rozděleno mezi 116 a 164</v>
      </c>
    </row>
    <row r="25" spans="1:5" s="5" customFormat="1" ht="39.950000000000003" customHeight="1" x14ac:dyDescent="0.2">
      <c r="A25" s="29" t="s">
        <v>200</v>
      </c>
      <c r="B25" s="6" t="s">
        <v>201</v>
      </c>
      <c r="C25" s="6" t="s">
        <v>202</v>
      </c>
      <c r="D25" s="30" t="s">
        <v>203</v>
      </c>
      <c r="E25" s="80" t="str">
        <f>CONCATENATE("rozděleno mezi ",'Objektová skladba'!C31,", ",'Objektová skladba'!C32," a ",'Objektová skladba'!C33)</f>
        <v>rozděleno mezi 151, 152 a 153</v>
      </c>
    </row>
    <row r="26" spans="1:5" s="5" customFormat="1" ht="39.950000000000003" customHeight="1" x14ac:dyDescent="0.2">
      <c r="A26" s="48" t="s">
        <v>302</v>
      </c>
      <c r="B26" s="49" t="s">
        <v>308</v>
      </c>
      <c r="C26" s="50"/>
      <c r="D26" s="51"/>
      <c r="E26" s="103" t="str">
        <f>CONCATENATE("převážně zařazeno v řadách ",'Objektová skladba'!A58," až ",'Objektová skladba'!A71)</f>
        <v>převážně zařazeno v řadách 210 až 230</v>
      </c>
    </row>
    <row r="27" spans="1:5" s="5" customFormat="1" ht="39.950000000000003" customHeight="1" x14ac:dyDescent="0.2">
      <c r="A27" s="29" t="s">
        <v>204</v>
      </c>
      <c r="B27" s="6" t="s">
        <v>205</v>
      </c>
      <c r="C27" s="6" t="s">
        <v>206</v>
      </c>
      <c r="D27" s="30" t="s">
        <v>207</v>
      </c>
      <c r="E27" s="80" t="str">
        <f>CONCATENATE("rozděleno do řady ",'Objektová skladba'!A58)</f>
        <v>rozděleno do řady 210</v>
      </c>
    </row>
    <row r="28" spans="1:5" s="5" customFormat="1" ht="39.950000000000003" customHeight="1" x14ac:dyDescent="0.2">
      <c r="A28" s="29" t="s">
        <v>204</v>
      </c>
      <c r="B28" s="6" t="s">
        <v>208</v>
      </c>
      <c r="C28" s="6" t="s">
        <v>209</v>
      </c>
      <c r="D28" s="30" t="s">
        <v>210</v>
      </c>
      <c r="E28" s="80" t="str">
        <f>CONCATENATE("rozděleno do řad ",'Objektová skladba'!C68,", ",'Objektová skladba'!C69,", ",'Objektová skladba'!C70)</f>
        <v>rozděleno do řad 225, 226, 227</v>
      </c>
    </row>
    <row r="29" spans="1:5" s="5" customFormat="1" ht="39.950000000000003" customHeight="1" x14ac:dyDescent="0.2">
      <c r="A29" s="29" t="s">
        <v>204</v>
      </c>
      <c r="B29" s="6" t="s">
        <v>211</v>
      </c>
      <c r="C29" s="6" t="s">
        <v>212</v>
      </c>
      <c r="D29" s="30" t="s">
        <v>213</v>
      </c>
      <c r="E29" s="80" t="str">
        <f>CONCATENATE("rozděleno do řad ",'Objektová skladba'!C65,", ",'Objektová skladba'!C66,", ",'Objektová skladba'!C67)</f>
        <v>rozděleno do řad 222, 223, 224</v>
      </c>
    </row>
    <row r="30" spans="1:5" s="5" customFormat="1" ht="39.950000000000003" customHeight="1" x14ac:dyDescent="0.2">
      <c r="A30" s="29" t="s">
        <v>214</v>
      </c>
      <c r="B30" s="6" t="s">
        <v>215</v>
      </c>
      <c r="C30" s="6" t="s">
        <v>216</v>
      </c>
      <c r="D30" s="30" t="s">
        <v>217</v>
      </c>
      <c r="E30" s="80" t="str">
        <f>CONCATENATE("přeunuto do ", 'Objektová skladba'!C28)</f>
        <v>přeunuto do 147</v>
      </c>
    </row>
    <row r="31" spans="1:5" s="5" customFormat="1" ht="39.950000000000003" customHeight="1" x14ac:dyDescent="0.2">
      <c r="A31" s="29" t="s">
        <v>214</v>
      </c>
      <c r="B31" s="6" t="s">
        <v>218</v>
      </c>
      <c r="C31" s="6" t="s">
        <v>219</v>
      </c>
      <c r="D31" s="30" t="s">
        <v>220</v>
      </c>
      <c r="E31" s="80">
        <f>'Objektová skladba'!C72</f>
        <v>231</v>
      </c>
    </row>
    <row r="32" spans="1:5" s="5" customFormat="1" ht="39.950000000000003" customHeight="1" x14ac:dyDescent="0.2">
      <c r="A32" s="29" t="s">
        <v>221</v>
      </c>
      <c r="B32" s="6" t="s">
        <v>222</v>
      </c>
      <c r="C32" s="6" t="s">
        <v>223</v>
      </c>
      <c r="D32" s="30" t="s">
        <v>224</v>
      </c>
      <c r="E32" s="80">
        <f>'Objektová skladba'!C73</f>
        <v>232</v>
      </c>
    </row>
    <row r="33" spans="1:5" s="5" customFormat="1" ht="39.950000000000003" customHeight="1" x14ac:dyDescent="0.2">
      <c r="A33" s="29" t="s">
        <v>225</v>
      </c>
      <c r="B33" s="6" t="s">
        <v>226</v>
      </c>
      <c r="C33" s="6" t="s">
        <v>227</v>
      </c>
      <c r="D33" s="30" t="s">
        <v>228</v>
      </c>
      <c r="E33" s="80" t="str">
        <f>CONCATENATE("přeunuto do ",'Objektová skladba'!C28)</f>
        <v>přeunuto do 147</v>
      </c>
    </row>
    <row r="34" spans="1:5" s="5" customFormat="1" ht="39.950000000000003" customHeight="1" x14ac:dyDescent="0.2">
      <c r="A34" s="29" t="s">
        <v>229</v>
      </c>
      <c r="B34" s="6" t="s">
        <v>230</v>
      </c>
      <c r="C34" s="6" t="s">
        <v>231</v>
      </c>
      <c r="D34" s="30" t="s">
        <v>232</v>
      </c>
      <c r="E34" s="80">
        <f>'Objektová skladba'!C128</f>
        <v>910</v>
      </c>
    </row>
    <row r="35" spans="1:5" s="5" customFormat="1" ht="39.950000000000003" customHeight="1" x14ac:dyDescent="0.2">
      <c r="A35" s="29" t="s">
        <v>233</v>
      </c>
      <c r="B35" s="6" t="s">
        <v>234</v>
      </c>
      <c r="C35" s="6" t="s">
        <v>235</v>
      </c>
      <c r="D35" s="30" t="s">
        <v>337</v>
      </c>
      <c r="E35" s="80" t="str">
        <f>CONCATENATE("rozděleno mezi ",'Objektová skladba'!C34, " a ",'Objektová skladba'!C75)</f>
        <v>rozděleno mezi 154 a 234</v>
      </c>
    </row>
    <row r="36" spans="1:5" s="5" customFormat="1" ht="39.950000000000003" customHeight="1" x14ac:dyDescent="0.2">
      <c r="A36" s="48" t="s">
        <v>303</v>
      </c>
      <c r="B36" s="49" t="s">
        <v>309</v>
      </c>
      <c r="C36" s="50"/>
      <c r="D36" s="51"/>
      <c r="E36" s="79"/>
    </row>
    <row r="37" spans="1:5" s="5" customFormat="1" ht="39.950000000000003" customHeight="1" x14ac:dyDescent="0.2">
      <c r="A37" s="29" t="s">
        <v>236</v>
      </c>
      <c r="B37" s="6" t="s">
        <v>237</v>
      </c>
      <c r="C37" s="6" t="s">
        <v>238</v>
      </c>
      <c r="D37" s="30" t="s">
        <v>239</v>
      </c>
      <c r="E37" s="80">
        <f>'Objektová skladba'!C78</f>
        <v>310</v>
      </c>
    </row>
    <row r="38" spans="1:5" s="5" customFormat="1" ht="39.950000000000003" customHeight="1" x14ac:dyDescent="0.2">
      <c r="A38" s="29" t="s">
        <v>240</v>
      </c>
      <c r="B38" s="6" t="s">
        <v>241</v>
      </c>
      <c r="C38" s="6" t="s">
        <v>242</v>
      </c>
      <c r="D38" s="30" t="s">
        <v>243</v>
      </c>
      <c r="E38" s="80" t="str">
        <f>CONCATENATE("přesun a sloučení do ",'Objektová skladba'!$C$68)</f>
        <v>přesun a sloučení do 225</v>
      </c>
    </row>
    <row r="39" spans="1:5" s="5" customFormat="1" ht="39.950000000000003" customHeight="1" x14ac:dyDescent="0.2">
      <c r="A39" s="29" t="s">
        <v>244</v>
      </c>
      <c r="B39" s="6" t="s">
        <v>245</v>
      </c>
      <c r="C39" s="6" t="s">
        <v>246</v>
      </c>
      <c r="D39" s="30" t="s">
        <v>247</v>
      </c>
      <c r="E39" s="80" t="str">
        <f>CONCATENATE("přesun a sloučení do ",'Objektová skladba'!$C$68)</f>
        <v>přesun a sloučení do 225</v>
      </c>
    </row>
    <row r="40" spans="1:5" s="5" customFormat="1" ht="39.950000000000003" customHeight="1" x14ac:dyDescent="0.2">
      <c r="A40" s="29" t="s">
        <v>248</v>
      </c>
      <c r="B40" s="6" t="s">
        <v>249</v>
      </c>
      <c r="C40" s="6" t="s">
        <v>250</v>
      </c>
      <c r="D40" s="30" t="s">
        <v>251</v>
      </c>
      <c r="E40" s="80">
        <f>'Objektová skladba'!C79</f>
        <v>320</v>
      </c>
    </row>
    <row r="41" spans="1:5" s="5" customFormat="1" ht="39.950000000000003" customHeight="1" x14ac:dyDescent="0.2">
      <c r="A41" s="29" t="s">
        <v>252</v>
      </c>
      <c r="B41" s="6" t="s">
        <v>253</v>
      </c>
      <c r="C41" s="6" t="s">
        <v>254</v>
      </c>
      <c r="D41" s="30" t="s">
        <v>255</v>
      </c>
      <c r="E41" s="80">
        <f>'Objektová skladba'!C80</f>
        <v>330</v>
      </c>
    </row>
    <row r="42" spans="1:5" s="5" customFormat="1" ht="39.950000000000003" customHeight="1" x14ac:dyDescent="0.2">
      <c r="A42" s="29" t="s">
        <v>256</v>
      </c>
      <c r="B42" s="6" t="s">
        <v>257</v>
      </c>
      <c r="C42" s="6" t="s">
        <v>258</v>
      </c>
      <c r="D42" s="30" t="s">
        <v>259</v>
      </c>
      <c r="E42" s="80">
        <f>'Objektová skladba'!C81</f>
        <v>340</v>
      </c>
    </row>
    <row r="43" spans="1:5" s="5" customFormat="1" ht="39.950000000000003" customHeight="1" x14ac:dyDescent="0.2">
      <c r="A43" s="29" t="s">
        <v>260</v>
      </c>
      <c r="B43" s="6" t="s">
        <v>261</v>
      </c>
      <c r="C43" s="6" t="s">
        <v>262</v>
      </c>
      <c r="D43" s="30" t="s">
        <v>263</v>
      </c>
      <c r="E43" s="80">
        <f>'Objektová skladba'!C82</f>
        <v>350</v>
      </c>
    </row>
    <row r="44" spans="1:5" s="5" customFormat="1" ht="39.950000000000003" customHeight="1" x14ac:dyDescent="0.2">
      <c r="A44" s="29" t="s">
        <v>264</v>
      </c>
      <c r="B44" s="6" t="s">
        <v>265</v>
      </c>
      <c r="C44" s="6" t="s">
        <v>266</v>
      </c>
      <c r="D44" s="30" t="s">
        <v>339</v>
      </c>
      <c r="E44" s="80">
        <f>'Objektová skladba'!C83</f>
        <v>360</v>
      </c>
    </row>
    <row r="45" spans="1:5" s="5" customFormat="1" ht="39.950000000000003" customHeight="1" x14ac:dyDescent="0.2">
      <c r="A45" s="29" t="s">
        <v>372</v>
      </c>
      <c r="B45" s="6" t="s">
        <v>373</v>
      </c>
      <c r="C45" s="6" t="s">
        <v>374</v>
      </c>
      <c r="D45" s="30" t="s">
        <v>375</v>
      </c>
      <c r="E45" s="80">
        <f>'Objektová skladba'!C84</f>
        <v>370</v>
      </c>
    </row>
    <row r="46" spans="1:5" s="5" customFormat="1" ht="53.25" customHeight="1" x14ac:dyDescent="0.2">
      <c r="A46" s="48" t="s">
        <v>297</v>
      </c>
      <c r="B46" s="49" t="s">
        <v>293</v>
      </c>
      <c r="C46" s="50"/>
      <c r="D46" s="51"/>
      <c r="E46" s="103" t="str">
        <f>CONCATENATE("odpovídá řadě ",'Objektová skladba'!A85)</f>
        <v>odpovídá řadě 400</v>
      </c>
    </row>
    <row r="47" spans="1:5" s="5" customFormat="1" ht="39.950000000000003" customHeight="1" x14ac:dyDescent="0.2">
      <c r="A47" s="29" t="s">
        <v>4</v>
      </c>
      <c r="B47" s="6" t="s">
        <v>5</v>
      </c>
      <c r="C47" s="6" t="s">
        <v>6</v>
      </c>
      <c r="D47" s="30" t="s">
        <v>7</v>
      </c>
      <c r="E47" s="80">
        <f>'Objektová skladba'!C86</f>
        <v>410</v>
      </c>
    </row>
    <row r="48" spans="1:5" s="5" customFormat="1" ht="39.950000000000003" customHeight="1" x14ac:dyDescent="0.2">
      <c r="A48" s="29" t="s">
        <v>8</v>
      </c>
      <c r="B48" s="6" t="s">
        <v>9</v>
      </c>
      <c r="C48" s="6" t="s">
        <v>10</v>
      </c>
      <c r="D48" s="30" t="s">
        <v>11</v>
      </c>
      <c r="E48" s="80">
        <f>'Objektová skladba'!C87</f>
        <v>420</v>
      </c>
    </row>
    <row r="49" spans="1:5" s="5" customFormat="1" ht="39.950000000000003" customHeight="1" x14ac:dyDescent="0.2">
      <c r="A49" s="29" t="s">
        <v>12</v>
      </c>
      <c r="B49" s="6" t="s">
        <v>13</v>
      </c>
      <c r="C49" s="6" t="s">
        <v>14</v>
      </c>
      <c r="D49" s="30" t="s">
        <v>15</v>
      </c>
      <c r="E49" s="80">
        <f>'Objektová skladba'!C88</f>
        <v>430</v>
      </c>
    </row>
    <row r="50" spans="1:5" s="5" customFormat="1" ht="39.950000000000003" customHeight="1" x14ac:dyDescent="0.2">
      <c r="A50" s="29" t="s">
        <v>16</v>
      </c>
      <c r="B50" s="6" t="s">
        <v>17</v>
      </c>
      <c r="C50" s="6" t="s">
        <v>18</v>
      </c>
      <c r="D50" s="30" t="s">
        <v>19</v>
      </c>
      <c r="E50" s="80">
        <f>'Objektová skladba'!C90</f>
        <v>450</v>
      </c>
    </row>
    <row r="51" spans="1:5" s="5" customFormat="1" ht="39.950000000000003" customHeight="1" x14ac:dyDescent="0.2">
      <c r="A51" s="29" t="s">
        <v>20</v>
      </c>
      <c r="B51" s="6" t="s">
        <v>21</v>
      </c>
      <c r="C51" s="6" t="s">
        <v>22</v>
      </c>
      <c r="D51" s="30" t="s">
        <v>23</v>
      </c>
      <c r="E51" s="80">
        <f>'Objektová skladba'!C91</f>
        <v>460</v>
      </c>
    </row>
    <row r="52" spans="1:5" s="5" customFormat="1" ht="39.950000000000003" customHeight="1" x14ac:dyDescent="0.2">
      <c r="A52" s="29" t="s">
        <v>24</v>
      </c>
      <c r="B52" s="6" t="s">
        <v>25</v>
      </c>
      <c r="C52" s="6" t="s">
        <v>26</v>
      </c>
      <c r="D52" s="30" t="s">
        <v>27</v>
      </c>
      <c r="E52" s="80">
        <f>'Objektová skladba'!C92</f>
        <v>470</v>
      </c>
    </row>
    <row r="53" spans="1:5" s="5" customFormat="1" ht="39.950000000000003" customHeight="1" x14ac:dyDescent="0.2">
      <c r="A53" s="29" t="s">
        <v>28</v>
      </c>
      <c r="B53" s="6" t="s">
        <v>29</v>
      </c>
      <c r="C53" s="6" t="s">
        <v>30</v>
      </c>
      <c r="D53" s="30" t="s">
        <v>31</v>
      </c>
      <c r="E53" s="80">
        <f>'Objektová skladba'!C93</f>
        <v>480</v>
      </c>
    </row>
    <row r="54" spans="1:5" s="5" customFormat="1" ht="39.950000000000003" customHeight="1" x14ac:dyDescent="0.2">
      <c r="A54" s="48" t="s">
        <v>298</v>
      </c>
      <c r="B54" s="49" t="s">
        <v>294</v>
      </c>
      <c r="C54" s="50"/>
      <c r="D54" s="51"/>
      <c r="E54" s="103" t="str">
        <f>CONCATENATE("odpovídá řadě ",'Objektová skladba'!A94)</f>
        <v>odpovídá řadě 500</v>
      </c>
    </row>
    <row r="55" spans="1:5" s="5" customFormat="1" ht="39.950000000000003" customHeight="1" x14ac:dyDescent="0.2">
      <c r="A55" s="29" t="s">
        <v>36</v>
      </c>
      <c r="B55" s="6" t="s">
        <v>37</v>
      </c>
      <c r="C55" s="6" t="s">
        <v>38</v>
      </c>
      <c r="D55" s="30" t="s">
        <v>39</v>
      </c>
      <c r="E55" s="80">
        <f>'Objektová skladba'!C95</f>
        <v>510</v>
      </c>
    </row>
    <row r="56" spans="1:5" s="5" customFormat="1" ht="35.25" customHeight="1" x14ac:dyDescent="0.2">
      <c r="A56" s="29" t="s">
        <v>40</v>
      </c>
      <c r="B56" s="6" t="s">
        <v>41</v>
      </c>
      <c r="C56" s="6" t="s">
        <v>42</v>
      </c>
      <c r="D56" s="30" t="s">
        <v>43</v>
      </c>
      <c r="E56" s="80">
        <f>'Objektová skladba'!C96</f>
        <v>520</v>
      </c>
    </row>
    <row r="57" spans="1:5" s="5" customFormat="1" ht="49.5" customHeight="1" x14ac:dyDescent="0.2">
      <c r="A57" s="29" t="s">
        <v>44</v>
      </c>
      <c r="B57" s="6" t="s">
        <v>45</v>
      </c>
      <c r="C57" s="6" t="s">
        <v>46</v>
      </c>
      <c r="D57" s="30" t="s">
        <v>47</v>
      </c>
      <c r="E57" s="80" t="str">
        <f>CONCATENATE("upraveno v ",'Objektová skladba'!C97)</f>
        <v>upraveno v 530</v>
      </c>
    </row>
    <row r="58" spans="1:5" s="5" customFormat="1" ht="49.5" customHeight="1" x14ac:dyDescent="0.2">
      <c r="A58" s="29" t="s">
        <v>48</v>
      </c>
      <c r="B58" s="6" t="s">
        <v>49</v>
      </c>
      <c r="C58" s="6" t="s">
        <v>50</v>
      </c>
      <c r="D58" s="30" t="s">
        <v>51</v>
      </c>
      <c r="E58" s="80">
        <f>'Objektová skladba'!C102</f>
        <v>580</v>
      </c>
    </row>
    <row r="59" spans="1:5" s="5" customFormat="1" ht="39.950000000000003" customHeight="1" x14ac:dyDescent="0.2">
      <c r="A59" s="29" t="s">
        <v>52</v>
      </c>
      <c r="B59" s="6" t="s">
        <v>53</v>
      </c>
      <c r="C59" s="6" t="s">
        <v>54</v>
      </c>
      <c r="D59" s="30" t="s">
        <v>55</v>
      </c>
      <c r="E59" s="80">
        <f>'Objektová skladba'!C98</f>
        <v>540</v>
      </c>
    </row>
    <row r="60" spans="1:5" s="5" customFormat="1" ht="39.950000000000003" customHeight="1" x14ac:dyDescent="0.2">
      <c r="A60" s="29" t="s">
        <v>60</v>
      </c>
      <c r="B60" s="6" t="s">
        <v>61</v>
      </c>
      <c r="C60" s="6" t="s">
        <v>62</v>
      </c>
      <c r="D60" s="30" t="s">
        <v>63</v>
      </c>
      <c r="E60" s="80">
        <f>'Objektová skladba'!C99</f>
        <v>550</v>
      </c>
    </row>
    <row r="61" spans="1:5" s="5" customFormat="1" ht="39.950000000000003" customHeight="1" x14ac:dyDescent="0.2">
      <c r="A61" s="29" t="s">
        <v>64</v>
      </c>
      <c r="B61" s="6" t="s">
        <v>65</v>
      </c>
      <c r="C61" s="6" t="s">
        <v>66</v>
      </c>
      <c r="D61" s="30" t="s">
        <v>67</v>
      </c>
      <c r="E61" s="80">
        <f>'Objektová skladba'!C100</f>
        <v>560</v>
      </c>
    </row>
    <row r="62" spans="1:5" s="5" customFormat="1" ht="39.950000000000003" customHeight="1" x14ac:dyDescent="0.2">
      <c r="A62" s="29" t="s">
        <v>68</v>
      </c>
      <c r="B62" s="6" t="s">
        <v>69</v>
      </c>
      <c r="C62" s="6" t="s">
        <v>70</v>
      </c>
      <c r="D62" s="30" t="s">
        <v>71</v>
      </c>
      <c r="E62" s="80">
        <f>'Objektová skladba'!C101</f>
        <v>570</v>
      </c>
    </row>
    <row r="63" spans="1:5" s="5" customFormat="1" ht="39.950000000000003" customHeight="1" x14ac:dyDescent="0.2">
      <c r="A63" s="29" t="s">
        <v>56</v>
      </c>
      <c r="B63" s="6" t="s">
        <v>57</v>
      </c>
      <c r="C63" s="6" t="s">
        <v>58</v>
      </c>
      <c r="D63" s="30" t="s">
        <v>59</v>
      </c>
      <c r="E63" s="80">
        <f>'Objektová skladba'!C104</f>
        <v>595</v>
      </c>
    </row>
    <row r="64" spans="1:5" s="5" customFormat="1" ht="48.75" customHeight="1" x14ac:dyDescent="0.2">
      <c r="A64" s="29" t="s">
        <v>32</v>
      </c>
      <c r="B64" s="6" t="s">
        <v>33</v>
      </c>
      <c r="C64" s="6" t="s">
        <v>34</v>
      </c>
      <c r="D64" s="30" t="s">
        <v>35</v>
      </c>
      <c r="E64" s="80">
        <f>'Objektová skladba'!C103</f>
        <v>590</v>
      </c>
    </row>
    <row r="65" spans="1:5" s="5" customFormat="1" ht="39.950000000000003" customHeight="1" x14ac:dyDescent="0.2">
      <c r="A65" s="48" t="s">
        <v>299</v>
      </c>
      <c r="B65" s="49" t="s">
        <v>307</v>
      </c>
      <c r="C65" s="50"/>
      <c r="D65" s="51"/>
      <c r="E65" s="103" t="str">
        <f>CONCATENATE("odpovídá řadě ",'Objektová skladba'!A105)</f>
        <v>odpovídá řadě 600</v>
      </c>
    </row>
    <row r="66" spans="1:5" s="5" customFormat="1" ht="39.950000000000003" customHeight="1" x14ac:dyDescent="0.2">
      <c r="A66" s="29" t="s">
        <v>72</v>
      </c>
      <c r="B66" s="6" t="s">
        <v>73</v>
      </c>
      <c r="C66" s="6" t="s">
        <v>74</v>
      </c>
      <c r="D66" s="30" t="s">
        <v>75</v>
      </c>
      <c r="E66" s="80">
        <f>'Objektová skladba'!C106</f>
        <v>610</v>
      </c>
    </row>
    <row r="67" spans="1:5" s="5" customFormat="1" ht="39.950000000000003" customHeight="1" x14ac:dyDescent="0.2">
      <c r="A67" s="29" t="s">
        <v>76</v>
      </c>
      <c r="B67" s="6" t="s">
        <v>77</v>
      </c>
      <c r="C67" s="6" t="s">
        <v>78</v>
      </c>
      <c r="D67" s="30" t="s">
        <v>79</v>
      </c>
      <c r="E67" s="80" t="str">
        <f>CONCATENATE("upraveno v ",'Objektová skladba'!C107)</f>
        <v>upraveno v 620</v>
      </c>
    </row>
    <row r="68" spans="1:5" s="5" customFormat="1" ht="39.950000000000003" customHeight="1" x14ac:dyDescent="0.2">
      <c r="A68" s="29" t="s">
        <v>80</v>
      </c>
      <c r="B68" s="6" t="s">
        <v>81</v>
      </c>
      <c r="C68" s="6" t="s">
        <v>82</v>
      </c>
      <c r="D68" s="30" t="s">
        <v>83</v>
      </c>
      <c r="E68" s="80">
        <f>'Objektová skladba'!C108</f>
        <v>630</v>
      </c>
    </row>
    <row r="69" spans="1:5" s="5" customFormat="1" ht="39.950000000000003" customHeight="1" x14ac:dyDescent="0.2">
      <c r="A69" s="29" t="s">
        <v>84</v>
      </c>
      <c r="B69" s="6" t="s">
        <v>85</v>
      </c>
      <c r="C69" s="6" t="s">
        <v>86</v>
      </c>
      <c r="D69" s="30" t="s">
        <v>87</v>
      </c>
      <c r="E69" s="80">
        <f>'Objektová skladba'!C109</f>
        <v>640</v>
      </c>
    </row>
    <row r="70" spans="1:5" s="5" customFormat="1" ht="39.950000000000003" customHeight="1" x14ac:dyDescent="0.2">
      <c r="A70" s="29" t="s">
        <v>88</v>
      </c>
      <c r="B70" s="6" t="s">
        <v>89</v>
      </c>
      <c r="C70" s="6" t="s">
        <v>90</v>
      </c>
      <c r="D70" s="30" t="s">
        <v>91</v>
      </c>
      <c r="E70" s="80" t="str">
        <f>CONCATENATE("všeobecně zahrnuto do ",'Objektová skladba'!$C$110)</f>
        <v>všeobecně zahrnuto do 650</v>
      </c>
    </row>
    <row r="71" spans="1:5" s="5" customFormat="1" ht="39.950000000000003" customHeight="1" x14ac:dyDescent="0.2">
      <c r="A71" s="29" t="s">
        <v>92</v>
      </c>
      <c r="B71" s="6" t="s">
        <v>93</v>
      </c>
      <c r="C71" s="6" t="s">
        <v>94</v>
      </c>
      <c r="D71" s="30" t="s">
        <v>95</v>
      </c>
      <c r="E71" s="80" t="str">
        <f>CONCATENATE("všeobecně zahrnuto do ",'Objektová skladba'!$C$110)</f>
        <v>všeobecně zahrnuto do 650</v>
      </c>
    </row>
    <row r="72" spans="1:5" s="5" customFormat="1" ht="39.950000000000003" customHeight="1" x14ac:dyDescent="0.2">
      <c r="A72" s="29" t="s">
        <v>96</v>
      </c>
      <c r="B72" s="6" t="s">
        <v>97</v>
      </c>
      <c r="C72" s="6" t="s">
        <v>98</v>
      </c>
      <c r="D72" s="30" t="s">
        <v>99</v>
      </c>
      <c r="E72" s="80">
        <f>'Objektová skladba'!C111</f>
        <v>660</v>
      </c>
    </row>
    <row r="73" spans="1:5" s="5" customFormat="1" ht="39.950000000000003" customHeight="1" x14ac:dyDescent="0.2">
      <c r="A73" s="29" t="s">
        <v>100</v>
      </c>
      <c r="B73" s="6" t="s">
        <v>101</v>
      </c>
      <c r="C73" s="6" t="s">
        <v>102</v>
      </c>
      <c r="D73" s="30" t="s">
        <v>103</v>
      </c>
      <c r="E73" s="80" t="str">
        <f>CONCATENATE("všeobecně zahrnuto do ",'Objektová skladba'!$C$110)</f>
        <v>všeobecně zahrnuto do 650</v>
      </c>
    </row>
    <row r="74" spans="1:5" s="5" customFormat="1" ht="39.950000000000003" customHeight="1" x14ac:dyDescent="0.2">
      <c r="A74" s="29" t="s">
        <v>104</v>
      </c>
      <c r="B74" s="6" t="s">
        <v>105</v>
      </c>
      <c r="C74" s="6" t="s">
        <v>106</v>
      </c>
      <c r="D74" s="30" t="s">
        <v>107</v>
      </c>
      <c r="E74" s="80" t="str">
        <f>CONCATENATE("zrušeno, duplicita s ",'Objektová skladba'!C80)</f>
        <v>zrušeno, duplicita s 330</v>
      </c>
    </row>
    <row r="75" spans="1:5" s="5" customFormat="1" ht="39.950000000000003" customHeight="1" x14ac:dyDescent="0.2">
      <c r="A75" s="48" t="s">
        <v>300</v>
      </c>
      <c r="B75" s="49" t="s">
        <v>292</v>
      </c>
      <c r="C75" s="50"/>
      <c r="D75" s="51"/>
      <c r="E75" s="79" t="str">
        <f>'Objektová skladba'!A112</f>
        <v>700</v>
      </c>
    </row>
    <row r="76" spans="1:5" s="5" customFormat="1" ht="39.950000000000003" customHeight="1" x14ac:dyDescent="0.2">
      <c r="A76" s="29" t="s">
        <v>108</v>
      </c>
      <c r="B76" s="6" t="s">
        <v>109</v>
      </c>
      <c r="C76" s="6" t="s">
        <v>110</v>
      </c>
      <c r="D76" s="30" t="s">
        <v>111</v>
      </c>
      <c r="E76" s="80">
        <f>'Objektová skladba'!C113</f>
        <v>710</v>
      </c>
    </row>
    <row r="77" spans="1:5" s="5" customFormat="1" ht="39.950000000000003" customHeight="1" x14ac:dyDescent="0.2">
      <c r="A77" s="29" t="s">
        <v>112</v>
      </c>
      <c r="B77" s="6" t="s">
        <v>113</v>
      </c>
      <c r="C77" s="6" t="s">
        <v>114</v>
      </c>
      <c r="D77" s="30" t="s">
        <v>115</v>
      </c>
      <c r="E77" s="80">
        <f>'Objektová skladba'!C114</f>
        <v>720</v>
      </c>
    </row>
    <row r="78" spans="1:5" s="5" customFormat="1" ht="39.950000000000003" customHeight="1" x14ac:dyDescent="0.2">
      <c r="A78" s="29" t="s">
        <v>116</v>
      </c>
      <c r="B78" s="6" t="s">
        <v>117</v>
      </c>
      <c r="C78" s="6" t="s">
        <v>118</v>
      </c>
      <c r="D78" s="30" t="s">
        <v>119</v>
      </c>
      <c r="E78" s="80" t="str">
        <f>CONCATENATE("zařazeno do podobjektů TZB budov ",'Objektová skladba'!A58,", ",'Objektová skladba'!A63," a ",'Objektová skladba'!C97)</f>
        <v>zařazeno do podobjektů TZB budov 210, 220 a 530</v>
      </c>
    </row>
    <row r="79" spans="1:5" s="5" customFormat="1" ht="39.950000000000003" customHeight="1" x14ac:dyDescent="0.2">
      <c r="A79" s="29" t="s">
        <v>120</v>
      </c>
      <c r="B79" s="6" t="s">
        <v>121</v>
      </c>
      <c r="C79" s="6" t="s">
        <v>122</v>
      </c>
      <c r="D79" s="30" t="s">
        <v>123</v>
      </c>
      <c r="E79" s="80">
        <f>'Objektová skladba'!C117</f>
        <v>750</v>
      </c>
    </row>
    <row r="80" spans="1:5" s="5" customFormat="1" ht="39.950000000000003" customHeight="1" x14ac:dyDescent="0.2">
      <c r="A80" s="29" t="s">
        <v>124</v>
      </c>
      <c r="B80" s="6" t="s">
        <v>125</v>
      </c>
      <c r="C80" s="6" t="s">
        <v>126</v>
      </c>
      <c r="D80" s="30" t="s">
        <v>127</v>
      </c>
      <c r="E80" s="80">
        <f>'Objektová skladba'!C119</f>
        <v>770</v>
      </c>
    </row>
    <row r="81" spans="1:5" s="5" customFormat="1" ht="39.950000000000003" customHeight="1" x14ac:dyDescent="0.2">
      <c r="A81" s="48" t="s">
        <v>304</v>
      </c>
      <c r="B81" s="49" t="s">
        <v>310</v>
      </c>
      <c r="C81" s="50"/>
      <c r="D81" s="51"/>
      <c r="E81" s="79" t="str">
        <f>CONCATENATE("částečně v ",'Objektová skladba'!A120)</f>
        <v>částečně v 800</v>
      </c>
    </row>
    <row r="82" spans="1:5" s="5" customFormat="1" ht="39.950000000000003" customHeight="1" x14ac:dyDescent="0.2">
      <c r="A82" s="29" t="s">
        <v>267</v>
      </c>
      <c r="B82" s="6" t="s">
        <v>268</v>
      </c>
      <c r="C82" s="6" t="s">
        <v>269</v>
      </c>
      <c r="D82" s="30" t="s">
        <v>270</v>
      </c>
      <c r="E82" s="80">
        <f>'Objektová skladba'!C121</f>
        <v>810</v>
      </c>
    </row>
    <row r="83" spans="1:5" s="5" customFormat="1" ht="39.950000000000003" customHeight="1" x14ac:dyDescent="0.2">
      <c r="A83" s="29" t="s">
        <v>267</v>
      </c>
      <c r="B83" s="6" t="s">
        <v>271</v>
      </c>
      <c r="C83" s="6" t="s">
        <v>272</v>
      </c>
      <c r="D83" s="30" t="s">
        <v>273</v>
      </c>
      <c r="E83" s="80">
        <f>'Objektová skladba'!C122</f>
        <v>820</v>
      </c>
    </row>
    <row r="84" spans="1:5" s="5" customFormat="1" ht="39.950000000000003" customHeight="1" x14ac:dyDescent="0.2">
      <c r="A84" s="29" t="s">
        <v>267</v>
      </c>
      <c r="B84" s="6" t="s">
        <v>274</v>
      </c>
      <c r="C84" s="6" t="s">
        <v>275</v>
      </c>
      <c r="D84" s="30" t="s">
        <v>276</v>
      </c>
      <c r="E84" s="80" t="str">
        <f>CONCATENATE("upraveno v ",'Objektová skladba'!C49)</f>
        <v>upraveno v 183</v>
      </c>
    </row>
    <row r="85" spans="1:5" s="5" customFormat="1" ht="39.950000000000003" customHeight="1" x14ac:dyDescent="0.2">
      <c r="A85" s="29" t="s">
        <v>267</v>
      </c>
      <c r="B85" s="6" t="s">
        <v>277</v>
      </c>
      <c r="C85" s="6" t="s">
        <v>278</v>
      </c>
      <c r="D85" s="30" t="s">
        <v>279</v>
      </c>
      <c r="E85" s="80">
        <f>'Objektová skladba'!C123</f>
        <v>830</v>
      </c>
    </row>
    <row r="86" spans="1:5" s="5" customFormat="1" ht="39.950000000000003" customHeight="1" x14ac:dyDescent="0.2">
      <c r="A86" s="29" t="s">
        <v>267</v>
      </c>
      <c r="B86" s="6" t="s">
        <v>280</v>
      </c>
      <c r="C86" s="6" t="s">
        <v>281</v>
      </c>
      <c r="D86" s="30" t="s">
        <v>282</v>
      </c>
      <c r="E86" s="80">
        <f>'Objektová skladba'!C125</f>
        <v>850</v>
      </c>
    </row>
    <row r="87" spans="1:5" s="5" customFormat="1" ht="39.950000000000003" customHeight="1" x14ac:dyDescent="0.2">
      <c r="A87" s="29" t="s">
        <v>283</v>
      </c>
      <c r="B87" s="6" t="s">
        <v>284</v>
      </c>
      <c r="C87" s="6" t="s">
        <v>285</v>
      </c>
      <c r="D87" s="30" t="s">
        <v>286</v>
      </c>
      <c r="E87" s="80">
        <f>'Objektová skladba'!C124</f>
        <v>840</v>
      </c>
    </row>
    <row r="88" spans="1:5" s="5" customFormat="1" ht="39.950000000000003" customHeight="1" thickBot="1" x14ac:dyDescent="0.25">
      <c r="A88" s="81" t="s">
        <v>287</v>
      </c>
      <c r="B88" s="82" t="s">
        <v>288</v>
      </c>
      <c r="C88" s="82" t="s">
        <v>289</v>
      </c>
      <c r="D88" s="83" t="s">
        <v>290</v>
      </c>
      <c r="E88" s="84">
        <f>'Objektová skladba'!C126</f>
        <v>860</v>
      </c>
    </row>
    <row r="89" spans="1:5" s="5" customFormat="1" ht="39.950000000000003" customHeight="1" x14ac:dyDescent="0.2">
      <c r="A89" s="2"/>
      <c r="B89" s="2"/>
      <c r="C89" s="2"/>
      <c r="D89" s="3"/>
      <c r="E89" s="104"/>
    </row>
    <row r="90" spans="1:5" s="5" customFormat="1" ht="39.950000000000003" customHeight="1" x14ac:dyDescent="0.2">
      <c r="A90" s="2"/>
      <c r="B90" s="2"/>
      <c r="C90" s="2"/>
      <c r="D90" s="3"/>
      <c r="E90" s="3"/>
    </row>
    <row r="91" spans="1:5" s="5" customFormat="1" ht="39.950000000000003" customHeight="1" x14ac:dyDescent="0.2">
      <c r="A91" s="2"/>
      <c r="B91" s="2"/>
      <c r="C91" s="2"/>
      <c r="D91" s="3"/>
      <c r="E91" s="3"/>
    </row>
    <row r="92" spans="1:5" s="5" customFormat="1" ht="39.950000000000003" customHeight="1" x14ac:dyDescent="0.2">
      <c r="A92" s="2"/>
      <c r="B92" s="2"/>
      <c r="C92" s="2"/>
      <c r="D92" s="3"/>
      <c r="E92" s="3"/>
    </row>
    <row r="93" spans="1:5" s="5" customFormat="1" ht="39.950000000000003" customHeight="1" x14ac:dyDescent="0.2">
      <c r="A93" s="2"/>
      <c r="B93" s="2"/>
      <c r="C93" s="2"/>
      <c r="D93" s="3"/>
      <c r="E93" s="3"/>
    </row>
    <row r="94" spans="1:5" s="5" customFormat="1" ht="39.950000000000003" customHeight="1" x14ac:dyDescent="0.2">
      <c r="A94" s="2"/>
      <c r="B94" s="2"/>
      <c r="C94" s="2"/>
      <c r="D94" s="3"/>
      <c r="E94" s="3"/>
    </row>
    <row r="95" spans="1:5" s="5" customFormat="1" ht="39.950000000000003" customHeight="1" x14ac:dyDescent="0.2">
      <c r="A95" s="2"/>
      <c r="B95" s="2"/>
      <c r="C95" s="2"/>
      <c r="D95" s="3"/>
      <c r="E95" s="3"/>
    </row>
    <row r="96" spans="1:5" s="5" customFormat="1" ht="39.950000000000003" customHeight="1" x14ac:dyDescent="0.2">
      <c r="A96" s="2"/>
      <c r="B96" s="2"/>
      <c r="C96" s="2"/>
      <c r="D96" s="3"/>
      <c r="E96" s="3"/>
    </row>
    <row r="97" spans="1:5" s="5" customFormat="1" ht="39.950000000000003" customHeight="1" x14ac:dyDescent="0.2">
      <c r="A97" s="2"/>
      <c r="B97" s="2"/>
      <c r="C97" s="2"/>
      <c r="D97" s="3"/>
      <c r="E97" s="3"/>
    </row>
    <row r="98" spans="1:5" s="5" customFormat="1" ht="39.950000000000003" customHeight="1" x14ac:dyDescent="0.2">
      <c r="A98" s="2"/>
      <c r="B98" s="2"/>
      <c r="C98" s="2"/>
      <c r="D98" s="3"/>
      <c r="E98" s="3"/>
    </row>
    <row r="99" spans="1:5" s="5" customFormat="1" ht="39.950000000000003" customHeight="1" x14ac:dyDescent="0.2">
      <c r="A99" s="2"/>
      <c r="B99" s="2"/>
      <c r="C99" s="2"/>
      <c r="D99" s="3"/>
      <c r="E99" s="3"/>
    </row>
    <row r="100" spans="1:5" s="5" customFormat="1" ht="39.950000000000003" customHeight="1" x14ac:dyDescent="0.2">
      <c r="A100" s="2"/>
      <c r="B100" s="2"/>
      <c r="C100" s="2"/>
      <c r="D100" s="3"/>
      <c r="E100" s="3"/>
    </row>
    <row r="101" spans="1:5" s="5" customFormat="1" ht="39.950000000000003" customHeight="1" x14ac:dyDescent="0.2">
      <c r="A101" s="2"/>
      <c r="B101" s="2"/>
      <c r="C101" s="2"/>
      <c r="D101" s="3"/>
      <c r="E101" s="3"/>
    </row>
    <row r="102" spans="1:5" s="5" customFormat="1" ht="39.950000000000003" customHeight="1" x14ac:dyDescent="0.2">
      <c r="A102" s="2"/>
      <c r="B102" s="2"/>
      <c r="C102" s="2"/>
      <c r="D102" s="3"/>
      <c r="E102" s="3"/>
    </row>
    <row r="103" spans="1:5" s="5" customFormat="1" ht="39.950000000000003" customHeight="1" x14ac:dyDescent="0.2">
      <c r="A103" s="2"/>
      <c r="B103" s="2"/>
      <c r="C103" s="2"/>
      <c r="D103" s="3"/>
      <c r="E103" s="3"/>
    </row>
    <row r="104" spans="1:5" s="5" customFormat="1" ht="39.950000000000003" customHeight="1" x14ac:dyDescent="0.2">
      <c r="A104" s="2"/>
      <c r="B104" s="2"/>
      <c r="C104" s="2"/>
      <c r="D104" s="3"/>
      <c r="E104" s="3"/>
    </row>
    <row r="105" spans="1:5" s="5" customFormat="1" ht="39.950000000000003" customHeight="1" x14ac:dyDescent="0.2">
      <c r="A105" s="2"/>
      <c r="B105" s="2"/>
      <c r="C105" s="2"/>
      <c r="D105" s="3"/>
      <c r="E105" s="3"/>
    </row>
    <row r="106" spans="1:5" s="5" customFormat="1" ht="39.950000000000003" customHeight="1" x14ac:dyDescent="0.2">
      <c r="A106" s="2"/>
      <c r="B106" s="2"/>
      <c r="C106" s="2"/>
      <c r="D106" s="3"/>
      <c r="E106" s="3"/>
    </row>
    <row r="107" spans="1:5" s="5" customFormat="1" ht="39.950000000000003" customHeight="1" x14ac:dyDescent="0.2">
      <c r="A107" s="2"/>
      <c r="B107" s="2"/>
      <c r="C107" s="2"/>
      <c r="D107" s="3"/>
      <c r="E107" s="3"/>
    </row>
    <row r="108" spans="1:5" s="5" customFormat="1" ht="39.950000000000003" customHeight="1" x14ac:dyDescent="0.2">
      <c r="A108" s="2"/>
      <c r="B108" s="2"/>
      <c r="C108" s="2"/>
      <c r="D108" s="3"/>
      <c r="E108" s="3"/>
    </row>
    <row r="109" spans="1:5" s="5" customFormat="1" ht="39.950000000000003" customHeight="1" x14ac:dyDescent="0.2">
      <c r="A109" s="2"/>
      <c r="B109" s="2"/>
      <c r="C109" s="2"/>
      <c r="D109" s="3"/>
      <c r="E109" s="3"/>
    </row>
    <row r="110" spans="1:5" s="5" customFormat="1" ht="39.950000000000003" customHeight="1" x14ac:dyDescent="0.2">
      <c r="A110" s="2"/>
      <c r="B110" s="2"/>
      <c r="C110" s="2"/>
      <c r="D110" s="3"/>
      <c r="E110" s="3"/>
    </row>
    <row r="111" spans="1:5" s="5" customFormat="1" ht="39.950000000000003" customHeight="1" x14ac:dyDescent="0.2">
      <c r="A111" s="2"/>
      <c r="B111" s="2"/>
      <c r="C111" s="2"/>
      <c r="D111" s="3"/>
      <c r="E111" s="3"/>
    </row>
    <row r="112" spans="1:5" s="5" customFormat="1" ht="39.950000000000003" customHeight="1" x14ac:dyDescent="0.2">
      <c r="A112" s="2"/>
      <c r="B112" s="2"/>
      <c r="C112" s="2"/>
      <c r="D112" s="3"/>
      <c r="E112" s="3"/>
    </row>
    <row r="113" spans="1:5" s="5" customFormat="1" ht="39.950000000000003" customHeight="1" x14ac:dyDescent="0.2">
      <c r="A113" s="2"/>
      <c r="B113" s="2"/>
      <c r="C113" s="2"/>
      <c r="D113" s="3"/>
      <c r="E113" s="3"/>
    </row>
    <row r="114" spans="1:5" s="5" customFormat="1" ht="39.950000000000003" customHeight="1" x14ac:dyDescent="0.2">
      <c r="A114" s="2"/>
      <c r="B114" s="2"/>
      <c r="C114" s="2"/>
      <c r="D114" s="3"/>
      <c r="E114" s="3"/>
    </row>
    <row r="115" spans="1:5" s="5" customFormat="1" ht="39.950000000000003" customHeight="1" x14ac:dyDescent="0.2">
      <c r="A115" s="2"/>
      <c r="B115" s="2"/>
      <c r="C115" s="2"/>
      <c r="D115" s="3"/>
      <c r="E115" s="3"/>
    </row>
    <row r="116" spans="1:5" s="5" customFormat="1" ht="39.950000000000003" customHeight="1" x14ac:dyDescent="0.2">
      <c r="A116" s="2"/>
      <c r="B116" s="2"/>
      <c r="C116" s="2"/>
      <c r="D116" s="3"/>
      <c r="E116" s="3"/>
    </row>
    <row r="117" spans="1:5" s="5" customFormat="1" ht="39.950000000000003" customHeight="1" x14ac:dyDescent="0.2">
      <c r="A117" s="2"/>
      <c r="B117" s="2"/>
      <c r="C117" s="2"/>
      <c r="D117" s="3"/>
      <c r="E117" s="3"/>
    </row>
    <row r="118" spans="1:5" s="5" customFormat="1" ht="39.950000000000003" customHeight="1" x14ac:dyDescent="0.2">
      <c r="A118" s="2"/>
      <c r="B118" s="2"/>
      <c r="C118" s="2"/>
      <c r="D118" s="3"/>
      <c r="E118" s="3"/>
    </row>
    <row r="119" spans="1:5" s="5" customFormat="1" ht="39.950000000000003" customHeight="1" x14ac:dyDescent="0.2">
      <c r="A119" s="2"/>
      <c r="B119" s="2"/>
      <c r="C119" s="2"/>
      <c r="D119" s="3"/>
      <c r="E119" s="3"/>
    </row>
    <row r="120" spans="1:5" s="5" customFormat="1" ht="39.950000000000003" customHeight="1" x14ac:dyDescent="0.2">
      <c r="A120" s="2"/>
      <c r="B120" s="2"/>
      <c r="C120" s="2"/>
      <c r="D120" s="3"/>
      <c r="E120" s="3"/>
    </row>
    <row r="121" spans="1:5" s="5" customFormat="1" ht="39.950000000000003" customHeight="1" x14ac:dyDescent="0.2">
      <c r="A121" s="2"/>
      <c r="B121" s="2"/>
      <c r="C121" s="2"/>
      <c r="D121" s="3"/>
      <c r="E121" s="3"/>
    </row>
    <row r="122" spans="1:5" s="5" customFormat="1" ht="39.950000000000003" customHeight="1" x14ac:dyDescent="0.2">
      <c r="A122" s="2"/>
      <c r="B122" s="2"/>
      <c r="C122" s="2"/>
      <c r="D122" s="3"/>
      <c r="E122" s="3"/>
    </row>
    <row r="123" spans="1:5" s="5" customFormat="1" ht="39.950000000000003" customHeight="1" x14ac:dyDescent="0.2">
      <c r="A123" s="2"/>
      <c r="B123" s="2"/>
      <c r="C123" s="2"/>
      <c r="D123" s="3"/>
      <c r="E123" s="3"/>
    </row>
    <row r="124" spans="1:5" s="5" customFormat="1" ht="39.950000000000003" customHeight="1" x14ac:dyDescent="0.2">
      <c r="A124" s="2"/>
      <c r="B124" s="2"/>
      <c r="C124" s="2"/>
      <c r="D124" s="3"/>
      <c r="E124" s="3"/>
    </row>
    <row r="125" spans="1:5" s="5" customFormat="1" ht="39.75" customHeight="1" x14ac:dyDescent="0.2">
      <c r="A125" s="2"/>
      <c r="B125" s="2"/>
      <c r="C125" s="2"/>
      <c r="D125" s="3"/>
      <c r="E125" s="3"/>
    </row>
    <row r="126" spans="1:5" s="5" customFormat="1" ht="39.950000000000003" customHeight="1" x14ac:dyDescent="0.2">
      <c r="A126" s="2"/>
      <c r="B126" s="2"/>
      <c r="C126" s="2"/>
      <c r="D126" s="3"/>
      <c r="E126" s="3"/>
    </row>
    <row r="127" spans="1:5" s="5" customFormat="1" ht="39.950000000000003" customHeight="1" x14ac:dyDescent="0.2">
      <c r="A127" s="2"/>
      <c r="B127" s="2"/>
      <c r="C127" s="2"/>
      <c r="D127" s="3"/>
      <c r="E127" s="3"/>
    </row>
    <row r="128" spans="1:5" s="5" customFormat="1" ht="39.950000000000003" customHeight="1" x14ac:dyDescent="0.2">
      <c r="A128" s="2"/>
      <c r="B128" s="2"/>
      <c r="C128" s="2"/>
      <c r="D128" s="3"/>
      <c r="E128" s="3"/>
    </row>
    <row r="129" spans="1:5" s="5" customFormat="1" ht="39.950000000000003" customHeight="1" x14ac:dyDescent="0.2">
      <c r="A129" s="2"/>
      <c r="B129" s="2"/>
      <c r="C129" s="2"/>
      <c r="D129" s="3"/>
      <c r="E129" s="3"/>
    </row>
    <row r="130" spans="1:5" ht="39.950000000000003" customHeight="1" x14ac:dyDescent="0.2"/>
  </sheetData>
  <pageMargins left="0.70866141732283472" right="0.70866141732283472" top="0.78740157480314965" bottom="0.78740157480314965" header="0.31496062992125984" footer="0.31496062992125984"/>
  <pageSetup paperSize="9"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AR99"/>
  <sheetViews>
    <sheetView showGridLines="0" zoomScale="85" zoomScaleNormal="85" workbookViewId="0">
      <selection activeCell="BM4" sqref="BM4"/>
    </sheetView>
  </sheetViews>
  <sheetFormatPr defaultColWidth="1.375" defaultRowHeight="15" x14ac:dyDescent="0.25"/>
  <cols>
    <col min="1" max="1" width="1.375" style="73"/>
    <col min="2" max="16" width="2.75" style="73" customWidth="1"/>
    <col min="17" max="23" width="2.875" style="73" customWidth="1"/>
    <col min="24" max="33" width="2.75" style="73" customWidth="1"/>
    <col min="34" max="34" width="3.5" style="73" customWidth="1"/>
    <col min="35" max="44" width="2.75" style="73" customWidth="1"/>
    <col min="45" max="45" width="6.375" style="73" customWidth="1"/>
    <col min="46" max="16384" width="1.375" style="73"/>
  </cols>
  <sheetData>
    <row r="2" spans="2:44" s="69" customFormat="1" ht="20.100000000000001" customHeight="1" x14ac:dyDescent="0.2">
      <c r="B2" s="265" t="s">
        <v>376</v>
      </c>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row>
    <row r="3" spans="2:44" s="69" customFormat="1" ht="21" customHeight="1" x14ac:dyDescent="0.2">
      <c r="B3" s="266"/>
      <c r="C3" s="174"/>
      <c r="D3" s="174"/>
      <c r="E3" s="174"/>
      <c r="F3" s="174"/>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4"/>
      <c r="AQ3" s="174"/>
      <c r="AR3" s="175"/>
    </row>
    <row r="4" spans="2:44" s="69" customFormat="1" ht="21" customHeight="1" x14ac:dyDescent="0.2">
      <c r="B4" s="266"/>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c r="AR4" s="175"/>
    </row>
    <row r="5" spans="2:44" s="69" customFormat="1" ht="20.100000000000001" customHeight="1" x14ac:dyDescent="0.2">
      <c r="B5" s="267"/>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9"/>
    </row>
    <row r="6" spans="2:44" s="69" customFormat="1" ht="20.100000000000001" customHeight="1" x14ac:dyDescent="0.2">
      <c r="B6" s="270"/>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2"/>
    </row>
    <row r="7" spans="2:44" s="69" customFormat="1" ht="20.100000000000001" customHeight="1" x14ac:dyDescent="0.2">
      <c r="B7" s="273" t="s">
        <v>378</v>
      </c>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5"/>
      <c r="AD7" s="278" t="s">
        <v>379</v>
      </c>
      <c r="AE7" s="279"/>
      <c r="AF7" s="279"/>
      <c r="AG7" s="279"/>
      <c r="AH7" s="279"/>
      <c r="AI7" s="279"/>
      <c r="AJ7" s="279"/>
      <c r="AK7" s="279"/>
      <c r="AL7" s="279"/>
      <c r="AM7" s="279"/>
      <c r="AN7" s="279"/>
      <c r="AO7" s="279"/>
      <c r="AP7" s="279"/>
      <c r="AQ7" s="279"/>
      <c r="AR7" s="280"/>
    </row>
    <row r="8" spans="2:44" s="69" customFormat="1" ht="20.100000000000001" customHeight="1" x14ac:dyDescent="0.2">
      <c r="B8" s="266"/>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276"/>
      <c r="AD8" s="281" t="s">
        <v>380</v>
      </c>
      <c r="AE8" s="282"/>
      <c r="AF8" s="282"/>
      <c r="AG8" s="282"/>
      <c r="AH8" s="282"/>
      <c r="AI8" s="282"/>
      <c r="AJ8" s="282"/>
      <c r="AK8" s="282"/>
      <c r="AL8" s="282"/>
      <c r="AM8" s="282"/>
      <c r="AN8" s="282"/>
      <c r="AO8" s="282"/>
      <c r="AP8" s="282"/>
      <c r="AQ8" s="282"/>
      <c r="AR8" s="283"/>
    </row>
    <row r="9" spans="2:44" s="69" customFormat="1" ht="20.100000000000001" customHeight="1" x14ac:dyDescent="0.2">
      <c r="B9" s="266"/>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276"/>
      <c r="AD9" s="282"/>
      <c r="AE9" s="282"/>
      <c r="AF9" s="282"/>
      <c r="AG9" s="282"/>
      <c r="AH9" s="282"/>
      <c r="AI9" s="282"/>
      <c r="AJ9" s="282"/>
      <c r="AK9" s="282"/>
      <c r="AL9" s="282"/>
      <c r="AM9" s="282"/>
      <c r="AN9" s="282"/>
      <c r="AO9" s="282"/>
      <c r="AP9" s="282"/>
      <c r="AQ9" s="282"/>
      <c r="AR9" s="283"/>
    </row>
    <row r="10" spans="2:44" s="69" customFormat="1" ht="20.100000000000001" customHeight="1" x14ac:dyDescent="0.2">
      <c r="B10" s="266"/>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276"/>
      <c r="AD10" s="282"/>
      <c r="AE10" s="282"/>
      <c r="AF10" s="282"/>
      <c r="AG10" s="282"/>
      <c r="AH10" s="282"/>
      <c r="AI10" s="282"/>
      <c r="AJ10" s="282"/>
      <c r="AK10" s="282"/>
      <c r="AL10" s="282"/>
      <c r="AM10" s="282"/>
      <c r="AN10" s="282"/>
      <c r="AO10" s="282"/>
      <c r="AP10" s="282"/>
      <c r="AQ10" s="282"/>
      <c r="AR10" s="283"/>
    </row>
    <row r="11" spans="2:44" s="69" customFormat="1" ht="20.100000000000001" customHeight="1" x14ac:dyDescent="0.2">
      <c r="B11" s="267"/>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77"/>
      <c r="AD11" s="284"/>
      <c r="AE11" s="284"/>
      <c r="AF11" s="284"/>
      <c r="AG11" s="284"/>
      <c r="AH11" s="284"/>
      <c r="AI11" s="284"/>
      <c r="AJ11" s="284"/>
      <c r="AK11" s="284"/>
      <c r="AL11" s="284"/>
      <c r="AM11" s="284"/>
      <c r="AN11" s="284"/>
      <c r="AO11" s="284"/>
      <c r="AP11" s="284"/>
      <c r="AQ11" s="284"/>
      <c r="AR11" s="285"/>
    </row>
    <row r="12" spans="2:44" s="69" customFormat="1" ht="21" customHeight="1" x14ac:dyDescent="0.2">
      <c r="B12" s="304" t="s">
        <v>381</v>
      </c>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t="s">
        <v>382</v>
      </c>
      <c r="AE12" s="279"/>
      <c r="AF12" s="279"/>
      <c r="AG12" s="279"/>
      <c r="AH12" s="279"/>
      <c r="AI12" s="279"/>
      <c r="AJ12" s="279"/>
      <c r="AK12" s="279"/>
      <c r="AL12" s="279"/>
      <c r="AM12" s="279"/>
      <c r="AN12" s="279"/>
      <c r="AO12" s="279"/>
      <c r="AP12" s="279"/>
      <c r="AQ12" s="279"/>
      <c r="AR12" s="280"/>
    </row>
    <row r="13" spans="2:44" s="69" customFormat="1" ht="20.100000000000001" customHeight="1" x14ac:dyDescent="0.2">
      <c r="B13" s="305" t="s">
        <v>383</v>
      </c>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7"/>
      <c r="AC13" s="313"/>
      <c r="AD13" s="315" t="s">
        <v>384</v>
      </c>
      <c r="AE13" s="316"/>
      <c r="AF13" s="316"/>
      <c r="AG13" s="316"/>
      <c r="AH13" s="316"/>
      <c r="AI13" s="316"/>
      <c r="AJ13" s="316"/>
      <c r="AK13" s="316"/>
      <c r="AL13" s="316"/>
      <c r="AM13" s="316"/>
      <c r="AN13" s="316"/>
      <c r="AO13" s="316"/>
      <c r="AP13" s="316"/>
      <c r="AQ13" s="316"/>
      <c r="AR13" s="317"/>
    </row>
    <row r="14" spans="2:44" s="69" customFormat="1" ht="20.100000000000001" customHeight="1" x14ac:dyDescent="0.2">
      <c r="B14" s="308"/>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309"/>
      <c r="AC14" s="313"/>
      <c r="AD14" s="318"/>
      <c r="AE14" s="282"/>
      <c r="AF14" s="282"/>
      <c r="AG14" s="282"/>
      <c r="AH14" s="282"/>
      <c r="AI14" s="282"/>
      <c r="AJ14" s="282"/>
      <c r="AK14" s="282"/>
      <c r="AL14" s="282"/>
      <c r="AM14" s="282"/>
      <c r="AN14" s="282"/>
      <c r="AO14" s="282"/>
      <c r="AP14" s="282"/>
      <c r="AQ14" s="282"/>
      <c r="AR14" s="283"/>
    </row>
    <row r="15" spans="2:44" s="69" customFormat="1" ht="20.100000000000001" customHeight="1" x14ac:dyDescent="0.2">
      <c r="B15" s="308"/>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309"/>
      <c r="AC15" s="313"/>
      <c r="AD15" s="318"/>
      <c r="AE15" s="282"/>
      <c r="AF15" s="282"/>
      <c r="AG15" s="282"/>
      <c r="AH15" s="282"/>
      <c r="AI15" s="282"/>
      <c r="AJ15" s="282"/>
      <c r="AK15" s="282"/>
      <c r="AL15" s="282"/>
      <c r="AM15" s="282"/>
      <c r="AN15" s="282"/>
      <c r="AO15" s="282"/>
      <c r="AP15" s="282"/>
      <c r="AQ15" s="282"/>
      <c r="AR15" s="283"/>
    </row>
    <row r="16" spans="2:44" s="69" customFormat="1" ht="20.100000000000001" customHeight="1" x14ac:dyDescent="0.2">
      <c r="B16" s="308"/>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309"/>
      <c r="AC16" s="313"/>
      <c r="AD16" s="318"/>
      <c r="AE16" s="282"/>
      <c r="AF16" s="282"/>
      <c r="AG16" s="282"/>
      <c r="AH16" s="282"/>
      <c r="AI16" s="282"/>
      <c r="AJ16" s="282"/>
      <c r="AK16" s="282"/>
      <c r="AL16" s="282"/>
      <c r="AM16" s="282"/>
      <c r="AN16" s="282"/>
      <c r="AO16" s="282"/>
      <c r="AP16" s="282"/>
      <c r="AQ16" s="282"/>
      <c r="AR16" s="283"/>
    </row>
    <row r="17" spans="2:44" s="69" customFormat="1" ht="20.100000000000001" customHeight="1" x14ac:dyDescent="0.2">
      <c r="B17" s="308"/>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309"/>
      <c r="AC17" s="313"/>
      <c r="AD17" s="318"/>
      <c r="AE17" s="282"/>
      <c r="AF17" s="282"/>
      <c r="AG17" s="282"/>
      <c r="AH17" s="282"/>
      <c r="AI17" s="282"/>
      <c r="AJ17" s="282"/>
      <c r="AK17" s="282"/>
      <c r="AL17" s="282"/>
      <c r="AM17" s="282"/>
      <c r="AN17" s="282"/>
      <c r="AO17" s="282"/>
      <c r="AP17" s="282"/>
      <c r="AQ17" s="282"/>
      <c r="AR17" s="283"/>
    </row>
    <row r="18" spans="2:44" s="69" customFormat="1" ht="20.100000000000001" customHeight="1" x14ac:dyDescent="0.2">
      <c r="B18" s="308"/>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309"/>
      <c r="AC18" s="313"/>
      <c r="AD18" s="318"/>
      <c r="AE18" s="282"/>
      <c r="AF18" s="282"/>
      <c r="AG18" s="282"/>
      <c r="AH18" s="282"/>
      <c r="AI18" s="282"/>
      <c r="AJ18" s="282"/>
      <c r="AK18" s="282"/>
      <c r="AL18" s="282"/>
      <c r="AM18" s="282"/>
      <c r="AN18" s="282"/>
      <c r="AO18" s="282"/>
      <c r="AP18" s="282"/>
      <c r="AQ18" s="282"/>
      <c r="AR18" s="283"/>
    </row>
    <row r="19" spans="2:44" s="69" customFormat="1" ht="20.100000000000001" customHeight="1" x14ac:dyDescent="0.2">
      <c r="B19" s="308"/>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309"/>
      <c r="AC19" s="313"/>
      <c r="AD19" s="319"/>
      <c r="AE19" s="320"/>
      <c r="AF19" s="320"/>
      <c r="AG19" s="320"/>
      <c r="AH19" s="320"/>
      <c r="AI19" s="320"/>
      <c r="AJ19" s="320"/>
      <c r="AK19" s="320"/>
      <c r="AL19" s="320"/>
      <c r="AM19" s="321"/>
      <c r="AN19" s="322"/>
      <c r="AO19" s="322"/>
      <c r="AP19" s="322"/>
      <c r="AQ19" s="322"/>
      <c r="AR19" s="323"/>
    </row>
    <row r="20" spans="2:44" s="69" customFormat="1" ht="20.100000000000001" customHeight="1" x14ac:dyDescent="0.2">
      <c r="B20" s="310"/>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2"/>
      <c r="AC20" s="314"/>
      <c r="AD20" s="137" t="s">
        <v>385</v>
      </c>
      <c r="AE20" s="137"/>
      <c r="AF20" s="137"/>
      <c r="AG20" s="137"/>
      <c r="AH20" s="137"/>
      <c r="AI20" s="137"/>
      <c r="AJ20" s="137"/>
      <c r="AK20" s="137"/>
      <c r="AL20" s="137"/>
      <c r="AM20" s="137" t="s">
        <v>386</v>
      </c>
      <c r="AN20" s="137"/>
      <c r="AO20" s="137"/>
      <c r="AP20" s="137"/>
      <c r="AQ20" s="137"/>
      <c r="AR20" s="138"/>
    </row>
    <row r="21" spans="2:44" s="69" customFormat="1" ht="15" customHeight="1" x14ac:dyDescent="0.2">
      <c r="B21" s="243" t="s">
        <v>387</v>
      </c>
      <c r="C21" s="243"/>
      <c r="D21" s="243"/>
      <c r="E21" s="243"/>
      <c r="F21" s="243"/>
      <c r="G21" s="256" t="s">
        <v>386</v>
      </c>
      <c r="H21" s="257"/>
      <c r="I21" s="257"/>
      <c r="J21" s="257"/>
      <c r="K21" s="258"/>
      <c r="L21" s="243" t="s">
        <v>388</v>
      </c>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t="s">
        <v>389</v>
      </c>
      <c r="AN21" s="243"/>
      <c r="AO21" s="243"/>
      <c r="AP21" s="243"/>
      <c r="AQ21" s="243"/>
      <c r="AR21" s="243"/>
    </row>
    <row r="22" spans="2:44" s="69" customFormat="1" ht="15" customHeight="1" x14ac:dyDescent="0.2">
      <c r="B22" s="237" t="s">
        <v>295</v>
      </c>
      <c r="C22" s="238"/>
      <c r="D22" s="238"/>
      <c r="E22" s="238"/>
      <c r="F22" s="239"/>
      <c r="G22" s="259">
        <v>43738</v>
      </c>
      <c r="H22" s="260"/>
      <c r="I22" s="260"/>
      <c r="J22" s="260"/>
      <c r="K22" s="261"/>
      <c r="L22" s="256" t="s">
        <v>390</v>
      </c>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8"/>
      <c r="AM22" s="243" t="s">
        <v>391</v>
      </c>
      <c r="AN22" s="243"/>
      <c r="AO22" s="243"/>
      <c r="AP22" s="243"/>
      <c r="AQ22" s="243"/>
      <c r="AR22" s="243"/>
    </row>
    <row r="23" spans="2:44" s="69" customFormat="1" ht="15" customHeight="1" x14ac:dyDescent="0.2">
      <c r="B23" s="237"/>
      <c r="C23" s="238"/>
      <c r="D23" s="238"/>
      <c r="E23" s="238"/>
      <c r="F23" s="239"/>
      <c r="G23" s="240"/>
      <c r="H23" s="241"/>
      <c r="I23" s="241"/>
      <c r="J23" s="241"/>
      <c r="K23" s="242"/>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4"/>
      <c r="AN23" s="244"/>
      <c r="AO23" s="244"/>
      <c r="AP23" s="244"/>
      <c r="AQ23" s="244"/>
      <c r="AR23" s="244"/>
    </row>
    <row r="24" spans="2:44" s="69" customFormat="1" ht="15" customHeight="1" x14ac:dyDescent="0.2">
      <c r="B24" s="237"/>
      <c r="C24" s="238"/>
      <c r="D24" s="238"/>
      <c r="E24" s="238"/>
      <c r="F24" s="239"/>
      <c r="G24" s="240"/>
      <c r="H24" s="241"/>
      <c r="I24" s="241"/>
      <c r="J24" s="241"/>
      <c r="K24" s="242"/>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4"/>
      <c r="AN24" s="244"/>
      <c r="AO24" s="244"/>
      <c r="AP24" s="244"/>
      <c r="AQ24" s="244"/>
      <c r="AR24" s="244"/>
    </row>
    <row r="25" spans="2:44" s="69" customFormat="1" ht="15" customHeight="1" x14ac:dyDescent="0.2">
      <c r="B25" s="237"/>
      <c r="C25" s="238"/>
      <c r="D25" s="238"/>
      <c r="E25" s="238"/>
      <c r="F25" s="239"/>
      <c r="G25" s="240"/>
      <c r="H25" s="241"/>
      <c r="I25" s="241"/>
      <c r="J25" s="241"/>
      <c r="K25" s="242"/>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4"/>
      <c r="AN25" s="244"/>
      <c r="AO25" s="244"/>
      <c r="AP25" s="244"/>
      <c r="AQ25" s="244"/>
      <c r="AR25" s="244"/>
    </row>
    <row r="26" spans="2:44" s="69" customFormat="1" ht="15" customHeight="1" thickBot="1" x14ac:dyDescent="0.25">
      <c r="B26" s="70"/>
      <c r="C26" s="70"/>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5"/>
      <c r="AR26" s="245"/>
    </row>
    <row r="27" spans="2:44" s="69" customFormat="1" ht="15" customHeight="1" thickTop="1" x14ac:dyDescent="0.2">
      <c r="B27" s="222" t="s">
        <v>392</v>
      </c>
      <c r="C27" s="223"/>
      <c r="D27" s="223"/>
      <c r="E27" s="223"/>
      <c r="F27" s="223"/>
      <c r="G27" s="223"/>
      <c r="H27" s="223"/>
      <c r="I27" s="223"/>
      <c r="J27" s="223"/>
      <c r="K27" s="224"/>
      <c r="L27" s="225" t="s">
        <v>593</v>
      </c>
      <c r="M27" s="226"/>
      <c r="N27" s="226"/>
      <c r="O27" s="226"/>
      <c r="P27" s="226"/>
      <c r="Q27" s="226"/>
      <c r="R27" s="226"/>
      <c r="S27" s="226"/>
      <c r="T27" s="226"/>
      <c r="U27" s="226"/>
      <c r="V27" s="226"/>
      <c r="W27" s="226"/>
      <c r="X27" s="226"/>
      <c r="Y27" s="226"/>
      <c r="Z27" s="226"/>
      <c r="AA27" s="226"/>
      <c r="AB27" s="227"/>
      <c r="AC27" s="246" t="s">
        <v>393</v>
      </c>
      <c r="AD27" s="247"/>
      <c r="AE27" s="247"/>
      <c r="AF27" s="247"/>
      <c r="AG27" s="247"/>
      <c r="AH27" s="247"/>
      <c r="AI27" s="247"/>
      <c r="AJ27" s="247"/>
      <c r="AK27" s="247"/>
      <c r="AL27" s="247"/>
      <c r="AM27" s="247"/>
      <c r="AN27" s="247"/>
      <c r="AO27" s="247"/>
      <c r="AP27" s="247"/>
      <c r="AQ27" s="247"/>
      <c r="AR27" s="248"/>
    </row>
    <row r="28" spans="2:44" s="69" customFormat="1" ht="15" customHeight="1" x14ac:dyDescent="0.2">
      <c r="B28" s="151" t="s">
        <v>394</v>
      </c>
      <c r="C28" s="152"/>
      <c r="D28" s="152"/>
      <c r="E28" s="152"/>
      <c r="F28" s="152"/>
      <c r="G28" s="152"/>
      <c r="H28" s="152"/>
      <c r="I28" s="152"/>
      <c r="J28" s="152"/>
      <c r="K28" s="153"/>
      <c r="L28" s="221" t="s">
        <v>594</v>
      </c>
      <c r="M28" s="152"/>
      <c r="N28" s="152"/>
      <c r="O28" s="152"/>
      <c r="P28" s="152"/>
      <c r="Q28" s="152"/>
      <c r="R28" s="152"/>
      <c r="S28" s="152"/>
      <c r="T28" s="152"/>
      <c r="U28" s="152"/>
      <c r="V28" s="152"/>
      <c r="W28" s="152"/>
      <c r="X28" s="152"/>
      <c r="Y28" s="152"/>
      <c r="Z28" s="152"/>
      <c r="AA28" s="152"/>
      <c r="AB28" s="211"/>
      <c r="AC28" s="249"/>
      <c r="AD28" s="250"/>
      <c r="AE28" s="250"/>
      <c r="AF28" s="250"/>
      <c r="AG28" s="250"/>
      <c r="AH28" s="250"/>
      <c r="AI28" s="250"/>
      <c r="AJ28" s="250"/>
      <c r="AK28" s="250"/>
      <c r="AL28" s="250"/>
      <c r="AM28" s="250"/>
      <c r="AN28" s="250"/>
      <c r="AO28" s="250"/>
      <c r="AP28" s="250"/>
      <c r="AQ28" s="250"/>
      <c r="AR28" s="251"/>
    </row>
    <row r="29" spans="2:44" s="69" customFormat="1" ht="15" customHeight="1" x14ac:dyDescent="0.2">
      <c r="B29" s="151" t="s">
        <v>395</v>
      </c>
      <c r="C29" s="152"/>
      <c r="D29" s="152"/>
      <c r="E29" s="152"/>
      <c r="F29" s="152"/>
      <c r="G29" s="152"/>
      <c r="H29" s="152"/>
      <c r="I29" s="152"/>
      <c r="J29" s="152"/>
      <c r="K29" s="153"/>
      <c r="L29" s="221" t="s">
        <v>595</v>
      </c>
      <c r="M29" s="152"/>
      <c r="N29" s="152"/>
      <c r="O29" s="152"/>
      <c r="P29" s="152"/>
      <c r="Q29" s="152"/>
      <c r="R29" s="152"/>
      <c r="S29" s="152"/>
      <c r="T29" s="152"/>
      <c r="U29" s="152"/>
      <c r="V29" s="152"/>
      <c r="W29" s="152"/>
      <c r="X29" s="152"/>
      <c r="Y29" s="152"/>
      <c r="Z29" s="152"/>
      <c r="AA29" s="152"/>
      <c r="AB29" s="211"/>
      <c r="AC29" s="249"/>
      <c r="AD29" s="250"/>
      <c r="AE29" s="250"/>
      <c r="AF29" s="250"/>
      <c r="AG29" s="250"/>
      <c r="AH29" s="250"/>
      <c r="AI29" s="250"/>
      <c r="AJ29" s="250"/>
      <c r="AK29" s="250"/>
      <c r="AL29" s="250"/>
      <c r="AM29" s="250"/>
      <c r="AN29" s="250"/>
      <c r="AO29" s="250"/>
      <c r="AP29" s="250"/>
      <c r="AQ29" s="250"/>
      <c r="AR29" s="251"/>
    </row>
    <row r="30" spans="2:44" s="69" customFormat="1" ht="15" customHeight="1" thickBot="1" x14ac:dyDescent="0.25">
      <c r="B30" s="122" t="s">
        <v>394</v>
      </c>
      <c r="C30" s="123"/>
      <c r="D30" s="123"/>
      <c r="E30" s="123"/>
      <c r="F30" s="123"/>
      <c r="G30" s="123"/>
      <c r="H30" s="123"/>
      <c r="I30" s="123"/>
      <c r="J30" s="123"/>
      <c r="K30" s="125"/>
      <c r="L30" s="124" t="s">
        <v>402</v>
      </c>
      <c r="M30" s="123"/>
      <c r="N30" s="123"/>
      <c r="O30" s="123"/>
      <c r="P30" s="123"/>
      <c r="Q30" s="123"/>
      <c r="R30" s="123"/>
      <c r="S30" s="123"/>
      <c r="T30" s="123"/>
      <c r="U30" s="123"/>
      <c r="V30" s="123"/>
      <c r="W30" s="123"/>
      <c r="X30" s="123"/>
      <c r="Y30" s="123"/>
      <c r="Z30" s="123"/>
      <c r="AA30" s="123"/>
      <c r="AB30" s="255"/>
      <c r="AC30" s="252"/>
      <c r="AD30" s="253"/>
      <c r="AE30" s="253"/>
      <c r="AF30" s="253"/>
      <c r="AG30" s="253"/>
      <c r="AH30" s="253"/>
      <c r="AI30" s="253"/>
      <c r="AJ30" s="253"/>
      <c r="AK30" s="253"/>
      <c r="AL30" s="253"/>
      <c r="AM30" s="253"/>
      <c r="AN30" s="253"/>
      <c r="AO30" s="253"/>
      <c r="AP30" s="253"/>
      <c r="AQ30" s="253"/>
      <c r="AR30" s="254"/>
    </row>
    <row r="31" spans="2:44" s="69" customFormat="1" ht="15" customHeight="1" thickTop="1" thickBot="1" x14ac:dyDescent="0.25">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row>
    <row r="32" spans="2:44" s="69" customFormat="1" ht="15" customHeight="1" thickTop="1" x14ac:dyDescent="0.2">
      <c r="B32" s="222" t="s">
        <v>396</v>
      </c>
      <c r="C32" s="223"/>
      <c r="D32" s="223"/>
      <c r="E32" s="223"/>
      <c r="F32" s="223"/>
      <c r="G32" s="223"/>
      <c r="H32" s="223"/>
      <c r="I32" s="223"/>
      <c r="J32" s="223"/>
      <c r="K32" s="224"/>
      <c r="L32" s="225" t="s">
        <v>596</v>
      </c>
      <c r="M32" s="226"/>
      <c r="N32" s="226"/>
      <c r="O32" s="226"/>
      <c r="P32" s="226"/>
      <c r="Q32" s="226"/>
      <c r="R32" s="226"/>
      <c r="S32" s="226"/>
      <c r="T32" s="226"/>
      <c r="U32" s="226"/>
      <c r="V32" s="226"/>
      <c r="W32" s="226"/>
      <c r="X32" s="226"/>
      <c r="Y32" s="226"/>
      <c r="Z32" s="226"/>
      <c r="AA32" s="226"/>
      <c r="AB32" s="227"/>
      <c r="AC32" s="228" t="s">
        <v>393</v>
      </c>
      <c r="AD32" s="229"/>
      <c r="AE32" s="229"/>
      <c r="AF32" s="229"/>
      <c r="AG32" s="229"/>
      <c r="AH32" s="229"/>
      <c r="AI32" s="229"/>
      <c r="AJ32" s="229"/>
      <c r="AK32" s="229"/>
      <c r="AL32" s="229"/>
      <c r="AM32" s="229"/>
      <c r="AN32" s="229"/>
      <c r="AO32" s="229"/>
      <c r="AP32" s="229"/>
      <c r="AQ32" s="229"/>
      <c r="AR32" s="230"/>
    </row>
    <row r="33" spans="2:44" s="69" customFormat="1" ht="15" customHeight="1" x14ac:dyDescent="0.2">
      <c r="B33" s="151" t="s">
        <v>394</v>
      </c>
      <c r="C33" s="152"/>
      <c r="D33" s="152"/>
      <c r="E33" s="152"/>
      <c r="F33" s="152"/>
      <c r="G33" s="152"/>
      <c r="H33" s="152"/>
      <c r="I33" s="152"/>
      <c r="J33" s="152"/>
      <c r="K33" s="153"/>
      <c r="L33" s="221" t="s">
        <v>402</v>
      </c>
      <c r="M33" s="152"/>
      <c r="N33" s="152"/>
      <c r="O33" s="152"/>
      <c r="P33" s="152"/>
      <c r="Q33" s="152"/>
      <c r="R33" s="152"/>
      <c r="S33" s="152"/>
      <c r="T33" s="152"/>
      <c r="U33" s="152"/>
      <c r="V33" s="152"/>
      <c r="W33" s="152"/>
      <c r="X33" s="152"/>
      <c r="Y33" s="152"/>
      <c r="Z33" s="152"/>
      <c r="AA33" s="152"/>
      <c r="AB33" s="211"/>
      <c r="AC33" s="218"/>
      <c r="AD33" s="219"/>
      <c r="AE33" s="219"/>
      <c r="AF33" s="219"/>
      <c r="AG33" s="219"/>
      <c r="AH33" s="219"/>
      <c r="AI33" s="219"/>
      <c r="AJ33" s="219"/>
      <c r="AK33" s="219"/>
      <c r="AL33" s="219"/>
      <c r="AM33" s="219"/>
      <c r="AN33" s="219"/>
      <c r="AO33" s="219"/>
      <c r="AP33" s="219"/>
      <c r="AQ33" s="219"/>
      <c r="AR33" s="220"/>
    </row>
    <row r="34" spans="2:44" s="69" customFormat="1" ht="15" customHeight="1" x14ac:dyDescent="0.2">
      <c r="B34" s="151" t="s">
        <v>397</v>
      </c>
      <c r="C34" s="152"/>
      <c r="D34" s="152"/>
      <c r="E34" s="152"/>
      <c r="F34" s="152"/>
      <c r="G34" s="152"/>
      <c r="H34" s="152"/>
      <c r="I34" s="152"/>
      <c r="J34" s="152"/>
      <c r="K34" s="153"/>
      <c r="L34" s="71" t="s">
        <v>398</v>
      </c>
      <c r="M34" s="152" t="s">
        <v>597</v>
      </c>
      <c r="N34" s="152"/>
      <c r="O34" s="152"/>
      <c r="P34" s="152"/>
      <c r="Q34" s="152"/>
      <c r="R34" s="152"/>
      <c r="S34" s="152"/>
      <c r="T34" s="152"/>
      <c r="U34" s="152"/>
      <c r="V34" s="152"/>
      <c r="W34" s="152"/>
      <c r="X34" s="152"/>
      <c r="Y34" s="152"/>
      <c r="Z34" s="152"/>
      <c r="AA34" s="152"/>
      <c r="AB34" s="211"/>
      <c r="AC34" s="218"/>
      <c r="AD34" s="219"/>
      <c r="AE34" s="219"/>
      <c r="AF34" s="219"/>
      <c r="AG34" s="219"/>
      <c r="AH34" s="219"/>
      <c r="AI34" s="219"/>
      <c r="AJ34" s="219"/>
      <c r="AK34" s="219"/>
      <c r="AL34" s="219"/>
      <c r="AM34" s="219"/>
      <c r="AN34" s="219"/>
      <c r="AO34" s="219"/>
      <c r="AP34" s="219"/>
      <c r="AQ34" s="219"/>
      <c r="AR34" s="220"/>
    </row>
    <row r="35" spans="2:44" s="69" customFormat="1" ht="15" customHeight="1" x14ac:dyDescent="0.2">
      <c r="B35" s="136"/>
      <c r="C35" s="137"/>
      <c r="D35" s="137"/>
      <c r="E35" s="137"/>
      <c r="F35" s="137"/>
      <c r="G35" s="137"/>
      <c r="H35" s="137"/>
      <c r="I35" s="137"/>
      <c r="J35" s="137"/>
      <c r="K35" s="138"/>
      <c r="L35" s="71" t="s">
        <v>399</v>
      </c>
      <c r="M35" s="152" t="s">
        <v>598</v>
      </c>
      <c r="N35" s="152"/>
      <c r="O35" s="152"/>
      <c r="P35" s="152"/>
      <c r="Q35" s="152"/>
      <c r="R35" s="152"/>
      <c r="S35" s="152"/>
      <c r="T35" s="152"/>
      <c r="U35" s="152"/>
      <c r="V35" s="152"/>
      <c r="W35" s="152"/>
      <c r="X35" s="152"/>
      <c r="Y35" s="152"/>
      <c r="Z35" s="152"/>
      <c r="AA35" s="152"/>
      <c r="AB35" s="211"/>
      <c r="AC35" s="218"/>
      <c r="AD35" s="219"/>
      <c r="AE35" s="219"/>
      <c r="AF35" s="219"/>
      <c r="AG35" s="219"/>
      <c r="AH35" s="219"/>
      <c r="AI35" s="219"/>
      <c r="AJ35" s="219"/>
      <c r="AK35" s="219"/>
      <c r="AL35" s="219"/>
      <c r="AM35" s="219"/>
      <c r="AN35" s="219"/>
      <c r="AO35" s="219"/>
      <c r="AP35" s="219"/>
      <c r="AQ35" s="219"/>
      <c r="AR35" s="220"/>
    </row>
    <row r="36" spans="2:44" s="69" customFormat="1" ht="15" customHeight="1" x14ac:dyDescent="0.2">
      <c r="B36" s="144" t="s">
        <v>400</v>
      </c>
      <c r="C36" s="145"/>
      <c r="D36" s="145"/>
      <c r="E36" s="145"/>
      <c r="F36" s="145"/>
      <c r="G36" s="145"/>
      <c r="H36" s="145"/>
      <c r="I36" s="145"/>
      <c r="J36" s="145"/>
      <c r="K36" s="146"/>
      <c r="L36" s="212" t="s">
        <v>401</v>
      </c>
      <c r="M36" s="213"/>
      <c r="N36" s="213"/>
      <c r="O36" s="213"/>
      <c r="P36" s="213"/>
      <c r="Q36" s="213"/>
      <c r="R36" s="213"/>
      <c r="S36" s="213"/>
      <c r="T36" s="213"/>
      <c r="U36" s="213"/>
      <c r="V36" s="213"/>
      <c r="W36" s="213"/>
      <c r="X36" s="213"/>
      <c r="Y36" s="213"/>
      <c r="Z36" s="213"/>
      <c r="AA36" s="213"/>
      <c r="AB36" s="214"/>
      <c r="AC36" s="215" t="s">
        <v>393</v>
      </c>
      <c r="AD36" s="216"/>
      <c r="AE36" s="216"/>
      <c r="AF36" s="216"/>
      <c r="AG36" s="216"/>
      <c r="AH36" s="216"/>
      <c r="AI36" s="216"/>
      <c r="AJ36" s="216"/>
      <c r="AK36" s="216"/>
      <c r="AL36" s="216"/>
      <c r="AM36" s="216"/>
      <c r="AN36" s="216"/>
      <c r="AO36" s="216"/>
      <c r="AP36" s="216"/>
      <c r="AQ36" s="216"/>
      <c r="AR36" s="217"/>
    </row>
    <row r="37" spans="2:44" s="69" customFormat="1" ht="15" customHeight="1" x14ac:dyDescent="0.2">
      <c r="B37" s="151" t="s">
        <v>394</v>
      </c>
      <c r="C37" s="152"/>
      <c r="D37" s="152"/>
      <c r="E37" s="152"/>
      <c r="F37" s="152"/>
      <c r="G37" s="152"/>
      <c r="H37" s="152"/>
      <c r="I37" s="152"/>
      <c r="J37" s="152"/>
      <c r="K37" s="153"/>
      <c r="L37" s="221" t="s">
        <v>402</v>
      </c>
      <c r="M37" s="152"/>
      <c r="N37" s="152"/>
      <c r="O37" s="152"/>
      <c r="P37" s="152"/>
      <c r="Q37" s="152"/>
      <c r="R37" s="152"/>
      <c r="S37" s="152"/>
      <c r="T37" s="152"/>
      <c r="U37" s="152"/>
      <c r="V37" s="152"/>
      <c r="W37" s="152"/>
      <c r="X37" s="152"/>
      <c r="Y37" s="152"/>
      <c r="Z37" s="152"/>
      <c r="AA37" s="152"/>
      <c r="AB37" s="211"/>
      <c r="AC37" s="218"/>
      <c r="AD37" s="219"/>
      <c r="AE37" s="219"/>
      <c r="AF37" s="219"/>
      <c r="AG37" s="219"/>
      <c r="AH37" s="219"/>
      <c r="AI37" s="219"/>
      <c r="AJ37" s="219"/>
      <c r="AK37" s="219"/>
      <c r="AL37" s="219"/>
      <c r="AM37" s="219"/>
      <c r="AN37" s="219"/>
      <c r="AO37" s="219"/>
      <c r="AP37" s="219"/>
      <c r="AQ37" s="219"/>
      <c r="AR37" s="220"/>
    </row>
    <row r="38" spans="2:44" s="69" customFormat="1" ht="15" customHeight="1" x14ac:dyDescent="0.2">
      <c r="B38" s="151" t="s">
        <v>397</v>
      </c>
      <c r="C38" s="152"/>
      <c r="D38" s="152"/>
      <c r="E38" s="152"/>
      <c r="F38" s="152"/>
      <c r="G38" s="152"/>
      <c r="H38" s="152"/>
      <c r="I38" s="152"/>
      <c r="J38" s="152"/>
      <c r="K38" s="153"/>
      <c r="L38" s="71" t="s">
        <v>398</v>
      </c>
      <c r="M38" s="152" t="s">
        <v>403</v>
      </c>
      <c r="N38" s="152"/>
      <c r="O38" s="152"/>
      <c r="P38" s="152"/>
      <c r="Q38" s="152"/>
      <c r="R38" s="152"/>
      <c r="S38" s="152"/>
      <c r="T38" s="152"/>
      <c r="U38" s="152"/>
      <c r="V38" s="152"/>
      <c r="W38" s="152"/>
      <c r="X38" s="152"/>
      <c r="Y38" s="152"/>
      <c r="Z38" s="152"/>
      <c r="AA38" s="152"/>
      <c r="AB38" s="211"/>
      <c r="AC38" s="218"/>
      <c r="AD38" s="219"/>
      <c r="AE38" s="219"/>
      <c r="AF38" s="219"/>
      <c r="AG38" s="219"/>
      <c r="AH38" s="219"/>
      <c r="AI38" s="219"/>
      <c r="AJ38" s="219"/>
      <c r="AK38" s="219"/>
      <c r="AL38" s="219"/>
      <c r="AM38" s="219"/>
      <c r="AN38" s="219"/>
      <c r="AO38" s="219"/>
      <c r="AP38" s="219"/>
      <c r="AQ38" s="219"/>
      <c r="AR38" s="220"/>
    </row>
    <row r="39" spans="2:44" s="69" customFormat="1" ht="15" customHeight="1" x14ac:dyDescent="0.2">
      <c r="B39" s="136"/>
      <c r="C39" s="137"/>
      <c r="D39" s="137"/>
      <c r="E39" s="137"/>
      <c r="F39" s="137"/>
      <c r="G39" s="137"/>
      <c r="H39" s="137"/>
      <c r="I39" s="137"/>
      <c r="J39" s="137"/>
      <c r="K39" s="138"/>
      <c r="L39" s="72" t="s">
        <v>399</v>
      </c>
      <c r="M39" s="137" t="s">
        <v>404</v>
      </c>
      <c r="N39" s="137"/>
      <c r="O39" s="137"/>
      <c r="P39" s="137"/>
      <c r="Q39" s="137"/>
      <c r="R39" s="137"/>
      <c r="S39" s="137"/>
      <c r="T39" s="137"/>
      <c r="U39" s="137"/>
      <c r="V39" s="137"/>
      <c r="W39" s="137"/>
      <c r="X39" s="137"/>
      <c r="Y39" s="137"/>
      <c r="Z39" s="137"/>
      <c r="AA39" s="137"/>
      <c r="AB39" s="231"/>
      <c r="AC39" s="218"/>
      <c r="AD39" s="219"/>
      <c r="AE39" s="219"/>
      <c r="AF39" s="219"/>
      <c r="AG39" s="219"/>
      <c r="AH39" s="219"/>
      <c r="AI39" s="219"/>
      <c r="AJ39" s="219"/>
      <c r="AK39" s="219"/>
      <c r="AL39" s="219"/>
      <c r="AM39" s="219"/>
      <c r="AN39" s="219"/>
      <c r="AO39" s="219"/>
      <c r="AP39" s="219"/>
      <c r="AQ39" s="219"/>
      <c r="AR39" s="220"/>
    </row>
    <row r="40" spans="2:44" s="69" customFormat="1" ht="15" customHeight="1" thickBot="1" x14ac:dyDescent="0.25">
      <c r="B40" s="232" t="s">
        <v>405</v>
      </c>
      <c r="C40" s="233"/>
      <c r="D40" s="233"/>
      <c r="E40" s="233"/>
      <c r="F40" s="233"/>
      <c r="G40" s="233"/>
      <c r="H40" s="233"/>
      <c r="I40" s="233"/>
      <c r="J40" s="233"/>
      <c r="K40" s="233"/>
      <c r="L40" s="233" t="s">
        <v>407</v>
      </c>
      <c r="M40" s="233"/>
      <c r="N40" s="233"/>
      <c r="O40" s="233"/>
      <c r="P40" s="233"/>
      <c r="Q40" s="233"/>
      <c r="R40" s="233"/>
      <c r="S40" s="233"/>
      <c r="T40" s="233"/>
      <c r="U40" s="233"/>
      <c r="V40" s="234"/>
      <c r="W40" s="235" t="s">
        <v>406</v>
      </c>
      <c r="X40" s="233"/>
      <c r="Y40" s="233"/>
      <c r="Z40" s="233"/>
      <c r="AA40" s="233"/>
      <c r="AB40" s="233"/>
      <c r="AC40" s="233" t="s">
        <v>407</v>
      </c>
      <c r="AD40" s="233"/>
      <c r="AE40" s="233"/>
      <c r="AF40" s="233"/>
      <c r="AG40" s="233"/>
      <c r="AH40" s="233"/>
      <c r="AI40" s="233"/>
      <c r="AJ40" s="233"/>
      <c r="AK40" s="233"/>
      <c r="AL40" s="233"/>
      <c r="AM40" s="233"/>
      <c r="AN40" s="233"/>
      <c r="AO40" s="233"/>
      <c r="AP40" s="233"/>
      <c r="AQ40" s="233"/>
      <c r="AR40" s="236"/>
    </row>
    <row r="41" spans="2:44" s="69" customFormat="1" ht="15" customHeight="1" thickTop="1" thickBot="1" x14ac:dyDescent="0.25">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row>
    <row r="42" spans="2:44" s="69" customFormat="1" ht="30" customHeight="1" thickTop="1" x14ac:dyDescent="0.2">
      <c r="B42" s="188" t="s">
        <v>408</v>
      </c>
      <c r="C42" s="189"/>
      <c r="D42" s="189"/>
      <c r="E42" s="189"/>
      <c r="F42" s="189"/>
      <c r="G42" s="189"/>
      <c r="H42" s="189"/>
      <c r="I42" s="189"/>
      <c r="J42" s="189"/>
      <c r="K42" s="190"/>
      <c r="L42" s="194" t="s">
        <v>599</v>
      </c>
      <c r="M42" s="195"/>
      <c r="N42" s="195"/>
      <c r="O42" s="195"/>
      <c r="P42" s="195"/>
      <c r="Q42" s="195"/>
      <c r="R42" s="195"/>
      <c r="S42" s="195"/>
      <c r="T42" s="195"/>
      <c r="U42" s="195"/>
      <c r="V42" s="195"/>
      <c r="W42" s="195"/>
      <c r="X42" s="195"/>
      <c r="Y42" s="195"/>
      <c r="Z42" s="195"/>
      <c r="AA42" s="195"/>
      <c r="AB42" s="195"/>
      <c r="AC42" s="195"/>
      <c r="AD42" s="195"/>
      <c r="AE42" s="195"/>
      <c r="AF42" s="195"/>
      <c r="AG42" s="196"/>
      <c r="AH42" s="200" t="s">
        <v>409</v>
      </c>
      <c r="AI42" s="201"/>
      <c r="AJ42" s="201"/>
      <c r="AK42" s="201"/>
      <c r="AL42" s="201"/>
      <c r="AM42" s="201"/>
      <c r="AN42" s="202" t="s">
        <v>618</v>
      </c>
      <c r="AO42" s="203"/>
      <c r="AP42" s="203"/>
      <c r="AQ42" s="203"/>
      <c r="AR42" s="204"/>
    </row>
    <row r="43" spans="2:44" s="69" customFormat="1" ht="30" customHeight="1" thickBot="1" x14ac:dyDescent="0.25">
      <c r="B43" s="191"/>
      <c r="C43" s="192"/>
      <c r="D43" s="192"/>
      <c r="E43" s="192"/>
      <c r="F43" s="192"/>
      <c r="G43" s="192"/>
      <c r="H43" s="192"/>
      <c r="I43" s="192"/>
      <c r="J43" s="192"/>
      <c r="K43" s="193"/>
      <c r="L43" s="197"/>
      <c r="M43" s="198"/>
      <c r="N43" s="198"/>
      <c r="O43" s="198"/>
      <c r="P43" s="198"/>
      <c r="Q43" s="198"/>
      <c r="R43" s="198"/>
      <c r="S43" s="198"/>
      <c r="T43" s="198"/>
      <c r="U43" s="198"/>
      <c r="V43" s="198"/>
      <c r="W43" s="198"/>
      <c r="X43" s="198"/>
      <c r="Y43" s="198"/>
      <c r="Z43" s="198"/>
      <c r="AA43" s="198"/>
      <c r="AB43" s="198"/>
      <c r="AC43" s="198"/>
      <c r="AD43" s="198"/>
      <c r="AE43" s="198"/>
      <c r="AF43" s="198"/>
      <c r="AG43" s="199"/>
      <c r="AH43" s="205" t="s">
        <v>410</v>
      </c>
      <c r="AI43" s="206"/>
      <c r="AJ43" s="206"/>
      <c r="AK43" s="206"/>
      <c r="AL43" s="206"/>
      <c r="AM43" s="207" t="s">
        <v>600</v>
      </c>
      <c r="AN43" s="208"/>
      <c r="AO43" s="208"/>
      <c r="AP43" s="208"/>
      <c r="AQ43" s="208"/>
      <c r="AR43" s="209"/>
    </row>
    <row r="44" spans="2:44" s="69" customFormat="1" ht="30" customHeight="1" thickTop="1" x14ac:dyDescent="0.3">
      <c r="B44" s="167" t="s">
        <v>411</v>
      </c>
      <c r="C44" s="168"/>
      <c r="D44" s="168"/>
      <c r="E44" s="168"/>
      <c r="F44" s="168"/>
      <c r="G44" s="168"/>
      <c r="H44" s="168"/>
      <c r="I44" s="168"/>
      <c r="J44" s="168"/>
      <c r="K44" s="169"/>
      <c r="L44" s="170" t="s">
        <v>621</v>
      </c>
      <c r="M44" s="171"/>
      <c r="N44" s="171"/>
      <c r="O44" s="171"/>
      <c r="P44" s="171"/>
      <c r="Q44" s="171"/>
      <c r="R44" s="171"/>
      <c r="S44" s="171"/>
      <c r="T44" s="171"/>
      <c r="U44" s="171"/>
      <c r="V44" s="171"/>
      <c r="W44" s="171"/>
      <c r="X44" s="171"/>
      <c r="Y44" s="171"/>
      <c r="Z44" s="171"/>
      <c r="AA44" s="171"/>
      <c r="AB44" s="171"/>
      <c r="AC44" s="171"/>
      <c r="AD44" s="171"/>
      <c r="AE44" s="171"/>
      <c r="AF44" s="171"/>
      <c r="AG44" s="172"/>
      <c r="AH44" s="107" t="s">
        <v>412</v>
      </c>
      <c r="AI44" s="108"/>
      <c r="AJ44" s="108"/>
      <c r="AK44" s="108"/>
      <c r="AL44" s="108"/>
      <c r="AM44" s="111"/>
      <c r="AN44" s="111"/>
      <c r="AO44" s="111"/>
      <c r="AP44" s="302" t="s">
        <v>445</v>
      </c>
      <c r="AQ44" s="302"/>
      <c r="AR44" s="303"/>
    </row>
    <row r="45" spans="2:44" s="69" customFormat="1" ht="15" customHeight="1" x14ac:dyDescent="0.2">
      <c r="B45" s="160" t="s">
        <v>413</v>
      </c>
      <c r="C45" s="161"/>
      <c r="D45" s="161"/>
      <c r="E45" s="161"/>
      <c r="F45" s="161"/>
      <c r="G45" s="161"/>
      <c r="H45" s="161"/>
      <c r="I45" s="161"/>
      <c r="J45" s="161"/>
      <c r="K45" s="162"/>
      <c r="L45" s="179" t="s">
        <v>414</v>
      </c>
      <c r="M45" s="180"/>
      <c r="N45" s="180"/>
      <c r="O45" s="180"/>
      <c r="P45" s="180"/>
      <c r="Q45" s="180"/>
      <c r="R45" s="180"/>
      <c r="S45" s="180"/>
      <c r="T45" s="180"/>
      <c r="U45" s="180"/>
      <c r="V45" s="180"/>
      <c r="W45" s="180"/>
      <c r="X45" s="180"/>
      <c r="Y45" s="180"/>
      <c r="Z45" s="180"/>
      <c r="AA45" s="180"/>
      <c r="AB45" s="180"/>
      <c r="AC45" s="180"/>
      <c r="AD45" s="180"/>
      <c r="AE45" s="180"/>
      <c r="AF45" s="180"/>
      <c r="AG45" s="181"/>
      <c r="AH45" s="115" t="s">
        <v>613</v>
      </c>
      <c r="AI45" s="109"/>
      <c r="AJ45" s="109"/>
      <c r="AK45" s="109"/>
      <c r="AL45" s="109"/>
      <c r="AM45" s="109"/>
      <c r="AN45" s="109"/>
      <c r="AO45" s="109"/>
      <c r="AP45" s="109"/>
      <c r="AQ45" s="109"/>
      <c r="AR45" s="110"/>
    </row>
    <row r="46" spans="2:44" s="69" customFormat="1" ht="15" customHeight="1" x14ac:dyDescent="0.2">
      <c r="B46" s="173"/>
      <c r="C46" s="174"/>
      <c r="D46" s="174"/>
      <c r="E46" s="174"/>
      <c r="F46" s="174"/>
      <c r="G46" s="174"/>
      <c r="H46" s="174"/>
      <c r="I46" s="174"/>
      <c r="J46" s="174"/>
      <c r="K46" s="175"/>
      <c r="L46" s="182"/>
      <c r="M46" s="183"/>
      <c r="N46" s="183"/>
      <c r="O46" s="183"/>
      <c r="P46" s="183"/>
      <c r="Q46" s="183"/>
      <c r="R46" s="183"/>
      <c r="S46" s="183"/>
      <c r="T46" s="183"/>
      <c r="U46" s="183"/>
      <c r="V46" s="183"/>
      <c r="W46" s="183"/>
      <c r="X46" s="183"/>
      <c r="Y46" s="183"/>
      <c r="Z46" s="183"/>
      <c r="AA46" s="183"/>
      <c r="AB46" s="183"/>
      <c r="AC46" s="183"/>
      <c r="AD46" s="183"/>
      <c r="AE46" s="183"/>
      <c r="AF46" s="183"/>
      <c r="AG46" s="184"/>
      <c r="AH46" s="301" t="s">
        <v>442</v>
      </c>
      <c r="AI46" s="159"/>
      <c r="AJ46" s="159"/>
      <c r="AK46" s="159"/>
      <c r="AL46" s="159" t="s">
        <v>441</v>
      </c>
      <c r="AM46" s="159"/>
      <c r="AN46" s="159" t="s">
        <v>443</v>
      </c>
      <c r="AO46" s="159"/>
      <c r="AP46" s="159" t="s">
        <v>444</v>
      </c>
      <c r="AQ46" s="159"/>
      <c r="AR46" s="292"/>
    </row>
    <row r="47" spans="2:44" s="69" customFormat="1" ht="15" customHeight="1" x14ac:dyDescent="0.2">
      <c r="B47" s="173"/>
      <c r="C47" s="174"/>
      <c r="D47" s="174"/>
      <c r="E47" s="174"/>
      <c r="F47" s="174"/>
      <c r="G47" s="174"/>
      <c r="H47" s="174"/>
      <c r="I47" s="174"/>
      <c r="J47" s="174"/>
      <c r="K47" s="175"/>
      <c r="L47" s="182"/>
      <c r="M47" s="183"/>
      <c r="N47" s="183"/>
      <c r="O47" s="183"/>
      <c r="P47" s="183"/>
      <c r="Q47" s="183"/>
      <c r="R47" s="183"/>
      <c r="S47" s="183"/>
      <c r="T47" s="183"/>
      <c r="U47" s="183"/>
      <c r="V47" s="183"/>
      <c r="W47" s="183"/>
      <c r="X47" s="183"/>
      <c r="Y47" s="183"/>
      <c r="Z47" s="183"/>
      <c r="AA47" s="183"/>
      <c r="AB47" s="183"/>
      <c r="AC47" s="183"/>
      <c r="AD47" s="183"/>
      <c r="AE47" s="183"/>
      <c r="AF47" s="183"/>
      <c r="AG47" s="184"/>
      <c r="AH47" s="293" t="s">
        <v>619</v>
      </c>
      <c r="AI47" s="294"/>
      <c r="AJ47" s="294"/>
      <c r="AK47" s="294"/>
      <c r="AL47" s="294" t="s">
        <v>614</v>
      </c>
      <c r="AM47" s="294"/>
      <c r="AN47" s="294" t="s">
        <v>620</v>
      </c>
      <c r="AO47" s="294"/>
      <c r="AP47" s="297" t="s">
        <v>608</v>
      </c>
      <c r="AQ47" s="297"/>
      <c r="AR47" s="298"/>
    </row>
    <row r="48" spans="2:44" s="69" customFormat="1" ht="15" customHeight="1" x14ac:dyDescent="0.2">
      <c r="B48" s="176"/>
      <c r="C48" s="177"/>
      <c r="D48" s="177"/>
      <c r="E48" s="177"/>
      <c r="F48" s="177"/>
      <c r="G48" s="177"/>
      <c r="H48" s="177"/>
      <c r="I48" s="177"/>
      <c r="J48" s="177"/>
      <c r="K48" s="178"/>
      <c r="L48" s="185"/>
      <c r="M48" s="186"/>
      <c r="N48" s="186"/>
      <c r="O48" s="186"/>
      <c r="P48" s="186"/>
      <c r="Q48" s="186"/>
      <c r="R48" s="186"/>
      <c r="S48" s="186"/>
      <c r="T48" s="186"/>
      <c r="U48" s="186"/>
      <c r="V48" s="186"/>
      <c r="W48" s="186"/>
      <c r="X48" s="186"/>
      <c r="Y48" s="186"/>
      <c r="Z48" s="186"/>
      <c r="AA48" s="186"/>
      <c r="AB48" s="186"/>
      <c r="AC48" s="186"/>
      <c r="AD48" s="186"/>
      <c r="AE48" s="186"/>
      <c r="AF48" s="186"/>
      <c r="AG48" s="187"/>
      <c r="AH48" s="295"/>
      <c r="AI48" s="296"/>
      <c r="AJ48" s="296"/>
      <c r="AK48" s="296"/>
      <c r="AL48" s="296"/>
      <c r="AM48" s="296"/>
      <c r="AN48" s="296"/>
      <c r="AO48" s="296"/>
      <c r="AP48" s="299"/>
      <c r="AQ48" s="299"/>
      <c r="AR48" s="300"/>
    </row>
    <row r="49" spans="2:44" s="69" customFormat="1" ht="24.95" customHeight="1" x14ac:dyDescent="0.2">
      <c r="B49" s="160" t="s">
        <v>415</v>
      </c>
      <c r="C49" s="161"/>
      <c r="D49" s="161"/>
      <c r="E49" s="161"/>
      <c r="F49" s="161"/>
      <c r="G49" s="161"/>
      <c r="H49" s="161"/>
      <c r="I49" s="161"/>
      <c r="J49" s="161"/>
      <c r="K49" s="162"/>
      <c r="L49" s="163" t="s">
        <v>416</v>
      </c>
      <c r="M49" s="164"/>
      <c r="N49" s="164"/>
      <c r="O49" s="164"/>
      <c r="P49" s="164"/>
      <c r="Q49" s="164"/>
      <c r="R49" s="164"/>
      <c r="S49" s="164"/>
      <c r="T49" s="164"/>
      <c r="U49" s="164"/>
      <c r="V49" s="164"/>
      <c r="W49" s="164"/>
      <c r="X49" s="164"/>
      <c r="Y49" s="164"/>
      <c r="Z49" s="164"/>
      <c r="AA49" s="164"/>
      <c r="AB49" s="164"/>
      <c r="AC49" s="164"/>
      <c r="AD49" s="164"/>
      <c r="AE49" s="164"/>
      <c r="AF49" s="164"/>
      <c r="AG49" s="165"/>
      <c r="AH49" s="286" t="s">
        <v>612</v>
      </c>
      <c r="AI49" s="287"/>
      <c r="AJ49" s="287"/>
      <c r="AK49" s="287"/>
      <c r="AL49" s="166" t="s">
        <v>611</v>
      </c>
      <c r="AM49" s="166"/>
      <c r="AN49" s="116" t="s">
        <v>606</v>
      </c>
      <c r="AO49" s="117"/>
      <c r="AP49" s="117"/>
      <c r="AQ49" s="117"/>
      <c r="AR49" s="118"/>
    </row>
    <row r="50" spans="2:44" s="69" customFormat="1" ht="20.100000000000001" customHeight="1" x14ac:dyDescent="0.25">
      <c r="B50" s="151" t="s">
        <v>417</v>
      </c>
      <c r="C50" s="152"/>
      <c r="D50" s="152"/>
      <c r="E50" s="152"/>
      <c r="F50" s="152"/>
      <c r="G50" s="152"/>
      <c r="H50" s="152"/>
      <c r="I50" s="152"/>
      <c r="J50" s="152"/>
      <c r="K50" s="153"/>
      <c r="L50" s="154" t="s">
        <v>418</v>
      </c>
      <c r="M50" s="155"/>
      <c r="N50" s="155"/>
      <c r="O50" s="155"/>
      <c r="P50" s="155"/>
      <c r="Q50" s="155"/>
      <c r="R50" s="155"/>
      <c r="S50" s="155"/>
      <c r="T50" s="155"/>
      <c r="U50" s="155"/>
      <c r="V50" s="155"/>
      <c r="W50" s="155"/>
      <c r="X50" s="155"/>
      <c r="Y50" s="155"/>
      <c r="Z50" s="155"/>
      <c r="AA50" s="155"/>
      <c r="AB50" s="155"/>
      <c r="AC50" s="155"/>
      <c r="AD50" s="155"/>
      <c r="AE50" s="155"/>
      <c r="AF50" s="155"/>
      <c r="AG50" s="156"/>
      <c r="AH50" s="262" t="s">
        <v>377</v>
      </c>
      <c r="AI50" s="263"/>
      <c r="AJ50" s="263"/>
      <c r="AK50" s="264"/>
      <c r="AL50" s="288" t="s">
        <v>419</v>
      </c>
      <c r="AM50" s="289"/>
      <c r="AN50" s="290" t="s">
        <v>615</v>
      </c>
      <c r="AO50" s="263"/>
      <c r="AP50" s="263"/>
      <c r="AQ50" s="263"/>
      <c r="AR50" s="291"/>
    </row>
    <row r="51" spans="2:44" s="69" customFormat="1" ht="15" customHeight="1" x14ac:dyDescent="0.2">
      <c r="B51" s="144" t="s">
        <v>420</v>
      </c>
      <c r="C51" s="145"/>
      <c r="D51" s="145"/>
      <c r="E51" s="145"/>
      <c r="F51" s="145"/>
      <c r="G51" s="145"/>
      <c r="H51" s="145"/>
      <c r="I51" s="145"/>
      <c r="J51" s="145"/>
      <c r="K51" s="146"/>
      <c r="L51" s="147" t="s">
        <v>421</v>
      </c>
      <c r="M51" s="145"/>
      <c r="N51" s="145"/>
      <c r="O51" s="145"/>
      <c r="P51" s="145"/>
      <c r="Q51" s="145"/>
      <c r="R51" s="145"/>
      <c r="S51" s="145"/>
      <c r="T51" s="145"/>
      <c r="U51" s="145"/>
      <c r="V51" s="146"/>
      <c r="W51" s="147" t="s">
        <v>422</v>
      </c>
      <c r="X51" s="145"/>
      <c r="Y51" s="145"/>
      <c r="Z51" s="145"/>
      <c r="AA51" s="157" t="s">
        <v>423</v>
      </c>
      <c r="AB51" s="157"/>
      <c r="AC51" s="157"/>
      <c r="AD51" s="157"/>
      <c r="AE51" s="157"/>
      <c r="AF51" s="157"/>
      <c r="AG51" s="158"/>
      <c r="AH51" s="149" t="s">
        <v>424</v>
      </c>
      <c r="AI51" s="145"/>
      <c r="AJ51" s="145"/>
      <c r="AK51" s="145"/>
      <c r="AL51" s="145"/>
      <c r="AM51" s="145"/>
      <c r="AN51" s="145"/>
      <c r="AO51" s="145"/>
      <c r="AP51" s="145"/>
      <c r="AQ51" s="145"/>
      <c r="AR51" s="150"/>
    </row>
    <row r="52" spans="2:44" s="69" customFormat="1" ht="15" customHeight="1" x14ac:dyDescent="0.2">
      <c r="B52" s="136" t="s">
        <v>407</v>
      </c>
      <c r="C52" s="137"/>
      <c r="D52" s="137"/>
      <c r="E52" s="137"/>
      <c r="F52" s="137"/>
      <c r="G52" s="137"/>
      <c r="H52" s="137"/>
      <c r="I52" s="137"/>
      <c r="J52" s="137"/>
      <c r="K52" s="138"/>
      <c r="L52" s="139" t="s">
        <v>407</v>
      </c>
      <c r="M52" s="137"/>
      <c r="N52" s="137"/>
      <c r="O52" s="137"/>
      <c r="P52" s="137"/>
      <c r="Q52" s="137"/>
      <c r="R52" s="137"/>
      <c r="S52" s="137"/>
      <c r="T52" s="137"/>
      <c r="U52" s="137"/>
      <c r="V52" s="138"/>
      <c r="W52" s="139" t="s">
        <v>425</v>
      </c>
      <c r="X52" s="137"/>
      <c r="Y52" s="137"/>
      <c r="Z52" s="137"/>
      <c r="AA52" s="137" t="s">
        <v>426</v>
      </c>
      <c r="AB52" s="137"/>
      <c r="AC52" s="137"/>
      <c r="AD52" s="137"/>
      <c r="AE52" s="137"/>
      <c r="AF52" s="137"/>
      <c r="AG52" s="140"/>
      <c r="AH52" s="141" t="s">
        <v>607</v>
      </c>
      <c r="AI52" s="142"/>
      <c r="AJ52" s="142"/>
      <c r="AK52" s="142"/>
      <c r="AL52" s="142"/>
      <c r="AM52" s="142"/>
      <c r="AN52" s="142"/>
      <c r="AO52" s="142"/>
      <c r="AP52" s="142"/>
      <c r="AQ52" s="142"/>
      <c r="AR52" s="143"/>
    </row>
    <row r="53" spans="2:44" s="69" customFormat="1" ht="15" customHeight="1" x14ac:dyDescent="0.2">
      <c r="B53" s="144" t="s">
        <v>427</v>
      </c>
      <c r="C53" s="145"/>
      <c r="D53" s="145"/>
      <c r="E53" s="145"/>
      <c r="F53" s="145"/>
      <c r="G53" s="145"/>
      <c r="H53" s="145"/>
      <c r="I53" s="145"/>
      <c r="J53" s="145"/>
      <c r="K53" s="146"/>
      <c r="L53" s="147" t="s">
        <v>428</v>
      </c>
      <c r="M53" s="145"/>
      <c r="N53" s="145"/>
      <c r="O53" s="145"/>
      <c r="P53" s="145"/>
      <c r="Q53" s="145"/>
      <c r="R53" s="145"/>
      <c r="S53" s="145"/>
      <c r="T53" s="145"/>
      <c r="U53" s="145"/>
      <c r="V53" s="146"/>
      <c r="W53" s="147" t="s">
        <v>429</v>
      </c>
      <c r="X53" s="145"/>
      <c r="Y53" s="145"/>
      <c r="Z53" s="145"/>
      <c r="AA53" s="145"/>
      <c r="AB53" s="145"/>
      <c r="AC53" s="145"/>
      <c r="AD53" s="145"/>
      <c r="AE53" s="145"/>
      <c r="AF53" s="145"/>
      <c r="AG53" s="148"/>
      <c r="AH53" s="149" t="s">
        <v>430</v>
      </c>
      <c r="AI53" s="145"/>
      <c r="AJ53" s="145"/>
      <c r="AK53" s="145"/>
      <c r="AL53" s="145"/>
      <c r="AM53" s="145"/>
      <c r="AN53" s="145"/>
      <c r="AO53" s="145"/>
      <c r="AP53" s="145"/>
      <c r="AQ53" s="145"/>
      <c r="AR53" s="150"/>
    </row>
    <row r="54" spans="2:44" s="69" customFormat="1" ht="15" customHeight="1" thickBot="1" x14ac:dyDescent="0.25">
      <c r="B54" s="122" t="s">
        <v>601</v>
      </c>
      <c r="C54" s="123"/>
      <c r="D54" s="123"/>
      <c r="E54" s="123"/>
      <c r="F54" s="123"/>
      <c r="G54" s="123"/>
      <c r="H54" s="123"/>
      <c r="I54" s="123"/>
      <c r="J54" s="123"/>
      <c r="K54" s="123"/>
      <c r="L54" s="124" t="s">
        <v>431</v>
      </c>
      <c r="M54" s="123"/>
      <c r="N54" s="123"/>
      <c r="O54" s="123"/>
      <c r="P54" s="123"/>
      <c r="Q54" s="123"/>
      <c r="R54" s="123"/>
      <c r="S54" s="123"/>
      <c r="T54" s="123"/>
      <c r="U54" s="123"/>
      <c r="V54" s="125"/>
      <c r="W54" s="124" t="s">
        <v>432</v>
      </c>
      <c r="X54" s="123"/>
      <c r="Y54" s="123"/>
      <c r="Z54" s="123"/>
      <c r="AA54" s="123"/>
      <c r="AB54" s="123"/>
      <c r="AC54" s="123"/>
      <c r="AD54" s="123"/>
      <c r="AE54" s="123"/>
      <c r="AF54" s="123"/>
      <c r="AG54" s="126"/>
      <c r="AH54" s="127" t="s">
        <v>602</v>
      </c>
      <c r="AI54" s="128"/>
      <c r="AJ54" s="128"/>
      <c r="AK54" s="128"/>
      <c r="AL54" s="128"/>
      <c r="AM54" s="128"/>
      <c r="AN54" s="128"/>
      <c r="AO54" s="128"/>
      <c r="AP54" s="128"/>
      <c r="AQ54" s="128"/>
      <c r="AR54" s="129"/>
    </row>
    <row r="55" spans="2:44" ht="9.9499999999999993" customHeight="1" thickTop="1" x14ac:dyDescent="0.25">
      <c r="B55" s="130" t="s">
        <v>433</v>
      </c>
      <c r="C55" s="131"/>
      <c r="D55" s="131"/>
      <c r="E55" s="131"/>
      <c r="F55" s="131"/>
      <c r="G55" s="131"/>
      <c r="H55" s="131"/>
      <c r="I55" s="131"/>
      <c r="J55" s="131"/>
      <c r="K55" s="132"/>
      <c r="L55" s="133" t="s">
        <v>424</v>
      </c>
      <c r="M55" s="131"/>
      <c r="N55" s="131"/>
      <c r="O55" s="131"/>
      <c r="P55" s="132"/>
      <c r="Q55" s="100" t="s">
        <v>434</v>
      </c>
      <c r="R55" s="101"/>
      <c r="S55" s="101"/>
      <c r="T55" s="101"/>
      <c r="U55" s="101"/>
      <c r="V55" s="100" t="s">
        <v>435</v>
      </c>
      <c r="X55" s="101"/>
      <c r="Y55" s="101"/>
      <c r="Z55" s="101"/>
      <c r="AA55" s="101"/>
      <c r="AB55" s="101"/>
      <c r="AC55" s="101"/>
      <c r="AD55" s="101"/>
      <c r="AE55" s="102"/>
      <c r="AF55" s="133" t="s">
        <v>436</v>
      </c>
      <c r="AG55" s="131"/>
      <c r="AH55" s="131"/>
      <c r="AI55" s="100" t="s">
        <v>611</v>
      </c>
      <c r="AJ55" s="101"/>
      <c r="AK55" s="100" t="s">
        <v>437</v>
      </c>
      <c r="AL55" s="101"/>
      <c r="AM55" s="101"/>
      <c r="AN55" s="102"/>
      <c r="AO55" s="133" t="s">
        <v>387</v>
      </c>
      <c r="AP55" s="131"/>
      <c r="AQ55" s="131"/>
      <c r="AR55" s="134"/>
    </row>
    <row r="56" spans="2:44" ht="15" customHeight="1" x14ac:dyDescent="0.25">
      <c r="B56" s="74" t="str">
        <f>MID($AN$42,1,1)</f>
        <v>S</v>
      </c>
      <c r="C56" s="75" t="str">
        <f>MID($AN$42,2,1)</f>
        <v>1</v>
      </c>
      <c r="D56" s="75" t="str">
        <f>MID($AN$42,3,1)</f>
        <v>2</v>
      </c>
      <c r="E56" s="75" t="str">
        <f>MID($AN$42,4,1)</f>
        <v>3</v>
      </c>
      <c r="F56" s="75" t="str">
        <f>MID($AN$42,5,1)</f>
        <v>4</v>
      </c>
      <c r="G56" s="75" t="str">
        <f>MID($AN$42,6,1)</f>
        <v>5</v>
      </c>
      <c r="H56" s="75" t="str">
        <f>MID($AN$42,7,1)</f>
        <v>6</v>
      </c>
      <c r="I56" s="75" t="str">
        <f>MID($AN$42,8,1)</f>
        <v>7</v>
      </c>
      <c r="J56" s="75" t="str">
        <f>MID($AN$42,9,1)</f>
        <v>8</v>
      </c>
      <c r="K56" s="75" t="str">
        <f>MID($AN$42,10,1)</f>
        <v>9</v>
      </c>
      <c r="L56" s="75" t="s">
        <v>438</v>
      </c>
      <c r="M56" s="75" t="str">
        <f>IF(MID($AH$52,1,1)="","X",MID($AH$52,1,1))</f>
        <v>D</v>
      </c>
      <c r="N56" s="75" t="str">
        <f>IF(MID($AH$52,2,1)="","X",MID($AH$52,2,1))</f>
        <v>P</v>
      </c>
      <c r="O56" s="75" t="str">
        <f>IF(MID($AH$52,3,1)="","X",MID($AH$52,3,1))</f>
        <v>S</v>
      </c>
      <c r="P56" s="75" t="str">
        <f>IF(MID($AH$52,4,1)="","X",MID($AH$52,4,1))</f>
        <v>X</v>
      </c>
      <c r="Q56" s="75" t="s">
        <v>438</v>
      </c>
      <c r="R56" s="75" t="str">
        <f>IF(MID($AH$50,1,1)="","X",MID($AH$50,1,1))</f>
        <v>D</v>
      </c>
      <c r="S56" s="75" t="str">
        <f>IF(MID($AH$50,3,1)="","X",MID($AH$50,3,1))</f>
        <v>1</v>
      </c>
      <c r="T56" s="75" t="str">
        <f>IF(MID($AH$50,5,1)="","X",MID($AH$50,5,1))</f>
        <v>X</v>
      </c>
      <c r="U56" s="75" t="str">
        <f>IF(MID($AH$50,7,1)="","X",MID($AH$50,7,1))</f>
        <v>X</v>
      </c>
      <c r="V56" s="75" t="s">
        <v>438</v>
      </c>
      <c r="W56" s="75" t="str">
        <f>IF(MID($AH$47,1,1)="-","X",MID($AH$47,1,1))</f>
        <v>S</v>
      </c>
      <c r="X56" s="75" t="str">
        <f>IF(MID($AH$47,2,1)="","X",MID($AH$47,2,1))</f>
        <v>O</v>
      </c>
      <c r="Y56" s="75" t="str">
        <f>IF(MID($AH$47,3,1)="","X",MID($AH$47,3,1))</f>
        <v>1</v>
      </c>
      <c r="Z56" s="75" t="str">
        <f>IF(MID($AH$47,4,1)="","X",MID($AH$47,4,1))</f>
        <v>2</v>
      </c>
      <c r="AA56" s="75" t="str">
        <f>IF(MID($AH$47,5,1)="","X",MID($AH$47,5,1))</f>
        <v>3</v>
      </c>
      <c r="AB56" s="75" t="str">
        <f>IF(MID($AL$47,1,1)="-","X",MID($AL$47,1,1))</f>
        <v>4</v>
      </c>
      <c r="AC56" s="75" t="str">
        <f>IF(MID($AL$47,2,1)="","X",MID($AL$47,2,1))</f>
        <v>5</v>
      </c>
      <c r="AD56" s="75" t="str">
        <f>IF(MID($AN$47,1,1)="-","X",MID($AN$47,1,1))</f>
        <v>6</v>
      </c>
      <c r="AE56" s="75" t="str">
        <f>IF(MID($AN$47,2,1)="","X",MID($AN$47,2,1))</f>
        <v>7</v>
      </c>
      <c r="AF56" s="75" t="s">
        <v>438</v>
      </c>
      <c r="AG56" s="75" t="str">
        <f>IF(MID($AP$47,1,1)="-","X",MID($AP$47,1,1))</f>
        <v>X</v>
      </c>
      <c r="AH56" s="75" t="str">
        <f>IF(MID($AP$47,2,1)="","X",MID($AP$47,2,1))</f>
        <v>X</v>
      </c>
      <c r="AI56" s="75" t="s">
        <v>438</v>
      </c>
      <c r="AJ56" s="75" t="str">
        <f>IF(MID($AL$50,1,1)="-","X",MID($AL$50,1,1))</f>
        <v>2</v>
      </c>
      <c r="AK56" s="75" t="s">
        <v>438</v>
      </c>
      <c r="AL56" s="75" t="str">
        <f>IF(MID($AN$50,1,1)="-","X",MID($AN$50,1,1))</f>
        <v>0</v>
      </c>
      <c r="AM56" s="75" t="str">
        <f>IF(MID($AN$50,2,1)="","X",MID($AN$50,2,1))</f>
        <v>0</v>
      </c>
      <c r="AN56" s="75" t="str">
        <f>IF(MID($AN$50,3,1)="","X",MID($AN$50,3,1))</f>
        <v>1</v>
      </c>
      <c r="AO56" s="75" t="s">
        <v>438</v>
      </c>
      <c r="AP56" s="75" t="s">
        <v>603</v>
      </c>
      <c r="AQ56" s="75" t="s">
        <v>603</v>
      </c>
      <c r="AR56" s="76" t="s">
        <v>603</v>
      </c>
    </row>
    <row r="57" spans="2:44" ht="15" customHeight="1" x14ac:dyDescent="0.25">
      <c r="B57" s="135" t="s">
        <v>439</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row>
    <row r="64" spans="2:44" ht="17.25" customHeight="1" x14ac:dyDescent="0.25"/>
    <row r="65" ht="17.25" customHeight="1" x14ac:dyDescent="0.25"/>
    <row r="66" ht="17.25" customHeight="1" x14ac:dyDescent="0.25"/>
    <row r="67" ht="17.25" customHeight="1" x14ac:dyDescent="0.25"/>
    <row r="68" ht="17.25" customHeight="1" x14ac:dyDescent="0.25"/>
    <row r="69" ht="17.25" customHeight="1" x14ac:dyDescent="0.25"/>
    <row r="70" ht="17.25" customHeight="1" x14ac:dyDescent="0.25"/>
    <row r="71" ht="17.25" customHeight="1" x14ac:dyDescent="0.25"/>
    <row r="72" ht="17.25" customHeight="1" x14ac:dyDescent="0.25"/>
    <row r="73" ht="17.25" customHeight="1" x14ac:dyDescent="0.25"/>
    <row r="74" ht="17.25" customHeight="1" x14ac:dyDescent="0.25"/>
    <row r="75" ht="17.25" customHeight="1" x14ac:dyDescent="0.25"/>
    <row r="76" ht="17.25" customHeight="1" x14ac:dyDescent="0.25"/>
    <row r="77" ht="17.25" customHeight="1" x14ac:dyDescent="0.25"/>
    <row r="78" ht="17.25" customHeight="1" x14ac:dyDescent="0.25"/>
    <row r="79" ht="17.25" customHeight="1" x14ac:dyDescent="0.25"/>
    <row r="80" ht="17.25" customHeight="1" x14ac:dyDescent="0.25"/>
    <row r="81" ht="17.25" customHeight="1" x14ac:dyDescent="0.25"/>
    <row r="82" ht="17.25" customHeight="1" x14ac:dyDescent="0.25"/>
    <row r="83" ht="17.25" customHeight="1" x14ac:dyDescent="0.25"/>
    <row r="84" ht="17.25" customHeight="1" x14ac:dyDescent="0.25"/>
    <row r="85" ht="17.25" customHeight="1" x14ac:dyDescent="0.25"/>
    <row r="86" ht="17.25" customHeight="1" x14ac:dyDescent="0.25"/>
    <row r="87" ht="17.25" customHeight="1" x14ac:dyDescent="0.25"/>
    <row r="88" ht="17.25" customHeight="1" x14ac:dyDescent="0.25"/>
    <row r="89" ht="17.25" customHeight="1" x14ac:dyDescent="0.25"/>
    <row r="90" ht="17.25" customHeight="1" x14ac:dyDescent="0.25"/>
    <row r="91" ht="17.25" customHeight="1" x14ac:dyDescent="0.25"/>
    <row r="92" ht="17.25" customHeight="1" x14ac:dyDescent="0.25"/>
    <row r="93" ht="17.25" customHeight="1" x14ac:dyDescent="0.25"/>
    <row r="94" ht="17.25" customHeight="1" x14ac:dyDescent="0.25"/>
    <row r="95" ht="17.25" customHeight="1" x14ac:dyDescent="0.25"/>
    <row r="96" ht="17.25" customHeight="1" x14ac:dyDescent="0.25"/>
    <row r="97" ht="17.25" customHeight="1" x14ac:dyDescent="0.25"/>
    <row r="98" ht="17.25" customHeight="1" x14ac:dyDescent="0.25"/>
    <row r="99" ht="17.25" customHeight="1" x14ac:dyDescent="0.25"/>
  </sheetData>
  <dataConsolidate/>
  <mergeCells count="117">
    <mergeCell ref="B2:AR5"/>
    <mergeCell ref="B6:AR6"/>
    <mergeCell ref="B7:AC11"/>
    <mergeCell ref="AD7:AR7"/>
    <mergeCell ref="AD8:AR11"/>
    <mergeCell ref="AH49:AK49"/>
    <mergeCell ref="AL50:AM50"/>
    <mergeCell ref="AN50:AR50"/>
    <mergeCell ref="AP46:AR46"/>
    <mergeCell ref="AH47:AK48"/>
    <mergeCell ref="AL47:AM48"/>
    <mergeCell ref="AN47:AO48"/>
    <mergeCell ref="AP47:AR48"/>
    <mergeCell ref="AH46:AK46"/>
    <mergeCell ref="AP44:AR44"/>
    <mergeCell ref="B12:AC12"/>
    <mergeCell ref="AD12:AR12"/>
    <mergeCell ref="B13:AB20"/>
    <mergeCell ref="AC13:AC20"/>
    <mergeCell ref="AD13:AR18"/>
    <mergeCell ref="AD19:AL19"/>
    <mergeCell ref="AM19:AR19"/>
    <mergeCell ref="AD20:AL20"/>
    <mergeCell ref="AM20:AR20"/>
    <mergeCell ref="B23:F23"/>
    <mergeCell ref="G23:K23"/>
    <mergeCell ref="L23:AL23"/>
    <mergeCell ref="AM23:AR23"/>
    <mergeCell ref="B24:F24"/>
    <mergeCell ref="G24:K24"/>
    <mergeCell ref="L24:AL24"/>
    <mergeCell ref="AM24:AR24"/>
    <mergeCell ref="B21:F21"/>
    <mergeCell ref="G21:K21"/>
    <mergeCell ref="L21:AL21"/>
    <mergeCell ref="AM21:AR21"/>
    <mergeCell ref="B22:F22"/>
    <mergeCell ref="G22:K22"/>
    <mergeCell ref="L22:AL22"/>
    <mergeCell ref="AM22:AR22"/>
    <mergeCell ref="B25:F25"/>
    <mergeCell ref="G25:K25"/>
    <mergeCell ref="L25:AL25"/>
    <mergeCell ref="AM25:AR25"/>
    <mergeCell ref="D26:AR26"/>
    <mergeCell ref="B27:K27"/>
    <mergeCell ref="L27:AB27"/>
    <mergeCell ref="AC27:AR30"/>
    <mergeCell ref="B28:K28"/>
    <mergeCell ref="L28:AB28"/>
    <mergeCell ref="B29:K29"/>
    <mergeCell ref="L29:AB29"/>
    <mergeCell ref="B30:K30"/>
    <mergeCell ref="L30:AB30"/>
    <mergeCell ref="B31:AR31"/>
    <mergeCell ref="B32:K32"/>
    <mergeCell ref="L32:AB32"/>
    <mergeCell ref="AC32:AR35"/>
    <mergeCell ref="B33:K33"/>
    <mergeCell ref="L33:AB33"/>
    <mergeCell ref="M39:AB39"/>
    <mergeCell ref="B40:K40"/>
    <mergeCell ref="L40:V40"/>
    <mergeCell ref="W40:AB40"/>
    <mergeCell ref="AC40:AR40"/>
    <mergeCell ref="B41:AR41"/>
    <mergeCell ref="B34:K35"/>
    <mergeCell ref="M34:AB34"/>
    <mergeCell ref="M35:AB35"/>
    <mergeCell ref="B36:K36"/>
    <mergeCell ref="L36:AB36"/>
    <mergeCell ref="AC36:AR39"/>
    <mergeCell ref="B37:K37"/>
    <mergeCell ref="L37:AB37"/>
    <mergeCell ref="B38:K39"/>
    <mergeCell ref="M38:AB38"/>
    <mergeCell ref="B44:K44"/>
    <mergeCell ref="L44:AG44"/>
    <mergeCell ref="B45:K48"/>
    <mergeCell ref="L45:AG48"/>
    <mergeCell ref="B42:K43"/>
    <mergeCell ref="L42:AG43"/>
    <mergeCell ref="AH42:AM42"/>
    <mergeCell ref="AN42:AR42"/>
    <mergeCell ref="AH43:AL43"/>
    <mergeCell ref="AM43:AR43"/>
    <mergeCell ref="B50:K50"/>
    <mergeCell ref="L50:AG50"/>
    <mergeCell ref="B51:K51"/>
    <mergeCell ref="L51:V51"/>
    <mergeCell ref="W51:Z51"/>
    <mergeCell ref="AA51:AG51"/>
    <mergeCell ref="AH51:AR51"/>
    <mergeCell ref="AL46:AM46"/>
    <mergeCell ref="AN46:AO46"/>
    <mergeCell ref="B49:K49"/>
    <mergeCell ref="L49:AG49"/>
    <mergeCell ref="AL49:AM49"/>
    <mergeCell ref="AH50:AK50"/>
    <mergeCell ref="B52:K52"/>
    <mergeCell ref="L52:V52"/>
    <mergeCell ref="W52:Z52"/>
    <mergeCell ref="AA52:AG52"/>
    <mergeCell ref="AH52:AR52"/>
    <mergeCell ref="B53:K53"/>
    <mergeCell ref="L53:V53"/>
    <mergeCell ref="W53:AG53"/>
    <mergeCell ref="AH53:AR53"/>
    <mergeCell ref="B54:K54"/>
    <mergeCell ref="L54:V54"/>
    <mergeCell ref="W54:AG54"/>
    <mergeCell ref="AH54:AR54"/>
    <mergeCell ref="B55:K55"/>
    <mergeCell ref="L55:P55"/>
    <mergeCell ref="AF55:AH55"/>
    <mergeCell ref="AO55:AR55"/>
    <mergeCell ref="B57:AR57"/>
  </mergeCells>
  <dataValidations disablePrompts="1" count="1">
    <dataValidation allowBlank="1" showInputMessage="1" showErrorMessage="1" promptTitle="Označení objektu" prompt="[SO XX-XX-XX]" sqref="AH47" xr:uid="{00000000-0002-0000-0300-000000000000}"/>
  </dataValidations>
  <printOptions horizontalCentered="1" verticalCentered="1"/>
  <pageMargins left="0.25" right="0.25" top="0.75" bottom="0.75" header="0.3" footer="0.3"/>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6</vt:i4>
      </vt:variant>
    </vt:vector>
  </HeadingPairs>
  <TitlesOfParts>
    <vt:vector size="10" baseType="lpstr">
      <vt:lpstr>Vyhláška</vt:lpstr>
      <vt:lpstr>Objektová skladba</vt:lpstr>
      <vt:lpstr>Převodní tabulka objektů</vt:lpstr>
      <vt:lpstr>Rozpiska_základní</vt:lpstr>
      <vt:lpstr>'Objektová skladba'!Názvy_tisku</vt:lpstr>
      <vt:lpstr>'Převodní tabulka objektů'!Názvy_tisku</vt:lpstr>
      <vt:lpstr>'Objektová skladba'!Oblast_tisku</vt:lpstr>
      <vt:lpstr>'Převodní tabulka objektů'!Oblast_tisku</vt:lpstr>
      <vt:lpstr>Rozpiska_základní!Oblast_tisku</vt:lpstr>
      <vt:lpstr>Vyhláška!Oblast_tisku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Formáček Martin, Ing.</cp:lastModifiedBy>
  <cp:lastPrinted>2024-08-01T12:48:21Z</cp:lastPrinted>
  <dcterms:created xsi:type="dcterms:W3CDTF">2023-10-11T10:53:25Z</dcterms:created>
  <dcterms:modified xsi:type="dcterms:W3CDTF">2024-08-01T12:48:24Z</dcterms:modified>
</cp:coreProperties>
</file>